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19"/>
  <workbookPr/>
  <mc:AlternateContent xmlns:mc="http://schemas.openxmlformats.org/markup-compatibility/2006">
    <mc:Choice Requires="x15">
      <x15ac:absPath xmlns:x15ac="http://schemas.microsoft.com/office/spreadsheetml/2010/11/ac" url="D:\TRI\jurnal 23\Jurnal Eko budi\"/>
    </mc:Choice>
  </mc:AlternateContent>
  <xr:revisionPtr revIDLastSave="0" documentId="13_ncr:1_{228A922C-5256-46DF-ABDE-79C6F47B3A3B}" xr6:coauthVersionLast="47" xr6:coauthVersionMax="47" xr10:uidLastSave="{00000000-0000-0000-0000-000000000000}"/>
  <bookViews>
    <workbookView xWindow="-120" yWindow="-120" windowWidth="20730" windowHeight="11040" tabRatio="840" firstSheet="2" activeTab="9" xr2:uid="{00000000-000D-0000-FFFF-FFFF00000000}"/>
  </bookViews>
  <sheets>
    <sheet name="Input" sheetId="1" state="hidden" r:id="rId1"/>
    <sheet name="1. Statistik" sheetId="2" state="hidden" r:id="rId2"/>
    <sheet name="Sum 1" sheetId="9" r:id="rId3"/>
    <sheet name="Sheet1" sheetId="12" r:id="rId4"/>
    <sheet name="Sheet2" sheetId="13" r:id="rId5"/>
    <sheet name="Sheet3" sheetId="14" r:id="rId6"/>
    <sheet name="Coppy PPT" sheetId="10" r:id="rId7"/>
    <sheet name="Graph" sheetId="11" r:id="rId8"/>
    <sheet name="TB. Bantuan" sheetId="6" r:id="rId9"/>
    <sheet name="data awal" sheetId="15" r:id="rId10"/>
  </sheets>
  <definedNames>
    <definedName name="_xlnm._FilterDatabase" localSheetId="0" hidden="1">Input!$B$6:$Y$880</definedName>
    <definedName name="_xlnm.Print_Area" localSheetId="6">'Coppy PPT'!$C$2:$K$61</definedName>
  </definedNames>
  <calcPr calcId="191029"/>
</workbook>
</file>

<file path=xl/calcChain.xml><?xml version="1.0" encoding="utf-8"?>
<calcChain xmlns="http://schemas.openxmlformats.org/spreadsheetml/2006/main">
  <c r="F28" i="15" l="1"/>
  <c r="J6" i="9"/>
  <c r="J42" i="9"/>
  <c r="G10" i="9"/>
  <c r="G17" i="9"/>
  <c r="G9" i="9"/>
  <c r="G30" i="9"/>
  <c r="G37" i="9"/>
  <c r="G29" i="9"/>
  <c r="G6" i="9"/>
  <c r="Q15" i="9" s="1"/>
  <c r="H10" i="9"/>
  <c r="H17" i="9"/>
  <c r="H9" i="9"/>
  <c r="H30" i="9"/>
  <c r="H37" i="9"/>
  <c r="H29" i="9"/>
  <c r="H6" i="9"/>
  <c r="I10" i="9"/>
  <c r="I17" i="9"/>
  <c r="I9" i="9"/>
  <c r="I30" i="9"/>
  <c r="I37" i="9"/>
  <c r="I29" i="9"/>
  <c r="I6" i="9"/>
  <c r="T42" i="9"/>
  <c r="K33" i="10"/>
  <c r="J46" i="9"/>
  <c r="T46" i="9"/>
  <c r="K34" i="10"/>
  <c r="J38" i="9"/>
  <c r="T38" i="9"/>
  <c r="K35" i="10"/>
  <c r="J41" i="9"/>
  <c r="T41" i="9"/>
  <c r="K36" i="10"/>
  <c r="J39" i="9"/>
  <c r="T39" i="9"/>
  <c r="K37" i="10"/>
  <c r="J44" i="9"/>
  <c r="T44" i="9"/>
  <c r="K38" i="10"/>
  <c r="J40" i="9"/>
  <c r="T40" i="9"/>
  <c r="K39" i="10"/>
  <c r="J43" i="9"/>
  <c r="T43" i="9"/>
  <c r="K40" i="10"/>
  <c r="J47" i="9"/>
  <c r="T47" i="9"/>
  <c r="K41" i="10"/>
  <c r="J45" i="9"/>
  <c r="T45" i="9"/>
  <c r="K42" i="10"/>
  <c r="K32" i="10"/>
  <c r="Q4" i="11"/>
  <c r="J22" i="9"/>
  <c r="T22" i="9"/>
  <c r="K14" i="10"/>
  <c r="J26" i="9"/>
  <c r="T26" i="9"/>
  <c r="K15" i="10"/>
  <c r="J19" i="9"/>
  <c r="T19" i="9"/>
  <c r="K16" i="10"/>
  <c r="J18" i="9"/>
  <c r="T18" i="9"/>
  <c r="K17" i="10"/>
  <c r="J24" i="9"/>
  <c r="T24" i="9"/>
  <c r="K18" i="10"/>
  <c r="J21" i="9"/>
  <c r="T21" i="9"/>
  <c r="K19" i="10"/>
  <c r="J20" i="9"/>
  <c r="T20" i="9"/>
  <c r="K20" i="10"/>
  <c r="J23" i="9"/>
  <c r="T23" i="9"/>
  <c r="K21" i="10"/>
  <c r="J27" i="9"/>
  <c r="T27" i="9"/>
  <c r="K22" i="10"/>
  <c r="J25" i="9"/>
  <c r="T25" i="9"/>
  <c r="K23" i="10"/>
  <c r="K13" i="10"/>
  <c r="J4" i="11"/>
  <c r="J35" i="9"/>
  <c r="T35" i="9"/>
  <c r="K26" i="10" s="1"/>
  <c r="J34" i="9"/>
  <c r="T34" i="9"/>
  <c r="K27" i="10" s="1"/>
  <c r="J33" i="9"/>
  <c r="T33" i="9"/>
  <c r="K28" i="10" s="1"/>
  <c r="J32" i="9"/>
  <c r="T32" i="9"/>
  <c r="K29" i="10" s="1"/>
  <c r="J31" i="9"/>
  <c r="T31" i="9"/>
  <c r="K30" i="10" s="1"/>
  <c r="K25" i="10"/>
  <c r="K24" i="10"/>
  <c r="C4" i="11"/>
  <c r="Q3" i="11"/>
  <c r="J15" i="9"/>
  <c r="T15" i="9"/>
  <c r="K7" i="10" s="1"/>
  <c r="J14" i="9"/>
  <c r="T14" i="9"/>
  <c r="K8" i="10" s="1"/>
  <c r="J13" i="9"/>
  <c r="T13" i="9"/>
  <c r="K9" i="10" s="1"/>
  <c r="J12" i="9"/>
  <c r="T12" i="9"/>
  <c r="K10" i="10" s="1"/>
  <c r="J11" i="9"/>
  <c r="T11" i="9"/>
  <c r="K11" i="10" s="1"/>
  <c r="M61" i="10"/>
  <c r="E33" i="10"/>
  <c r="E34" i="10"/>
  <c r="E35" i="10"/>
  <c r="E36" i="10"/>
  <c r="E37" i="10"/>
  <c r="E38" i="10"/>
  <c r="E39" i="10"/>
  <c r="E40" i="10"/>
  <c r="E41" i="10"/>
  <c r="E42" i="10"/>
  <c r="E14" i="10"/>
  <c r="E15" i="10"/>
  <c r="E16" i="10"/>
  <c r="E17" i="10"/>
  <c r="E18" i="10"/>
  <c r="E19" i="10"/>
  <c r="E20" i="10"/>
  <c r="E21" i="10"/>
  <c r="E22" i="10"/>
  <c r="E23" i="10"/>
  <c r="K61" i="10"/>
  <c r="S45" i="9"/>
  <c r="J42" i="10"/>
  <c r="S25" i="9"/>
  <c r="J23" i="10"/>
  <c r="J61" i="10"/>
  <c r="R45" i="9"/>
  <c r="I42" i="10"/>
  <c r="R25" i="9"/>
  <c r="I23" i="10"/>
  <c r="I61" i="10"/>
  <c r="Q45" i="9"/>
  <c r="H42" i="10"/>
  <c r="Q25" i="9"/>
  <c r="H23" i="10"/>
  <c r="H61" i="10"/>
  <c r="M60" i="10"/>
  <c r="K60" i="10"/>
  <c r="S47" i="9"/>
  <c r="J41" i="10"/>
  <c r="S27" i="9"/>
  <c r="J22" i="10"/>
  <c r="J60" i="10"/>
  <c r="R47" i="9"/>
  <c r="I41" i="10"/>
  <c r="R27" i="9"/>
  <c r="I22" i="10"/>
  <c r="I60" i="10"/>
  <c r="Q47" i="9"/>
  <c r="H41" i="10"/>
  <c r="Q27" i="9"/>
  <c r="H22" i="10"/>
  <c r="H60" i="10"/>
  <c r="M59" i="10"/>
  <c r="K59" i="10"/>
  <c r="S43" i="9"/>
  <c r="J40" i="10"/>
  <c r="S23" i="9"/>
  <c r="J21" i="10"/>
  <c r="J59" i="10"/>
  <c r="R43" i="9"/>
  <c r="I40" i="10"/>
  <c r="R23" i="9"/>
  <c r="I21" i="10"/>
  <c r="I59" i="10"/>
  <c r="Q43" i="9"/>
  <c r="H40" i="10"/>
  <c r="Q23" i="9"/>
  <c r="H21" i="10"/>
  <c r="H59" i="10"/>
  <c r="M58" i="10"/>
  <c r="K58" i="10"/>
  <c r="S40" i="9"/>
  <c r="J39" i="10"/>
  <c r="S20" i="9"/>
  <c r="J20" i="10"/>
  <c r="J58" i="10"/>
  <c r="R40" i="9"/>
  <c r="I39" i="10"/>
  <c r="R20" i="9"/>
  <c r="I20" i="10"/>
  <c r="I58" i="10"/>
  <c r="Q40" i="9"/>
  <c r="H39" i="10"/>
  <c r="Q20" i="9"/>
  <c r="H20" i="10"/>
  <c r="H58" i="10"/>
  <c r="M57" i="10"/>
  <c r="K57" i="10"/>
  <c r="S41" i="9"/>
  <c r="J36" i="10"/>
  <c r="S21" i="9"/>
  <c r="J19" i="10"/>
  <c r="J57" i="10"/>
  <c r="R41" i="9"/>
  <c r="I36" i="10"/>
  <c r="R21" i="9"/>
  <c r="I19" i="10"/>
  <c r="I57" i="10"/>
  <c r="Q41" i="9"/>
  <c r="H36" i="10"/>
  <c r="Q21" i="9"/>
  <c r="H19" i="10"/>
  <c r="H57" i="10"/>
  <c r="M56" i="10"/>
  <c r="K56" i="10"/>
  <c r="S44" i="9"/>
  <c r="J38" i="10"/>
  <c r="S24" i="9"/>
  <c r="J18" i="10"/>
  <c r="J56" i="10"/>
  <c r="R44" i="9"/>
  <c r="I38" i="10"/>
  <c r="R24" i="9"/>
  <c r="I18" i="10"/>
  <c r="I56" i="10"/>
  <c r="Q44" i="9"/>
  <c r="H38" i="10"/>
  <c r="Q24" i="9"/>
  <c r="H18" i="10"/>
  <c r="H56" i="10"/>
  <c r="M55" i="10"/>
  <c r="K55" i="10"/>
  <c r="S38" i="9"/>
  <c r="J35" i="10"/>
  <c r="S18" i="9"/>
  <c r="J17" i="10"/>
  <c r="J55" i="10"/>
  <c r="R38" i="9"/>
  <c r="I35" i="10"/>
  <c r="R18" i="9"/>
  <c r="I17" i="10"/>
  <c r="I55" i="10"/>
  <c r="Q38" i="9"/>
  <c r="H35" i="10"/>
  <c r="Q18" i="9"/>
  <c r="H17" i="10"/>
  <c r="H55" i="10"/>
  <c r="M54" i="10"/>
  <c r="K54" i="10"/>
  <c r="S39" i="9"/>
  <c r="J37" i="10"/>
  <c r="S19" i="9"/>
  <c r="J16" i="10"/>
  <c r="J54" i="10"/>
  <c r="R39" i="9"/>
  <c r="I37" i="10"/>
  <c r="R19" i="9"/>
  <c r="I16" i="10"/>
  <c r="I54" i="10"/>
  <c r="Q39" i="9"/>
  <c r="H37" i="10"/>
  <c r="Q19" i="9"/>
  <c r="H16" i="10"/>
  <c r="H54" i="10"/>
  <c r="M53" i="10"/>
  <c r="K53" i="10"/>
  <c r="S46" i="9"/>
  <c r="J34" i="10"/>
  <c r="S26" i="9"/>
  <c r="J15" i="10"/>
  <c r="J53" i="10"/>
  <c r="R46" i="9"/>
  <c r="I34" i="10"/>
  <c r="R26" i="9"/>
  <c r="I15" i="10"/>
  <c r="I53" i="10"/>
  <c r="Q46" i="9"/>
  <c r="H34" i="10"/>
  <c r="Q26" i="9"/>
  <c r="H15" i="10"/>
  <c r="H53" i="10"/>
  <c r="M52" i="10"/>
  <c r="K52" i="10"/>
  <c r="S42" i="9"/>
  <c r="J33" i="10"/>
  <c r="S22" i="9"/>
  <c r="J14" i="10"/>
  <c r="J52" i="10"/>
  <c r="R42" i="9"/>
  <c r="I33" i="10"/>
  <c r="R22" i="9"/>
  <c r="I14" i="10"/>
  <c r="I52" i="10"/>
  <c r="Q42" i="9"/>
  <c r="H33" i="10"/>
  <c r="Q22" i="9"/>
  <c r="H14" i="10"/>
  <c r="H52" i="10"/>
  <c r="K51" i="10"/>
  <c r="J51" i="10"/>
  <c r="I51" i="10"/>
  <c r="H51" i="10"/>
  <c r="M49" i="10"/>
  <c r="S31" i="9"/>
  <c r="J30" i="10"/>
  <c r="S11" i="9"/>
  <c r="J11" i="10"/>
  <c r="J49" i="10"/>
  <c r="R31" i="9"/>
  <c r="I30" i="10"/>
  <c r="R11" i="9"/>
  <c r="I11" i="10"/>
  <c r="I49" i="10"/>
  <c r="Q31" i="9"/>
  <c r="H30" i="10"/>
  <c r="Q11" i="9"/>
  <c r="H11" i="10"/>
  <c r="H49" i="10"/>
  <c r="M48" i="10"/>
  <c r="S32" i="9"/>
  <c r="J29" i="10"/>
  <c r="S12" i="9"/>
  <c r="J10" i="10"/>
  <c r="J48" i="10"/>
  <c r="R32" i="9"/>
  <c r="I29" i="10"/>
  <c r="R12" i="9"/>
  <c r="I10" i="10"/>
  <c r="I48" i="10"/>
  <c r="Q32" i="9"/>
  <c r="H29" i="10"/>
  <c r="Q12" i="9"/>
  <c r="H10" i="10"/>
  <c r="H48" i="10"/>
  <c r="M47" i="10"/>
  <c r="S33" i="9"/>
  <c r="J28" i="10"/>
  <c r="S13" i="9"/>
  <c r="J9" i="10"/>
  <c r="J47" i="10"/>
  <c r="R33" i="9"/>
  <c r="I28" i="10"/>
  <c r="R13" i="9"/>
  <c r="I9" i="10"/>
  <c r="I47" i="10"/>
  <c r="Q33" i="9"/>
  <c r="H28" i="10"/>
  <c r="Q13" i="9"/>
  <c r="H9" i="10"/>
  <c r="H47" i="10"/>
  <c r="M46" i="10"/>
  <c r="S34" i="9"/>
  <c r="J27" i="10"/>
  <c r="S14" i="9"/>
  <c r="J8" i="10"/>
  <c r="J46" i="10"/>
  <c r="R34" i="9"/>
  <c r="I27" i="10"/>
  <c r="R14" i="9"/>
  <c r="I8" i="10"/>
  <c r="I46" i="10"/>
  <c r="Q34" i="9"/>
  <c r="H27" i="10"/>
  <c r="Q14" i="9"/>
  <c r="H8" i="10"/>
  <c r="H46" i="10"/>
  <c r="M45" i="10"/>
  <c r="S35" i="9"/>
  <c r="J26" i="10"/>
  <c r="S15" i="9"/>
  <c r="J7" i="10"/>
  <c r="J45" i="10"/>
  <c r="R35" i="9"/>
  <c r="I26" i="10"/>
  <c r="R15" i="9"/>
  <c r="I7" i="10"/>
  <c r="I45" i="10"/>
  <c r="Q35" i="9"/>
  <c r="H26" i="10"/>
  <c r="H7" i="10"/>
  <c r="H45" i="10"/>
  <c r="J44" i="10"/>
  <c r="I44" i="10"/>
  <c r="H44" i="10"/>
  <c r="J43" i="10"/>
  <c r="I43" i="10"/>
  <c r="H43" i="10"/>
  <c r="M42" i="10"/>
  <c r="M41" i="10"/>
  <c r="M40" i="10"/>
  <c r="M39" i="10"/>
  <c r="M38" i="10"/>
  <c r="M37" i="10"/>
  <c r="M36" i="10"/>
  <c r="M35" i="10"/>
  <c r="M34" i="10"/>
  <c r="M33" i="10"/>
  <c r="J32" i="10"/>
  <c r="I32" i="10"/>
  <c r="H32" i="10"/>
  <c r="H31" i="10"/>
  <c r="I31" i="10"/>
  <c r="J31" i="10"/>
  <c r="K31" i="10"/>
  <c r="M30" i="10"/>
  <c r="M29" i="10"/>
  <c r="M28" i="10"/>
  <c r="M27" i="10"/>
  <c r="M26" i="10"/>
  <c r="J25" i="10"/>
  <c r="I25" i="10"/>
  <c r="H25" i="10"/>
  <c r="J24" i="10"/>
  <c r="I24" i="10"/>
  <c r="H24" i="10"/>
  <c r="M23" i="10"/>
  <c r="M22" i="10"/>
  <c r="M21" i="10"/>
  <c r="M20" i="10"/>
  <c r="M19" i="10"/>
  <c r="M18" i="10"/>
  <c r="M17" i="10"/>
  <c r="M16" i="10"/>
  <c r="M15" i="10"/>
  <c r="M14" i="10"/>
  <c r="J13" i="10"/>
  <c r="I13" i="10"/>
  <c r="H13" i="10"/>
  <c r="H12" i="10"/>
  <c r="I12" i="10"/>
  <c r="J12" i="10"/>
  <c r="K12" i="10"/>
  <c r="M11" i="10"/>
  <c r="M10" i="10"/>
  <c r="M9" i="10"/>
  <c r="M8" i="10"/>
  <c r="M7" i="10"/>
  <c r="J6" i="10"/>
  <c r="I6" i="10"/>
  <c r="H6" i="10"/>
  <c r="J5" i="10"/>
  <c r="I5" i="10"/>
  <c r="H5" i="10"/>
  <c r="J37" i="9"/>
  <c r="T37" i="9"/>
  <c r="S37" i="9"/>
  <c r="R37" i="9"/>
  <c r="Q37" i="9"/>
  <c r="J30" i="9"/>
  <c r="T30" i="9"/>
  <c r="S30" i="9"/>
  <c r="R30" i="9"/>
  <c r="Q30" i="9"/>
  <c r="J29" i="9"/>
  <c r="T29" i="9"/>
  <c r="S29" i="9"/>
  <c r="R29" i="9"/>
  <c r="Q29" i="9"/>
  <c r="X15" i="9"/>
  <c r="X7" i="9"/>
  <c r="X10" i="9"/>
  <c r="X11" i="9"/>
  <c r="X20" i="9"/>
  <c r="X27" i="9"/>
  <c r="J17" i="9"/>
  <c r="T17" i="9"/>
  <c r="S17" i="9"/>
  <c r="R17" i="9"/>
  <c r="Q17" i="9"/>
  <c r="J10" i="9"/>
  <c r="T10" i="9"/>
  <c r="S10" i="9"/>
  <c r="R10" i="9"/>
  <c r="Q10" i="9"/>
  <c r="J9" i="9"/>
  <c r="T9" i="9"/>
  <c r="S9" i="9"/>
  <c r="R9" i="9"/>
  <c r="Q9" i="9"/>
  <c r="T6" i="9"/>
  <c r="S6" i="9"/>
  <c r="R6" i="9"/>
  <c r="Q6" i="9"/>
  <c r="N17" i="2" a="1"/>
  <c r="N17" i="2"/>
  <c r="N18" i="2" a="1"/>
  <c r="N18" i="2"/>
  <c r="N19" i="2" a="1"/>
  <c r="N19" i="2"/>
  <c r="N20" i="2"/>
  <c r="M17" i="2" a="1"/>
  <c r="M17" i="2"/>
  <c r="M18" i="2" a="1"/>
  <c r="M18" i="2"/>
  <c r="M19" i="2" a="1"/>
  <c r="M19" i="2"/>
  <c r="M20" i="2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K20" i="2"/>
  <c r="J17" i="2" a="1"/>
  <c r="J17" i="2"/>
  <c r="J18" i="2" a="1"/>
  <c r="J18" i="2"/>
  <c r="J19" i="2" a="1"/>
  <c r="J19" i="2"/>
  <c r="J20" i="2"/>
  <c r="I17" i="2" a="1"/>
  <c r="I17" i="2"/>
  <c r="I18" i="2" a="1"/>
  <c r="I18" i="2"/>
  <c r="I19" i="2" a="1"/>
  <c r="I19" i="2"/>
  <c r="I20" i="2"/>
  <c r="H17" i="2" a="1"/>
  <c r="H17" i="2"/>
  <c r="H18" i="2" a="1"/>
  <c r="H18" i="2"/>
  <c r="H19" i="2" a="1"/>
  <c r="H19" i="2"/>
  <c r="H20" i="2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F20" i="2"/>
  <c r="E17" i="2" a="1"/>
  <c r="E17" i="2"/>
  <c r="E18" i="2" a="1"/>
  <c r="E18" i="2"/>
  <c r="E19" i="2" a="1"/>
  <c r="E19" i="2"/>
  <c r="E20" i="2"/>
  <c r="L19" i="2"/>
  <c r="K19" i="2"/>
  <c r="G19" i="2"/>
  <c r="F19" i="2"/>
  <c r="L18" i="2"/>
  <c r="K18" i="2"/>
  <c r="G18" i="2"/>
  <c r="F18" i="2"/>
  <c r="L17" i="2"/>
  <c r="K17" i="2"/>
  <c r="G17" i="2"/>
  <c r="F17" i="2"/>
  <c r="N7" i="2" a="1"/>
  <c r="N7" i="2"/>
  <c r="N8" i="2" a="1"/>
  <c r="N8" i="2"/>
  <c r="N9" i="2" a="1"/>
  <c r="N9" i="2"/>
  <c r="N10" i="2"/>
  <c r="M7" i="2" a="1"/>
  <c r="M7" i="2"/>
  <c r="M8" i="2" a="1"/>
  <c r="M8" i="2"/>
  <c r="M9" i="2" a="1"/>
  <c r="M9" i="2"/>
  <c r="M10" i="2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K10" i="2"/>
  <c r="J7" i="2" a="1"/>
  <c r="J7" i="2"/>
  <c r="J8" i="2" a="1"/>
  <c r="J8" i="2"/>
  <c r="J9" i="2" a="1"/>
  <c r="J9" i="2"/>
  <c r="J10" i="2"/>
  <c r="I7" i="2" a="1"/>
  <c r="I7" i="2"/>
  <c r="I8" i="2" a="1"/>
  <c r="I8" i="2"/>
  <c r="I9" i="2" a="1"/>
  <c r="I9" i="2"/>
  <c r="I10" i="2"/>
  <c r="H7" i="2" a="1"/>
  <c r="H7" i="2"/>
  <c r="H8" i="2" a="1"/>
  <c r="H8" i="2"/>
  <c r="H9" i="2" a="1"/>
  <c r="H9" i="2"/>
  <c r="H10" i="2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F10" i="2"/>
  <c r="E7" i="2" a="1"/>
  <c r="E7" i="2"/>
  <c r="E8" i="2" a="1"/>
  <c r="E8" i="2"/>
  <c r="E9" i="2" a="1"/>
  <c r="E9" i="2"/>
  <c r="E10" i="2"/>
  <c r="L9" i="2"/>
  <c r="K9" i="2"/>
  <c r="G9" i="2"/>
  <c r="F9" i="2"/>
  <c r="L8" i="2"/>
  <c r="K8" i="2"/>
  <c r="G8" i="2"/>
  <c r="F8" i="2"/>
  <c r="L7" i="2"/>
  <c r="K7" i="2"/>
  <c r="G7" i="2"/>
  <c r="F7" i="2"/>
  <c r="AP880" i="1"/>
  <c r="AO880" i="1"/>
  <c r="AN880" i="1"/>
  <c r="AP879" i="1"/>
  <c r="AO879" i="1"/>
  <c r="AN879" i="1"/>
  <c r="AP878" i="1"/>
  <c r="AO878" i="1"/>
  <c r="AN878" i="1"/>
  <c r="AP877" i="1"/>
  <c r="AO877" i="1"/>
  <c r="AN877" i="1"/>
  <c r="AP876" i="1"/>
  <c r="AO876" i="1"/>
  <c r="AN876" i="1"/>
  <c r="AP875" i="1"/>
  <c r="AO875" i="1"/>
  <c r="AN875" i="1"/>
  <c r="AP874" i="1"/>
  <c r="AO874" i="1"/>
  <c r="AN874" i="1"/>
  <c r="AP873" i="1"/>
  <c r="AO873" i="1"/>
  <c r="AN873" i="1"/>
  <c r="AP872" i="1"/>
  <c r="AO872" i="1"/>
  <c r="AN872" i="1"/>
  <c r="AP871" i="1"/>
  <c r="AO871" i="1"/>
  <c r="AN871" i="1"/>
  <c r="AP870" i="1"/>
  <c r="AO870" i="1"/>
  <c r="AN870" i="1"/>
  <c r="AP869" i="1"/>
  <c r="AO869" i="1"/>
  <c r="AN869" i="1"/>
  <c r="AP868" i="1"/>
  <c r="AO868" i="1"/>
  <c r="AN868" i="1"/>
  <c r="AP867" i="1"/>
  <c r="AO867" i="1"/>
  <c r="AN867" i="1"/>
  <c r="AP866" i="1"/>
  <c r="AO866" i="1"/>
  <c r="AN866" i="1"/>
  <c r="AP865" i="1"/>
  <c r="AO865" i="1"/>
  <c r="AN865" i="1"/>
  <c r="AP864" i="1"/>
  <c r="AO864" i="1"/>
  <c r="AN864" i="1"/>
  <c r="AP863" i="1"/>
  <c r="AO863" i="1"/>
  <c r="AN863" i="1"/>
  <c r="AP862" i="1"/>
  <c r="AO862" i="1"/>
  <c r="AN862" i="1"/>
  <c r="AP861" i="1"/>
  <c r="AO861" i="1"/>
  <c r="AN861" i="1"/>
  <c r="AP860" i="1"/>
  <c r="AO860" i="1"/>
  <c r="AN860" i="1"/>
  <c r="AP859" i="1"/>
  <c r="AO859" i="1"/>
  <c r="AN859" i="1"/>
  <c r="AP858" i="1"/>
  <c r="AO858" i="1"/>
  <c r="AN858" i="1"/>
  <c r="AP857" i="1"/>
  <c r="AO857" i="1"/>
  <c r="AN857" i="1"/>
  <c r="AP856" i="1"/>
  <c r="AO856" i="1"/>
  <c r="AN856" i="1"/>
  <c r="AP855" i="1"/>
  <c r="AO855" i="1"/>
  <c r="AN855" i="1"/>
  <c r="AP854" i="1"/>
  <c r="AO854" i="1"/>
  <c r="AN854" i="1"/>
  <c r="AP853" i="1"/>
  <c r="AO853" i="1"/>
  <c r="AN853" i="1"/>
  <c r="AP852" i="1"/>
  <c r="AO852" i="1"/>
  <c r="AN852" i="1"/>
  <c r="AP851" i="1"/>
  <c r="AO851" i="1"/>
  <c r="AN851" i="1"/>
  <c r="AP850" i="1"/>
  <c r="AO850" i="1"/>
  <c r="AN850" i="1"/>
  <c r="AP849" i="1"/>
  <c r="AO849" i="1"/>
  <c r="AN849" i="1"/>
  <c r="AP848" i="1"/>
  <c r="AO848" i="1"/>
  <c r="AN848" i="1"/>
  <c r="AP847" i="1"/>
  <c r="AO847" i="1"/>
  <c r="AN847" i="1"/>
  <c r="AP846" i="1"/>
  <c r="AO846" i="1"/>
  <c r="AN846" i="1"/>
  <c r="AP845" i="1"/>
  <c r="AO845" i="1"/>
  <c r="AN845" i="1"/>
  <c r="AP844" i="1"/>
  <c r="AO844" i="1"/>
  <c r="AN844" i="1"/>
  <c r="AP843" i="1"/>
  <c r="AO843" i="1"/>
  <c r="AN843" i="1"/>
  <c r="AP842" i="1"/>
  <c r="AO842" i="1"/>
  <c r="AN842" i="1"/>
  <c r="AP841" i="1"/>
  <c r="AO841" i="1"/>
  <c r="AN841" i="1"/>
  <c r="AP840" i="1"/>
  <c r="AO840" i="1"/>
  <c r="AN840" i="1"/>
  <c r="AP839" i="1"/>
  <c r="AO839" i="1"/>
  <c r="AN839" i="1"/>
  <c r="AP838" i="1"/>
  <c r="AO838" i="1"/>
  <c r="AN838" i="1"/>
  <c r="AP837" i="1"/>
  <c r="AO837" i="1"/>
  <c r="AN837" i="1"/>
  <c r="AP836" i="1"/>
  <c r="AO836" i="1"/>
  <c r="AN836" i="1"/>
  <c r="AP835" i="1"/>
  <c r="AO835" i="1"/>
  <c r="AN835" i="1"/>
  <c r="AP834" i="1"/>
  <c r="AO834" i="1"/>
  <c r="AN834" i="1"/>
  <c r="AP833" i="1"/>
  <c r="AO833" i="1"/>
  <c r="AN833" i="1"/>
  <c r="AP832" i="1"/>
  <c r="AO832" i="1"/>
  <c r="AN832" i="1"/>
  <c r="AP831" i="1"/>
  <c r="AO831" i="1"/>
  <c r="AN831" i="1"/>
  <c r="AP830" i="1"/>
  <c r="AO830" i="1"/>
  <c r="AN830" i="1"/>
  <c r="AP829" i="1"/>
  <c r="AO829" i="1"/>
  <c r="AN829" i="1"/>
  <c r="AP828" i="1"/>
  <c r="AO828" i="1"/>
  <c r="AN828" i="1"/>
  <c r="AP827" i="1"/>
  <c r="AO827" i="1"/>
  <c r="AN827" i="1"/>
  <c r="AP826" i="1"/>
  <c r="AO826" i="1"/>
  <c r="AN826" i="1"/>
  <c r="AP825" i="1"/>
  <c r="AO825" i="1"/>
  <c r="AN825" i="1"/>
  <c r="AP824" i="1"/>
  <c r="AO824" i="1"/>
  <c r="AN824" i="1"/>
  <c r="AP823" i="1"/>
  <c r="AO823" i="1"/>
  <c r="AN823" i="1"/>
  <c r="AP822" i="1"/>
  <c r="AO822" i="1"/>
  <c r="AN822" i="1"/>
  <c r="AP821" i="1"/>
  <c r="AO821" i="1"/>
  <c r="AN821" i="1"/>
  <c r="AP820" i="1"/>
  <c r="AO820" i="1"/>
  <c r="AN820" i="1"/>
  <c r="AP819" i="1"/>
  <c r="AO819" i="1"/>
  <c r="AN819" i="1"/>
  <c r="AP818" i="1"/>
  <c r="AO818" i="1"/>
  <c r="AN818" i="1"/>
  <c r="AP817" i="1"/>
  <c r="AO817" i="1"/>
  <c r="AN817" i="1"/>
  <c r="AP816" i="1"/>
  <c r="AO816" i="1"/>
  <c r="AN816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AP815" i="1"/>
  <c r="AO815" i="1"/>
  <c r="AN815" i="1"/>
  <c r="AP814" i="1"/>
  <c r="AO814" i="1"/>
  <c r="AN814" i="1"/>
  <c r="AP813" i="1"/>
  <c r="AO813" i="1"/>
  <c r="AN813" i="1"/>
  <c r="AP812" i="1"/>
  <c r="AO812" i="1"/>
  <c r="AN812" i="1"/>
  <c r="AP811" i="1"/>
  <c r="AO811" i="1"/>
  <c r="AN811" i="1"/>
  <c r="AP810" i="1"/>
  <c r="AO810" i="1"/>
  <c r="AN810" i="1"/>
  <c r="AP809" i="1"/>
  <c r="AO809" i="1"/>
  <c r="AN809" i="1"/>
  <c r="AP808" i="1"/>
  <c r="AO808" i="1"/>
  <c r="AN808" i="1"/>
  <c r="AP807" i="1"/>
  <c r="AO807" i="1"/>
  <c r="AN807" i="1"/>
  <c r="AP806" i="1"/>
  <c r="AO806" i="1"/>
  <c r="AN806" i="1"/>
  <c r="AP805" i="1"/>
  <c r="AO805" i="1"/>
  <c r="AN805" i="1"/>
  <c r="AP804" i="1"/>
  <c r="AO804" i="1"/>
  <c r="AN804" i="1"/>
  <c r="AP803" i="1"/>
  <c r="AO803" i="1"/>
  <c r="AN803" i="1"/>
  <c r="AP802" i="1"/>
  <c r="AO802" i="1"/>
  <c r="AN802" i="1"/>
  <c r="AP801" i="1"/>
  <c r="AO801" i="1"/>
  <c r="AN801" i="1"/>
  <c r="AP800" i="1"/>
  <c r="AO800" i="1"/>
  <c r="AN800" i="1"/>
  <c r="AP799" i="1"/>
  <c r="AO799" i="1"/>
  <c r="AN799" i="1"/>
  <c r="AP798" i="1"/>
  <c r="AO798" i="1"/>
  <c r="AN798" i="1"/>
  <c r="AP797" i="1"/>
  <c r="AO797" i="1"/>
  <c r="AN797" i="1"/>
  <c r="AP796" i="1"/>
  <c r="AO796" i="1"/>
  <c r="AN796" i="1"/>
  <c r="AP795" i="1"/>
  <c r="AO795" i="1"/>
  <c r="AN795" i="1"/>
  <c r="AP794" i="1"/>
  <c r="AO794" i="1"/>
  <c r="AN794" i="1"/>
  <c r="AP793" i="1"/>
  <c r="AO793" i="1"/>
  <c r="AN793" i="1"/>
  <c r="AP792" i="1"/>
  <c r="AO792" i="1"/>
  <c r="AN792" i="1"/>
  <c r="AP791" i="1"/>
  <c r="AO791" i="1"/>
  <c r="AN791" i="1"/>
  <c r="AP790" i="1"/>
  <c r="AO790" i="1"/>
  <c r="AN790" i="1"/>
  <c r="AP789" i="1"/>
  <c r="AO789" i="1"/>
  <c r="AN789" i="1"/>
  <c r="AP788" i="1"/>
  <c r="AO788" i="1"/>
  <c r="AN788" i="1"/>
  <c r="AP787" i="1"/>
  <c r="AO787" i="1"/>
  <c r="AN787" i="1"/>
  <c r="AP786" i="1"/>
  <c r="AO786" i="1"/>
  <c r="AN786" i="1"/>
  <c r="AP785" i="1"/>
  <c r="AO785" i="1"/>
  <c r="AN785" i="1"/>
  <c r="AP784" i="1"/>
  <c r="AO784" i="1"/>
  <c r="AN784" i="1"/>
  <c r="AP783" i="1"/>
  <c r="AO783" i="1"/>
  <c r="AN783" i="1"/>
  <c r="AP782" i="1"/>
  <c r="AO782" i="1"/>
  <c r="AN782" i="1"/>
  <c r="AP781" i="1"/>
  <c r="AO781" i="1"/>
  <c r="AN781" i="1"/>
  <c r="AP780" i="1"/>
  <c r="AO780" i="1"/>
  <c r="AN780" i="1"/>
  <c r="AP779" i="1"/>
  <c r="AO779" i="1"/>
  <c r="AN779" i="1"/>
  <c r="AP778" i="1"/>
  <c r="AO778" i="1"/>
  <c r="AN778" i="1"/>
  <c r="AP777" i="1"/>
  <c r="AO777" i="1"/>
  <c r="AN777" i="1"/>
  <c r="AP776" i="1"/>
  <c r="AO776" i="1"/>
  <c r="AN776" i="1"/>
  <c r="AP775" i="1"/>
  <c r="AO775" i="1"/>
  <c r="AN775" i="1"/>
  <c r="AP774" i="1"/>
  <c r="AO774" i="1"/>
  <c r="AN774" i="1"/>
  <c r="AP773" i="1"/>
  <c r="AO773" i="1"/>
  <c r="AN773" i="1"/>
  <c r="AP772" i="1"/>
  <c r="AO772" i="1"/>
  <c r="AN772" i="1"/>
  <c r="AP771" i="1"/>
  <c r="AO771" i="1"/>
  <c r="AN771" i="1"/>
  <c r="AP770" i="1"/>
  <c r="AO770" i="1"/>
  <c r="AN770" i="1"/>
  <c r="AP769" i="1"/>
  <c r="AO769" i="1"/>
  <c r="AN769" i="1"/>
  <c r="AP768" i="1"/>
  <c r="AO768" i="1"/>
  <c r="AN768" i="1"/>
  <c r="AP767" i="1"/>
  <c r="AO767" i="1"/>
  <c r="AN76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AP766" i="1"/>
  <c r="AO766" i="1"/>
  <c r="AN766" i="1"/>
  <c r="AP765" i="1"/>
  <c r="AO765" i="1"/>
  <c r="AN765" i="1"/>
  <c r="AP764" i="1"/>
  <c r="AO764" i="1"/>
  <c r="AN764" i="1"/>
  <c r="AP763" i="1"/>
  <c r="AO763" i="1"/>
  <c r="AN763" i="1"/>
  <c r="AP762" i="1"/>
  <c r="AO762" i="1"/>
  <c r="AN762" i="1"/>
  <c r="AP761" i="1"/>
  <c r="AO761" i="1"/>
  <c r="AN761" i="1"/>
  <c r="AP760" i="1"/>
  <c r="AO760" i="1"/>
  <c r="AN760" i="1"/>
  <c r="AP759" i="1"/>
  <c r="AO759" i="1"/>
  <c r="AN759" i="1"/>
  <c r="AP758" i="1"/>
  <c r="AO758" i="1"/>
  <c r="AN758" i="1"/>
  <c r="AP757" i="1"/>
  <c r="AO757" i="1"/>
  <c r="AN757" i="1"/>
  <c r="AP756" i="1"/>
  <c r="AO756" i="1"/>
  <c r="AN756" i="1"/>
  <c r="AP755" i="1"/>
  <c r="AO755" i="1"/>
  <c r="AN755" i="1"/>
  <c r="AP754" i="1"/>
  <c r="AO754" i="1"/>
  <c r="AN754" i="1"/>
  <c r="AP753" i="1"/>
  <c r="AO753" i="1"/>
  <c r="AN753" i="1"/>
  <c r="AP752" i="1"/>
  <c r="AO752" i="1"/>
  <c r="AN752" i="1"/>
  <c r="AP751" i="1"/>
  <c r="AO751" i="1"/>
  <c r="AN751" i="1"/>
  <c r="AP750" i="1"/>
  <c r="AO750" i="1"/>
  <c r="AN750" i="1"/>
  <c r="AP749" i="1"/>
  <c r="AO749" i="1"/>
  <c r="AN749" i="1"/>
  <c r="AP748" i="1"/>
  <c r="AO748" i="1"/>
  <c r="AN748" i="1"/>
  <c r="AP747" i="1"/>
  <c r="AO747" i="1"/>
  <c r="AN747" i="1"/>
  <c r="AP746" i="1"/>
  <c r="AO746" i="1"/>
  <c r="AN746" i="1"/>
  <c r="AP745" i="1"/>
  <c r="AO745" i="1"/>
  <c r="AN745" i="1"/>
  <c r="AP744" i="1"/>
  <c r="AO744" i="1"/>
  <c r="AN744" i="1"/>
  <c r="AP743" i="1"/>
  <c r="AO743" i="1"/>
  <c r="AN743" i="1"/>
  <c r="AP742" i="1"/>
  <c r="AO742" i="1"/>
  <c r="AN742" i="1"/>
  <c r="AP741" i="1"/>
  <c r="AO741" i="1"/>
  <c r="AN741" i="1"/>
  <c r="AP740" i="1"/>
  <c r="AO740" i="1"/>
  <c r="AN740" i="1"/>
  <c r="AP739" i="1"/>
  <c r="AO739" i="1"/>
  <c r="AN739" i="1"/>
  <c r="AP738" i="1"/>
  <c r="AO738" i="1"/>
  <c r="AN738" i="1"/>
  <c r="AP737" i="1"/>
  <c r="AO737" i="1"/>
  <c r="AN737" i="1"/>
  <c r="AP736" i="1"/>
  <c r="AO736" i="1"/>
  <c r="AN736" i="1"/>
  <c r="AP735" i="1"/>
  <c r="AO735" i="1"/>
  <c r="AN735" i="1"/>
  <c r="AP734" i="1"/>
  <c r="AO734" i="1"/>
  <c r="AN734" i="1"/>
  <c r="AP733" i="1"/>
  <c r="AO733" i="1"/>
  <c r="AN733" i="1"/>
  <c r="AP732" i="1"/>
  <c r="AO732" i="1"/>
  <c r="AN732" i="1"/>
  <c r="AP731" i="1"/>
  <c r="AO731" i="1"/>
  <c r="AN731" i="1"/>
  <c r="AP730" i="1"/>
  <c r="AO730" i="1"/>
  <c r="AN730" i="1"/>
  <c r="AP729" i="1"/>
  <c r="AO729" i="1"/>
  <c r="AN729" i="1"/>
  <c r="AP728" i="1"/>
  <c r="AO728" i="1"/>
  <c r="AN728" i="1"/>
  <c r="AP727" i="1"/>
  <c r="AO727" i="1"/>
  <c r="AN727" i="1"/>
  <c r="AP726" i="1"/>
  <c r="AO726" i="1"/>
  <c r="AN726" i="1"/>
  <c r="AP725" i="1"/>
  <c r="AO725" i="1"/>
  <c r="AN725" i="1"/>
  <c r="AP724" i="1"/>
  <c r="AO724" i="1"/>
  <c r="AN724" i="1"/>
  <c r="AP723" i="1"/>
  <c r="AO723" i="1"/>
  <c r="AN723" i="1"/>
  <c r="AP722" i="1"/>
  <c r="AO722" i="1"/>
  <c r="AN722" i="1"/>
  <c r="AP721" i="1"/>
  <c r="AO721" i="1"/>
  <c r="AN721" i="1"/>
  <c r="AP720" i="1"/>
  <c r="AO720" i="1"/>
  <c r="AN720" i="1"/>
  <c r="AP719" i="1"/>
  <c r="AO719" i="1"/>
  <c r="AN719" i="1"/>
  <c r="AP718" i="1"/>
  <c r="AO718" i="1"/>
  <c r="AN718" i="1"/>
  <c r="AP717" i="1"/>
  <c r="AO717" i="1"/>
  <c r="AN717" i="1"/>
  <c r="AP716" i="1"/>
  <c r="AO716" i="1"/>
  <c r="AN716" i="1"/>
  <c r="AP715" i="1"/>
  <c r="AO715" i="1"/>
  <c r="AN715" i="1"/>
  <c r="AP714" i="1"/>
  <c r="AO714" i="1"/>
  <c r="AN714" i="1"/>
  <c r="AP713" i="1"/>
  <c r="AO713" i="1"/>
  <c r="AN713" i="1"/>
  <c r="AP712" i="1"/>
  <c r="AO712" i="1"/>
  <c r="AN712" i="1"/>
  <c r="AP711" i="1"/>
  <c r="AO711" i="1"/>
  <c r="AN711" i="1"/>
  <c r="AP710" i="1"/>
  <c r="AO710" i="1"/>
  <c r="AN710" i="1"/>
  <c r="AP709" i="1"/>
  <c r="AO709" i="1"/>
  <c r="AN709" i="1"/>
  <c r="AP708" i="1"/>
  <c r="AO708" i="1"/>
  <c r="AN708" i="1"/>
  <c r="AP707" i="1"/>
  <c r="AO707" i="1"/>
  <c r="AN707" i="1"/>
  <c r="AP706" i="1"/>
  <c r="AO706" i="1"/>
  <c r="AN706" i="1"/>
  <c r="AP705" i="1"/>
  <c r="AO705" i="1"/>
  <c r="AN705" i="1"/>
  <c r="AP704" i="1"/>
  <c r="AO704" i="1"/>
  <c r="AN704" i="1"/>
  <c r="AP703" i="1"/>
  <c r="AO703" i="1"/>
  <c r="AN703" i="1"/>
  <c r="AP702" i="1"/>
  <c r="AO702" i="1"/>
  <c r="AN702" i="1"/>
  <c r="AP701" i="1"/>
  <c r="AO701" i="1"/>
  <c r="AN701" i="1"/>
  <c r="AP700" i="1"/>
  <c r="AO700" i="1"/>
  <c r="AN700" i="1"/>
  <c r="AP699" i="1"/>
  <c r="AO699" i="1"/>
  <c r="AN699" i="1"/>
  <c r="AP698" i="1"/>
  <c r="AO698" i="1"/>
  <c r="AN698" i="1"/>
  <c r="AP697" i="1"/>
  <c r="AO697" i="1"/>
  <c r="AN697" i="1"/>
  <c r="AP696" i="1"/>
  <c r="AO696" i="1"/>
  <c r="AN696" i="1"/>
  <c r="AP695" i="1"/>
  <c r="AO695" i="1"/>
  <c r="AN695" i="1"/>
  <c r="AP694" i="1"/>
  <c r="AO694" i="1"/>
  <c r="AN694" i="1"/>
  <c r="AP693" i="1"/>
  <c r="AO693" i="1"/>
  <c r="AN693" i="1"/>
  <c r="AP692" i="1"/>
  <c r="AO692" i="1"/>
  <c r="AN692" i="1"/>
  <c r="AP691" i="1"/>
  <c r="AO691" i="1"/>
  <c r="AN691" i="1"/>
  <c r="AP690" i="1"/>
  <c r="AO690" i="1"/>
  <c r="AN690" i="1"/>
  <c r="AP689" i="1"/>
  <c r="AO689" i="1"/>
  <c r="AN689" i="1"/>
  <c r="AP688" i="1"/>
  <c r="AO688" i="1"/>
  <c r="AN688" i="1"/>
  <c r="AP687" i="1"/>
  <c r="AO687" i="1"/>
  <c r="AN687" i="1"/>
  <c r="AP686" i="1"/>
  <c r="AO686" i="1"/>
  <c r="AN686" i="1"/>
  <c r="AP685" i="1"/>
  <c r="AO685" i="1"/>
  <c r="AN685" i="1"/>
  <c r="AP684" i="1"/>
  <c r="AO684" i="1"/>
  <c r="AN684" i="1"/>
  <c r="AP683" i="1"/>
  <c r="AO683" i="1"/>
  <c r="AN683" i="1"/>
  <c r="AP682" i="1"/>
  <c r="AO682" i="1"/>
  <c r="AN682" i="1"/>
  <c r="AP681" i="1"/>
  <c r="AO681" i="1"/>
  <c r="AN681" i="1"/>
  <c r="AP680" i="1"/>
  <c r="AO680" i="1"/>
  <c r="AN680" i="1"/>
  <c r="AP679" i="1"/>
  <c r="AO679" i="1"/>
  <c r="AN679" i="1"/>
  <c r="AP678" i="1"/>
  <c r="AO678" i="1"/>
  <c r="AN678" i="1"/>
  <c r="AP677" i="1"/>
  <c r="AO677" i="1"/>
  <c r="AN677" i="1"/>
  <c r="AP676" i="1"/>
  <c r="AO676" i="1"/>
  <c r="AN676" i="1"/>
  <c r="AP675" i="1"/>
  <c r="AO675" i="1"/>
  <c r="AN675" i="1"/>
  <c r="AP674" i="1"/>
  <c r="AO674" i="1"/>
  <c r="AN674" i="1"/>
  <c r="AP673" i="1"/>
  <c r="AO673" i="1"/>
  <c r="AN673" i="1"/>
  <c r="AP672" i="1"/>
  <c r="AO672" i="1"/>
  <c r="AN672" i="1"/>
  <c r="AP671" i="1"/>
  <c r="AO671" i="1"/>
  <c r="AN671" i="1"/>
  <c r="AP670" i="1"/>
  <c r="AO670" i="1"/>
  <c r="AN670" i="1"/>
  <c r="AP669" i="1"/>
  <c r="AO669" i="1"/>
  <c r="AN669" i="1"/>
  <c r="AP668" i="1"/>
  <c r="AO668" i="1"/>
  <c r="AN668" i="1"/>
  <c r="AP667" i="1"/>
  <c r="AO667" i="1"/>
  <c r="AN667" i="1"/>
  <c r="AP666" i="1"/>
  <c r="AO666" i="1"/>
  <c r="AN666" i="1"/>
  <c r="AP665" i="1"/>
  <c r="AO665" i="1"/>
  <c r="AN665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AP664" i="1"/>
  <c r="AO664" i="1"/>
  <c r="AN664" i="1"/>
  <c r="AP663" i="1"/>
  <c r="AO663" i="1"/>
  <c r="AN663" i="1"/>
  <c r="AP662" i="1"/>
  <c r="AO662" i="1"/>
  <c r="AN662" i="1"/>
  <c r="AP661" i="1"/>
  <c r="AO661" i="1"/>
  <c r="AN661" i="1"/>
  <c r="AP660" i="1"/>
  <c r="AO660" i="1"/>
  <c r="AN660" i="1"/>
  <c r="AP659" i="1"/>
  <c r="AO659" i="1"/>
  <c r="AN659" i="1"/>
  <c r="AP658" i="1"/>
  <c r="AO658" i="1"/>
  <c r="AN658" i="1"/>
  <c r="AP657" i="1"/>
  <c r="AO657" i="1"/>
  <c r="AN657" i="1"/>
  <c r="AP656" i="1"/>
  <c r="AO656" i="1"/>
  <c r="AN656" i="1"/>
  <c r="AP655" i="1"/>
  <c r="AO655" i="1"/>
  <c r="AN655" i="1"/>
  <c r="AP654" i="1"/>
  <c r="AO654" i="1"/>
  <c r="AN654" i="1"/>
  <c r="AP653" i="1"/>
  <c r="AO653" i="1"/>
  <c r="AN653" i="1"/>
  <c r="AP652" i="1"/>
  <c r="AO652" i="1"/>
  <c r="AN652" i="1"/>
  <c r="AP651" i="1"/>
  <c r="AO651" i="1"/>
  <c r="AN651" i="1"/>
  <c r="AP650" i="1"/>
  <c r="AO650" i="1"/>
  <c r="AN650" i="1"/>
  <c r="AP649" i="1"/>
  <c r="AO649" i="1"/>
  <c r="AN649" i="1"/>
  <c r="AP648" i="1"/>
  <c r="AO648" i="1"/>
  <c r="AN648" i="1"/>
  <c r="AP647" i="1"/>
  <c r="AO647" i="1"/>
  <c r="AN647" i="1"/>
  <c r="AP646" i="1"/>
  <c r="AO646" i="1"/>
  <c r="AN646" i="1"/>
  <c r="AP645" i="1"/>
  <c r="AO645" i="1"/>
  <c r="AN645" i="1"/>
  <c r="AP644" i="1"/>
  <c r="AO644" i="1"/>
  <c r="AN644" i="1"/>
  <c r="AP643" i="1"/>
  <c r="AO643" i="1"/>
  <c r="AN643" i="1"/>
  <c r="AP642" i="1"/>
  <c r="AO642" i="1"/>
  <c r="AN642" i="1"/>
  <c r="AP641" i="1"/>
  <c r="AO641" i="1"/>
  <c r="AN641" i="1"/>
  <c r="AP640" i="1"/>
  <c r="AO640" i="1"/>
  <c r="AN640" i="1"/>
  <c r="AP639" i="1"/>
  <c r="AO639" i="1"/>
  <c r="AN639" i="1"/>
  <c r="AP638" i="1"/>
  <c r="AO638" i="1"/>
  <c r="AN638" i="1"/>
  <c r="AP637" i="1"/>
  <c r="AO637" i="1"/>
  <c r="AN637" i="1"/>
  <c r="AP636" i="1"/>
  <c r="AO636" i="1"/>
  <c r="AN636" i="1"/>
  <c r="AP635" i="1"/>
  <c r="AO635" i="1"/>
  <c r="AN635" i="1"/>
  <c r="AP634" i="1"/>
  <c r="AO634" i="1"/>
  <c r="AN634" i="1"/>
  <c r="AP633" i="1"/>
  <c r="AO633" i="1"/>
  <c r="AN633" i="1"/>
  <c r="AP632" i="1"/>
  <c r="AO632" i="1"/>
  <c r="AN632" i="1"/>
  <c r="AP631" i="1"/>
  <c r="AO631" i="1"/>
  <c r="AN631" i="1"/>
  <c r="AP630" i="1"/>
  <c r="AO630" i="1"/>
  <c r="AN630" i="1"/>
  <c r="AP629" i="1"/>
  <c r="AO629" i="1"/>
  <c r="AN629" i="1"/>
  <c r="AP628" i="1"/>
  <c r="AO628" i="1"/>
  <c r="AN628" i="1"/>
  <c r="AP627" i="1"/>
  <c r="AO627" i="1"/>
  <c r="AN627" i="1"/>
  <c r="AP626" i="1"/>
  <c r="AO626" i="1"/>
  <c r="AN626" i="1"/>
  <c r="AP625" i="1"/>
  <c r="AO625" i="1"/>
  <c r="AN625" i="1"/>
  <c r="AP624" i="1"/>
  <c r="AO624" i="1"/>
  <c r="AN624" i="1"/>
  <c r="AP623" i="1"/>
  <c r="AO623" i="1"/>
  <c r="AN623" i="1"/>
  <c r="AP622" i="1"/>
  <c r="AO622" i="1"/>
  <c r="AN622" i="1"/>
  <c r="AP621" i="1"/>
  <c r="AO621" i="1"/>
  <c r="AN621" i="1"/>
  <c r="AP620" i="1"/>
  <c r="AO620" i="1"/>
  <c r="AN620" i="1"/>
  <c r="AP619" i="1"/>
  <c r="AO619" i="1"/>
  <c r="AN619" i="1"/>
  <c r="AP618" i="1"/>
  <c r="AO618" i="1"/>
  <c r="AN618" i="1"/>
  <c r="AP617" i="1"/>
  <c r="AO617" i="1"/>
  <c r="AN617" i="1"/>
  <c r="AP616" i="1"/>
  <c r="AO616" i="1"/>
  <c r="AN616" i="1"/>
  <c r="AP615" i="1"/>
  <c r="AO615" i="1"/>
  <c r="AN615" i="1"/>
  <c r="AP614" i="1"/>
  <c r="AO614" i="1"/>
  <c r="AN614" i="1"/>
  <c r="AP613" i="1"/>
  <c r="AO613" i="1"/>
  <c r="AN613" i="1"/>
  <c r="AP612" i="1"/>
  <c r="AO612" i="1"/>
  <c r="AN612" i="1"/>
  <c r="AP611" i="1"/>
  <c r="AO611" i="1"/>
  <c r="AN611" i="1"/>
  <c r="AP610" i="1"/>
  <c r="AO610" i="1"/>
  <c r="AN610" i="1"/>
  <c r="AP609" i="1"/>
  <c r="AO609" i="1"/>
  <c r="AN609" i="1"/>
  <c r="AP608" i="1"/>
  <c r="AO608" i="1"/>
  <c r="AN608" i="1"/>
  <c r="AP607" i="1"/>
  <c r="AO607" i="1"/>
  <c r="AN607" i="1"/>
  <c r="AP606" i="1"/>
  <c r="AO606" i="1"/>
  <c r="AN606" i="1"/>
  <c r="AP605" i="1"/>
  <c r="AO605" i="1"/>
  <c r="AN605" i="1"/>
  <c r="AP604" i="1"/>
  <c r="AO604" i="1"/>
  <c r="AN604" i="1"/>
  <c r="AP603" i="1"/>
  <c r="AO603" i="1"/>
  <c r="AN603" i="1"/>
  <c r="AP602" i="1"/>
  <c r="AO602" i="1"/>
  <c r="AN602" i="1"/>
  <c r="AP601" i="1"/>
  <c r="AO601" i="1"/>
  <c r="AN601" i="1"/>
  <c r="AP600" i="1"/>
  <c r="AO600" i="1"/>
  <c r="AN600" i="1"/>
  <c r="AP599" i="1"/>
  <c r="AO599" i="1"/>
  <c r="AN599" i="1"/>
  <c r="AP598" i="1"/>
  <c r="AO598" i="1"/>
  <c r="AN598" i="1"/>
  <c r="AP597" i="1"/>
  <c r="AO597" i="1"/>
  <c r="AN597" i="1"/>
  <c r="AP596" i="1"/>
  <c r="AO596" i="1"/>
  <c r="AN596" i="1"/>
  <c r="AP595" i="1"/>
  <c r="AO595" i="1"/>
  <c r="AN595" i="1"/>
  <c r="AP594" i="1"/>
  <c r="AO594" i="1"/>
  <c r="AN594" i="1"/>
  <c r="AP593" i="1"/>
  <c r="AO593" i="1"/>
  <c r="AN593" i="1"/>
  <c r="AP592" i="1"/>
  <c r="AO592" i="1"/>
  <c r="AN592" i="1"/>
  <c r="AP591" i="1"/>
  <c r="AO591" i="1"/>
  <c r="AN591" i="1"/>
  <c r="AP590" i="1"/>
  <c r="AO590" i="1"/>
  <c r="AN590" i="1"/>
  <c r="AP589" i="1"/>
  <c r="AO589" i="1"/>
  <c r="AN589" i="1"/>
  <c r="AP588" i="1"/>
  <c r="AO588" i="1"/>
  <c r="AN588" i="1"/>
  <c r="AP587" i="1"/>
  <c r="AO587" i="1"/>
  <c r="AN587" i="1"/>
  <c r="AP586" i="1"/>
  <c r="AO586" i="1"/>
  <c r="AN586" i="1"/>
  <c r="AP585" i="1"/>
  <c r="AO585" i="1"/>
  <c r="AN585" i="1"/>
  <c r="AP584" i="1"/>
  <c r="AO584" i="1"/>
  <c r="AN584" i="1"/>
  <c r="AP583" i="1"/>
  <c r="AO583" i="1"/>
  <c r="AN583" i="1"/>
  <c r="AP582" i="1"/>
  <c r="AO582" i="1"/>
  <c r="AN582" i="1"/>
  <c r="AP581" i="1"/>
  <c r="AO581" i="1"/>
  <c r="AN581" i="1"/>
  <c r="AP580" i="1"/>
  <c r="AO580" i="1"/>
  <c r="AN580" i="1"/>
  <c r="AP579" i="1"/>
  <c r="AO579" i="1"/>
  <c r="AN579" i="1"/>
  <c r="AP578" i="1"/>
  <c r="AO578" i="1"/>
  <c r="AN578" i="1"/>
  <c r="AP577" i="1"/>
  <c r="AO577" i="1"/>
  <c r="AN577" i="1"/>
  <c r="AP576" i="1"/>
  <c r="AO576" i="1"/>
  <c r="AN576" i="1"/>
  <c r="AP575" i="1"/>
  <c r="AO575" i="1"/>
  <c r="AN575" i="1"/>
  <c r="AP574" i="1"/>
  <c r="AO574" i="1"/>
  <c r="AN574" i="1"/>
  <c r="AP573" i="1"/>
  <c r="AO573" i="1"/>
  <c r="AN573" i="1"/>
  <c r="AP572" i="1"/>
  <c r="AO572" i="1"/>
  <c r="AN572" i="1"/>
  <c r="AP571" i="1"/>
  <c r="AO571" i="1"/>
  <c r="AN571" i="1"/>
  <c r="AP570" i="1"/>
  <c r="AO570" i="1"/>
  <c r="AN570" i="1"/>
  <c r="AP569" i="1"/>
  <c r="AO569" i="1"/>
  <c r="AN569" i="1"/>
  <c r="AP568" i="1"/>
  <c r="AO568" i="1"/>
  <c r="AN568" i="1"/>
  <c r="AP567" i="1"/>
  <c r="AO567" i="1"/>
  <c r="AN567" i="1"/>
  <c r="AP566" i="1"/>
  <c r="AO566" i="1"/>
  <c r="AN566" i="1"/>
  <c r="AP565" i="1"/>
  <c r="AO565" i="1"/>
  <c r="AN565" i="1"/>
  <c r="AP564" i="1"/>
  <c r="AO564" i="1"/>
  <c r="AN564" i="1"/>
  <c r="AP563" i="1"/>
  <c r="AO563" i="1"/>
  <c r="AN563" i="1"/>
  <c r="AP562" i="1"/>
  <c r="AO562" i="1"/>
  <c r="AN562" i="1"/>
  <c r="AP561" i="1"/>
  <c r="AO561" i="1"/>
  <c r="AN561" i="1"/>
  <c r="AP560" i="1"/>
  <c r="AO560" i="1"/>
  <c r="AN560" i="1"/>
  <c r="AP559" i="1"/>
  <c r="AO559" i="1"/>
  <c r="AN559" i="1"/>
  <c r="AP558" i="1"/>
  <c r="AO558" i="1"/>
  <c r="AN558" i="1"/>
  <c r="AP557" i="1"/>
  <c r="AO557" i="1"/>
  <c r="AN557" i="1"/>
  <c r="AP556" i="1"/>
  <c r="AO556" i="1"/>
  <c r="AN556" i="1"/>
  <c r="AP555" i="1"/>
  <c r="AO555" i="1"/>
  <c r="AN555" i="1"/>
  <c r="AP554" i="1"/>
  <c r="AO554" i="1"/>
  <c r="AN554" i="1"/>
  <c r="AP553" i="1"/>
  <c r="AO553" i="1"/>
  <c r="AN553" i="1"/>
  <c r="AP552" i="1"/>
  <c r="AO552" i="1"/>
  <c r="AN552" i="1"/>
  <c r="AP551" i="1"/>
  <c r="AO551" i="1"/>
  <c r="AN551" i="1"/>
  <c r="AP550" i="1"/>
  <c r="AO550" i="1"/>
  <c r="AN550" i="1"/>
  <c r="AP549" i="1"/>
  <c r="AO549" i="1"/>
  <c r="AN549" i="1"/>
  <c r="AP548" i="1"/>
  <c r="AO548" i="1"/>
  <c r="AN548" i="1"/>
  <c r="AP547" i="1"/>
  <c r="AO547" i="1"/>
  <c r="AN547" i="1"/>
  <c r="AP546" i="1"/>
  <c r="AO546" i="1"/>
  <c r="AN546" i="1"/>
  <c r="AP545" i="1"/>
  <c r="AO545" i="1"/>
  <c r="AN545" i="1"/>
  <c r="AP544" i="1"/>
  <c r="AO544" i="1"/>
  <c r="AN544" i="1"/>
  <c r="AP543" i="1"/>
  <c r="AO543" i="1"/>
  <c r="AN543" i="1"/>
  <c r="AP542" i="1"/>
  <c r="AO542" i="1"/>
  <c r="AN542" i="1"/>
  <c r="AP541" i="1"/>
  <c r="AO541" i="1"/>
  <c r="AN541" i="1"/>
  <c r="AP540" i="1"/>
  <c r="AO540" i="1"/>
  <c r="AN540" i="1"/>
  <c r="AP539" i="1"/>
  <c r="AO539" i="1"/>
  <c r="AN539" i="1"/>
  <c r="AP538" i="1"/>
  <c r="AO538" i="1"/>
  <c r="AN538" i="1"/>
  <c r="AP537" i="1"/>
  <c r="AO537" i="1"/>
  <c r="AN537" i="1"/>
  <c r="AP536" i="1"/>
  <c r="AO536" i="1"/>
  <c r="AN536" i="1"/>
  <c r="AP535" i="1"/>
  <c r="AO535" i="1"/>
  <c r="AN535" i="1"/>
  <c r="AP534" i="1"/>
  <c r="AO534" i="1"/>
  <c r="AN534" i="1"/>
  <c r="AP533" i="1"/>
  <c r="AO533" i="1"/>
  <c r="AN533" i="1"/>
  <c r="AP532" i="1"/>
  <c r="AO532" i="1"/>
  <c r="AN532" i="1"/>
  <c r="AP531" i="1"/>
  <c r="AO531" i="1"/>
  <c r="AN531" i="1"/>
  <c r="AP530" i="1"/>
  <c r="AO530" i="1"/>
  <c r="AN530" i="1"/>
  <c r="AP529" i="1"/>
  <c r="AO529" i="1"/>
  <c r="AN529" i="1"/>
  <c r="AP528" i="1"/>
  <c r="AO528" i="1"/>
  <c r="AN528" i="1"/>
  <c r="AP527" i="1"/>
  <c r="AO527" i="1"/>
  <c r="AN527" i="1"/>
  <c r="AP526" i="1"/>
  <c r="AO526" i="1"/>
  <c r="AN526" i="1"/>
  <c r="AP525" i="1"/>
  <c r="AO525" i="1"/>
  <c r="AN525" i="1"/>
  <c r="AP524" i="1"/>
  <c r="AO524" i="1"/>
  <c r="AN524" i="1"/>
  <c r="AP523" i="1"/>
  <c r="AO523" i="1"/>
  <c r="AN523" i="1"/>
  <c r="AP522" i="1"/>
  <c r="AO522" i="1"/>
  <c r="AN522" i="1"/>
  <c r="AP521" i="1"/>
  <c r="AO521" i="1"/>
  <c r="AN521" i="1"/>
  <c r="AP520" i="1"/>
  <c r="AO520" i="1"/>
  <c r="AN520" i="1"/>
  <c r="AP519" i="1"/>
  <c r="AO519" i="1"/>
  <c r="AN519" i="1"/>
  <c r="AP518" i="1"/>
  <c r="AO518" i="1"/>
  <c r="AN518" i="1"/>
  <c r="AP517" i="1"/>
  <c r="AO517" i="1"/>
  <c r="AN517" i="1"/>
  <c r="AP516" i="1"/>
  <c r="AO516" i="1"/>
  <c r="AN516" i="1"/>
  <c r="AP515" i="1"/>
  <c r="AO515" i="1"/>
  <c r="AN515" i="1"/>
  <c r="AP514" i="1"/>
  <c r="AO514" i="1"/>
  <c r="AN514" i="1"/>
  <c r="AP513" i="1"/>
  <c r="AO513" i="1"/>
  <c r="AN513" i="1"/>
  <c r="AP512" i="1"/>
  <c r="AO512" i="1"/>
  <c r="AN512" i="1"/>
  <c r="AP511" i="1"/>
  <c r="AO511" i="1"/>
  <c r="AN511" i="1"/>
  <c r="AP510" i="1"/>
  <c r="AO510" i="1"/>
  <c r="AN510" i="1"/>
  <c r="AP509" i="1"/>
  <c r="AO509" i="1"/>
  <c r="AN509" i="1"/>
  <c r="AP508" i="1"/>
  <c r="AO508" i="1"/>
  <c r="AN508" i="1"/>
  <c r="AP507" i="1"/>
  <c r="AO507" i="1"/>
  <c r="AN507" i="1"/>
  <c r="AP506" i="1"/>
  <c r="AO506" i="1"/>
  <c r="AN506" i="1"/>
  <c r="AP505" i="1"/>
  <c r="AO505" i="1"/>
  <c r="AN505" i="1"/>
  <c r="AP504" i="1"/>
  <c r="AO504" i="1"/>
  <c r="AN504" i="1"/>
  <c r="AP503" i="1"/>
  <c r="AO503" i="1"/>
  <c r="AN503" i="1"/>
  <c r="AP502" i="1"/>
  <c r="AO502" i="1"/>
  <c r="AN502" i="1"/>
  <c r="AP501" i="1"/>
  <c r="AO501" i="1"/>
  <c r="AN501" i="1"/>
  <c r="AP500" i="1"/>
  <c r="AO500" i="1"/>
  <c r="AN500" i="1"/>
  <c r="AP499" i="1"/>
  <c r="AO499" i="1"/>
  <c r="AN499" i="1"/>
  <c r="AP498" i="1"/>
  <c r="AO498" i="1"/>
  <c r="AN498" i="1"/>
  <c r="AP497" i="1"/>
  <c r="AO497" i="1"/>
  <c r="AN497" i="1"/>
  <c r="AP496" i="1"/>
  <c r="AO496" i="1"/>
  <c r="AN496" i="1"/>
  <c r="AP495" i="1"/>
  <c r="AO495" i="1"/>
  <c r="AN495" i="1"/>
  <c r="AP494" i="1"/>
  <c r="AO494" i="1"/>
  <c r="AN494" i="1"/>
  <c r="AP493" i="1"/>
  <c r="AO493" i="1"/>
  <c r="AN493" i="1"/>
  <c r="AP492" i="1"/>
  <c r="AO492" i="1"/>
  <c r="AN492" i="1"/>
  <c r="AP491" i="1"/>
  <c r="AO491" i="1"/>
  <c r="AN491" i="1"/>
  <c r="AP490" i="1"/>
  <c r="AO490" i="1"/>
  <c r="AN490" i="1"/>
  <c r="AP489" i="1"/>
  <c r="AO489" i="1"/>
  <c r="AN489" i="1"/>
  <c r="AP488" i="1"/>
  <c r="AO488" i="1"/>
  <c r="AN488" i="1"/>
  <c r="AP487" i="1"/>
  <c r="AO487" i="1"/>
  <c r="AN487" i="1"/>
  <c r="AP486" i="1"/>
  <c r="AO486" i="1"/>
  <c r="AN486" i="1"/>
  <c r="AP485" i="1"/>
  <c r="AO485" i="1"/>
  <c r="AN485" i="1"/>
  <c r="AP484" i="1"/>
  <c r="AO484" i="1"/>
  <c r="AN484" i="1"/>
  <c r="AP483" i="1"/>
  <c r="AO483" i="1"/>
  <c r="AN483" i="1"/>
  <c r="AP482" i="1"/>
  <c r="AO482" i="1"/>
  <c r="AN482" i="1"/>
  <c r="AP481" i="1"/>
  <c r="AO481" i="1"/>
  <c r="AN481" i="1"/>
  <c r="AP480" i="1"/>
  <c r="AO480" i="1"/>
  <c r="AN480" i="1"/>
  <c r="AP479" i="1"/>
  <c r="AO479" i="1"/>
  <c r="AN479" i="1"/>
  <c r="AP478" i="1"/>
  <c r="AO478" i="1"/>
  <c r="AN478" i="1"/>
  <c r="AP477" i="1"/>
  <c r="AO477" i="1"/>
  <c r="AN477" i="1"/>
  <c r="AP476" i="1"/>
  <c r="AO476" i="1"/>
  <c r="AN476" i="1"/>
  <c r="AP475" i="1"/>
  <c r="AO475" i="1"/>
  <c r="AN475" i="1"/>
  <c r="AP474" i="1"/>
  <c r="AO474" i="1"/>
  <c r="AN474" i="1"/>
  <c r="AP473" i="1"/>
  <c r="AO473" i="1"/>
  <c r="AN473" i="1"/>
  <c r="AP472" i="1"/>
  <c r="AO472" i="1"/>
  <c r="AN472" i="1"/>
  <c r="AP471" i="1"/>
  <c r="AO471" i="1"/>
  <c r="AN471" i="1"/>
  <c r="AP470" i="1"/>
  <c r="AO470" i="1"/>
  <c r="AN470" i="1"/>
  <c r="AP469" i="1"/>
  <c r="AO469" i="1"/>
  <c r="AN469" i="1"/>
  <c r="AP468" i="1"/>
  <c r="AO468" i="1"/>
  <c r="AN468" i="1"/>
  <c r="AP467" i="1"/>
  <c r="AO467" i="1"/>
  <c r="AN467" i="1"/>
  <c r="AP466" i="1"/>
  <c r="AO466" i="1"/>
  <c r="AN466" i="1"/>
  <c r="AP465" i="1"/>
  <c r="AO465" i="1"/>
  <c r="AN465" i="1"/>
  <c r="AP464" i="1"/>
  <c r="AO464" i="1"/>
  <c r="AN464" i="1"/>
  <c r="AP463" i="1"/>
  <c r="AO463" i="1"/>
  <c r="AN463" i="1"/>
  <c r="AP462" i="1"/>
  <c r="AO462" i="1"/>
  <c r="AN462" i="1"/>
  <c r="AP461" i="1"/>
  <c r="AO461" i="1"/>
  <c r="AN461" i="1"/>
  <c r="AP460" i="1"/>
  <c r="AO460" i="1"/>
  <c r="AN460" i="1"/>
  <c r="AP459" i="1"/>
  <c r="AO459" i="1"/>
  <c r="AN459" i="1"/>
  <c r="AP458" i="1"/>
  <c r="AO458" i="1"/>
  <c r="AN458" i="1"/>
  <c r="AP457" i="1"/>
  <c r="AO457" i="1"/>
  <c r="AN457" i="1"/>
  <c r="AP456" i="1"/>
  <c r="AO456" i="1"/>
  <c r="AN456" i="1"/>
  <c r="AP455" i="1"/>
  <c r="AO455" i="1"/>
  <c r="AN455" i="1"/>
  <c r="AP454" i="1"/>
  <c r="AO454" i="1"/>
  <c r="AN454" i="1"/>
  <c r="AP453" i="1"/>
  <c r="AO453" i="1"/>
  <c r="AN453" i="1"/>
  <c r="AP452" i="1"/>
  <c r="AO452" i="1"/>
  <c r="AN452" i="1"/>
  <c r="AP451" i="1"/>
  <c r="AO451" i="1"/>
  <c r="AN451" i="1"/>
  <c r="AP450" i="1"/>
  <c r="AO450" i="1"/>
  <c r="AN450" i="1"/>
  <c r="AP449" i="1"/>
  <c r="AO449" i="1"/>
  <c r="AN449" i="1"/>
  <c r="AP448" i="1"/>
  <c r="AO448" i="1"/>
  <c r="AN448" i="1"/>
  <c r="AP447" i="1"/>
  <c r="AO447" i="1"/>
  <c r="AN447" i="1"/>
  <c r="AP446" i="1"/>
  <c r="AO446" i="1"/>
  <c r="AN446" i="1"/>
  <c r="AP445" i="1"/>
  <c r="AO445" i="1"/>
  <c r="AN445" i="1"/>
  <c r="AP444" i="1"/>
  <c r="AO444" i="1"/>
  <c r="AN444" i="1"/>
  <c r="AP443" i="1"/>
  <c r="AO443" i="1"/>
  <c r="AN443" i="1"/>
  <c r="AP442" i="1"/>
  <c r="AO442" i="1"/>
  <c r="AN442" i="1"/>
  <c r="AP441" i="1"/>
  <c r="AO441" i="1"/>
  <c r="AN441" i="1"/>
  <c r="AP440" i="1"/>
  <c r="AO440" i="1"/>
  <c r="AN440" i="1"/>
  <c r="AP439" i="1"/>
  <c r="AO439" i="1"/>
  <c r="AN439" i="1"/>
  <c r="AP438" i="1"/>
  <c r="AO438" i="1"/>
  <c r="AN438" i="1"/>
  <c r="AP437" i="1"/>
  <c r="AO437" i="1"/>
  <c r="AN437" i="1"/>
  <c r="AP436" i="1"/>
  <c r="AO436" i="1"/>
  <c r="AN436" i="1"/>
  <c r="AP435" i="1"/>
  <c r="AO435" i="1"/>
  <c r="AN435" i="1"/>
  <c r="AP434" i="1"/>
  <c r="AO434" i="1"/>
  <c r="AN434" i="1"/>
  <c r="AP433" i="1"/>
  <c r="AO433" i="1"/>
  <c r="AN433" i="1"/>
  <c r="AP432" i="1"/>
  <c r="AO432" i="1"/>
  <c r="AN432" i="1"/>
  <c r="AP431" i="1"/>
  <c r="AO431" i="1"/>
  <c r="AN431" i="1"/>
  <c r="AP430" i="1"/>
  <c r="AO430" i="1"/>
  <c r="AN430" i="1"/>
  <c r="AP429" i="1"/>
  <c r="AO429" i="1"/>
  <c r="AN429" i="1"/>
  <c r="AP428" i="1"/>
  <c r="AO428" i="1"/>
  <c r="AN428" i="1"/>
  <c r="AP427" i="1"/>
  <c r="AO427" i="1"/>
  <c r="AN427" i="1"/>
  <c r="AP426" i="1"/>
  <c r="AO426" i="1"/>
  <c r="AN426" i="1"/>
  <c r="AP425" i="1"/>
  <c r="AO425" i="1"/>
  <c r="AN425" i="1"/>
  <c r="AP424" i="1"/>
  <c r="AO424" i="1"/>
  <c r="AN424" i="1"/>
  <c r="AP423" i="1"/>
  <c r="AO423" i="1"/>
  <c r="AN423" i="1"/>
  <c r="AP422" i="1"/>
  <c r="AO422" i="1"/>
  <c r="AN422" i="1"/>
  <c r="AP421" i="1"/>
  <c r="AO421" i="1"/>
  <c r="AN421" i="1"/>
  <c r="AP420" i="1"/>
  <c r="AO420" i="1"/>
  <c r="AN420" i="1"/>
  <c r="AP419" i="1"/>
  <c r="AO419" i="1"/>
  <c r="AN419" i="1"/>
  <c r="AP418" i="1"/>
  <c r="AO418" i="1"/>
  <c r="AN418" i="1"/>
  <c r="AP417" i="1"/>
  <c r="AO417" i="1"/>
  <c r="AN417" i="1"/>
  <c r="AP416" i="1"/>
  <c r="AO416" i="1"/>
  <c r="AN416" i="1"/>
  <c r="AP415" i="1"/>
  <c r="AO415" i="1"/>
  <c r="AN415" i="1"/>
  <c r="AP414" i="1"/>
  <c r="AO414" i="1"/>
  <c r="AN414" i="1"/>
  <c r="AP413" i="1"/>
  <c r="AO413" i="1"/>
  <c r="AN413" i="1"/>
  <c r="AP412" i="1"/>
  <c r="AO412" i="1"/>
  <c r="AN412" i="1"/>
  <c r="AP411" i="1"/>
  <c r="AO411" i="1"/>
  <c r="AN411" i="1"/>
  <c r="AP410" i="1"/>
  <c r="AO410" i="1"/>
  <c r="AN410" i="1"/>
  <c r="AP409" i="1"/>
  <c r="AO409" i="1"/>
  <c r="AN409" i="1"/>
  <c r="AP408" i="1"/>
  <c r="AO408" i="1"/>
  <c r="AN408" i="1"/>
  <c r="AP407" i="1"/>
  <c r="AO407" i="1"/>
  <c r="AN407" i="1"/>
  <c r="AP406" i="1"/>
  <c r="AO406" i="1"/>
  <c r="AN406" i="1"/>
  <c r="AP405" i="1"/>
  <c r="AO405" i="1"/>
  <c r="AN405" i="1"/>
  <c r="AP404" i="1"/>
  <c r="AO404" i="1"/>
  <c r="AN404" i="1"/>
  <c r="AP403" i="1"/>
  <c r="AO403" i="1"/>
  <c r="AN403" i="1"/>
  <c r="AP402" i="1"/>
  <c r="AO402" i="1"/>
  <c r="AN402" i="1"/>
  <c r="AP401" i="1"/>
  <c r="AO401" i="1"/>
  <c r="AN401" i="1"/>
  <c r="AP400" i="1"/>
  <c r="AO400" i="1"/>
  <c r="AN400" i="1"/>
  <c r="AP399" i="1"/>
  <c r="AO399" i="1"/>
  <c r="AN399" i="1"/>
  <c r="AP398" i="1"/>
  <c r="AO398" i="1"/>
  <c r="AN398" i="1"/>
  <c r="AP397" i="1"/>
  <c r="AO397" i="1"/>
  <c r="AN397" i="1"/>
  <c r="AP396" i="1"/>
  <c r="AO396" i="1"/>
  <c r="AN396" i="1"/>
  <c r="AP395" i="1"/>
  <c r="AO395" i="1"/>
  <c r="AN395" i="1"/>
  <c r="AP394" i="1"/>
  <c r="AO394" i="1"/>
  <c r="AN394" i="1"/>
  <c r="AP393" i="1"/>
  <c r="AO393" i="1"/>
  <c r="AN393" i="1"/>
  <c r="AP392" i="1"/>
  <c r="AO392" i="1"/>
  <c r="AN392" i="1"/>
  <c r="AP391" i="1"/>
  <c r="AO391" i="1"/>
  <c r="AN391" i="1"/>
  <c r="AP390" i="1"/>
  <c r="AO390" i="1"/>
  <c r="AN390" i="1"/>
  <c r="AP389" i="1"/>
  <c r="AO389" i="1"/>
  <c r="AN389" i="1"/>
  <c r="AP388" i="1"/>
  <c r="AO388" i="1"/>
  <c r="AN388" i="1"/>
  <c r="AP387" i="1"/>
  <c r="AO387" i="1"/>
  <c r="AN387" i="1"/>
  <c r="AP386" i="1"/>
  <c r="AO386" i="1"/>
  <c r="AN386" i="1"/>
  <c r="AP385" i="1"/>
  <c r="AO385" i="1"/>
  <c r="AN385" i="1"/>
  <c r="AP384" i="1"/>
  <c r="AO384" i="1"/>
  <c r="AN384" i="1"/>
  <c r="AP383" i="1"/>
  <c r="AO383" i="1"/>
  <c r="AN383" i="1"/>
  <c r="AP382" i="1"/>
  <c r="AO382" i="1"/>
  <c r="AN382" i="1"/>
  <c r="AP381" i="1"/>
  <c r="AO381" i="1"/>
  <c r="AN381" i="1"/>
  <c r="AP380" i="1"/>
  <c r="AO380" i="1"/>
  <c r="AN380" i="1"/>
  <c r="AP379" i="1"/>
  <c r="AO379" i="1"/>
  <c r="AN379" i="1"/>
  <c r="AP378" i="1"/>
  <c r="AO378" i="1"/>
  <c r="AN378" i="1"/>
  <c r="AP377" i="1"/>
  <c r="AO377" i="1"/>
  <c r="AN377" i="1"/>
  <c r="AP376" i="1"/>
  <c r="AO376" i="1"/>
  <c r="AN376" i="1"/>
  <c r="AP375" i="1"/>
  <c r="AO375" i="1"/>
  <c r="AN375" i="1"/>
  <c r="AP374" i="1"/>
  <c r="AO374" i="1"/>
  <c r="AN374" i="1"/>
  <c r="AP373" i="1"/>
  <c r="AO373" i="1"/>
  <c r="AN373" i="1"/>
  <c r="AP372" i="1"/>
  <c r="AO372" i="1"/>
  <c r="AN372" i="1"/>
  <c r="AP371" i="1"/>
  <c r="AO371" i="1"/>
  <c r="AN371" i="1"/>
  <c r="AP370" i="1"/>
  <c r="AO370" i="1"/>
  <c r="AN370" i="1"/>
  <c r="AP369" i="1"/>
  <c r="AO369" i="1"/>
  <c r="AN369" i="1"/>
  <c r="AP368" i="1"/>
  <c r="AO368" i="1"/>
  <c r="AN368" i="1"/>
  <c r="AP367" i="1"/>
  <c r="AO367" i="1"/>
  <c r="AN367" i="1"/>
  <c r="AP366" i="1"/>
  <c r="AO366" i="1"/>
  <c r="AN366" i="1"/>
  <c r="AP365" i="1"/>
  <c r="AO365" i="1"/>
  <c r="AN365" i="1"/>
  <c r="AP364" i="1"/>
  <c r="AO364" i="1"/>
  <c r="AN364" i="1"/>
  <c r="AP363" i="1"/>
  <c r="AO363" i="1"/>
  <c r="AN363" i="1"/>
  <c r="AP362" i="1"/>
  <c r="AO362" i="1"/>
  <c r="AN362" i="1"/>
  <c r="AP361" i="1"/>
  <c r="AO361" i="1"/>
  <c r="AN361" i="1"/>
  <c r="AP360" i="1"/>
  <c r="AO360" i="1"/>
  <c r="AN360" i="1"/>
  <c r="AP359" i="1"/>
  <c r="AO359" i="1"/>
  <c r="AN359" i="1"/>
  <c r="AP358" i="1"/>
  <c r="AO358" i="1"/>
  <c r="AN358" i="1"/>
  <c r="AP357" i="1"/>
  <c r="AO357" i="1"/>
  <c r="AN357" i="1"/>
  <c r="AP356" i="1"/>
  <c r="AO356" i="1"/>
  <c r="AN356" i="1"/>
  <c r="AP355" i="1"/>
  <c r="AO355" i="1"/>
  <c r="AN355" i="1"/>
  <c r="AP354" i="1"/>
  <c r="AO354" i="1"/>
  <c r="AN354" i="1"/>
  <c r="AP353" i="1"/>
  <c r="AO353" i="1"/>
  <c r="AN353" i="1"/>
  <c r="AP352" i="1"/>
  <c r="AO352" i="1"/>
  <c r="AN352" i="1"/>
  <c r="AP351" i="1"/>
  <c r="AO351" i="1"/>
  <c r="AN351" i="1"/>
  <c r="AP350" i="1"/>
  <c r="AO350" i="1"/>
  <c r="AN350" i="1"/>
  <c r="AP349" i="1"/>
  <c r="AO349" i="1"/>
  <c r="AN349" i="1"/>
  <c r="AP348" i="1"/>
  <c r="AO348" i="1"/>
  <c r="AN348" i="1"/>
  <c r="AP347" i="1"/>
  <c r="AO347" i="1"/>
  <c r="AN347" i="1"/>
  <c r="AP346" i="1"/>
  <c r="AO346" i="1"/>
  <c r="AN346" i="1"/>
  <c r="AP345" i="1"/>
  <c r="AO345" i="1"/>
  <c r="AN345" i="1"/>
  <c r="AP344" i="1"/>
  <c r="AO344" i="1"/>
  <c r="AN344" i="1"/>
  <c r="AP343" i="1"/>
  <c r="AO343" i="1"/>
  <c r="AN343" i="1"/>
  <c r="AP342" i="1"/>
  <c r="AO342" i="1"/>
  <c r="AN342" i="1"/>
  <c r="AP341" i="1"/>
  <c r="AO341" i="1"/>
  <c r="AN341" i="1"/>
  <c r="AP340" i="1"/>
  <c r="AO340" i="1"/>
  <c r="AN340" i="1"/>
  <c r="AP339" i="1"/>
  <c r="AO339" i="1"/>
  <c r="AN339" i="1"/>
  <c r="AP338" i="1"/>
  <c r="AO338" i="1"/>
  <c r="AN338" i="1"/>
  <c r="AP337" i="1"/>
  <c r="AO337" i="1"/>
  <c r="AN337" i="1"/>
  <c r="AP336" i="1"/>
  <c r="AO336" i="1"/>
  <c r="AN336" i="1"/>
  <c r="AP335" i="1"/>
  <c r="AO335" i="1"/>
  <c r="AN335" i="1"/>
  <c r="AP334" i="1"/>
  <c r="AO334" i="1"/>
  <c r="AN334" i="1"/>
  <c r="AP333" i="1"/>
  <c r="AO333" i="1"/>
  <c r="AN333" i="1"/>
  <c r="AP332" i="1"/>
  <c r="AO332" i="1"/>
  <c r="AN332" i="1"/>
  <c r="AP331" i="1"/>
  <c r="AO331" i="1"/>
  <c r="AN331" i="1"/>
  <c r="AP330" i="1"/>
  <c r="AO330" i="1"/>
  <c r="AN330" i="1"/>
  <c r="AP329" i="1"/>
  <c r="AO329" i="1"/>
  <c r="AN329" i="1"/>
  <c r="AP328" i="1"/>
  <c r="AO328" i="1"/>
  <c r="AN328" i="1"/>
  <c r="AP327" i="1"/>
  <c r="AO327" i="1"/>
  <c r="AN327" i="1"/>
  <c r="AP326" i="1"/>
  <c r="AO326" i="1"/>
  <c r="AN326" i="1"/>
  <c r="AP325" i="1"/>
  <c r="AO325" i="1"/>
  <c r="AN325" i="1"/>
  <c r="AP324" i="1"/>
  <c r="AO324" i="1"/>
  <c r="AN324" i="1"/>
  <c r="AP323" i="1"/>
  <c r="AO323" i="1"/>
  <c r="AN323" i="1"/>
  <c r="AP322" i="1"/>
  <c r="AO322" i="1"/>
  <c r="AN322" i="1"/>
  <c r="AP321" i="1"/>
  <c r="AO321" i="1"/>
  <c r="AN321" i="1"/>
  <c r="AP320" i="1"/>
  <c r="AO320" i="1"/>
  <c r="AN320" i="1"/>
  <c r="AP319" i="1"/>
  <c r="AO319" i="1"/>
  <c r="AN319" i="1"/>
  <c r="AP318" i="1"/>
  <c r="AO318" i="1"/>
  <c r="AN318" i="1"/>
  <c r="AP317" i="1"/>
  <c r="AO317" i="1"/>
  <c r="AN317" i="1"/>
  <c r="AP316" i="1"/>
  <c r="AO316" i="1"/>
  <c r="AN316" i="1"/>
  <c r="AP315" i="1"/>
  <c r="AO315" i="1"/>
  <c r="AN315" i="1"/>
  <c r="AP314" i="1"/>
  <c r="AO314" i="1"/>
  <c r="AN314" i="1"/>
  <c r="AP313" i="1"/>
  <c r="AO313" i="1"/>
  <c r="AN313" i="1"/>
  <c r="AP312" i="1"/>
  <c r="AO312" i="1"/>
  <c r="AN312" i="1"/>
  <c r="AP311" i="1"/>
  <c r="AO311" i="1"/>
  <c r="AN311" i="1"/>
  <c r="AP310" i="1"/>
  <c r="AO310" i="1"/>
  <c r="AN310" i="1"/>
  <c r="AP309" i="1"/>
  <c r="AO309" i="1"/>
  <c r="AN309" i="1"/>
  <c r="AP308" i="1"/>
  <c r="AO308" i="1"/>
  <c r="AN308" i="1"/>
  <c r="AP307" i="1"/>
  <c r="AO307" i="1"/>
  <c r="AN307" i="1"/>
  <c r="AP306" i="1"/>
  <c r="AO306" i="1"/>
  <c r="AN306" i="1"/>
  <c r="AP305" i="1"/>
  <c r="AO305" i="1"/>
  <c r="AN305" i="1"/>
  <c r="AP304" i="1"/>
  <c r="AO304" i="1"/>
  <c r="AN304" i="1"/>
  <c r="AP303" i="1"/>
  <c r="AO303" i="1"/>
  <c r="AN303" i="1"/>
  <c r="AP302" i="1"/>
  <c r="AO302" i="1"/>
  <c r="AN302" i="1"/>
  <c r="AP301" i="1"/>
  <c r="AO301" i="1"/>
  <c r="AN301" i="1"/>
  <c r="AP300" i="1"/>
  <c r="AO300" i="1"/>
  <c r="AN300" i="1"/>
  <c r="AP299" i="1"/>
  <c r="AO299" i="1"/>
  <c r="AN299" i="1"/>
  <c r="AP298" i="1"/>
  <c r="AO298" i="1"/>
  <c r="AN298" i="1"/>
  <c r="AP297" i="1"/>
  <c r="AO297" i="1"/>
  <c r="AN297" i="1"/>
  <c r="AP296" i="1"/>
  <c r="AO296" i="1"/>
  <c r="AN296" i="1"/>
  <c r="AP295" i="1"/>
  <c r="AO295" i="1"/>
  <c r="AN295" i="1"/>
  <c r="AP294" i="1"/>
  <c r="AO294" i="1"/>
  <c r="AN294" i="1"/>
  <c r="AP293" i="1"/>
  <c r="AO293" i="1"/>
  <c r="AN293" i="1"/>
  <c r="AP292" i="1"/>
  <c r="AO292" i="1"/>
  <c r="AN292" i="1"/>
  <c r="AP291" i="1"/>
  <c r="AO291" i="1"/>
  <c r="AN291" i="1"/>
  <c r="AP290" i="1"/>
  <c r="AO290" i="1"/>
  <c r="AN290" i="1"/>
  <c r="AP289" i="1"/>
  <c r="AO289" i="1"/>
  <c r="AN289" i="1"/>
  <c r="AP288" i="1"/>
  <c r="AO288" i="1"/>
  <c r="AN288" i="1"/>
  <c r="AP287" i="1"/>
  <c r="AO287" i="1"/>
  <c r="AN287" i="1"/>
  <c r="AP286" i="1"/>
  <c r="AO286" i="1"/>
  <c r="AN286" i="1"/>
  <c r="AP285" i="1"/>
  <c r="AO285" i="1"/>
  <c r="AN285" i="1"/>
  <c r="AP284" i="1"/>
  <c r="AO284" i="1"/>
  <c r="AN284" i="1"/>
  <c r="AP283" i="1"/>
  <c r="AO283" i="1"/>
  <c r="AN283" i="1"/>
  <c r="AP282" i="1"/>
  <c r="AO282" i="1"/>
  <c r="AN282" i="1"/>
  <c r="AP281" i="1"/>
  <c r="AO281" i="1"/>
  <c r="AN281" i="1"/>
  <c r="AP280" i="1"/>
  <c r="AO280" i="1"/>
  <c r="AN280" i="1"/>
  <c r="AP279" i="1"/>
  <c r="AO279" i="1"/>
  <c r="AN279" i="1"/>
  <c r="AP278" i="1"/>
  <c r="AO278" i="1"/>
  <c r="AN278" i="1"/>
  <c r="AP277" i="1"/>
  <c r="AO277" i="1"/>
  <c r="AN277" i="1"/>
  <c r="AP276" i="1"/>
  <c r="AO276" i="1"/>
  <c r="AN276" i="1"/>
  <c r="AP275" i="1"/>
  <c r="AO275" i="1"/>
  <c r="AN275" i="1"/>
  <c r="AP274" i="1"/>
  <c r="AO274" i="1"/>
  <c r="AN274" i="1"/>
  <c r="AP273" i="1"/>
  <c r="AO273" i="1"/>
  <c r="AN273" i="1"/>
  <c r="AP272" i="1"/>
  <c r="AO272" i="1"/>
  <c r="AN272" i="1"/>
  <c r="AP271" i="1"/>
  <c r="AO271" i="1"/>
  <c r="AN271" i="1"/>
  <c r="AP270" i="1"/>
  <c r="AO270" i="1"/>
  <c r="AN270" i="1"/>
  <c r="AP269" i="1"/>
  <c r="AO269" i="1"/>
  <c r="AN269" i="1"/>
  <c r="AP268" i="1"/>
  <c r="AO268" i="1"/>
  <c r="AN268" i="1"/>
  <c r="AP267" i="1"/>
  <c r="AO267" i="1"/>
  <c r="AN267" i="1"/>
  <c r="AP266" i="1"/>
  <c r="AO266" i="1"/>
  <c r="AN266" i="1"/>
  <c r="AP265" i="1"/>
  <c r="AO265" i="1"/>
  <c r="AN265" i="1"/>
  <c r="AP264" i="1"/>
  <c r="AO264" i="1"/>
  <c r="AN264" i="1"/>
  <c r="AP263" i="1"/>
  <c r="AO263" i="1"/>
  <c r="AN263" i="1"/>
  <c r="AP262" i="1"/>
  <c r="AO262" i="1"/>
  <c r="AN262" i="1"/>
  <c r="AP261" i="1"/>
  <c r="AO261" i="1"/>
  <c r="AN261" i="1"/>
  <c r="AP260" i="1"/>
  <c r="AO260" i="1"/>
  <c r="AN260" i="1"/>
  <c r="AP259" i="1"/>
  <c r="AO259" i="1"/>
  <c r="AN259" i="1"/>
  <c r="AP258" i="1"/>
  <c r="AO258" i="1"/>
  <c r="AN258" i="1"/>
  <c r="AP257" i="1"/>
  <c r="AO257" i="1"/>
  <c r="AN257" i="1"/>
  <c r="AP256" i="1"/>
  <c r="AO256" i="1"/>
  <c r="AN256" i="1"/>
  <c r="AP255" i="1"/>
  <c r="AO255" i="1"/>
  <c r="AN255" i="1"/>
  <c r="AP254" i="1"/>
  <c r="AO254" i="1"/>
  <c r="AN254" i="1"/>
  <c r="AP253" i="1"/>
  <c r="AO253" i="1"/>
  <c r="AN253" i="1"/>
  <c r="AP252" i="1"/>
  <c r="AO252" i="1"/>
  <c r="AN252" i="1"/>
  <c r="AP251" i="1"/>
  <c r="AO251" i="1"/>
  <c r="AN251" i="1"/>
  <c r="AP250" i="1"/>
  <c r="AO250" i="1"/>
  <c r="AN250" i="1"/>
  <c r="AP249" i="1"/>
  <c r="AO249" i="1"/>
  <c r="AN249" i="1"/>
  <c r="AP248" i="1"/>
  <c r="AO248" i="1"/>
  <c r="AN248" i="1"/>
  <c r="AP247" i="1"/>
  <c r="AO247" i="1"/>
  <c r="AN247" i="1"/>
  <c r="AP246" i="1"/>
  <c r="AO246" i="1"/>
  <c r="AN246" i="1"/>
  <c r="AP245" i="1"/>
  <c r="AO245" i="1"/>
  <c r="AN245" i="1"/>
  <c r="AP244" i="1"/>
  <c r="AO244" i="1"/>
  <c r="AN244" i="1"/>
  <c r="AP243" i="1"/>
  <c r="AO243" i="1"/>
  <c r="AN243" i="1"/>
  <c r="AP242" i="1"/>
  <c r="AO242" i="1"/>
  <c r="AN242" i="1"/>
  <c r="AP241" i="1"/>
  <c r="AO241" i="1"/>
  <c r="AN241" i="1"/>
  <c r="AP240" i="1"/>
  <c r="AO240" i="1"/>
  <c r="AN240" i="1"/>
  <c r="AP239" i="1"/>
  <c r="AO239" i="1"/>
  <c r="AN239" i="1"/>
  <c r="AP238" i="1"/>
  <c r="AO238" i="1"/>
  <c r="AN238" i="1"/>
  <c r="AP237" i="1"/>
  <c r="AO237" i="1"/>
  <c r="AN237" i="1"/>
  <c r="AP236" i="1"/>
  <c r="AO236" i="1"/>
  <c r="AN236" i="1"/>
  <c r="AP235" i="1"/>
  <c r="AO235" i="1"/>
  <c r="AN235" i="1"/>
  <c r="AP234" i="1"/>
  <c r="AO234" i="1"/>
  <c r="AN234" i="1"/>
  <c r="AP233" i="1"/>
  <c r="AO233" i="1"/>
  <c r="AN233" i="1"/>
  <c r="AP232" i="1"/>
  <c r="AO232" i="1"/>
  <c r="AN232" i="1"/>
  <c r="AP231" i="1"/>
  <c r="AO231" i="1"/>
  <c r="AN231" i="1"/>
  <c r="AP230" i="1"/>
  <c r="AO230" i="1"/>
  <c r="AN230" i="1"/>
  <c r="AP229" i="1"/>
  <c r="AO229" i="1"/>
  <c r="AN229" i="1"/>
  <c r="AP228" i="1"/>
  <c r="AO228" i="1"/>
  <c r="AN228" i="1"/>
  <c r="AP227" i="1"/>
  <c r="AO227" i="1"/>
  <c r="AN227" i="1"/>
  <c r="AP226" i="1"/>
  <c r="AO226" i="1"/>
  <c r="AN226" i="1"/>
  <c r="AP225" i="1"/>
  <c r="AO225" i="1"/>
  <c r="AN225" i="1"/>
  <c r="AP224" i="1"/>
  <c r="AO224" i="1"/>
  <c r="AN224" i="1"/>
  <c r="AP223" i="1"/>
  <c r="AO223" i="1"/>
  <c r="AN223" i="1"/>
  <c r="AP222" i="1"/>
  <c r="AO222" i="1"/>
  <c r="AN222" i="1"/>
  <c r="AP221" i="1"/>
  <c r="AO221" i="1"/>
  <c r="AN221" i="1"/>
  <c r="AP220" i="1"/>
  <c r="AO220" i="1"/>
  <c r="AN220" i="1"/>
  <c r="AP219" i="1"/>
  <c r="AO219" i="1"/>
  <c r="AN219" i="1"/>
  <c r="AP218" i="1"/>
  <c r="AO218" i="1"/>
  <c r="AN218" i="1"/>
  <c r="AP217" i="1"/>
  <c r="AO217" i="1"/>
  <c r="AN217" i="1"/>
  <c r="AP216" i="1"/>
  <c r="AO216" i="1"/>
  <c r="AN216" i="1"/>
  <c r="AP215" i="1"/>
  <c r="AO215" i="1"/>
  <c r="AN215" i="1"/>
  <c r="AP214" i="1"/>
  <c r="AO214" i="1"/>
  <c r="AN214" i="1"/>
  <c r="AP213" i="1"/>
  <c r="AO213" i="1"/>
  <c r="AN213" i="1"/>
  <c r="AP212" i="1"/>
  <c r="AO212" i="1"/>
  <c r="AN212" i="1"/>
  <c r="AP211" i="1"/>
  <c r="AO211" i="1"/>
  <c r="AN211" i="1"/>
  <c r="AP210" i="1"/>
  <c r="AO210" i="1"/>
  <c r="AN210" i="1"/>
  <c r="AP209" i="1"/>
  <c r="AO209" i="1"/>
  <c r="AN209" i="1"/>
  <c r="AP208" i="1"/>
  <c r="AO208" i="1"/>
  <c r="AN208" i="1"/>
  <c r="AP207" i="1"/>
  <c r="AO207" i="1"/>
  <c r="AN207" i="1"/>
  <c r="AP206" i="1"/>
  <c r="AO206" i="1"/>
  <c r="AN206" i="1"/>
  <c r="AP205" i="1"/>
  <c r="AO205" i="1"/>
  <c r="AN205" i="1"/>
  <c r="AP204" i="1"/>
  <c r="AO204" i="1"/>
  <c r="AN204" i="1"/>
  <c r="AP203" i="1"/>
  <c r="AO203" i="1"/>
  <c r="AN203" i="1"/>
  <c r="AP202" i="1"/>
  <c r="AO202" i="1"/>
  <c r="AN202" i="1"/>
  <c r="AP201" i="1"/>
  <c r="AO201" i="1"/>
  <c r="AN201" i="1"/>
  <c r="AP200" i="1"/>
  <c r="AO200" i="1"/>
  <c r="AN200" i="1"/>
  <c r="AP199" i="1"/>
  <c r="AO199" i="1"/>
  <c r="AN199" i="1"/>
  <c r="AP198" i="1"/>
  <c r="AO198" i="1"/>
  <c r="AN198" i="1"/>
  <c r="AP197" i="1"/>
  <c r="AO197" i="1"/>
  <c r="AN197" i="1"/>
  <c r="AP196" i="1"/>
  <c r="AO196" i="1"/>
  <c r="AN196" i="1"/>
  <c r="AP195" i="1"/>
  <c r="AO195" i="1"/>
  <c r="AN195" i="1"/>
  <c r="AP194" i="1"/>
  <c r="AO194" i="1"/>
  <c r="AN194" i="1"/>
  <c r="AP193" i="1"/>
  <c r="AO193" i="1"/>
  <c r="AN193" i="1"/>
  <c r="AP192" i="1"/>
  <c r="AO192" i="1"/>
  <c r="AN192" i="1"/>
  <c r="AP191" i="1"/>
  <c r="AO191" i="1"/>
  <c r="AN191" i="1"/>
  <c r="AP190" i="1"/>
  <c r="AO190" i="1"/>
  <c r="AN190" i="1"/>
  <c r="AP189" i="1"/>
  <c r="AO189" i="1"/>
  <c r="AN189" i="1"/>
  <c r="AP188" i="1"/>
  <c r="AO188" i="1"/>
  <c r="AN188" i="1"/>
  <c r="AP187" i="1"/>
  <c r="AO187" i="1"/>
  <c r="AN187" i="1"/>
  <c r="AP186" i="1"/>
  <c r="AO186" i="1"/>
  <c r="AN186" i="1"/>
  <c r="AP185" i="1"/>
  <c r="AO185" i="1"/>
  <c r="AN185" i="1"/>
  <c r="AP184" i="1"/>
  <c r="AO184" i="1"/>
  <c r="AN184" i="1"/>
  <c r="AP183" i="1"/>
  <c r="AO183" i="1"/>
  <c r="AN183" i="1"/>
  <c r="AP182" i="1"/>
  <c r="AO182" i="1"/>
  <c r="AN182" i="1"/>
  <c r="AP181" i="1"/>
  <c r="AO181" i="1"/>
  <c r="AN181" i="1"/>
  <c r="AP180" i="1"/>
  <c r="AO180" i="1"/>
  <c r="AN180" i="1"/>
  <c r="AP179" i="1"/>
  <c r="AO179" i="1"/>
  <c r="AN179" i="1"/>
  <c r="AP178" i="1"/>
  <c r="AO178" i="1"/>
  <c r="AN178" i="1"/>
  <c r="AP177" i="1"/>
  <c r="AO177" i="1"/>
  <c r="AN177" i="1"/>
  <c r="AP176" i="1"/>
  <c r="AO176" i="1"/>
  <c r="AN176" i="1"/>
  <c r="AP175" i="1"/>
  <c r="AO175" i="1"/>
  <c r="AN175" i="1"/>
  <c r="AP174" i="1"/>
  <c r="AO174" i="1"/>
  <c r="AN174" i="1"/>
  <c r="AP173" i="1"/>
  <c r="AO173" i="1"/>
  <c r="AN173" i="1"/>
  <c r="AP172" i="1"/>
  <c r="AO172" i="1"/>
  <c r="AN172" i="1"/>
  <c r="AP171" i="1"/>
  <c r="AO171" i="1"/>
  <c r="AN171" i="1"/>
  <c r="AP170" i="1"/>
  <c r="AO170" i="1"/>
  <c r="AN170" i="1"/>
  <c r="AP169" i="1"/>
  <c r="AO169" i="1"/>
  <c r="AN169" i="1"/>
  <c r="AP168" i="1"/>
  <c r="AO168" i="1"/>
  <c r="AN168" i="1"/>
  <c r="AP167" i="1"/>
  <c r="AO167" i="1"/>
  <c r="AN167" i="1"/>
  <c r="AP166" i="1"/>
  <c r="AO166" i="1"/>
  <c r="AN166" i="1"/>
  <c r="AP165" i="1"/>
  <c r="AO165" i="1"/>
  <c r="AN165" i="1"/>
  <c r="AP164" i="1"/>
  <c r="AO164" i="1"/>
  <c r="AN164" i="1"/>
  <c r="AP163" i="1"/>
  <c r="AO163" i="1"/>
  <c r="AN163" i="1"/>
  <c r="AP162" i="1"/>
  <c r="AO162" i="1"/>
  <c r="AN162" i="1"/>
  <c r="AP161" i="1"/>
  <c r="AO161" i="1"/>
  <c r="AN161" i="1"/>
  <c r="AP160" i="1"/>
  <c r="AO160" i="1"/>
  <c r="AN160" i="1"/>
  <c r="AP159" i="1"/>
  <c r="AO159" i="1"/>
  <c r="AN159" i="1"/>
  <c r="AP158" i="1"/>
  <c r="AO158" i="1"/>
  <c r="AN158" i="1"/>
  <c r="AP157" i="1"/>
  <c r="AO157" i="1"/>
  <c r="AN157" i="1"/>
  <c r="AP156" i="1"/>
  <c r="AO156" i="1"/>
  <c r="AN156" i="1"/>
  <c r="AP155" i="1"/>
  <c r="AO155" i="1"/>
  <c r="AN155" i="1"/>
  <c r="AP154" i="1"/>
  <c r="AO154" i="1"/>
  <c r="AN154" i="1"/>
  <c r="AP153" i="1"/>
  <c r="AO153" i="1"/>
  <c r="AN153" i="1"/>
  <c r="AP152" i="1"/>
  <c r="AO152" i="1"/>
  <c r="AN152" i="1"/>
  <c r="AP151" i="1"/>
  <c r="AO151" i="1"/>
  <c r="AN151" i="1"/>
  <c r="AP150" i="1"/>
  <c r="AO150" i="1"/>
  <c r="AN150" i="1"/>
  <c r="AP149" i="1"/>
  <c r="AO149" i="1"/>
  <c r="AN149" i="1"/>
  <c r="AP148" i="1"/>
  <c r="AO148" i="1"/>
  <c r="AN148" i="1"/>
  <c r="AP147" i="1"/>
  <c r="AO147" i="1"/>
  <c r="AN147" i="1"/>
  <c r="AP146" i="1"/>
  <c r="AO146" i="1"/>
  <c r="AN146" i="1"/>
  <c r="AP145" i="1"/>
  <c r="AO145" i="1"/>
  <c r="AN145" i="1"/>
  <c r="AP144" i="1"/>
  <c r="AO144" i="1"/>
  <c r="AN144" i="1"/>
  <c r="AP143" i="1"/>
  <c r="AO143" i="1"/>
  <c r="AN143" i="1"/>
  <c r="AP142" i="1"/>
  <c r="AO142" i="1"/>
  <c r="AN142" i="1"/>
  <c r="AP141" i="1"/>
  <c r="AO141" i="1"/>
  <c r="AN141" i="1"/>
  <c r="AP140" i="1"/>
  <c r="AO140" i="1"/>
  <c r="AN140" i="1"/>
  <c r="AP139" i="1"/>
  <c r="AO139" i="1"/>
  <c r="AN139" i="1"/>
  <c r="AP138" i="1"/>
  <c r="AO138" i="1"/>
  <c r="AN138" i="1"/>
  <c r="AP137" i="1"/>
  <c r="AO137" i="1"/>
  <c r="AN137" i="1"/>
  <c r="AP136" i="1"/>
  <c r="AO136" i="1"/>
  <c r="AN136" i="1"/>
  <c r="AP135" i="1"/>
  <c r="AO135" i="1"/>
  <c r="AN135" i="1"/>
  <c r="AP134" i="1"/>
  <c r="AO134" i="1"/>
  <c r="AN134" i="1"/>
  <c r="AP133" i="1"/>
  <c r="AO133" i="1"/>
  <c r="AN133" i="1"/>
  <c r="AP132" i="1"/>
  <c r="AO132" i="1"/>
  <c r="AN132" i="1"/>
  <c r="AP131" i="1"/>
  <c r="AO131" i="1"/>
  <c r="AN131" i="1"/>
  <c r="AP130" i="1"/>
  <c r="AO130" i="1"/>
  <c r="AN130" i="1"/>
  <c r="AP129" i="1"/>
  <c r="AO129" i="1"/>
  <c r="AN129" i="1"/>
  <c r="AP128" i="1"/>
  <c r="AO128" i="1"/>
  <c r="AN128" i="1"/>
  <c r="AP127" i="1"/>
  <c r="AO127" i="1"/>
  <c r="AN127" i="1"/>
  <c r="AP126" i="1"/>
  <c r="AO126" i="1"/>
  <c r="AN126" i="1"/>
  <c r="AP125" i="1"/>
  <c r="AO125" i="1"/>
  <c r="AN125" i="1"/>
  <c r="AP124" i="1"/>
  <c r="AO124" i="1"/>
  <c r="AN124" i="1"/>
  <c r="AP123" i="1"/>
  <c r="AO123" i="1"/>
  <c r="AN123" i="1"/>
  <c r="AP122" i="1"/>
  <c r="AO122" i="1"/>
  <c r="AN122" i="1"/>
  <c r="AP121" i="1"/>
  <c r="AO121" i="1"/>
  <c r="AN121" i="1"/>
  <c r="AP120" i="1"/>
  <c r="AO120" i="1"/>
  <c r="AN120" i="1"/>
  <c r="AP119" i="1"/>
  <c r="AO119" i="1"/>
  <c r="AN119" i="1"/>
  <c r="AP118" i="1"/>
  <c r="AO118" i="1"/>
  <c r="AN118" i="1"/>
  <c r="AP117" i="1"/>
  <c r="AO117" i="1"/>
  <c r="AN117" i="1"/>
  <c r="AP116" i="1"/>
  <c r="AO116" i="1"/>
  <c r="AN116" i="1"/>
  <c r="AP115" i="1"/>
  <c r="AO115" i="1"/>
  <c r="AN115" i="1"/>
  <c r="AP114" i="1"/>
  <c r="AO114" i="1"/>
  <c r="AN114" i="1"/>
  <c r="AP113" i="1"/>
  <c r="AO113" i="1"/>
  <c r="AN113" i="1"/>
  <c r="AP112" i="1"/>
  <c r="AO112" i="1"/>
  <c r="AN112" i="1"/>
  <c r="AP111" i="1"/>
  <c r="AO111" i="1"/>
  <c r="AN111" i="1"/>
  <c r="AP110" i="1"/>
  <c r="AO110" i="1"/>
  <c r="AN110" i="1"/>
  <c r="AP109" i="1"/>
  <c r="AO109" i="1"/>
  <c r="AN109" i="1"/>
  <c r="AP108" i="1"/>
  <c r="AO108" i="1"/>
  <c r="AN108" i="1"/>
  <c r="AP107" i="1"/>
  <c r="AO107" i="1"/>
  <c r="AN107" i="1"/>
  <c r="AP106" i="1"/>
  <c r="AO106" i="1"/>
  <c r="AN106" i="1"/>
  <c r="AP105" i="1"/>
  <c r="AO105" i="1"/>
  <c r="AN105" i="1"/>
  <c r="AP104" i="1"/>
  <c r="AO104" i="1"/>
  <c r="AN104" i="1"/>
  <c r="AP103" i="1"/>
  <c r="AO103" i="1"/>
  <c r="AN103" i="1"/>
  <c r="AP102" i="1"/>
  <c r="AO102" i="1"/>
  <c r="AN102" i="1"/>
  <c r="AP101" i="1"/>
  <c r="AO101" i="1"/>
  <c r="AN101" i="1"/>
  <c r="AP100" i="1"/>
  <c r="AO100" i="1"/>
  <c r="AN100" i="1"/>
  <c r="AP99" i="1"/>
  <c r="AO99" i="1"/>
  <c r="AN99" i="1"/>
  <c r="AP98" i="1"/>
  <c r="AO98" i="1"/>
  <c r="AN98" i="1"/>
  <c r="AP97" i="1"/>
  <c r="AO97" i="1"/>
  <c r="AN97" i="1"/>
  <c r="AP96" i="1"/>
  <c r="AO96" i="1"/>
  <c r="AN96" i="1"/>
  <c r="AP95" i="1"/>
  <c r="AO95" i="1"/>
  <c r="AN95" i="1"/>
  <c r="AP94" i="1"/>
  <c r="AO94" i="1"/>
  <c r="AN94" i="1"/>
  <c r="AP93" i="1"/>
  <c r="AO93" i="1"/>
  <c r="AN93" i="1"/>
  <c r="AP92" i="1"/>
  <c r="AO92" i="1"/>
  <c r="AN92" i="1"/>
  <c r="AP91" i="1"/>
  <c r="AO91" i="1"/>
  <c r="AN91" i="1"/>
  <c r="AP90" i="1"/>
  <c r="AO90" i="1"/>
  <c r="AN90" i="1"/>
  <c r="AP89" i="1"/>
  <c r="AO89" i="1"/>
  <c r="AN89" i="1"/>
  <c r="AP88" i="1"/>
  <c r="AO88" i="1"/>
  <c r="AN88" i="1"/>
  <c r="AP87" i="1"/>
  <c r="AO87" i="1"/>
  <c r="AN87" i="1"/>
  <c r="AP86" i="1"/>
  <c r="AO86" i="1"/>
  <c r="AN86" i="1"/>
  <c r="AP85" i="1"/>
  <c r="AO85" i="1"/>
  <c r="AN85" i="1"/>
  <c r="AP84" i="1"/>
  <c r="AO84" i="1"/>
  <c r="AN84" i="1"/>
  <c r="AP83" i="1"/>
  <c r="AO83" i="1"/>
  <c r="AN83" i="1"/>
  <c r="AP82" i="1"/>
  <c r="AO82" i="1"/>
  <c r="AN82" i="1"/>
  <c r="AP81" i="1"/>
  <c r="AO81" i="1"/>
  <c r="AN81" i="1"/>
  <c r="AP80" i="1"/>
  <c r="AO80" i="1"/>
  <c r="AN80" i="1"/>
  <c r="AP79" i="1"/>
  <c r="AO79" i="1"/>
  <c r="AN79" i="1"/>
  <c r="AP78" i="1"/>
  <c r="AO78" i="1"/>
  <c r="AN78" i="1"/>
  <c r="AP77" i="1"/>
  <c r="AO77" i="1"/>
  <c r="AN77" i="1"/>
  <c r="AP76" i="1"/>
  <c r="AO76" i="1"/>
  <c r="AN76" i="1"/>
  <c r="AP75" i="1"/>
  <c r="AO75" i="1"/>
  <c r="AN75" i="1"/>
  <c r="AP74" i="1"/>
  <c r="AO74" i="1"/>
  <c r="AN74" i="1"/>
  <c r="AP73" i="1"/>
  <c r="AO73" i="1"/>
  <c r="AN73" i="1"/>
  <c r="AP72" i="1"/>
  <c r="AO72" i="1"/>
  <c r="AN72" i="1"/>
  <c r="AP71" i="1"/>
  <c r="AO71" i="1"/>
  <c r="AN71" i="1"/>
  <c r="AP70" i="1"/>
  <c r="AO70" i="1"/>
  <c r="AN70" i="1"/>
  <c r="AP69" i="1"/>
  <c r="AO69" i="1"/>
  <c r="AN69" i="1"/>
  <c r="AP68" i="1"/>
  <c r="AO68" i="1"/>
  <c r="AN68" i="1"/>
  <c r="AP67" i="1"/>
  <c r="AO67" i="1"/>
  <c r="AN67" i="1"/>
  <c r="AP66" i="1"/>
  <c r="AO66" i="1"/>
  <c r="AN66" i="1"/>
  <c r="AP65" i="1"/>
  <c r="AO65" i="1"/>
  <c r="AN65" i="1"/>
  <c r="AP64" i="1"/>
  <c r="AO64" i="1"/>
  <c r="AN64" i="1"/>
  <c r="AP63" i="1"/>
  <c r="AO63" i="1"/>
  <c r="AN63" i="1"/>
  <c r="AP62" i="1"/>
  <c r="AO62" i="1"/>
  <c r="AN62" i="1"/>
  <c r="AP61" i="1"/>
  <c r="AO61" i="1"/>
  <c r="AN61" i="1"/>
  <c r="AP60" i="1"/>
  <c r="AO60" i="1"/>
  <c r="AN60" i="1"/>
  <c r="AP59" i="1"/>
  <c r="AO59" i="1"/>
  <c r="AN59" i="1"/>
  <c r="AP58" i="1"/>
  <c r="AO58" i="1"/>
  <c r="AN58" i="1"/>
  <c r="AP57" i="1"/>
  <c r="AO57" i="1"/>
  <c r="AN57" i="1"/>
  <c r="AP56" i="1"/>
  <c r="AO56" i="1"/>
  <c r="AN56" i="1"/>
  <c r="AP55" i="1"/>
  <c r="AO55" i="1"/>
  <c r="AN55" i="1"/>
  <c r="AP54" i="1"/>
  <c r="AO54" i="1"/>
  <c r="AN54" i="1"/>
  <c r="AP53" i="1"/>
  <c r="AO53" i="1"/>
  <c r="AN53" i="1"/>
  <c r="AP52" i="1"/>
  <c r="AO52" i="1"/>
  <c r="AN52" i="1"/>
  <c r="AP51" i="1"/>
  <c r="AO51" i="1"/>
  <c r="AN51" i="1"/>
  <c r="AP50" i="1"/>
  <c r="AO50" i="1"/>
  <c r="AN50" i="1"/>
  <c r="AP49" i="1"/>
  <c r="AO49" i="1"/>
  <c r="AN49" i="1"/>
  <c r="AP48" i="1"/>
  <c r="AO48" i="1"/>
  <c r="AN48" i="1"/>
  <c r="AP47" i="1"/>
  <c r="AO47" i="1"/>
  <c r="AN47" i="1"/>
  <c r="AP46" i="1"/>
  <c r="AO46" i="1"/>
  <c r="AN46" i="1"/>
  <c r="AP45" i="1"/>
  <c r="AO45" i="1"/>
  <c r="AN45" i="1"/>
  <c r="AP44" i="1"/>
  <c r="AO44" i="1"/>
  <c r="AN44" i="1"/>
  <c r="AP43" i="1"/>
  <c r="AO43" i="1"/>
  <c r="AN43" i="1"/>
  <c r="AP42" i="1"/>
  <c r="AO42" i="1"/>
  <c r="AN42" i="1"/>
  <c r="AP41" i="1"/>
  <c r="AO41" i="1"/>
  <c r="AN41" i="1"/>
  <c r="AP40" i="1"/>
  <c r="AO40" i="1"/>
  <c r="AN40" i="1"/>
  <c r="AP39" i="1"/>
  <c r="AO39" i="1"/>
  <c r="AN39" i="1"/>
  <c r="AP38" i="1"/>
  <c r="AO38" i="1"/>
  <c r="AN38" i="1"/>
  <c r="AP37" i="1"/>
  <c r="AO37" i="1"/>
  <c r="AN37" i="1"/>
  <c r="AP36" i="1"/>
  <c r="AO36" i="1"/>
  <c r="AN36" i="1"/>
  <c r="AP35" i="1"/>
  <c r="AO35" i="1"/>
  <c r="AN35" i="1"/>
  <c r="AP34" i="1"/>
  <c r="AO34" i="1"/>
  <c r="AN34" i="1"/>
  <c r="AP33" i="1"/>
  <c r="AO33" i="1"/>
  <c r="AN33" i="1"/>
  <c r="AP32" i="1"/>
  <c r="AO32" i="1"/>
  <c r="AN32" i="1"/>
  <c r="AP31" i="1"/>
  <c r="AO31" i="1"/>
  <c r="AN31" i="1"/>
  <c r="AP30" i="1"/>
  <c r="AO30" i="1"/>
  <c r="AN30" i="1"/>
  <c r="AP29" i="1"/>
  <c r="AO29" i="1"/>
  <c r="AN29" i="1"/>
  <c r="AP28" i="1"/>
  <c r="AO28" i="1"/>
  <c r="AN28" i="1"/>
  <c r="AP27" i="1"/>
  <c r="AO27" i="1"/>
  <c r="AN27" i="1"/>
  <c r="AP26" i="1"/>
  <c r="AO26" i="1"/>
  <c r="AN26" i="1"/>
  <c r="AP25" i="1"/>
  <c r="AO25" i="1"/>
  <c r="AN25" i="1"/>
  <c r="AP24" i="1"/>
  <c r="AO24" i="1"/>
  <c r="AN24" i="1"/>
  <c r="AP23" i="1"/>
  <c r="AO23" i="1"/>
  <c r="AN23" i="1"/>
  <c r="AP22" i="1"/>
  <c r="AO22" i="1"/>
  <c r="AN22" i="1"/>
  <c r="AP21" i="1"/>
  <c r="AO21" i="1"/>
  <c r="AN21" i="1"/>
  <c r="AP20" i="1"/>
  <c r="AO20" i="1"/>
  <c r="AN20" i="1"/>
  <c r="AP19" i="1"/>
  <c r="AO19" i="1"/>
  <c r="AN19" i="1"/>
  <c r="AP18" i="1"/>
  <c r="AO18" i="1"/>
  <c r="AN18" i="1"/>
  <c r="AP17" i="1"/>
  <c r="AO17" i="1"/>
  <c r="AN17" i="1"/>
  <c r="AP16" i="1"/>
  <c r="AO16" i="1"/>
  <c r="AN16" i="1"/>
  <c r="AP15" i="1"/>
  <c r="AO15" i="1"/>
  <c r="AN15" i="1"/>
  <c r="AP14" i="1"/>
  <c r="AO14" i="1"/>
  <c r="AN14" i="1"/>
  <c r="AP13" i="1"/>
  <c r="AO13" i="1"/>
  <c r="AN13" i="1"/>
  <c r="AP12" i="1"/>
  <c r="AO12" i="1"/>
  <c r="AN12" i="1"/>
  <c r="AP11" i="1"/>
  <c r="AO11" i="1"/>
  <c r="AN11" i="1"/>
  <c r="AP10" i="1"/>
  <c r="AO10" i="1"/>
  <c r="AN10" i="1"/>
  <c r="AP9" i="1"/>
  <c r="AO9" i="1"/>
  <c r="AN9" i="1"/>
  <c r="AP8" i="1"/>
  <c r="AO8" i="1"/>
  <c r="AN8" i="1"/>
  <c r="AP7" i="1"/>
  <c r="AO7" i="1"/>
  <c r="AN7" i="1"/>
  <c r="G10" i="2"/>
  <c r="L10" i="2"/>
  <c r="G20" i="2"/>
  <c r="L20" i="2"/>
  <c r="K6" i="10" l="1"/>
  <c r="K49" i="10"/>
  <c r="K48" i="10"/>
  <c r="K47" i="10"/>
  <c r="K46" i="10"/>
  <c r="K45" i="10"/>
  <c r="K44" i="10" s="1"/>
  <c r="K43" i="10" s="1"/>
  <c r="K5" i="10"/>
  <c r="C3" i="11" s="1"/>
  <c r="J3" i="11" l="1"/>
  <c r="X14" i="9"/>
  <c r="X16" i="9" l="1"/>
  <c r="X21" i="9" s="1"/>
  <c r="X28" i="9" s="1"/>
  <c r="X19" i="9"/>
  <c r="X26" i="9" s="1"/>
</calcChain>
</file>

<file path=xl/sharedStrings.xml><?xml version="1.0" encoding="utf-8"?>
<sst xmlns="http://schemas.openxmlformats.org/spreadsheetml/2006/main" count="8255" uniqueCount="184">
  <si>
    <t>Lok:</t>
  </si>
  <si>
    <t>056F</t>
  </si>
  <si>
    <t>Plot:</t>
  </si>
  <si>
    <t>No.</t>
  </si>
  <si>
    <t>Lokasi</t>
  </si>
  <si>
    <t>Desc.</t>
  </si>
  <si>
    <t>Panjang</t>
  </si>
  <si>
    <t>Berat</t>
  </si>
  <si>
    <t>Ket</t>
  </si>
  <si>
    <t>Plot 12_Pnj</t>
  </si>
  <si>
    <t>Plot 12_Brt</t>
  </si>
  <si>
    <t>Plot 11_Pnj</t>
  </si>
  <si>
    <t>Plot 11_Brt</t>
  </si>
  <si>
    <t>Plot 10_Pnj</t>
  </si>
  <si>
    <t>Plot 10_Brt</t>
  </si>
  <si>
    <t>Plot</t>
  </si>
  <si>
    <t>Sisi</t>
  </si>
  <si>
    <t>(Cm)</t>
  </si>
  <si>
    <t>(Gr)</t>
  </si>
  <si>
    <t>Luar</t>
  </si>
  <si>
    <t>Dalam</t>
  </si>
  <si>
    <t>x</t>
  </si>
  <si>
    <t>T2</t>
  </si>
  <si>
    <t>N</t>
  </si>
  <si>
    <t>DT</t>
  </si>
  <si>
    <t>C2</t>
  </si>
  <si>
    <t>RF</t>
  </si>
  <si>
    <t>D</t>
  </si>
  <si>
    <t>B</t>
  </si>
  <si>
    <t>T3</t>
  </si>
  <si>
    <t>RM</t>
  </si>
  <si>
    <t>T0</t>
  </si>
  <si>
    <t>TO</t>
  </si>
  <si>
    <t>C3</t>
  </si>
  <si>
    <t>K</t>
  </si>
  <si>
    <t>DR</t>
  </si>
  <si>
    <t>BD</t>
  </si>
  <si>
    <t>~</t>
  </si>
  <si>
    <t>▼</t>
  </si>
  <si>
    <t>Panjang_Luar</t>
  </si>
  <si>
    <t>Panjang_Dalam</t>
  </si>
  <si>
    <t>Mean</t>
  </si>
  <si>
    <t>Median</t>
  </si>
  <si>
    <t>Modus</t>
  </si>
  <si>
    <t>Minimal</t>
  </si>
  <si>
    <t>Maximal</t>
  </si>
  <si>
    <t>1. Tujuan</t>
  </si>
  <si>
    <t>2. Metodelogi</t>
  </si>
  <si>
    <t>Pengambilan Sample</t>
  </si>
  <si>
    <t>Total</t>
  </si>
  <si>
    <t>Parameter yang diukur</t>
  </si>
  <si>
    <t>Alat yang digunakan</t>
  </si>
  <si>
    <t>3. Hasil dan analisa</t>
  </si>
  <si>
    <t>TOTAL SAMPLE CROWN LOKASI TOT. PG</t>
  </si>
  <si>
    <t>% TOTAL SAMPLE CROWN LOKASI TOT. PG</t>
  </si>
  <si>
    <t>CONVERSI HA. TANAM</t>
  </si>
  <si>
    <t>Unit</t>
  </si>
  <si>
    <t>Plant</t>
  </si>
  <si>
    <t>Tot Sample</t>
  </si>
  <si>
    <t>% Tot Sample</t>
  </si>
  <si>
    <t>Sample</t>
  </si>
  <si>
    <t>M</t>
  </si>
  <si>
    <t>PG1</t>
  </si>
  <si>
    <t>PG2</t>
  </si>
  <si>
    <t>PG3</t>
  </si>
  <si>
    <t>Lebar Plot:</t>
  </si>
  <si>
    <t>Gulud Luar +</t>
  </si>
  <si>
    <t>Btg</t>
  </si>
  <si>
    <t>% Total</t>
  </si>
  <si>
    <t>Gulud Luar+</t>
  </si>
  <si>
    <t>%</t>
  </si>
  <si>
    <t>Jmlh Plot</t>
  </si>
  <si>
    <t>Gulud Dalam</t>
  </si>
  <si>
    <t>Tot Luas</t>
  </si>
  <si>
    <t>M2</t>
  </si>
  <si>
    <t>Tot Gulud Luar</t>
  </si>
  <si>
    <t>&amp; Tot Gulud Luar</t>
  </si>
  <si>
    <t>Gulud Luar</t>
  </si>
  <si>
    <t>% Gulud Luar</t>
  </si>
  <si>
    <t>1 Ha</t>
  </si>
  <si>
    <t>Normal</t>
  </si>
  <si>
    <t>% Normal</t>
  </si>
  <si>
    <t>Tot Luas Sample</t>
  </si>
  <si>
    <t>Ha.</t>
  </si>
  <si>
    <t>S/d</t>
  </si>
  <si>
    <t>Pop. Crown /Ha</t>
  </si>
  <si>
    <t>Btg/Ha</t>
  </si>
  <si>
    <t>&gt;18</t>
  </si>
  <si>
    <t>&gt;24</t>
  </si>
  <si>
    <t>% Tot. Class</t>
  </si>
  <si>
    <t>&gt;33</t>
  </si>
  <si>
    <t>Gulud Luar (Normal)</t>
  </si>
  <si>
    <t>&gt;</t>
  </si>
  <si>
    <t>Gulud Dlam (Normal)</t>
  </si>
  <si>
    <t>Tot Afkir Gulud Luar</t>
  </si>
  <si>
    <t>% Tot Afkir Gulud Luar</t>
  </si>
  <si>
    <t>Gulud Total</t>
  </si>
  <si>
    <t>Afkir</t>
  </si>
  <si>
    <t>% Afkir</t>
  </si>
  <si>
    <t>Convers. Tanam</t>
  </si>
  <si>
    <t>Cover Ha. Tanam</t>
  </si>
  <si>
    <t>Tot Gulud Dalam</t>
  </si>
  <si>
    <t>% Tot Gulud Dalam</t>
  </si>
  <si>
    <t>% Gulud Dalam</t>
  </si>
  <si>
    <t>Tot Afkir Gulud Dalam</t>
  </si>
  <si>
    <t>% Tot Afkir Gulud Dalam</t>
  </si>
  <si>
    <t>Classs:</t>
  </si>
  <si>
    <t>All</t>
  </si>
  <si>
    <t>Persentase (%) Bibit Crown Gulud Luar &amp; Dalam</t>
  </si>
  <si>
    <t>Gulud</t>
  </si>
  <si>
    <t>Kriteria</t>
  </si>
  <si>
    <t>Class</t>
  </si>
  <si>
    <t>Panjang (Cm)</t>
  </si>
  <si>
    <t>% Total Gulud Luar</t>
  </si>
  <si>
    <t>% Total Gulud Luar (Normal)</t>
  </si>
  <si>
    <t>&gt;38</t>
  </si>
  <si>
    <t>&gt;33S/d38</t>
  </si>
  <si>
    <t>&gt;24S/d33</t>
  </si>
  <si>
    <t>&gt;18S/d24</t>
  </si>
  <si>
    <t>Under Size</t>
  </si>
  <si>
    <t>0S/d18</t>
  </si>
  <si>
    <t>% Total Gulud Luar Afkir</t>
  </si>
  <si>
    <t>% Total Gulud Dalam</t>
  </si>
  <si>
    <t>% Total Gulud Dalam (Normal)</t>
  </si>
  <si>
    <t>% Total Gulud Dalam Afkir</t>
  </si>
  <si>
    <t>% Total Gulud Total</t>
  </si>
  <si>
    <t>% Total Gulud Total (Normal)</t>
  </si>
  <si>
    <t>% Total Gulud Total Afkir</t>
  </si>
  <si>
    <t>Dimakan Tikus</t>
  </si>
  <si>
    <t>Titik Tumbuh 2</t>
  </si>
  <si>
    <t>Cabang 2</t>
  </si>
  <si>
    <t>Bundel</t>
  </si>
  <si>
    <t>Rusak Fisik</t>
  </si>
  <si>
    <t>Berduri</t>
  </si>
  <si>
    <t>Cabang 3</t>
  </si>
  <si>
    <t>Kipas</t>
  </si>
  <si>
    <t>Titik tumbuh 3</t>
  </si>
  <si>
    <t>Rusak Mekanis</t>
  </si>
  <si>
    <t>Ket. Gulud</t>
  </si>
  <si>
    <t>Persentase (%)</t>
  </si>
  <si>
    <t>Input</t>
  </si>
  <si>
    <t>Di Perkebunan Nanas PT. GGP Lampung Tengah</t>
  </si>
  <si>
    <t>Pengamatan Ketersediaan Bibit Crown Dengan Metode  Penelitian Kuantitatif Cluster Random Sampling Berbasis Web</t>
  </si>
  <si>
    <t>Criteria</t>
  </si>
  <si>
    <t>Scala</t>
  </si>
  <si>
    <t>Weight</t>
  </si>
  <si>
    <t>Noted</t>
  </si>
  <si>
    <t>110% - 100%</t>
  </si>
  <si>
    <t>C1</t>
  </si>
  <si>
    <t>100% - 85%</t>
  </si>
  <si>
    <t>&lt; 85 %</t>
  </si>
  <si>
    <t>Alternatif</t>
  </si>
  <si>
    <t xml:space="preserve">keterangan </t>
  </si>
  <si>
    <t xml:space="preserve">gulud luar </t>
  </si>
  <si>
    <t>gulud dalam</t>
  </si>
  <si>
    <t>A1</t>
  </si>
  <si>
    <t>A2</t>
  </si>
  <si>
    <t>&gt; 38</t>
  </si>
  <si>
    <t>&gt; 33-38</t>
  </si>
  <si>
    <t>No</t>
  </si>
  <si>
    <t>Kode</t>
  </si>
  <si>
    <t>Waktu Panen</t>
  </si>
  <si>
    <t>C4</t>
  </si>
  <si>
    <t>Umur Penyimpanan</t>
  </si>
  <si>
    <t>C5</t>
  </si>
  <si>
    <t>Adaptasi Terhadap Lingkungan</t>
  </si>
  <si>
    <t>Ketahanan terhadap penyakit (C3)</t>
  </si>
  <si>
    <t>Ketahanan Terhadap  Penyakit</t>
  </si>
  <si>
    <t>Umur Bibit (C4)</t>
  </si>
  <si>
    <t>Adaptasi (C5)</t>
  </si>
  <si>
    <t>Ukuran Bibit (C2)</t>
  </si>
  <si>
    <t>Ukuran bibit</t>
  </si>
  <si>
    <t>Bobot (%)</t>
  </si>
  <si>
    <t>15-17</t>
  </si>
  <si>
    <t>18-24</t>
  </si>
  <si>
    <t>&gt;25</t>
  </si>
  <si>
    <t>&lt;12</t>
  </si>
  <si>
    <t>12-14</t>
  </si>
  <si>
    <t>Waktu Panen (C1</t>
  </si>
  <si>
    <t>ST (Sangat Tinggi)</t>
  </si>
  <si>
    <t>T (Tinggi)</t>
  </si>
  <si>
    <t>R (Rendah)</t>
  </si>
  <si>
    <t>SR (Sangat Rendah)</t>
  </si>
  <si>
    <t>S (Sedang)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</si>
</sst>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* #,##0.00_);_(* \(#,##0.00\);_(* &quot;-&quot;??_);_(@_)"/>
    <numFmt numFmtId="165" formatCode="0.0%"/>
    <numFmt numFmtId="166" formatCode="_-* #,##0_-;\-* #,##0_-;_-* &quot;-&quot;??_-;_-@_-"/>
  </numFmts>
  <fonts count="37">
    <font>
      <sz val="11"/>
      <color theme="1"/>
      <name val="Calibri"/>
      <charset val="134"/>
      <scheme val="minor"/>
    </font>
    <font>
      <sz val="9"/>
      <color theme="1"/>
      <name val="Arial Narrow"/>
      <charset val="134"/>
    </font>
    <font>
      <b/>
      <sz val="11"/>
      <color theme="0" tint="-4.9989318521683403E-2"/>
      <name val="Arial Narrow"/>
      <charset val="134"/>
    </font>
    <font>
      <b/>
      <sz val="12"/>
      <name val="Arial Narrow"/>
      <charset val="134"/>
    </font>
    <font>
      <b/>
      <sz val="9"/>
      <color theme="0"/>
      <name val="Arial Narrow"/>
      <charset val="134"/>
    </font>
    <font>
      <b/>
      <sz val="10"/>
      <color rgb="FF002060"/>
      <name val="Arial Narrow"/>
      <charset val="134"/>
    </font>
    <font>
      <b/>
      <sz val="9"/>
      <color theme="1"/>
      <name val="Arial Narrow"/>
      <charset val="134"/>
    </font>
    <font>
      <sz val="1"/>
      <color theme="0"/>
      <name val="Arial Narrow"/>
      <charset val="134"/>
    </font>
    <font>
      <b/>
      <sz val="10"/>
      <color rgb="FFFF0000"/>
      <name val="Arial Narrow"/>
      <charset val="134"/>
    </font>
    <font>
      <b/>
      <sz val="12"/>
      <color theme="0"/>
      <name val="Arial Narrow"/>
      <charset val="134"/>
    </font>
    <font>
      <sz val="12"/>
      <color theme="0"/>
      <name val="Arial Narrow"/>
      <charset val="134"/>
    </font>
    <font>
      <sz val="9"/>
      <color theme="0" tint="-0.249977111117893"/>
      <name val="Arial Narrow"/>
      <charset val="134"/>
    </font>
    <font>
      <b/>
      <sz val="11"/>
      <color theme="1"/>
      <name val="Arial Narrow"/>
      <charset val="134"/>
    </font>
    <font>
      <sz val="9"/>
      <color theme="0"/>
      <name val="Arial Narrow"/>
      <charset val="134"/>
    </font>
    <font>
      <b/>
      <sz val="10"/>
      <color theme="0"/>
      <name val="Arial Narrow"/>
      <charset val="134"/>
    </font>
    <font>
      <b/>
      <sz val="10"/>
      <color theme="1"/>
      <name val="Arial Narrow"/>
      <charset val="134"/>
    </font>
    <font>
      <b/>
      <sz val="9"/>
      <color rgb="FF002060"/>
      <name val="Arial Narrow"/>
      <charset val="134"/>
    </font>
    <font>
      <sz val="9"/>
      <name val="Arial Narrow"/>
      <charset val="134"/>
    </font>
    <font>
      <b/>
      <sz val="11"/>
      <name val="Arial Narrow"/>
      <charset val="134"/>
    </font>
    <font>
      <sz val="9"/>
      <color rgb="FF002060"/>
      <name val="Arial Narrow"/>
      <charset val="134"/>
    </font>
    <font>
      <b/>
      <sz val="10"/>
      <color theme="8" tint="-0.499984740745262"/>
      <name val="Arial Narrow"/>
      <charset val="134"/>
    </font>
    <font>
      <sz val="10"/>
      <name val="Arial Narrow"/>
      <charset val="134"/>
    </font>
    <font>
      <b/>
      <sz val="10"/>
      <color rgb="FF003366"/>
      <name val="Arial Narrow"/>
      <charset val="134"/>
    </font>
    <font>
      <b/>
      <sz val="10"/>
      <color rgb="FF993366"/>
      <name val="Arial Narrow"/>
      <charset val="134"/>
    </font>
    <font>
      <b/>
      <sz val="12"/>
      <color rgb="FF008000"/>
      <name val="Arial Narrow"/>
      <charset val="134"/>
    </font>
    <font>
      <sz val="12"/>
      <color rgb="FF008000"/>
      <name val="Arial Narrow"/>
      <charset val="134"/>
    </font>
    <font>
      <b/>
      <sz val="11"/>
      <color rgb="FF008000"/>
      <name val="Arial Narrow"/>
      <charset val="134"/>
    </font>
    <font>
      <b/>
      <sz val="10"/>
      <color rgb="FF0000FF"/>
      <name val="Arial Narrow"/>
      <charset val="134"/>
    </font>
    <font>
      <b/>
      <sz val="9"/>
      <color rgb="FFFF0000"/>
      <name val="Arial Narrow"/>
      <charset val="134"/>
    </font>
    <font>
      <sz val="9"/>
      <color rgb="FF0000FF"/>
      <name val="Arial Narrow"/>
      <charset val="134"/>
    </font>
    <font>
      <sz val="9"/>
      <color theme="0" tint="-0.499984740745262"/>
      <name val="Arial Narrow"/>
      <charset val="134"/>
    </font>
    <font>
      <sz val="11"/>
      <color theme="1"/>
      <name val="Calibri"/>
      <charset val="134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2"/>
      <color theme="1"/>
      <name val="Times New Roman"/>
      <family val="1"/>
    </font>
    <font>
      <sz val="11"/>
      <color rgb="FFFF0000"/>
      <name val="Times New Roman"/>
      <family val="1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93366"/>
        <bgColor indexed="64"/>
      </patternFill>
    </fill>
    <fill>
      <patternFill patternType="gray0625">
        <bgColor indexed="49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87">
    <border>
      <left/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rgb="FFFFC000"/>
      </left>
      <right/>
      <top style="thin">
        <color rgb="FFFFC000"/>
      </top>
      <bottom/>
      <diagonal/>
    </border>
    <border>
      <left/>
      <right/>
      <top style="thin">
        <color rgb="FFFFC000"/>
      </top>
      <bottom/>
      <diagonal/>
    </border>
    <border>
      <left/>
      <right style="medium">
        <color rgb="FFFFC000"/>
      </right>
      <top style="thin">
        <color rgb="FFFFC000"/>
      </top>
      <bottom/>
      <diagonal/>
    </border>
    <border>
      <left style="medium">
        <color rgb="FFFFC000"/>
      </left>
      <right/>
      <top/>
      <bottom/>
      <diagonal/>
    </border>
    <border>
      <left/>
      <right style="medium">
        <color rgb="FFFFC000"/>
      </right>
      <top/>
      <bottom/>
      <diagonal/>
    </border>
    <border>
      <left style="medium">
        <color rgb="FFFFC000"/>
      </left>
      <right/>
      <top/>
      <bottom style="medium">
        <color rgb="FFFFC000"/>
      </bottom>
      <diagonal/>
    </border>
    <border>
      <left/>
      <right/>
      <top/>
      <bottom style="medium">
        <color rgb="FFFFC000"/>
      </bottom>
      <diagonal/>
    </border>
    <border>
      <left/>
      <right style="medium">
        <color rgb="FFFFC000"/>
      </right>
      <top/>
      <bottom style="medium">
        <color rgb="FFFFC000"/>
      </bottom>
      <diagonal/>
    </border>
    <border>
      <left style="medium">
        <color rgb="FFFFC000"/>
      </left>
      <right/>
      <top style="thin">
        <color rgb="FFFFC000"/>
      </top>
      <bottom style="medium">
        <color rgb="FFFFC000"/>
      </bottom>
      <diagonal/>
    </border>
    <border>
      <left/>
      <right/>
      <top style="thin">
        <color rgb="FFFFC000"/>
      </top>
      <bottom style="medium">
        <color rgb="FFFFC000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tted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tted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tted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dotted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dotted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dotted">
        <color auto="1"/>
      </right>
      <top style="hair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tted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 style="dotted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dotted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dotted">
        <color auto="1"/>
      </right>
      <top style="hair">
        <color auto="1"/>
      </top>
      <bottom style="medium">
        <color auto="1"/>
      </bottom>
      <diagonal/>
    </border>
    <border>
      <left/>
      <right style="medium">
        <color rgb="FFFFC000"/>
      </right>
      <top style="thin">
        <color rgb="FFFFC000"/>
      </top>
      <bottom style="medium">
        <color rgb="FFFFC000"/>
      </bottom>
      <diagonal/>
    </border>
    <border>
      <left style="dotted">
        <color auto="1"/>
      </left>
      <right style="dotted">
        <color auto="1"/>
      </right>
      <top style="thin">
        <color auto="1"/>
      </top>
      <bottom style="double">
        <color auto="1"/>
      </bottom>
      <diagonal/>
    </border>
    <border>
      <left style="dotted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tted">
        <color auto="1"/>
      </left>
      <right style="dotted">
        <color auto="1"/>
      </right>
      <top style="double">
        <color auto="1"/>
      </top>
      <bottom style="thin">
        <color auto="1"/>
      </bottom>
      <diagonal/>
    </border>
    <border>
      <left style="dotted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double">
        <color auto="1"/>
      </top>
      <bottom style="thin">
        <color auto="1"/>
      </bottom>
      <diagonal/>
    </border>
    <border>
      <left style="dotted">
        <color auto="1"/>
      </left>
      <right style="dotted">
        <color auto="1"/>
      </right>
      <top/>
      <bottom style="thin">
        <color auto="1"/>
      </bottom>
      <diagonal/>
    </border>
    <border>
      <left style="dotted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dotted">
        <color auto="1"/>
      </left>
      <right style="dotted">
        <color auto="1"/>
      </right>
      <top/>
      <bottom style="hair">
        <color auto="1"/>
      </bottom>
      <diagonal/>
    </border>
    <border>
      <left style="dotted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dotted">
        <color auto="1"/>
      </left>
      <right style="dotted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hair">
        <color auto="1"/>
      </top>
      <bottom/>
      <diagonal/>
    </border>
    <border>
      <left style="dotted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medium">
        <color auto="1"/>
      </right>
      <top style="hair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dotted">
        <color auto="1"/>
      </left>
      <right style="dotted">
        <color auto="1"/>
      </right>
      <top style="thin">
        <color auto="1"/>
      </top>
      <bottom style="thin">
        <color auto="1"/>
      </bottom>
      <diagonal/>
    </border>
    <border>
      <left style="dotted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dotted">
        <color auto="1"/>
      </left>
      <right style="dotted">
        <color auto="1"/>
      </right>
      <top style="thin">
        <color auto="1"/>
      </top>
      <bottom style="hair">
        <color auto="1"/>
      </bottom>
      <diagonal/>
    </border>
    <border>
      <left style="dotted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hair">
        <color auto="1"/>
      </top>
      <bottom style="thin">
        <color auto="1"/>
      </bottom>
      <diagonal/>
    </border>
    <border>
      <left style="dotted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dotted">
        <color auto="1"/>
      </left>
      <right style="dotted">
        <color auto="1"/>
      </right>
      <top style="hair">
        <color auto="1"/>
      </top>
      <bottom style="medium">
        <color auto="1"/>
      </bottom>
      <diagonal/>
    </border>
    <border>
      <left style="dotted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dotted">
        <color auto="1"/>
      </right>
      <top style="thin">
        <color auto="1"/>
      </top>
      <bottom style="medium">
        <color auto="1"/>
      </bottom>
      <diagonal/>
    </border>
    <border>
      <left style="dotted">
        <color auto="1"/>
      </left>
      <right style="dotted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dotted">
        <color auto="1"/>
      </right>
      <top style="medium">
        <color auto="1"/>
      </top>
      <bottom/>
      <diagonal/>
    </border>
    <border>
      <left style="dotted">
        <color auto="1"/>
      </left>
      <right style="dotted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dotted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dotted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medium">
        <color theme="8" tint="-0.499984740745262"/>
      </left>
      <right style="thin">
        <color theme="8" tint="-0.499984740745262"/>
      </right>
      <top style="thin">
        <color theme="8" tint="-0.499984740745262"/>
      </top>
      <bottom style="hair">
        <color theme="8" tint="-0.499984740745262"/>
      </bottom>
      <diagonal/>
    </border>
    <border>
      <left style="thin">
        <color theme="8" tint="-0.499984740745262"/>
      </left>
      <right style="thin">
        <color theme="8" tint="-0.499984740745262"/>
      </right>
      <top style="thin">
        <color theme="8" tint="-0.499984740745262"/>
      </top>
      <bottom style="hair">
        <color theme="8" tint="-0.499984740745262"/>
      </bottom>
      <diagonal/>
    </border>
    <border>
      <left style="thin">
        <color theme="8" tint="-0.499984740745262"/>
      </left>
      <right style="medium">
        <color theme="8" tint="-0.499984740745262"/>
      </right>
      <top style="thin">
        <color theme="8" tint="-0.499984740745262"/>
      </top>
      <bottom style="hair">
        <color theme="8" tint="-0.499984740745262"/>
      </bottom>
      <diagonal/>
    </border>
    <border>
      <left style="medium">
        <color theme="8" tint="-0.499984740745262"/>
      </left>
      <right style="thin">
        <color theme="8" tint="-0.499984740745262"/>
      </right>
      <top style="hair">
        <color theme="8" tint="-0.499984740745262"/>
      </top>
      <bottom style="hair">
        <color theme="8" tint="-0.499984740745262"/>
      </bottom>
      <diagonal/>
    </border>
    <border>
      <left style="thin">
        <color theme="8" tint="-0.499984740745262"/>
      </left>
      <right style="thin">
        <color theme="8" tint="-0.499984740745262"/>
      </right>
      <top style="hair">
        <color theme="8" tint="-0.499984740745262"/>
      </top>
      <bottom style="hair">
        <color theme="8" tint="-0.499984740745262"/>
      </bottom>
      <diagonal/>
    </border>
    <border>
      <left style="thin">
        <color theme="8" tint="-0.499984740745262"/>
      </left>
      <right style="medium">
        <color theme="8" tint="-0.499984740745262"/>
      </right>
      <top style="hair">
        <color theme="8" tint="-0.499984740745262"/>
      </top>
      <bottom style="hair">
        <color theme="8" tint="-0.499984740745262"/>
      </bottom>
      <diagonal/>
    </border>
    <border>
      <left style="medium">
        <color theme="8" tint="-0.499984740745262"/>
      </left>
      <right style="thin">
        <color theme="8" tint="-0.499984740745262"/>
      </right>
      <top style="hair">
        <color theme="8" tint="-0.499984740745262"/>
      </top>
      <bottom style="thin">
        <color theme="8" tint="-0.499984740745262"/>
      </bottom>
      <diagonal/>
    </border>
    <border>
      <left style="thin">
        <color theme="8" tint="-0.499984740745262"/>
      </left>
      <right style="thin">
        <color theme="8" tint="-0.499984740745262"/>
      </right>
      <top style="hair">
        <color theme="8" tint="-0.499984740745262"/>
      </top>
      <bottom style="thin">
        <color theme="8" tint="-0.499984740745262"/>
      </bottom>
      <diagonal/>
    </border>
    <border>
      <left style="thin">
        <color theme="8" tint="-0.499984740745262"/>
      </left>
      <right style="medium">
        <color theme="8" tint="-0.499984740745262"/>
      </right>
      <top style="hair">
        <color theme="8" tint="-0.499984740745262"/>
      </top>
      <bottom style="thin">
        <color theme="8" tint="-0.499984740745262"/>
      </bottom>
      <diagonal/>
    </border>
    <border>
      <left style="medium">
        <color theme="8" tint="-0.499984740745262"/>
      </left>
      <right/>
      <top/>
      <bottom/>
      <diagonal/>
    </border>
    <border>
      <left/>
      <right style="medium">
        <color theme="8" tint="-0.499984740745262"/>
      </right>
      <top/>
      <bottom/>
      <diagonal/>
    </border>
    <border>
      <left style="medium">
        <color theme="8" tint="-0.499984740745262"/>
      </left>
      <right style="thin">
        <color theme="8" tint="-0.499984740745262"/>
      </right>
      <top style="hair">
        <color theme="8" tint="-0.499984740745262"/>
      </top>
      <bottom style="medium">
        <color theme="8" tint="-0.499984740745262"/>
      </bottom>
      <diagonal/>
    </border>
    <border>
      <left style="thin">
        <color theme="8" tint="-0.499984740745262"/>
      </left>
      <right style="thin">
        <color theme="8" tint="-0.499984740745262"/>
      </right>
      <top style="hair">
        <color theme="8" tint="-0.499984740745262"/>
      </top>
      <bottom style="medium">
        <color theme="8" tint="-0.499984740745262"/>
      </bottom>
      <diagonal/>
    </border>
    <border>
      <left style="thin">
        <color theme="8" tint="-0.499984740745262"/>
      </left>
      <right style="medium">
        <color theme="8" tint="-0.499984740745262"/>
      </right>
      <top style="hair">
        <color theme="8" tint="-0.499984740745262"/>
      </top>
      <bottom style="medium">
        <color theme="8" tint="-0.499984740745262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medium">
        <color auto="1"/>
      </left>
      <right/>
      <top style="double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dotted">
        <color auto="1"/>
      </right>
      <top style="medium">
        <color auto="1"/>
      </top>
      <bottom style="medium">
        <color auto="1"/>
      </bottom>
      <diagonal/>
    </border>
    <border>
      <left style="dotted">
        <color auto="1"/>
      </left>
      <right style="dotted">
        <color auto="1"/>
      </right>
      <top style="medium">
        <color auto="1"/>
      </top>
      <bottom style="medium">
        <color auto="1"/>
      </bottom>
      <diagonal/>
    </border>
    <border>
      <left style="dotted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thin">
        <color auto="1"/>
      </bottom>
      <diagonal/>
    </border>
    <border>
      <left style="dotted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dotted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dotted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dotted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medium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medium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/>
      <right style="medium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rgb="FF000000"/>
      </left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</borders>
  <cellStyleXfs count="3">
    <xf numFmtId="0" fontId="0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</cellStyleXfs>
  <cellXfs count="452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3" fillId="4" borderId="0" xfId="0" applyFont="1" applyFill="1" applyAlignment="1" applyProtection="1">
      <alignment horizontal="center" vertical="center"/>
      <protection locked="0"/>
    </xf>
    <xf numFmtId="0" fontId="4" fillId="3" borderId="0" xfId="0" applyFont="1" applyFill="1"/>
    <xf numFmtId="0" fontId="5" fillId="5" borderId="0" xfId="0" applyFont="1" applyFill="1" applyAlignment="1">
      <alignment horizontal="center" vertical="center"/>
    </xf>
    <xf numFmtId="0" fontId="6" fillId="6" borderId="0" xfId="0" applyFont="1" applyFill="1"/>
    <xf numFmtId="10" fontId="6" fillId="6" borderId="0" xfId="0" applyNumberFormat="1" applyFont="1" applyFill="1"/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13" xfId="0" applyFont="1" applyBorder="1"/>
    <xf numFmtId="0" fontId="1" fillId="0" borderId="14" xfId="0" applyFont="1" applyBorder="1"/>
    <xf numFmtId="0" fontId="1" fillId="0" borderId="15" xfId="0" applyFont="1" applyBorder="1"/>
    <xf numFmtId="0" fontId="1" fillId="0" borderId="16" xfId="0" applyFont="1" applyBorder="1"/>
    <xf numFmtId="0" fontId="1" fillId="0" borderId="17" xfId="0" applyFont="1" applyBorder="1"/>
    <xf numFmtId="0" fontId="7" fillId="0" borderId="0" xfId="0" applyFont="1"/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9" fillId="7" borderId="18" xfId="0" applyFont="1" applyFill="1" applyBorder="1" applyAlignment="1">
      <alignment horizontal="centerContinuous"/>
    </xf>
    <xf numFmtId="0" fontId="10" fillId="7" borderId="19" xfId="0" applyFont="1" applyFill="1" applyBorder="1" applyAlignment="1">
      <alignment horizontal="centerContinuous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left"/>
    </xf>
    <xf numFmtId="0" fontId="4" fillId="3" borderId="20" xfId="0" applyFont="1" applyFill="1" applyBorder="1" applyAlignment="1">
      <alignment horizontal="centerContinuous"/>
    </xf>
    <xf numFmtId="0" fontId="4" fillId="3" borderId="21" xfId="0" applyFont="1" applyFill="1" applyBorder="1" applyAlignment="1">
      <alignment horizontal="center"/>
    </xf>
    <xf numFmtId="0" fontId="6" fillId="0" borderId="22" xfId="0" applyFont="1" applyBorder="1"/>
    <xf numFmtId="0" fontId="6" fillId="8" borderId="23" xfId="0" applyFont="1" applyFill="1" applyBorder="1"/>
    <xf numFmtId="0" fontId="6" fillId="8" borderId="24" xfId="0" applyFont="1" applyFill="1" applyBorder="1"/>
    <xf numFmtId="0" fontId="6" fillId="8" borderId="25" xfId="0" applyFont="1" applyFill="1" applyBorder="1"/>
    <xf numFmtId="0" fontId="6" fillId="8" borderId="26" xfId="0" applyFont="1" applyFill="1" applyBorder="1" applyAlignment="1">
      <alignment horizontal="center"/>
    </xf>
    <xf numFmtId="10" fontId="6" fillId="8" borderId="27" xfId="0" applyNumberFormat="1" applyFont="1" applyFill="1" applyBorder="1"/>
    <xf numFmtId="0" fontId="1" fillId="0" borderId="4" xfId="0" applyFont="1" applyBorder="1"/>
    <xf numFmtId="0" fontId="6" fillId="0" borderId="5" xfId="0" applyFont="1" applyBorder="1"/>
    <xf numFmtId="0" fontId="6" fillId="8" borderId="28" xfId="0" applyFont="1" applyFill="1" applyBorder="1"/>
    <xf numFmtId="0" fontId="6" fillId="8" borderId="28" xfId="0" applyFont="1" applyFill="1" applyBorder="1" applyAlignment="1">
      <alignment horizontal="center"/>
    </xf>
    <xf numFmtId="10" fontId="6" fillId="8" borderId="29" xfId="0" applyNumberFormat="1" applyFont="1" applyFill="1" applyBorder="1"/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10" fontId="1" fillId="0" borderId="32" xfId="2" applyNumberFormat="1" applyFont="1" applyBorder="1" applyAlignment="1">
      <alignment horizontal="center"/>
    </xf>
    <xf numFmtId="0" fontId="1" fillId="0" borderId="5" xfId="0" applyFont="1" applyBorder="1"/>
    <xf numFmtId="0" fontId="6" fillId="0" borderId="33" xfId="0" applyFont="1" applyBorder="1" applyAlignment="1">
      <alignment horizontal="center"/>
    </xf>
    <xf numFmtId="0" fontId="6" fillId="0" borderId="34" xfId="0" applyFont="1" applyBorder="1" applyAlignment="1">
      <alignment horizontal="center"/>
    </xf>
    <xf numFmtId="10" fontId="1" fillId="0" borderId="35" xfId="2" applyNumberFormat="1" applyFont="1" applyBorder="1" applyAlignment="1">
      <alignment horizontal="center"/>
    </xf>
    <xf numFmtId="0" fontId="6" fillId="0" borderId="4" xfId="0" applyFont="1" applyBorder="1"/>
    <xf numFmtId="0" fontId="1" fillId="0" borderId="36" xfId="0" applyFont="1" applyBorder="1"/>
    <xf numFmtId="0" fontId="1" fillId="0" borderId="28" xfId="0" applyFont="1" applyBorder="1"/>
    <xf numFmtId="0" fontId="6" fillId="0" borderId="37" xfId="0" applyFont="1" applyBorder="1" applyAlignment="1">
      <alignment horizontal="center"/>
    </xf>
    <xf numFmtId="0" fontId="6" fillId="0" borderId="38" xfId="0" applyFont="1" applyBorder="1" applyAlignment="1">
      <alignment horizontal="center"/>
    </xf>
    <xf numFmtId="0" fontId="6" fillId="0" borderId="39" xfId="0" applyFont="1" applyBorder="1" applyAlignment="1">
      <alignment horizontal="center"/>
    </xf>
    <xf numFmtId="10" fontId="1" fillId="0" borderId="40" xfId="2" applyNumberFormat="1" applyFont="1" applyBorder="1" applyAlignment="1">
      <alignment horizontal="center"/>
    </xf>
    <xf numFmtId="0" fontId="1" fillId="9" borderId="41" xfId="0" applyFont="1" applyFill="1" applyBorder="1"/>
    <xf numFmtId="0" fontId="1" fillId="9" borderId="42" xfId="0" applyFont="1" applyFill="1" applyBorder="1"/>
    <xf numFmtId="0" fontId="1" fillId="9" borderId="42" xfId="0" applyFont="1" applyFill="1" applyBorder="1" applyAlignment="1">
      <alignment horizontal="center"/>
    </xf>
    <xf numFmtId="0" fontId="11" fillId="9" borderId="42" xfId="0" applyFont="1" applyFill="1" applyBorder="1"/>
    <xf numFmtId="0" fontId="6" fillId="0" borderId="43" xfId="0" applyFont="1" applyBorder="1" applyAlignment="1">
      <alignment horizontal="center"/>
    </xf>
    <xf numFmtId="0" fontId="6" fillId="8" borderId="44" xfId="0" applyFont="1" applyFill="1" applyBorder="1"/>
    <xf numFmtId="0" fontId="6" fillId="8" borderId="44" xfId="0" applyFont="1" applyFill="1" applyBorder="1" applyAlignment="1">
      <alignment horizontal="center"/>
    </xf>
    <xf numFmtId="10" fontId="6" fillId="8" borderId="45" xfId="0" applyNumberFormat="1" applyFont="1" applyFill="1" applyBorder="1"/>
    <xf numFmtId="0" fontId="6" fillId="0" borderId="46" xfId="0" applyFont="1" applyBorder="1"/>
    <xf numFmtId="0" fontId="6" fillId="0" borderId="31" xfId="0" applyFont="1" applyBorder="1"/>
    <xf numFmtId="10" fontId="1" fillId="0" borderId="47" xfId="0" applyNumberFormat="1" applyFont="1" applyBorder="1"/>
    <xf numFmtId="0" fontId="6" fillId="0" borderId="48" xfId="0" applyFont="1" applyBorder="1"/>
    <xf numFmtId="0" fontId="6" fillId="0" borderId="34" xfId="0" applyFont="1" applyBorder="1"/>
    <xf numFmtId="10" fontId="1" fillId="0" borderId="35" xfId="0" applyNumberFormat="1" applyFont="1" applyBorder="1"/>
    <xf numFmtId="0" fontId="1" fillId="0" borderId="49" xfId="0" applyFont="1" applyBorder="1"/>
    <xf numFmtId="0" fontId="6" fillId="0" borderId="50" xfId="0" applyFont="1" applyBorder="1"/>
    <xf numFmtId="0" fontId="6" fillId="0" borderId="51" xfId="0" applyFont="1" applyBorder="1"/>
    <xf numFmtId="10" fontId="1" fillId="0" borderId="52" xfId="0" applyNumberFormat="1" applyFont="1" applyBorder="1"/>
    <xf numFmtId="0" fontId="6" fillId="8" borderId="53" xfId="0" applyFont="1" applyFill="1" applyBorder="1"/>
    <xf numFmtId="0" fontId="6" fillId="8" borderId="54" xfId="0" applyFont="1" applyFill="1" applyBorder="1"/>
    <xf numFmtId="0" fontId="6" fillId="8" borderId="55" xfId="0" applyFont="1" applyFill="1" applyBorder="1"/>
    <xf numFmtId="10" fontId="1" fillId="0" borderId="32" xfId="2" applyNumberFormat="1" applyFont="1" applyBorder="1"/>
    <xf numFmtId="10" fontId="1" fillId="0" borderId="35" xfId="2" applyNumberFormat="1" applyFont="1" applyBorder="1"/>
    <xf numFmtId="0" fontId="1" fillId="0" borderId="7" xfId="0" applyFont="1" applyBorder="1"/>
    <xf numFmtId="0" fontId="1" fillId="0" borderId="8" xfId="0" applyFont="1" applyBorder="1"/>
    <xf numFmtId="0" fontId="6" fillId="0" borderId="56" xfId="0" applyFont="1" applyBorder="1"/>
    <xf numFmtId="0" fontId="6" fillId="0" borderId="57" xfId="0" applyFont="1" applyBorder="1"/>
    <xf numFmtId="0" fontId="6" fillId="0" borderId="58" xfId="0" applyFont="1" applyBorder="1" applyAlignment="1">
      <alignment horizontal="center"/>
    </xf>
    <xf numFmtId="10" fontId="1" fillId="0" borderId="59" xfId="0" applyNumberFormat="1" applyFont="1" applyBorder="1"/>
    <xf numFmtId="10" fontId="1" fillId="0" borderId="40" xfId="2" applyNumberFormat="1" applyFont="1" applyBorder="1"/>
    <xf numFmtId="10" fontId="1" fillId="0" borderId="0" xfId="2" applyNumberFormat="1" applyFont="1"/>
    <xf numFmtId="0" fontId="10" fillId="7" borderId="60" xfId="0" applyFont="1" applyFill="1" applyBorder="1" applyAlignment="1">
      <alignment horizontal="centerContinuous"/>
    </xf>
    <xf numFmtId="0" fontId="4" fillId="3" borderId="61" xfId="0" applyFont="1" applyFill="1" applyBorder="1" applyAlignment="1">
      <alignment horizontal="center"/>
    </xf>
    <xf numFmtId="0" fontId="4" fillId="3" borderId="6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10" fontId="6" fillId="8" borderId="63" xfId="0" applyNumberFormat="1" applyFont="1" applyFill="1" applyBorder="1"/>
    <xf numFmtId="10" fontId="6" fillId="8" borderId="64" xfId="0" applyNumberFormat="1" applyFont="1" applyFill="1" applyBorder="1"/>
    <xf numFmtId="10" fontId="6" fillId="8" borderId="65" xfId="0" applyNumberFormat="1" applyFont="1" applyFill="1" applyBorder="1"/>
    <xf numFmtId="10" fontId="6" fillId="8" borderId="66" xfId="0" applyNumberFormat="1" applyFont="1" applyFill="1" applyBorder="1"/>
    <xf numFmtId="10" fontId="6" fillId="8" borderId="67" xfId="0" applyNumberFormat="1" applyFont="1" applyFill="1" applyBorder="1"/>
    <xf numFmtId="10" fontId="6" fillId="8" borderId="68" xfId="0" applyNumberFormat="1" applyFont="1" applyFill="1" applyBorder="1"/>
    <xf numFmtId="10" fontId="1" fillId="0" borderId="69" xfId="2" applyNumberFormat="1" applyFont="1" applyBorder="1" applyAlignment="1">
      <alignment horizontal="center"/>
    </xf>
    <xf numFmtId="10" fontId="1" fillId="0" borderId="70" xfId="2" applyNumberFormat="1" applyFont="1" applyBorder="1" applyAlignment="1">
      <alignment horizontal="center"/>
    </xf>
    <xf numFmtId="10" fontId="1" fillId="0" borderId="71" xfId="2" applyNumberFormat="1" applyFont="1" applyBorder="1" applyAlignment="1">
      <alignment horizontal="center"/>
    </xf>
    <xf numFmtId="10" fontId="1" fillId="0" borderId="72" xfId="2" applyNumberFormat="1" applyFont="1" applyBorder="1" applyAlignment="1">
      <alignment horizontal="center"/>
    </xf>
    <xf numFmtId="10" fontId="1" fillId="0" borderId="73" xfId="2" applyNumberFormat="1" applyFont="1" applyBorder="1" applyAlignment="1">
      <alignment horizontal="center"/>
    </xf>
    <xf numFmtId="10" fontId="1" fillId="0" borderId="74" xfId="2" applyNumberFormat="1" applyFont="1" applyBorder="1" applyAlignment="1">
      <alignment horizontal="center"/>
    </xf>
    <xf numFmtId="10" fontId="1" fillId="0" borderId="75" xfId="2" applyNumberFormat="1" applyFont="1" applyBorder="1" applyAlignment="1">
      <alignment horizontal="center"/>
    </xf>
    <xf numFmtId="10" fontId="1" fillId="0" borderId="76" xfId="2" applyNumberFormat="1" applyFont="1" applyBorder="1" applyAlignment="1">
      <alignment horizontal="center"/>
    </xf>
    <xf numFmtId="10" fontId="1" fillId="0" borderId="77" xfId="2" applyNumberFormat="1" applyFont="1" applyBorder="1" applyAlignment="1">
      <alignment horizontal="center"/>
    </xf>
    <xf numFmtId="0" fontId="11" fillId="9" borderId="78" xfId="0" applyFont="1" applyFill="1" applyBorder="1"/>
    <xf numFmtId="10" fontId="6" fillId="8" borderId="79" xfId="0" applyNumberFormat="1" applyFont="1" applyFill="1" applyBorder="1"/>
    <xf numFmtId="10" fontId="6" fillId="8" borderId="80" xfId="0" applyNumberFormat="1" applyFont="1" applyFill="1" applyBorder="1"/>
    <xf numFmtId="10" fontId="6" fillId="8" borderId="81" xfId="0" applyNumberFormat="1" applyFont="1" applyFill="1" applyBorder="1"/>
    <xf numFmtId="10" fontId="1" fillId="0" borderId="82" xfId="0" applyNumberFormat="1" applyFont="1" applyBorder="1"/>
    <xf numFmtId="10" fontId="1" fillId="0" borderId="83" xfId="0" applyNumberFormat="1" applyFont="1" applyBorder="1"/>
    <xf numFmtId="10" fontId="1" fillId="0" borderId="71" xfId="0" applyNumberFormat="1" applyFont="1" applyBorder="1"/>
    <xf numFmtId="10" fontId="1" fillId="0" borderId="72" xfId="0" applyNumberFormat="1" applyFont="1" applyBorder="1"/>
    <xf numFmtId="10" fontId="1" fillId="0" borderId="73" xfId="0" applyNumberFormat="1" applyFont="1" applyBorder="1"/>
    <xf numFmtId="10" fontId="1" fillId="0" borderId="74" xfId="0" applyNumberFormat="1" applyFont="1" applyBorder="1"/>
    <xf numFmtId="10" fontId="1" fillId="0" borderId="84" xfId="0" applyNumberFormat="1" applyFont="1" applyBorder="1"/>
    <xf numFmtId="10" fontId="1" fillId="0" borderId="85" xfId="0" applyNumberFormat="1" applyFont="1" applyBorder="1"/>
    <xf numFmtId="10" fontId="1" fillId="0" borderId="86" xfId="0" applyNumberFormat="1" applyFont="1" applyBorder="1"/>
    <xf numFmtId="10" fontId="1" fillId="0" borderId="69" xfId="2" applyNumberFormat="1" applyFont="1" applyBorder="1"/>
    <xf numFmtId="10" fontId="1" fillId="0" borderId="70" xfId="2" applyNumberFormat="1" applyFont="1" applyBorder="1"/>
    <xf numFmtId="10" fontId="1" fillId="0" borderId="71" xfId="2" applyNumberFormat="1" applyFont="1" applyBorder="1"/>
    <xf numFmtId="10" fontId="1" fillId="0" borderId="72" xfId="2" applyNumberFormat="1" applyFont="1" applyBorder="1"/>
    <xf numFmtId="10" fontId="1" fillId="0" borderId="73" xfId="2" applyNumberFormat="1" applyFont="1" applyBorder="1"/>
    <xf numFmtId="10" fontId="1" fillId="0" borderId="74" xfId="2" applyNumberFormat="1" applyFont="1" applyBorder="1"/>
    <xf numFmtId="10" fontId="1" fillId="0" borderId="87" xfId="0" applyNumberFormat="1" applyFont="1" applyBorder="1"/>
    <xf numFmtId="10" fontId="1" fillId="0" borderId="88" xfId="0" applyNumberFormat="1" applyFont="1" applyBorder="1"/>
    <xf numFmtId="10" fontId="1" fillId="0" borderId="89" xfId="0" applyNumberFormat="1" applyFont="1" applyBorder="1"/>
    <xf numFmtId="10" fontId="1" fillId="0" borderId="75" xfId="2" applyNumberFormat="1" applyFont="1" applyBorder="1"/>
    <xf numFmtId="10" fontId="1" fillId="0" borderId="76" xfId="2" applyNumberFormat="1" applyFont="1" applyBorder="1"/>
    <xf numFmtId="10" fontId="1" fillId="0" borderId="77" xfId="2" applyNumberFormat="1" applyFont="1" applyBorder="1"/>
    <xf numFmtId="0" fontId="12" fillId="0" borderId="41" xfId="0" applyFont="1" applyBorder="1"/>
    <xf numFmtId="0" fontId="12" fillId="0" borderId="42" xfId="0" applyFont="1" applyBorder="1" applyAlignment="1">
      <alignment horizontal="center"/>
    </xf>
    <xf numFmtId="0" fontId="12" fillId="0" borderId="96" xfId="0" applyFont="1" applyBorder="1" applyAlignment="1">
      <alignment horizontal="center"/>
    </xf>
    <xf numFmtId="0" fontId="12" fillId="0" borderId="97" xfId="0" applyFont="1" applyBorder="1" applyAlignment="1">
      <alignment horizontal="center"/>
    </xf>
    <xf numFmtId="0" fontId="4" fillId="3" borderId="99" xfId="0" applyFont="1" applyFill="1" applyBorder="1" applyAlignment="1">
      <alignment horizontal="center"/>
    </xf>
    <xf numFmtId="0" fontId="4" fillId="3" borderId="99" xfId="0" applyFont="1" applyFill="1" applyBorder="1"/>
    <xf numFmtId="0" fontId="13" fillId="3" borderId="100" xfId="0" applyFont="1" applyFill="1" applyBorder="1"/>
    <xf numFmtId="0" fontId="4" fillId="3" borderId="54" xfId="0" applyFont="1" applyFill="1" applyBorder="1" applyAlignment="1">
      <alignment horizontal="center"/>
    </xf>
    <xf numFmtId="0" fontId="4" fillId="3" borderId="54" xfId="0" applyFont="1" applyFill="1" applyBorder="1"/>
    <xf numFmtId="0" fontId="13" fillId="3" borderId="55" xfId="0" applyFont="1" applyFill="1" applyBorder="1"/>
    <xf numFmtId="0" fontId="1" fillId="9" borderId="36" xfId="0" applyFont="1" applyFill="1" applyBorder="1"/>
    <xf numFmtId="0" fontId="1" fillId="9" borderId="0" xfId="0" applyFont="1" applyFill="1"/>
    <xf numFmtId="0" fontId="1" fillId="9" borderId="104" xfId="0" applyFont="1" applyFill="1" applyBorder="1"/>
    <xf numFmtId="0" fontId="1" fillId="9" borderId="104" xfId="0" applyFont="1" applyFill="1" applyBorder="1" applyAlignment="1">
      <alignment horizontal="center"/>
    </xf>
    <xf numFmtId="0" fontId="15" fillId="9" borderId="5" xfId="0" applyFont="1" applyFill="1" applyBorder="1" applyAlignment="1">
      <alignment horizontal="centerContinuous"/>
    </xf>
    <xf numFmtId="0" fontId="1" fillId="9" borderId="5" xfId="0" applyFont="1" applyFill="1" applyBorder="1" applyAlignment="1">
      <alignment horizontal="centerContinuous"/>
    </xf>
    <xf numFmtId="0" fontId="16" fillId="0" borderId="90" xfId="0" applyFont="1" applyBorder="1"/>
    <xf numFmtId="0" fontId="16" fillId="0" borderId="91" xfId="0" applyFont="1" applyBorder="1"/>
    <xf numFmtId="0" fontId="16" fillId="0" borderId="92" xfId="0" applyFont="1" applyBorder="1"/>
    <xf numFmtId="0" fontId="16" fillId="0" borderId="91" xfId="0" applyFont="1" applyBorder="1" applyAlignment="1">
      <alignment horizontal="center"/>
    </xf>
    <xf numFmtId="0" fontId="6" fillId="10" borderId="47" xfId="0" applyFont="1" applyFill="1" applyBorder="1" applyAlignment="1">
      <alignment horizontal="center"/>
    </xf>
    <xf numFmtId="0" fontId="6" fillId="10" borderId="82" xfId="0" applyFont="1" applyFill="1" applyBorder="1" applyAlignment="1">
      <alignment horizontal="center"/>
    </xf>
    <xf numFmtId="0" fontId="16" fillId="0" borderId="36" xfId="0" applyFont="1" applyBorder="1"/>
    <xf numFmtId="0" fontId="16" fillId="0" borderId="0" xfId="0" applyFont="1" applyAlignment="1">
      <alignment horizontal="right"/>
    </xf>
    <xf numFmtId="0" fontId="16" fillId="0" borderId="0" xfId="0" applyFont="1"/>
    <xf numFmtId="0" fontId="16" fillId="0" borderId="104" xfId="0" applyFont="1" applyBorder="1"/>
    <xf numFmtId="0" fontId="16" fillId="0" borderId="0" xfId="0" applyFont="1" applyAlignment="1">
      <alignment horizontal="center"/>
    </xf>
    <xf numFmtId="0" fontId="6" fillId="6" borderId="35" xfId="0" applyFont="1" applyFill="1" applyBorder="1" applyAlignment="1">
      <alignment horizontal="center"/>
    </xf>
    <xf numFmtId="0" fontId="6" fillId="6" borderId="72" xfId="0" applyFont="1" applyFill="1" applyBorder="1" applyAlignment="1">
      <alignment horizontal="center"/>
    </xf>
    <xf numFmtId="0" fontId="16" fillId="0" borderId="10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72" xfId="0" applyFont="1" applyBorder="1" applyAlignment="1">
      <alignment horizontal="center"/>
    </xf>
    <xf numFmtId="0" fontId="1" fillId="0" borderId="52" xfId="0" applyFont="1" applyBorder="1" applyAlignment="1">
      <alignment horizontal="center"/>
    </xf>
    <xf numFmtId="0" fontId="1" fillId="0" borderId="84" xfId="0" applyFont="1" applyBorder="1" applyAlignment="1">
      <alignment horizontal="center"/>
    </xf>
    <xf numFmtId="0" fontId="6" fillId="6" borderId="47" xfId="0" applyFont="1" applyFill="1" applyBorder="1" applyAlignment="1">
      <alignment horizontal="center"/>
    </xf>
    <xf numFmtId="0" fontId="6" fillId="6" borderId="82" xfId="0" applyFont="1" applyFill="1" applyBorder="1" applyAlignment="1">
      <alignment horizontal="center"/>
    </xf>
    <xf numFmtId="0" fontId="16" fillId="0" borderId="103" xfId="0" applyFont="1" applyBorder="1"/>
    <xf numFmtId="0" fontId="16" fillId="0" borderId="54" xfId="0" applyFont="1" applyBorder="1"/>
    <xf numFmtId="0" fontId="16" fillId="0" borderId="55" xfId="0" applyFont="1" applyBorder="1"/>
    <xf numFmtId="0" fontId="16" fillId="0" borderId="54" xfId="0" applyFont="1" applyBorder="1" applyAlignment="1">
      <alignment horizontal="center"/>
    </xf>
    <xf numFmtId="0" fontId="16" fillId="0" borderId="93" xfId="0" applyFont="1" applyBorder="1"/>
    <xf numFmtId="0" fontId="16" fillId="0" borderId="94" xfId="0" applyFont="1" applyBorder="1"/>
    <xf numFmtId="0" fontId="16" fillId="0" borderId="95" xfId="0" applyFont="1" applyBorder="1"/>
    <xf numFmtId="0" fontId="16" fillId="0" borderId="94" xfId="0" applyFont="1" applyBorder="1" applyAlignment="1">
      <alignment horizontal="center"/>
    </xf>
    <xf numFmtId="0" fontId="1" fillId="0" borderId="59" xfId="0" applyFont="1" applyBorder="1" applyAlignment="1">
      <alignment horizontal="center"/>
    </xf>
    <xf numFmtId="0" fontId="1" fillId="0" borderId="87" xfId="0" applyFont="1" applyBorder="1" applyAlignment="1">
      <alignment horizontal="center"/>
    </xf>
    <xf numFmtId="0" fontId="17" fillId="0" borderId="0" xfId="0" applyFont="1"/>
    <xf numFmtId="0" fontId="12" fillId="0" borderId="105" xfId="0" applyFont="1" applyBorder="1"/>
    <xf numFmtId="0" fontId="18" fillId="0" borderId="106" xfId="0" applyFont="1" applyBorder="1" applyAlignment="1">
      <alignment horizontal="center"/>
    </xf>
    <xf numFmtId="0" fontId="13" fillId="0" borderId="91" xfId="0" applyFont="1" applyBorder="1"/>
    <xf numFmtId="0" fontId="12" fillId="0" borderId="107" xfId="0" applyFont="1" applyBorder="1" applyAlignment="1">
      <alignment horizontal="center"/>
    </xf>
    <xf numFmtId="0" fontId="18" fillId="0" borderId="9" xfId="0" applyFont="1" applyBorder="1" applyAlignment="1">
      <alignment horizontal="center"/>
    </xf>
    <xf numFmtId="0" fontId="13" fillId="0" borderId="0" xfId="0" applyFont="1"/>
    <xf numFmtId="0" fontId="1" fillId="9" borderId="6" xfId="0" applyFont="1" applyFill="1" applyBorder="1" applyAlignment="1">
      <alignment horizontal="centerContinuous"/>
    </xf>
    <xf numFmtId="0" fontId="6" fillId="10" borderId="83" xfId="0" applyFont="1" applyFill="1" applyBorder="1" applyAlignment="1">
      <alignment horizontal="center"/>
    </xf>
    <xf numFmtId="0" fontId="6" fillId="10" borderId="110" xfId="0" applyFont="1" applyFill="1" applyBorder="1" applyAlignment="1">
      <alignment horizontal="center"/>
    </xf>
    <xf numFmtId="0" fontId="6" fillId="6" borderId="73" xfId="0" applyFont="1" applyFill="1" applyBorder="1" applyAlignment="1">
      <alignment horizontal="center"/>
    </xf>
    <xf numFmtId="0" fontId="6" fillId="6" borderId="74" xfId="0" applyFont="1" applyFill="1" applyBorder="1" applyAlignment="1">
      <alignment horizontal="center"/>
    </xf>
    <xf numFmtId="0" fontId="1" fillId="0" borderId="73" xfId="0" applyFont="1" applyBorder="1" applyAlignment="1">
      <alignment horizontal="center"/>
    </xf>
    <xf numFmtId="0" fontId="1" fillId="0" borderId="74" xfId="0" applyFont="1" applyBorder="1" applyAlignment="1">
      <alignment horizontal="center"/>
    </xf>
    <xf numFmtId="0" fontId="1" fillId="0" borderId="85" xfId="0" applyFont="1" applyBorder="1" applyAlignment="1">
      <alignment horizontal="center"/>
    </xf>
    <xf numFmtId="0" fontId="1" fillId="0" borderId="86" xfId="0" applyFont="1" applyBorder="1" applyAlignment="1">
      <alignment horizontal="center"/>
    </xf>
    <xf numFmtId="0" fontId="4" fillId="0" borderId="104" xfId="0" applyFont="1" applyBorder="1" applyAlignment="1">
      <alignment horizontal="center"/>
    </xf>
    <xf numFmtId="0" fontId="6" fillId="6" borderId="83" xfId="0" applyFont="1" applyFill="1" applyBorder="1" applyAlignment="1">
      <alignment horizontal="center"/>
    </xf>
    <xf numFmtId="0" fontId="6" fillId="6" borderId="110" xfId="0" applyFont="1" applyFill="1" applyBorder="1" applyAlignment="1">
      <alignment horizontal="center"/>
    </xf>
    <xf numFmtId="0" fontId="1" fillId="0" borderId="88" xfId="0" applyFont="1" applyBorder="1" applyAlignment="1">
      <alignment horizontal="center"/>
    </xf>
    <xf numFmtId="0" fontId="1" fillId="0" borderId="89" xfId="0" applyFont="1" applyBorder="1" applyAlignment="1">
      <alignment horizontal="center"/>
    </xf>
    <xf numFmtId="0" fontId="1" fillId="0" borderId="94" xfId="0" applyFont="1" applyBorder="1"/>
    <xf numFmtId="0" fontId="1" fillId="7" borderId="19" xfId="0" applyFont="1" applyFill="1" applyBorder="1" applyAlignment="1">
      <alignment horizontal="centerContinuous"/>
    </xf>
    <xf numFmtId="0" fontId="1" fillId="7" borderId="60" xfId="0" applyFont="1" applyFill="1" applyBorder="1" applyAlignment="1">
      <alignment horizontal="centerContinuous"/>
    </xf>
    <xf numFmtId="0" fontId="12" fillId="0" borderId="106" xfId="0" applyFont="1" applyBorder="1" applyAlignment="1">
      <alignment horizontal="center"/>
    </xf>
    <xf numFmtId="0" fontId="19" fillId="0" borderId="111" xfId="0" applyFont="1" applyBorder="1"/>
    <xf numFmtId="0" fontId="19" fillId="0" borderId="112" xfId="0" applyFont="1" applyBorder="1" applyAlignment="1">
      <alignment horizontal="center"/>
    </xf>
    <xf numFmtId="0" fontId="19" fillId="0" borderId="113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19" fillId="0" borderId="114" xfId="0" applyFont="1" applyBorder="1"/>
    <xf numFmtId="0" fontId="19" fillId="0" borderId="115" xfId="0" applyFont="1" applyBorder="1" applyAlignment="1">
      <alignment horizontal="center"/>
    </xf>
    <xf numFmtId="0" fontId="19" fillId="0" borderId="116" xfId="0" applyFont="1" applyBorder="1" applyAlignment="1">
      <alignment horizontal="center"/>
    </xf>
    <xf numFmtId="0" fontId="19" fillId="0" borderId="117" xfId="0" applyFont="1" applyBorder="1"/>
    <xf numFmtId="0" fontId="19" fillId="0" borderId="118" xfId="0" applyFont="1" applyBorder="1" applyAlignment="1">
      <alignment horizontal="center"/>
    </xf>
    <xf numFmtId="0" fontId="19" fillId="0" borderId="119" xfId="0" applyFont="1" applyBorder="1" applyAlignment="1">
      <alignment horizontal="center"/>
    </xf>
    <xf numFmtId="0" fontId="1" fillId="0" borderId="120" xfId="0" applyFont="1" applyBorder="1"/>
    <xf numFmtId="0" fontId="1" fillId="0" borderId="121" xfId="0" applyFont="1" applyBorder="1"/>
    <xf numFmtId="165" fontId="6" fillId="10" borderId="47" xfId="2" applyNumberFormat="1" applyFont="1" applyFill="1" applyBorder="1" applyAlignment="1">
      <alignment horizontal="center"/>
    </xf>
    <xf numFmtId="165" fontId="6" fillId="10" borderId="82" xfId="2" applyNumberFormat="1" applyFont="1" applyFill="1" applyBorder="1" applyAlignment="1">
      <alignment horizontal="center"/>
    </xf>
    <xf numFmtId="165" fontId="6" fillId="10" borderId="83" xfId="2" applyNumberFormat="1" applyFont="1" applyFill="1" applyBorder="1" applyAlignment="1">
      <alignment horizontal="center"/>
    </xf>
    <xf numFmtId="165" fontId="6" fillId="10" borderId="110" xfId="2" applyNumberFormat="1" applyFont="1" applyFill="1" applyBorder="1" applyAlignment="1">
      <alignment horizontal="center"/>
    </xf>
    <xf numFmtId="3" fontId="19" fillId="0" borderId="113" xfId="1" applyNumberFormat="1" applyFont="1" applyBorder="1" applyAlignment="1">
      <alignment horizontal="center"/>
    </xf>
    <xf numFmtId="10" fontId="6" fillId="6" borderId="35" xfId="2" applyNumberFormat="1" applyFont="1" applyFill="1" applyBorder="1" applyAlignment="1">
      <alignment horizontal="center"/>
    </xf>
    <xf numFmtId="10" fontId="6" fillId="6" borderId="72" xfId="2" applyNumberFormat="1" applyFont="1" applyFill="1" applyBorder="1" applyAlignment="1">
      <alignment horizontal="center"/>
    </xf>
    <xf numFmtId="10" fontId="6" fillId="6" borderId="73" xfId="2" applyNumberFormat="1" applyFont="1" applyFill="1" applyBorder="1" applyAlignment="1">
      <alignment horizontal="center"/>
    </xf>
    <xf numFmtId="10" fontId="6" fillId="6" borderId="74" xfId="2" applyNumberFormat="1" applyFont="1" applyFill="1" applyBorder="1" applyAlignment="1">
      <alignment horizontal="center"/>
    </xf>
    <xf numFmtId="4" fontId="19" fillId="0" borderId="116" xfId="0" applyNumberFormat="1" applyFont="1" applyBorder="1" applyAlignment="1">
      <alignment horizontal="center"/>
    </xf>
    <xf numFmtId="3" fontId="19" fillId="0" borderId="119" xfId="0" applyNumberFormat="1" applyFont="1" applyBorder="1" applyAlignment="1">
      <alignment horizontal="center"/>
    </xf>
    <xf numFmtId="10" fontId="1" fillId="0" borderId="35" xfId="2" applyNumberFormat="1" applyFont="1" applyFill="1" applyBorder="1" applyAlignment="1">
      <alignment horizontal="center"/>
    </xf>
    <xf numFmtId="10" fontId="1" fillId="0" borderId="72" xfId="2" applyNumberFormat="1" applyFont="1" applyFill="1" applyBorder="1" applyAlignment="1">
      <alignment horizontal="center"/>
    </xf>
    <xf numFmtId="10" fontId="1" fillId="0" borderId="73" xfId="2" applyNumberFormat="1" applyFont="1" applyFill="1" applyBorder="1" applyAlignment="1">
      <alignment horizontal="center"/>
    </xf>
    <xf numFmtId="10" fontId="1" fillId="0" borderId="74" xfId="2" applyNumberFormat="1" applyFont="1" applyFill="1" applyBorder="1" applyAlignment="1">
      <alignment horizontal="center"/>
    </xf>
    <xf numFmtId="0" fontId="4" fillId="3" borderId="120" xfId="0" applyFont="1" applyFill="1" applyBorder="1"/>
    <xf numFmtId="0" fontId="1" fillId="3" borderId="0" xfId="0" applyFont="1" applyFill="1"/>
    <xf numFmtId="0" fontId="1" fillId="3" borderId="121" xfId="0" applyFont="1" applyFill="1" applyBorder="1"/>
    <xf numFmtId="10" fontId="19" fillId="0" borderId="113" xfId="0" applyNumberFormat="1" applyFont="1" applyBorder="1" applyAlignment="1">
      <alignment horizontal="center"/>
    </xf>
    <xf numFmtId="10" fontId="1" fillId="0" borderId="52" xfId="2" applyNumberFormat="1" applyFont="1" applyFill="1" applyBorder="1" applyAlignment="1">
      <alignment horizontal="center"/>
    </xf>
    <xf numFmtId="10" fontId="1" fillId="0" borderId="84" xfId="2" applyNumberFormat="1" applyFont="1" applyFill="1" applyBorder="1" applyAlignment="1">
      <alignment horizontal="center"/>
    </xf>
    <xf numFmtId="10" fontId="1" fillId="0" borderId="85" xfId="2" applyNumberFormat="1" applyFont="1" applyFill="1" applyBorder="1" applyAlignment="1">
      <alignment horizontal="center"/>
    </xf>
    <xf numFmtId="10" fontId="1" fillId="0" borderId="86" xfId="2" applyNumberFormat="1" applyFont="1" applyFill="1" applyBorder="1" applyAlignment="1">
      <alignment horizontal="center"/>
    </xf>
    <xf numFmtId="10" fontId="19" fillId="0" borderId="116" xfId="0" applyNumberFormat="1" applyFont="1" applyBorder="1" applyAlignment="1">
      <alignment horizontal="center"/>
    </xf>
    <xf numFmtId="10" fontId="19" fillId="0" borderId="119" xfId="0" applyNumberFormat="1" applyFont="1" applyBorder="1" applyAlignment="1">
      <alignment horizontal="center"/>
    </xf>
    <xf numFmtId="10" fontId="6" fillId="6" borderId="47" xfId="2" applyNumberFormat="1" applyFont="1" applyFill="1" applyBorder="1" applyAlignment="1">
      <alignment horizontal="center"/>
    </xf>
    <xf numFmtId="10" fontId="6" fillId="6" borderId="82" xfId="2" applyNumberFormat="1" applyFont="1" applyFill="1" applyBorder="1" applyAlignment="1">
      <alignment horizontal="center"/>
    </xf>
    <xf numFmtId="10" fontId="6" fillId="6" borderId="83" xfId="2" applyNumberFormat="1" applyFont="1" applyFill="1" applyBorder="1" applyAlignment="1">
      <alignment horizontal="center"/>
    </xf>
    <xf numFmtId="10" fontId="6" fillId="6" borderId="110" xfId="2" applyNumberFormat="1" applyFont="1" applyFill="1" applyBorder="1" applyAlignment="1">
      <alignment horizontal="center"/>
    </xf>
    <xf numFmtId="37" fontId="19" fillId="0" borderId="113" xfId="0" applyNumberFormat="1" applyFont="1" applyBorder="1" applyAlignment="1">
      <alignment horizontal="center"/>
    </xf>
    <xf numFmtId="37" fontId="19" fillId="0" borderId="116" xfId="0" applyNumberFormat="1" applyFont="1" applyBorder="1" applyAlignment="1">
      <alignment horizontal="center"/>
    </xf>
    <xf numFmtId="37" fontId="19" fillId="0" borderId="119" xfId="0" applyNumberFormat="1" applyFont="1" applyBorder="1" applyAlignment="1">
      <alignment horizontal="center"/>
    </xf>
    <xf numFmtId="0" fontId="19" fillId="11" borderId="120" xfId="0" applyFont="1" applyFill="1" applyBorder="1"/>
    <xf numFmtId="0" fontId="19" fillId="11" borderId="0" xfId="0" applyFont="1" applyFill="1" applyAlignment="1">
      <alignment horizontal="center"/>
    </xf>
    <xf numFmtId="0" fontId="19" fillId="11" borderId="121" xfId="0" applyFont="1" applyFill="1" applyBorder="1" applyAlignment="1">
      <alignment horizontal="center"/>
    </xf>
    <xf numFmtId="39" fontId="19" fillId="0" borderId="113" xfId="0" applyNumberFormat="1" applyFont="1" applyBorder="1" applyAlignment="1">
      <alignment horizontal="center"/>
    </xf>
    <xf numFmtId="10" fontId="1" fillId="0" borderId="52" xfId="2" applyNumberFormat="1" applyFont="1" applyBorder="1" applyAlignment="1">
      <alignment horizontal="center"/>
    </xf>
    <xf numFmtId="10" fontId="1" fillId="0" borderId="84" xfId="2" applyNumberFormat="1" applyFont="1" applyBorder="1" applyAlignment="1">
      <alignment horizontal="center"/>
    </xf>
    <xf numFmtId="10" fontId="1" fillId="0" borderId="85" xfId="2" applyNumberFormat="1" applyFont="1" applyBorder="1" applyAlignment="1">
      <alignment horizontal="center"/>
    </xf>
    <xf numFmtId="10" fontId="1" fillId="0" borderId="86" xfId="2" applyNumberFormat="1" applyFont="1" applyBorder="1" applyAlignment="1">
      <alignment horizontal="center"/>
    </xf>
    <xf numFmtId="39" fontId="19" fillId="0" borderId="116" xfId="0" applyNumberFormat="1" applyFont="1" applyBorder="1" applyAlignment="1">
      <alignment horizontal="center"/>
    </xf>
    <xf numFmtId="0" fontId="19" fillId="0" borderId="122" xfId="0" applyFont="1" applyBorder="1"/>
    <xf numFmtId="0" fontId="19" fillId="0" borderId="123" xfId="0" applyFont="1" applyBorder="1" applyAlignment="1">
      <alignment horizontal="center"/>
    </xf>
    <xf numFmtId="39" fontId="19" fillId="0" borderId="124" xfId="0" applyNumberFormat="1" applyFont="1" applyBorder="1" applyAlignment="1">
      <alignment horizontal="center"/>
    </xf>
    <xf numFmtId="10" fontId="6" fillId="10" borderId="47" xfId="2" applyNumberFormat="1" applyFont="1" applyFill="1" applyBorder="1" applyAlignment="1">
      <alignment horizontal="center"/>
    </xf>
    <xf numFmtId="10" fontId="6" fillId="10" borderId="82" xfId="2" applyNumberFormat="1" applyFont="1" applyFill="1" applyBorder="1" applyAlignment="1">
      <alignment horizontal="center"/>
    </xf>
    <xf numFmtId="10" fontId="6" fillId="10" borderId="83" xfId="2" applyNumberFormat="1" applyFont="1" applyFill="1" applyBorder="1" applyAlignment="1">
      <alignment horizontal="center"/>
    </xf>
    <xf numFmtId="10" fontId="6" fillId="10" borderId="110" xfId="2" applyNumberFormat="1" applyFont="1" applyFill="1" applyBorder="1" applyAlignment="1">
      <alignment horizontal="center"/>
    </xf>
    <xf numFmtId="10" fontId="1" fillId="0" borderId="59" xfId="2" applyNumberFormat="1" applyFont="1" applyBorder="1" applyAlignment="1">
      <alignment horizontal="center"/>
    </xf>
    <xf numFmtId="10" fontId="1" fillId="0" borderId="87" xfId="2" applyNumberFormat="1" applyFont="1" applyBorder="1" applyAlignment="1">
      <alignment horizontal="center"/>
    </xf>
    <xf numFmtId="10" fontId="1" fillId="0" borderId="88" xfId="2" applyNumberFormat="1" applyFont="1" applyBorder="1" applyAlignment="1">
      <alignment horizontal="center"/>
    </xf>
    <xf numFmtId="10" fontId="1" fillId="0" borderId="89" xfId="2" applyNumberFormat="1" applyFont="1" applyBorder="1" applyAlignment="1">
      <alignment horizontal="center"/>
    </xf>
    <xf numFmtId="166" fontId="6" fillId="0" borderId="0" xfId="1" applyNumberFormat="1" applyFont="1"/>
    <xf numFmtId="165" fontId="1" fillId="0" borderId="0" xfId="0" applyNumberFormat="1" applyFont="1"/>
    <xf numFmtId="166" fontId="1" fillId="0" borderId="0" xfId="0" applyNumberFormat="1" applyFont="1"/>
    <xf numFmtId="43" fontId="1" fillId="0" borderId="0" xfId="0" applyNumberFormat="1" applyFont="1"/>
    <xf numFmtId="0" fontId="20" fillId="0" borderId="0" xfId="0" applyFont="1" applyAlignment="1" applyProtection="1">
      <alignment vertical="top"/>
      <protection locked="0"/>
    </xf>
    <xf numFmtId="0" fontId="21" fillId="0" borderId="0" xfId="0" applyFont="1" applyAlignment="1" applyProtection="1">
      <alignment horizontal="center" vertical="center"/>
      <protection locked="0"/>
    </xf>
    <xf numFmtId="0" fontId="22" fillId="12" borderId="43" xfId="0" applyFont="1" applyFill="1" applyBorder="1" applyAlignment="1">
      <alignment horizontal="centerContinuous"/>
    </xf>
    <xf numFmtId="0" fontId="22" fillId="12" borderId="21" xfId="0" applyFont="1" applyFill="1" applyBorder="1" applyAlignment="1">
      <alignment horizontal="center"/>
    </xf>
    <xf numFmtId="0" fontId="22" fillId="12" borderId="61" xfId="0" applyFont="1" applyFill="1" applyBorder="1" applyAlignment="1">
      <alignment horizontal="center"/>
    </xf>
    <xf numFmtId="0" fontId="15" fillId="13" borderId="129" xfId="0" applyFont="1" applyFill="1" applyBorder="1" applyAlignment="1">
      <alignment horizontal="center" vertical="center"/>
    </xf>
    <xf numFmtId="0" fontId="15" fillId="13" borderId="24" xfId="0" applyFont="1" applyFill="1" applyBorder="1" applyAlignment="1">
      <alignment horizontal="center" vertical="center"/>
    </xf>
    <xf numFmtId="0" fontId="15" fillId="13" borderId="24" xfId="0" applyFont="1" applyFill="1" applyBorder="1" applyAlignment="1">
      <alignment horizontal="center"/>
    </xf>
    <xf numFmtId="0" fontId="23" fillId="0" borderId="125" xfId="0" applyFont="1" applyBorder="1" applyAlignment="1">
      <alignment horizontal="center"/>
    </xf>
    <xf numFmtId="0" fontId="23" fillId="0" borderId="126" xfId="0" applyFont="1" applyBorder="1" applyAlignment="1">
      <alignment horizontal="center"/>
    </xf>
    <xf numFmtId="2" fontId="1" fillId="0" borderId="47" xfId="0" applyNumberFormat="1" applyFont="1" applyBorder="1" applyAlignment="1">
      <alignment horizontal="center"/>
    </xf>
    <xf numFmtId="1" fontId="1" fillId="0" borderId="82" xfId="0" applyNumberFormat="1" applyFont="1" applyBorder="1" applyAlignment="1">
      <alignment horizontal="center"/>
    </xf>
    <xf numFmtId="0" fontId="23" fillId="0" borderId="130" xfId="0" applyFont="1" applyBorder="1"/>
    <xf numFmtId="0" fontId="23" fillId="0" borderId="33" xfId="0" applyFont="1" applyBorder="1" applyAlignment="1">
      <alignment horizontal="center"/>
    </xf>
    <xf numFmtId="2" fontId="1" fillId="0" borderId="35" xfId="0" applyNumberFormat="1" applyFont="1" applyBorder="1" applyAlignment="1">
      <alignment horizontal="center"/>
    </xf>
    <xf numFmtId="1" fontId="1" fillId="0" borderId="72" xfId="0" applyNumberFormat="1" applyFont="1" applyBorder="1" applyAlignment="1">
      <alignment horizontal="center"/>
    </xf>
    <xf numFmtId="0" fontId="23" fillId="0" borderId="131" xfId="0" applyFont="1" applyBorder="1"/>
    <xf numFmtId="0" fontId="23" fillId="0" borderId="58" xfId="0" applyFont="1" applyBorder="1" applyAlignment="1">
      <alignment horizontal="center"/>
    </xf>
    <xf numFmtId="2" fontId="1" fillId="0" borderId="59" xfId="0" applyNumberFormat="1" applyFont="1" applyBorder="1" applyAlignment="1">
      <alignment horizontal="center"/>
    </xf>
    <xf numFmtId="1" fontId="1" fillId="0" borderId="87" xfId="0" applyNumberFormat="1" applyFont="1" applyBorder="1" applyAlignment="1">
      <alignment horizontal="center"/>
    </xf>
    <xf numFmtId="0" fontId="24" fillId="14" borderId="132" xfId="0" applyFont="1" applyFill="1" applyBorder="1" applyAlignment="1">
      <alignment horizontal="centerContinuous"/>
    </xf>
    <xf numFmtId="0" fontId="25" fillId="14" borderId="133" xfId="0" applyFont="1" applyFill="1" applyBorder="1" applyAlignment="1">
      <alignment horizontal="centerContinuous"/>
    </xf>
    <xf numFmtId="2" fontId="26" fillId="14" borderId="134" xfId="0" applyNumberFormat="1" applyFont="1" applyFill="1" applyBorder="1" applyAlignment="1">
      <alignment horizontal="center"/>
    </xf>
    <xf numFmtId="1" fontId="26" fillId="14" borderId="135" xfId="0" applyNumberFormat="1" applyFont="1" applyFill="1" applyBorder="1" applyAlignment="1">
      <alignment horizontal="center"/>
    </xf>
    <xf numFmtId="0" fontId="26" fillId="14" borderId="135" xfId="0" applyFont="1" applyFill="1" applyBorder="1" applyAlignment="1">
      <alignment horizontal="center"/>
    </xf>
    <xf numFmtId="0" fontId="22" fillId="12" borderId="106" xfId="0" applyFont="1" applyFill="1" applyBorder="1" applyAlignment="1">
      <alignment horizontal="centerContinuous"/>
    </xf>
    <xf numFmtId="0" fontId="22" fillId="12" borderId="62" xfId="0" applyFont="1" applyFill="1" applyBorder="1" applyAlignment="1">
      <alignment horizontal="center"/>
    </xf>
    <xf numFmtId="0" fontId="22" fillId="12" borderId="136" xfId="0" applyFont="1" applyFill="1" applyBorder="1" applyAlignment="1">
      <alignment horizontal="center"/>
    </xf>
    <xf numFmtId="0" fontId="1" fillId="13" borderId="24" xfId="0" applyFont="1" applyFill="1" applyBorder="1"/>
    <xf numFmtId="0" fontId="1" fillId="13" borderId="137" xfId="0" applyFont="1" applyFill="1" applyBorder="1"/>
    <xf numFmtId="1" fontId="1" fillId="0" borderId="83" xfId="0" applyNumberFormat="1" applyFont="1" applyBorder="1" applyAlignment="1">
      <alignment horizontal="center"/>
    </xf>
    <xf numFmtId="1" fontId="1" fillId="0" borderId="138" xfId="0" applyNumberFormat="1" applyFont="1" applyBorder="1" applyAlignment="1">
      <alignment horizontal="center"/>
    </xf>
    <xf numFmtId="1" fontId="1" fillId="0" borderId="73" xfId="0" applyNumberFormat="1" applyFont="1" applyBorder="1" applyAlignment="1">
      <alignment horizontal="center"/>
    </xf>
    <xf numFmtId="1" fontId="1" fillId="0" borderId="139" xfId="0" applyNumberFormat="1" applyFont="1" applyBorder="1" applyAlignment="1">
      <alignment horizontal="center"/>
    </xf>
    <xf numFmtId="1" fontId="1" fillId="0" borderId="88" xfId="0" applyNumberFormat="1" applyFont="1" applyBorder="1" applyAlignment="1">
      <alignment horizontal="center"/>
    </xf>
    <xf numFmtId="1" fontId="1" fillId="0" borderId="140" xfId="0" applyNumberFormat="1" applyFont="1" applyBorder="1" applyAlignment="1">
      <alignment horizontal="center"/>
    </xf>
    <xf numFmtId="1" fontId="26" fillId="14" borderId="141" xfId="0" applyNumberFormat="1" applyFont="1" applyFill="1" applyBorder="1" applyAlignment="1">
      <alignment horizontal="center"/>
    </xf>
    <xf numFmtId="0" fontId="26" fillId="14" borderId="134" xfId="0" applyFont="1" applyFill="1" applyBorder="1" applyAlignment="1">
      <alignment horizontal="center"/>
    </xf>
    <xf numFmtId="0" fontId="26" fillId="14" borderId="142" xfId="0" applyFont="1" applyFill="1" applyBorder="1" applyAlignment="1">
      <alignment horizontal="center"/>
    </xf>
    <xf numFmtId="0" fontId="27" fillId="15" borderId="0" xfId="0" applyFont="1" applyFill="1"/>
    <xf numFmtId="0" fontId="4" fillId="16" borderId="43" xfId="0" applyFont="1" applyFill="1" applyBorder="1" applyAlignment="1">
      <alignment horizontal="centerContinuous"/>
    </xf>
    <xf numFmtId="0" fontId="4" fillId="16" borderId="43" xfId="0" applyFont="1" applyFill="1" applyBorder="1" applyAlignment="1">
      <alignment horizontal="center"/>
    </xf>
    <xf numFmtId="0" fontId="4" fillId="16" borderId="144" xfId="0" applyFont="1" applyFill="1" applyBorder="1" applyAlignment="1">
      <alignment horizontal="center"/>
    </xf>
    <xf numFmtId="0" fontId="4" fillId="16" borderId="8" xfId="0" applyFont="1" applyFill="1" applyBorder="1" applyAlignment="1">
      <alignment horizontal="center"/>
    </xf>
    <xf numFmtId="0" fontId="28" fillId="17" borderId="0" xfId="0" applyFont="1" applyFill="1"/>
    <xf numFmtId="0" fontId="29" fillId="6" borderId="125" xfId="0" applyFont="1" applyFill="1" applyBorder="1" applyAlignment="1">
      <alignment horizontal="center"/>
    </xf>
    <xf numFmtId="0" fontId="29" fillId="6" borderId="126" xfId="0" applyFont="1" applyFill="1" applyBorder="1" applyAlignment="1">
      <alignment horizontal="center"/>
    </xf>
    <xf numFmtId="0" fontId="1" fillId="18" borderId="126" xfId="0" applyFont="1" applyFill="1" applyBorder="1" applyAlignment="1">
      <alignment horizontal="center"/>
    </xf>
    <xf numFmtId="0" fontId="29" fillId="6" borderId="130" xfId="0" applyFont="1" applyFill="1" applyBorder="1" applyAlignment="1">
      <alignment horizontal="center"/>
    </xf>
    <xf numFmtId="0" fontId="29" fillId="6" borderId="33" xfId="0" applyFont="1" applyFill="1" applyBorder="1" applyAlignment="1">
      <alignment horizontal="center"/>
    </xf>
    <xf numFmtId="0" fontId="1" fillId="18" borderId="33" xfId="0" applyFont="1" applyFill="1" applyBorder="1" applyAlignment="1">
      <alignment horizontal="center"/>
    </xf>
    <xf numFmtId="0" fontId="1" fillId="18" borderId="110" xfId="0" applyFont="1" applyFill="1" applyBorder="1" applyAlignment="1">
      <alignment horizontal="center"/>
    </xf>
    <xf numFmtId="0" fontId="1" fillId="18" borderId="74" xfId="0" applyFont="1" applyFill="1" applyBorder="1" applyAlignment="1">
      <alignment horizontal="center"/>
    </xf>
    <xf numFmtId="0" fontId="30" fillId="0" borderId="145" xfId="0" applyFont="1" applyBorder="1" applyAlignment="1">
      <alignment horizontal="centerContinuous"/>
    </xf>
    <xf numFmtId="0" fontId="30" fillId="0" borderId="146" xfId="0" applyFont="1" applyBorder="1" applyAlignment="1">
      <alignment horizontal="centerContinuous"/>
    </xf>
    <xf numFmtId="0" fontId="30" fillId="14" borderId="146" xfId="0" applyFont="1" applyFill="1" applyBorder="1" applyAlignment="1">
      <alignment horizontal="centerContinuous"/>
    </xf>
    <xf numFmtId="0" fontId="30" fillId="0" borderId="147" xfId="0" applyFont="1" applyBorder="1" applyAlignment="1">
      <alignment horizontal="center"/>
    </xf>
    <xf numFmtId="0" fontId="30" fillId="0" borderId="148" xfId="0" applyFont="1" applyBorder="1"/>
    <xf numFmtId="0" fontId="30" fillId="14" borderId="148" xfId="0" applyFont="1" applyFill="1" applyBorder="1" applyAlignment="1">
      <alignment horizontal="center"/>
    </xf>
    <xf numFmtId="0" fontId="30" fillId="14" borderId="148" xfId="0" applyFont="1" applyFill="1" applyBorder="1"/>
    <xf numFmtId="0" fontId="30" fillId="0" borderId="148" xfId="0" applyFont="1" applyBorder="1" applyAlignment="1">
      <alignment horizontal="center"/>
    </xf>
    <xf numFmtId="0" fontId="1" fillId="0" borderId="149" xfId="0" applyFont="1" applyBorder="1"/>
    <xf numFmtId="0" fontId="1" fillId="0" borderId="150" xfId="0" applyFont="1" applyBorder="1"/>
    <xf numFmtId="0" fontId="30" fillId="0" borderId="151" xfId="0" applyFont="1" applyBorder="1" applyAlignment="1">
      <alignment horizontal="center"/>
    </xf>
    <xf numFmtId="0" fontId="30" fillId="0" borderId="152" xfId="0" applyFont="1" applyBorder="1" applyAlignment="1">
      <alignment horizontal="center"/>
    </xf>
    <xf numFmtId="0" fontId="30" fillId="14" borderId="152" xfId="0" applyFont="1" applyFill="1" applyBorder="1" applyAlignment="1">
      <alignment horizontal="center"/>
    </xf>
    <xf numFmtId="0" fontId="30" fillId="0" borderId="153" xfId="0" applyFont="1" applyBorder="1" applyAlignment="1">
      <alignment horizontal="center"/>
    </xf>
    <xf numFmtId="0" fontId="30" fillId="0" borderId="154" xfId="0" applyFont="1" applyBorder="1" applyAlignment="1">
      <alignment horizontal="center"/>
    </xf>
    <xf numFmtId="0" fontId="30" fillId="14" borderId="154" xfId="0" applyFont="1" applyFill="1" applyBorder="1" applyAlignment="1">
      <alignment horizontal="center"/>
    </xf>
    <xf numFmtId="0" fontId="30" fillId="14" borderId="155" xfId="0" applyFont="1" applyFill="1" applyBorder="1" applyAlignment="1">
      <alignment horizontal="centerContinuous"/>
    </xf>
    <xf numFmtId="0" fontId="30" fillId="14" borderId="156" xfId="0" applyFont="1" applyFill="1" applyBorder="1"/>
    <xf numFmtId="0" fontId="1" fillId="0" borderId="157" xfId="0" applyFont="1" applyBorder="1"/>
    <xf numFmtId="0" fontId="30" fillId="14" borderId="158" xfId="0" applyFont="1" applyFill="1" applyBorder="1" applyAlignment="1">
      <alignment horizontal="center"/>
    </xf>
    <xf numFmtId="0" fontId="30" fillId="14" borderId="159" xfId="0" applyFont="1" applyFill="1" applyBorder="1" applyAlignment="1">
      <alignment horizontal="center"/>
    </xf>
    <xf numFmtId="0" fontId="29" fillId="6" borderId="131" xfId="0" applyFont="1" applyFill="1" applyBorder="1" applyAlignment="1">
      <alignment horizontal="center"/>
    </xf>
    <xf numFmtId="0" fontId="29" fillId="6" borderId="58" xfId="0" applyFont="1" applyFill="1" applyBorder="1" applyAlignment="1">
      <alignment horizontal="center"/>
    </xf>
    <xf numFmtId="0" fontId="1" fillId="18" borderId="58" xfId="0" applyFont="1" applyFill="1" applyBorder="1" applyAlignment="1">
      <alignment horizontal="center"/>
    </xf>
    <xf numFmtId="0" fontId="1" fillId="18" borderId="89" xfId="0" applyFont="1" applyFill="1" applyBorder="1" applyAlignment="1">
      <alignment horizontal="center"/>
    </xf>
    <xf numFmtId="0" fontId="30" fillId="0" borderId="160" xfId="0" applyFont="1" applyBorder="1" applyAlignment="1">
      <alignment horizontal="center"/>
    </xf>
    <xf numFmtId="0" fontId="30" fillId="0" borderId="161" xfId="0" applyFont="1" applyBorder="1" applyAlignment="1">
      <alignment horizontal="center"/>
    </xf>
    <xf numFmtId="0" fontId="30" fillId="14" borderId="161" xfId="0" applyFont="1" applyFill="1" applyBorder="1" applyAlignment="1">
      <alignment horizontal="center"/>
    </xf>
    <xf numFmtId="0" fontId="30" fillId="14" borderId="162" xfId="0" applyFont="1" applyFill="1" applyBorder="1" applyAlignment="1">
      <alignment horizontal="center"/>
    </xf>
    <xf numFmtId="43" fontId="1" fillId="0" borderId="0" xfId="1" applyFont="1"/>
    <xf numFmtId="166" fontId="1" fillId="0" borderId="0" xfId="1" applyNumberFormat="1" applyFont="1"/>
    <xf numFmtId="164" fontId="1" fillId="0" borderId="0" xfId="0" applyNumberFormat="1" applyFont="1"/>
    <xf numFmtId="10" fontId="1" fillId="0" borderId="0" xfId="0" applyNumberFormat="1" applyFont="1"/>
    <xf numFmtId="0" fontId="4" fillId="16" borderId="106" xfId="0" applyFont="1" applyFill="1" applyBorder="1" applyAlignment="1">
      <alignment horizontal="center" vertical="center"/>
    </xf>
    <xf numFmtId="0" fontId="4" fillId="16" borderId="9" xfId="0" applyFont="1" applyFill="1" applyBorder="1" applyAlignment="1">
      <alignment horizontal="center" vertical="center"/>
    </xf>
    <xf numFmtId="0" fontId="4" fillId="16" borderId="143" xfId="0" applyFont="1" applyFill="1" applyBorder="1" applyAlignment="1">
      <alignment horizontal="center" vertical="center"/>
    </xf>
    <xf numFmtId="0" fontId="4" fillId="16" borderId="7" xfId="0" applyFont="1" applyFill="1" applyBorder="1" applyAlignment="1">
      <alignment horizontal="center" vertical="center"/>
    </xf>
    <xf numFmtId="0" fontId="4" fillId="16" borderId="43" xfId="0" applyFont="1" applyFill="1" applyBorder="1" applyAlignment="1">
      <alignment horizontal="center" vertical="center"/>
    </xf>
    <xf numFmtId="0" fontId="4" fillId="16" borderId="8" xfId="0" applyFont="1" applyFill="1" applyBorder="1" applyAlignment="1">
      <alignment horizontal="center" vertical="center"/>
    </xf>
    <xf numFmtId="0" fontId="22" fillId="12" borderId="125" xfId="0" applyFont="1" applyFill="1" applyBorder="1" applyAlignment="1">
      <alignment horizontal="center" vertical="center"/>
    </xf>
    <xf numFmtId="0" fontId="22" fillId="12" borderId="127" xfId="0" applyFont="1" applyFill="1" applyBorder="1" applyAlignment="1">
      <alignment horizontal="center" vertical="center"/>
    </xf>
    <xf numFmtId="0" fontId="22" fillId="12" borderId="126" xfId="0" applyFont="1" applyFill="1" applyBorder="1" applyAlignment="1">
      <alignment horizontal="center" vertical="center"/>
    </xf>
    <xf numFmtId="0" fontId="22" fillId="12" borderId="128" xfId="0" applyFont="1" applyFill="1" applyBorder="1" applyAlignment="1">
      <alignment horizontal="center" vertical="center"/>
    </xf>
    <xf numFmtId="165" fontId="14" fillId="3" borderId="101" xfId="2" applyNumberFormat="1" applyFont="1" applyFill="1" applyBorder="1" applyAlignment="1">
      <alignment horizontal="center" vertical="center"/>
    </xf>
    <xf numFmtId="165" fontId="14" fillId="3" borderId="29" xfId="2" applyNumberFormat="1" applyFont="1" applyFill="1" applyBorder="1" applyAlignment="1">
      <alignment horizontal="center" vertical="center"/>
    </xf>
    <xf numFmtId="165" fontId="14" fillId="3" borderId="102" xfId="2" applyNumberFormat="1" applyFont="1" applyFill="1" applyBorder="1" applyAlignment="1">
      <alignment horizontal="center" vertical="center"/>
    </xf>
    <xf numFmtId="165" fontId="14" fillId="3" borderId="66" xfId="2" applyNumberFormat="1" applyFont="1" applyFill="1" applyBorder="1" applyAlignment="1">
      <alignment horizontal="center" vertical="center"/>
    </xf>
    <xf numFmtId="165" fontId="14" fillId="3" borderId="108" xfId="2" applyNumberFormat="1" applyFont="1" applyFill="1" applyBorder="1" applyAlignment="1">
      <alignment horizontal="center" vertical="center"/>
    </xf>
    <xf numFmtId="165" fontId="14" fillId="3" borderId="67" xfId="2" applyNumberFormat="1" applyFont="1" applyFill="1" applyBorder="1" applyAlignment="1">
      <alignment horizontal="center" vertical="center"/>
    </xf>
    <xf numFmtId="165" fontId="14" fillId="3" borderId="109" xfId="2" applyNumberFormat="1" applyFont="1" applyFill="1" applyBorder="1" applyAlignment="1">
      <alignment horizontal="center" vertical="center"/>
    </xf>
    <xf numFmtId="165" fontId="14" fillId="3" borderId="68" xfId="2" applyNumberFormat="1" applyFont="1" applyFill="1" applyBorder="1" applyAlignment="1">
      <alignment horizontal="center" vertical="center"/>
    </xf>
    <xf numFmtId="0" fontId="12" fillId="0" borderId="90" xfId="0" applyFont="1" applyBorder="1" applyAlignment="1">
      <alignment horizontal="center" vertical="center"/>
    </xf>
    <xf numFmtId="0" fontId="12" fillId="0" borderId="91" xfId="0" applyFont="1" applyBorder="1" applyAlignment="1">
      <alignment horizontal="center" vertical="center"/>
    </xf>
    <xf numFmtId="0" fontId="12" fillId="0" borderId="92" xfId="0" applyFont="1" applyBorder="1" applyAlignment="1">
      <alignment horizontal="center" vertical="center"/>
    </xf>
    <xf numFmtId="0" fontId="12" fillId="0" borderId="93" xfId="0" applyFont="1" applyBorder="1" applyAlignment="1">
      <alignment horizontal="center" vertical="center"/>
    </xf>
    <xf numFmtId="0" fontId="12" fillId="0" borderId="94" xfId="0" applyFont="1" applyBorder="1" applyAlignment="1">
      <alignment horizontal="center" vertical="center"/>
    </xf>
    <xf numFmtId="0" fontId="12" fillId="0" borderId="95" xfId="0" applyFont="1" applyBorder="1" applyAlignment="1">
      <alignment horizontal="center" vertical="center"/>
    </xf>
    <xf numFmtId="0" fontId="14" fillId="3" borderId="108" xfId="0" applyFont="1" applyFill="1" applyBorder="1" applyAlignment="1">
      <alignment horizontal="center" vertical="center"/>
    </xf>
    <xf numFmtId="0" fontId="14" fillId="3" borderId="67" xfId="0" applyFont="1" applyFill="1" applyBorder="1" applyAlignment="1">
      <alignment horizontal="center" vertical="center"/>
    </xf>
    <xf numFmtId="0" fontId="14" fillId="3" borderId="109" xfId="0" applyFont="1" applyFill="1" applyBorder="1" applyAlignment="1">
      <alignment horizontal="center" vertical="center"/>
    </xf>
    <xf numFmtId="0" fontId="14" fillId="3" borderId="68" xfId="0" applyFont="1" applyFill="1" applyBorder="1" applyAlignment="1">
      <alignment horizontal="center" vertical="center"/>
    </xf>
    <xf numFmtId="0" fontId="4" fillId="3" borderId="98" xfId="0" applyFont="1" applyFill="1" applyBorder="1" applyAlignment="1">
      <alignment horizontal="center" vertical="center"/>
    </xf>
    <xf numFmtId="0" fontId="4" fillId="3" borderId="103" xfId="0" applyFont="1" applyFill="1" applyBorder="1" applyAlignment="1">
      <alignment horizontal="center" vertical="center"/>
    </xf>
    <xf numFmtId="0" fontId="12" fillId="0" borderId="43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center" vertical="center" wrapText="1"/>
    </xf>
    <xf numFmtId="0" fontId="14" fillId="3" borderId="101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14" fillId="3" borderId="102" xfId="0" applyFont="1" applyFill="1" applyBorder="1" applyAlignment="1">
      <alignment horizontal="center" vertical="center"/>
    </xf>
    <xf numFmtId="0" fontId="14" fillId="3" borderId="66" xfId="0" applyFont="1" applyFill="1" applyBorder="1" applyAlignment="1">
      <alignment horizontal="center" vertical="center"/>
    </xf>
    <xf numFmtId="0" fontId="34" fillId="19" borderId="166" xfId="0" applyFont="1" applyFill="1" applyBorder="1" applyAlignment="1">
      <alignment horizontal="center"/>
    </xf>
    <xf numFmtId="0" fontId="34" fillId="19" borderId="91" xfId="0" applyFont="1" applyFill="1" applyBorder="1" applyAlignment="1">
      <alignment horizontal="center"/>
    </xf>
    <xf numFmtId="0" fontId="35" fillId="0" borderId="0" xfId="0" applyFont="1" applyBorder="1" applyAlignment="1">
      <alignment horizontal="center" vertical="center" wrapText="1"/>
    </xf>
    <xf numFmtId="0" fontId="34" fillId="19" borderId="167" xfId="0" applyFont="1" applyFill="1" applyBorder="1" applyAlignment="1">
      <alignment horizontal="center"/>
    </xf>
    <xf numFmtId="0" fontId="34" fillId="19" borderId="163" xfId="0" applyFont="1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4" xfId="0" applyBorder="1"/>
    <xf numFmtId="0" fontId="0" fillId="0" borderId="169" xfId="0" applyBorder="1" applyAlignment="1">
      <alignment horizontal="center"/>
    </xf>
    <xf numFmtId="0" fontId="0" fillId="0" borderId="165" xfId="0" applyBorder="1"/>
    <xf numFmtId="0" fontId="35" fillId="15" borderId="170" xfId="0" applyFont="1" applyFill="1" applyBorder="1" applyAlignment="1">
      <alignment horizontal="left" vertical="center" wrapText="1" indent="1"/>
    </xf>
    <xf numFmtId="0" fontId="35" fillId="15" borderId="171" xfId="0" applyFont="1" applyFill="1" applyBorder="1" applyAlignment="1">
      <alignment horizontal="center" vertical="center" wrapText="1"/>
    </xf>
    <xf numFmtId="0" fontId="35" fillId="0" borderId="173" xfId="0" applyFont="1" applyBorder="1" applyAlignment="1">
      <alignment horizontal="center" vertical="center" wrapText="1"/>
    </xf>
    <xf numFmtId="0" fontId="35" fillId="0" borderId="174" xfId="0" applyFont="1" applyBorder="1" applyAlignment="1">
      <alignment horizontal="center" vertical="center" wrapText="1"/>
    </xf>
    <xf numFmtId="0" fontId="35" fillId="0" borderId="176" xfId="0" applyFont="1" applyBorder="1" applyAlignment="1">
      <alignment horizontal="center" vertical="center" wrapText="1"/>
    </xf>
    <xf numFmtId="0" fontId="35" fillId="0" borderId="177" xfId="0" applyFont="1" applyBorder="1" applyAlignment="1">
      <alignment horizontal="center" vertical="center" wrapText="1"/>
    </xf>
    <xf numFmtId="0" fontId="35" fillId="15" borderId="172" xfId="0" applyFont="1" applyFill="1" applyBorder="1" applyAlignment="1">
      <alignment vertical="center" wrapText="1"/>
    </xf>
    <xf numFmtId="0" fontId="35" fillId="0" borderId="175" xfId="0" applyFont="1" applyBorder="1" applyAlignment="1">
      <alignment vertical="center" wrapText="1"/>
    </xf>
    <xf numFmtId="0" fontId="35" fillId="0" borderId="178" xfId="0" applyFont="1" applyBorder="1" applyAlignment="1">
      <alignment vertical="center" wrapText="1"/>
    </xf>
    <xf numFmtId="0" fontId="36" fillId="0" borderId="48" xfId="0" applyFont="1" applyBorder="1"/>
    <xf numFmtId="0" fontId="36" fillId="2" borderId="48" xfId="0" applyFont="1" applyFill="1" applyBorder="1"/>
    <xf numFmtId="0" fontId="32" fillId="0" borderId="48" xfId="0" applyFont="1" applyBorder="1"/>
    <xf numFmtId="0" fontId="32" fillId="0" borderId="50" xfId="0" applyFont="1" applyBorder="1"/>
    <xf numFmtId="0" fontId="36" fillId="0" borderId="33" xfId="0" quotePrefix="1" applyFont="1" applyBorder="1" applyAlignment="1">
      <alignment horizontal="center"/>
    </xf>
    <xf numFmtId="17" fontId="36" fillId="0" borderId="33" xfId="0" quotePrefix="1" applyNumberFormat="1" applyFont="1" applyBorder="1" applyAlignment="1">
      <alignment horizontal="center"/>
    </xf>
    <xf numFmtId="0" fontId="36" fillId="0" borderId="37" xfId="0" applyFont="1" applyBorder="1" applyAlignment="1">
      <alignment horizontal="center"/>
    </xf>
    <xf numFmtId="0" fontId="36" fillId="0" borderId="181" xfId="0" applyFont="1" applyBorder="1" applyAlignment="1">
      <alignment horizontal="center"/>
    </xf>
    <xf numFmtId="0" fontId="36" fillId="0" borderId="182" xfId="0" applyFont="1" applyBorder="1" applyAlignment="1">
      <alignment horizontal="center"/>
    </xf>
    <xf numFmtId="0" fontId="0" fillId="0" borderId="34" xfId="0" applyBorder="1"/>
    <xf numFmtId="0" fontId="36" fillId="0" borderId="33" xfId="0" applyFont="1" applyBorder="1"/>
    <xf numFmtId="0" fontId="36" fillId="0" borderId="37" xfId="0" applyFont="1" applyBorder="1"/>
    <xf numFmtId="0" fontId="34" fillId="19" borderId="43" xfId="0" applyFont="1" applyFill="1" applyBorder="1" applyAlignment="1">
      <alignment horizontal="center"/>
    </xf>
    <xf numFmtId="0" fontId="33" fillId="8" borderId="92" xfId="0" applyFont="1" applyFill="1" applyBorder="1" applyAlignment="1">
      <alignment horizontal="center"/>
    </xf>
    <xf numFmtId="0" fontId="36" fillId="0" borderId="46" xfId="0" applyFont="1" applyBorder="1"/>
    <xf numFmtId="0" fontId="36" fillId="0" borderId="30" xfId="0" applyFont="1" applyBorder="1" applyAlignment="1">
      <alignment horizontal="center"/>
    </xf>
    <xf numFmtId="0" fontId="36" fillId="0" borderId="184" xfId="0" applyFont="1" applyBorder="1" applyAlignment="1">
      <alignment horizontal="center"/>
    </xf>
    <xf numFmtId="0" fontId="36" fillId="0" borderId="179" xfId="0" applyFont="1" applyBorder="1"/>
    <xf numFmtId="0" fontId="36" fillId="0" borderId="126" xfId="0" applyFont="1" applyBorder="1" applyAlignment="1">
      <alignment horizontal="center"/>
    </xf>
    <xf numFmtId="0" fontId="36" fillId="0" borderId="180" xfId="0" applyFont="1" applyBorder="1" applyAlignment="1">
      <alignment horizontal="center"/>
    </xf>
    <xf numFmtId="0" fontId="36" fillId="0" borderId="126" xfId="0" applyFont="1" applyBorder="1"/>
    <xf numFmtId="0" fontId="0" fillId="0" borderId="183" xfId="0" applyBorder="1"/>
    <xf numFmtId="0" fontId="36" fillId="0" borderId="50" xfId="0" applyFont="1" applyBorder="1"/>
    <xf numFmtId="0" fontId="36" fillId="0" borderId="185" xfId="0" applyFont="1" applyBorder="1"/>
    <xf numFmtId="0" fontId="36" fillId="0" borderId="39" xfId="0" applyFont="1" applyBorder="1" applyAlignment="1">
      <alignment horizontal="center"/>
    </xf>
    <xf numFmtId="0" fontId="36" fillId="0" borderId="186" xfId="0" applyFont="1" applyBorder="1" applyAlignment="1">
      <alignment horizontal="center"/>
    </xf>
    <xf numFmtId="0" fontId="32" fillId="0" borderId="46" xfId="0" applyFont="1" applyBorder="1"/>
    <xf numFmtId="0" fontId="36" fillId="0" borderId="30" xfId="0" quotePrefix="1" applyFont="1" applyBorder="1" applyAlignment="1">
      <alignment horizontal="center"/>
    </xf>
    <xf numFmtId="0" fontId="32" fillId="0" borderId="179" xfId="0" applyFont="1" applyBorder="1"/>
    <xf numFmtId="0" fontId="36" fillId="0" borderId="126" xfId="0" quotePrefix="1" applyFont="1" applyBorder="1" applyAlignment="1">
      <alignment horizontal="center"/>
    </xf>
    <xf numFmtId="9" fontId="0" fillId="0" borderId="34" xfId="0" applyNumberFormat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183" xfId="0" applyBorder="1" applyAlignment="1">
      <alignment horizontal="center"/>
    </xf>
    <xf numFmtId="9" fontId="0" fillId="0" borderId="0" xfId="0" applyNumberForma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FFCC"/>
      <color rgb="FFFFFF99"/>
      <color rgb="FF993366"/>
      <color rgb="FF66FFFF"/>
      <color rgb="FFFFFF66"/>
      <color rgb="FF99FF99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rgbClr val="002060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n-AU" sz="1200" b="1">
                <a:solidFill>
                  <a:srgbClr val="002060"/>
                </a:solidFill>
                <a:latin typeface="Arial Narrow" panose="020B0606020202030204" pitchFamily="34" charset="0"/>
              </a:rPr>
              <a:t>Persentase</a:t>
            </a:r>
            <a:r>
              <a:rPr lang="en-AU" sz="1200" b="1" baseline="0">
                <a:solidFill>
                  <a:srgbClr val="002060"/>
                </a:solidFill>
                <a:latin typeface="Arial Narrow" panose="020B0606020202030204" pitchFamily="34" charset="0"/>
              </a:rPr>
              <a:t> (%) Panjang Crown Gulud Luar</a:t>
            </a:r>
            <a:endParaRPr lang="en-AU" sz="1200" b="1">
              <a:solidFill>
                <a:srgbClr val="002060"/>
              </a:solidFill>
              <a:latin typeface="Arial Narrow" panose="020B0606020202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1" i="0" u="none" strike="noStrike" kern="1200" spc="0" baseline="0">
              <a:solidFill>
                <a:srgbClr val="002060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993366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FFFFCC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'Coppy PPT'!$M$7:$M$11</c:f>
              <c:strCache>
                <c:ptCount val="5"/>
                <c:pt idx="0">
                  <c:v>Class 2</c:v>
                </c:pt>
                <c:pt idx="1">
                  <c:v>Class 3</c:v>
                </c:pt>
                <c:pt idx="2">
                  <c:v>Class 4</c:v>
                </c:pt>
                <c:pt idx="3">
                  <c:v>Class 5</c:v>
                </c:pt>
                <c:pt idx="4">
                  <c:v>Class Under Size</c:v>
                </c:pt>
              </c:strCache>
            </c:strRef>
          </c:cat>
          <c:val>
            <c:numRef>
              <c:f>'Coppy PPT'!$K$7:$K$11</c:f>
              <c:numCache>
                <c:formatCode>0.00%</c:formatCode>
                <c:ptCount val="5"/>
                <c:pt idx="0">
                  <c:v>0</c:v>
                </c:pt>
                <c:pt idx="1">
                  <c:v>1.6202203499675956E-4</c:v>
                </c:pt>
                <c:pt idx="2">
                  <c:v>0.19799092676604019</c:v>
                </c:pt>
                <c:pt idx="3">
                  <c:v>0.39290343486714191</c:v>
                </c:pt>
                <c:pt idx="4">
                  <c:v>8.0038885288399225E-2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7E-468F-BDAB-889BCCB43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163890320"/>
        <c:axId val="-1163888144"/>
      </c:barChart>
      <c:catAx>
        <c:axId val="-116389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rgbClr val="002060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-1163888144"/>
        <c:crosses val="autoZero"/>
        <c:auto val="1"/>
        <c:lblAlgn val="ctr"/>
        <c:lblOffset val="100"/>
        <c:noMultiLvlLbl val="0"/>
      </c:catAx>
      <c:valAx>
        <c:axId val="-116388814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prstDash val="dash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rgbClr val="002060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-116389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rgbClr val="002060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n-AU" sz="1200" b="1">
                <a:solidFill>
                  <a:srgbClr val="002060"/>
                </a:solidFill>
                <a:latin typeface="Arial Narrow" panose="020B0606020202030204" pitchFamily="34" charset="0"/>
              </a:rPr>
              <a:t>Persentase</a:t>
            </a:r>
            <a:r>
              <a:rPr lang="en-AU" sz="1200" b="1" baseline="0">
                <a:solidFill>
                  <a:srgbClr val="002060"/>
                </a:solidFill>
                <a:latin typeface="Arial Narrow" panose="020B0606020202030204" pitchFamily="34" charset="0"/>
              </a:rPr>
              <a:t> (%) Afkir Crown Gulud Luar</a:t>
            </a:r>
            <a:endParaRPr lang="en-AU" sz="1200" b="1">
              <a:solidFill>
                <a:srgbClr val="002060"/>
              </a:solidFill>
              <a:latin typeface="Arial Narrow" panose="020B0606020202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1" i="0" u="none" strike="noStrike" kern="1200" spc="0" baseline="0">
              <a:solidFill>
                <a:srgbClr val="002060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993366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FFFFCC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'Coppy PPT'!$M$14:$M$23</c:f>
              <c:strCache>
                <c:ptCount val="10"/>
                <c:pt idx="0">
                  <c:v>Dimakan Tikus</c:v>
                </c:pt>
                <c:pt idx="1">
                  <c:v>Titik Tumbuh 2</c:v>
                </c:pt>
                <c:pt idx="2">
                  <c:v>Cabang 2</c:v>
                </c:pt>
                <c:pt idx="3">
                  <c:v>Bundel</c:v>
                </c:pt>
                <c:pt idx="4">
                  <c:v>Rusak Fisik</c:v>
                </c:pt>
                <c:pt idx="5">
                  <c:v>Berduri</c:v>
                </c:pt>
                <c:pt idx="6">
                  <c:v>Cabang 3</c:v>
                </c:pt>
                <c:pt idx="7">
                  <c:v>Kipas</c:v>
                </c:pt>
                <c:pt idx="8">
                  <c:v>Titik tumbuh 3</c:v>
                </c:pt>
                <c:pt idx="9">
                  <c:v>Rusak Mekanis</c:v>
                </c:pt>
              </c:strCache>
            </c:strRef>
          </c:cat>
          <c:val>
            <c:numRef>
              <c:f>'Coppy PPT'!$K$14:$K$23</c:f>
              <c:numCache>
                <c:formatCode>0.00%</c:formatCode>
                <c:ptCount val="10"/>
                <c:pt idx="0">
                  <c:v>6.1082307193778357E-2</c:v>
                </c:pt>
                <c:pt idx="1">
                  <c:v>2.5275437459494492E-2</c:v>
                </c:pt>
                <c:pt idx="2">
                  <c:v>7.4530136098509394E-3</c:v>
                </c:pt>
                <c:pt idx="3">
                  <c:v>5.5087491898898246E-3</c:v>
                </c:pt>
                <c:pt idx="4">
                  <c:v>4.0505508749189888E-3</c:v>
                </c:pt>
                <c:pt idx="5">
                  <c:v>2.2683084899546339E-3</c:v>
                </c:pt>
                <c:pt idx="6">
                  <c:v>8.101101749837978E-4</c:v>
                </c:pt>
                <c:pt idx="7">
                  <c:v>3.2404406999351912E-4</c:v>
                </c:pt>
                <c:pt idx="8">
                  <c:v>3.2404406999351912E-4</c:v>
                </c:pt>
                <c:pt idx="9">
                  <c:v>8.101101749837978E-4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84-4A52-9772-1A99D6079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163894672"/>
        <c:axId val="-1163889776"/>
      </c:barChart>
      <c:catAx>
        <c:axId val="-116389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rgbClr val="002060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-1163889776"/>
        <c:crosses val="autoZero"/>
        <c:auto val="1"/>
        <c:lblAlgn val="ctr"/>
        <c:lblOffset val="100"/>
        <c:noMultiLvlLbl val="0"/>
      </c:catAx>
      <c:valAx>
        <c:axId val="-116388977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prstDash val="dash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rgbClr val="002060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-1163894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rgbClr val="002060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n-AU" sz="1200" b="1">
                <a:solidFill>
                  <a:srgbClr val="002060"/>
                </a:solidFill>
                <a:latin typeface="Arial Narrow" panose="020B0606020202030204" pitchFamily="34" charset="0"/>
              </a:rPr>
              <a:t>Persentase</a:t>
            </a:r>
            <a:r>
              <a:rPr lang="en-AU" sz="1200" b="1" baseline="0">
                <a:solidFill>
                  <a:srgbClr val="002060"/>
                </a:solidFill>
                <a:latin typeface="Arial Narrow" panose="020B0606020202030204" pitchFamily="34" charset="0"/>
              </a:rPr>
              <a:t> (%) Panjang Crown Gulud Dalam</a:t>
            </a:r>
            <a:endParaRPr lang="en-AU" sz="1200" b="1">
              <a:solidFill>
                <a:srgbClr val="002060"/>
              </a:solidFill>
              <a:latin typeface="Arial Narrow" panose="020B0606020202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1" i="0" u="none" strike="noStrike" kern="1200" spc="0" baseline="0">
              <a:solidFill>
                <a:srgbClr val="002060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993366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FFFF99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'Coppy PPT'!$M$26:$M$30</c:f>
              <c:strCache>
                <c:ptCount val="5"/>
                <c:pt idx="0">
                  <c:v>Class 2</c:v>
                </c:pt>
                <c:pt idx="1">
                  <c:v>Class 3</c:v>
                </c:pt>
                <c:pt idx="2">
                  <c:v>Class 4</c:v>
                </c:pt>
                <c:pt idx="3">
                  <c:v>Class 5</c:v>
                </c:pt>
                <c:pt idx="4">
                  <c:v>Class Under Size</c:v>
                </c:pt>
              </c:strCache>
            </c:strRef>
          </c:cat>
          <c:val>
            <c:numRef>
              <c:f>'Coppy PPT'!$K$26:$K$30</c:f>
              <c:numCache>
                <c:formatCode>0.00%</c:formatCode>
                <c:ptCount val="5"/>
                <c:pt idx="0">
                  <c:v>0</c:v>
                </c:pt>
                <c:pt idx="1">
                  <c:v>1.6202203499675956E-4</c:v>
                </c:pt>
                <c:pt idx="2">
                  <c:v>3.5158781594296827E-2</c:v>
                </c:pt>
                <c:pt idx="3">
                  <c:v>0.10661049902786779</c:v>
                </c:pt>
                <c:pt idx="4">
                  <c:v>5.3953337653920935E-2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11-496D-8056-5F0A5F6DB05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163885424"/>
        <c:axId val="-1163887600"/>
      </c:barChart>
      <c:catAx>
        <c:axId val="-116388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rgbClr val="002060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-1163887600"/>
        <c:crosses val="autoZero"/>
        <c:auto val="1"/>
        <c:lblAlgn val="ctr"/>
        <c:lblOffset val="100"/>
        <c:noMultiLvlLbl val="0"/>
      </c:catAx>
      <c:valAx>
        <c:axId val="-11638876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prstDash val="dash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rgbClr val="002060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-116388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rgbClr val="002060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n-AU" sz="1200" b="1">
                <a:solidFill>
                  <a:srgbClr val="002060"/>
                </a:solidFill>
                <a:latin typeface="Arial Narrow" panose="020B0606020202030204" pitchFamily="34" charset="0"/>
              </a:rPr>
              <a:t>Persentase</a:t>
            </a:r>
            <a:r>
              <a:rPr lang="en-AU" sz="1200" b="1" baseline="0">
                <a:solidFill>
                  <a:srgbClr val="002060"/>
                </a:solidFill>
                <a:latin typeface="Arial Narrow" panose="020B0606020202030204" pitchFamily="34" charset="0"/>
              </a:rPr>
              <a:t> (%) Afkir Crown Gulud Dalam</a:t>
            </a:r>
            <a:endParaRPr lang="en-AU" sz="1200" b="1">
              <a:solidFill>
                <a:srgbClr val="002060"/>
              </a:solidFill>
              <a:latin typeface="Arial Narrow" panose="020B0606020202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1" i="0" u="none" strike="noStrike" kern="1200" spc="0" baseline="0">
              <a:solidFill>
                <a:srgbClr val="002060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993366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FFFF99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'Coppy PPT'!$M$33:$M$42</c:f>
              <c:strCache>
                <c:ptCount val="10"/>
                <c:pt idx="0">
                  <c:v>Dimakan Tikus</c:v>
                </c:pt>
                <c:pt idx="1">
                  <c:v>Titik Tumbuh 2</c:v>
                </c:pt>
                <c:pt idx="2">
                  <c:v>Bundel</c:v>
                </c:pt>
                <c:pt idx="3">
                  <c:v>Berduri</c:v>
                </c:pt>
                <c:pt idx="4">
                  <c:v>Cabang 2</c:v>
                </c:pt>
                <c:pt idx="5">
                  <c:v>Rusak Fisik</c:v>
                </c:pt>
                <c:pt idx="6">
                  <c:v>Cabang 3</c:v>
                </c:pt>
                <c:pt idx="7">
                  <c:v>Kipas</c:v>
                </c:pt>
                <c:pt idx="8">
                  <c:v>Titik tumbuh 3</c:v>
                </c:pt>
                <c:pt idx="9">
                  <c:v>Rusak Mekanis</c:v>
                </c:pt>
              </c:strCache>
            </c:strRef>
          </c:cat>
          <c:val>
            <c:numRef>
              <c:f>'Coppy PPT'!$K$33:$K$42</c:f>
              <c:numCache>
                <c:formatCode>0.00%</c:formatCode>
                <c:ptCount val="10"/>
                <c:pt idx="0">
                  <c:v>1.8956578094620868E-2</c:v>
                </c:pt>
                <c:pt idx="1">
                  <c:v>3.0784186649384314E-3</c:v>
                </c:pt>
                <c:pt idx="2">
                  <c:v>1.2961762799740765E-3</c:v>
                </c:pt>
                <c:pt idx="3">
                  <c:v>9.7213220998055737E-4</c:v>
                </c:pt>
                <c:pt idx="4">
                  <c:v>4.8606610499027868E-4</c:v>
                </c:pt>
                <c:pt idx="5">
                  <c:v>3.2404406999351912E-4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6-465A-ABC5-8553F0A54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163894128"/>
        <c:axId val="-1163886512"/>
      </c:barChart>
      <c:catAx>
        <c:axId val="-116389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rgbClr val="002060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-1163886512"/>
        <c:crosses val="autoZero"/>
        <c:auto val="1"/>
        <c:lblAlgn val="ctr"/>
        <c:lblOffset val="100"/>
        <c:noMultiLvlLbl val="0"/>
      </c:catAx>
      <c:valAx>
        <c:axId val="-116388651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prstDash val="dash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rgbClr val="002060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-1163894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rgbClr val="002060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n-AU" sz="1200" b="1">
                <a:solidFill>
                  <a:srgbClr val="002060"/>
                </a:solidFill>
                <a:latin typeface="Arial Narrow" panose="020B0606020202030204" pitchFamily="34" charset="0"/>
              </a:rPr>
              <a:t>Persentase</a:t>
            </a:r>
            <a:r>
              <a:rPr lang="en-AU" sz="1200" b="1" baseline="0">
                <a:solidFill>
                  <a:srgbClr val="002060"/>
                </a:solidFill>
                <a:latin typeface="Arial Narrow" panose="020B0606020202030204" pitchFamily="34" charset="0"/>
              </a:rPr>
              <a:t> (%) Panjang Crown_Normal</a:t>
            </a:r>
            <a:endParaRPr lang="en-AU" sz="1200" b="1">
              <a:solidFill>
                <a:srgbClr val="002060"/>
              </a:solidFill>
              <a:latin typeface="Arial Narrow" panose="020B0606020202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1" i="0" u="none" strike="noStrike" kern="1200" spc="0" baseline="0">
              <a:solidFill>
                <a:srgbClr val="002060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993366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FFFF99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'Coppy PPT'!$M$45:$M$49</c:f>
              <c:strCache>
                <c:ptCount val="5"/>
                <c:pt idx="0">
                  <c:v>Class 2</c:v>
                </c:pt>
                <c:pt idx="1">
                  <c:v>Class 3</c:v>
                </c:pt>
                <c:pt idx="2">
                  <c:v>Class 4</c:v>
                </c:pt>
                <c:pt idx="3">
                  <c:v>Class 5</c:v>
                </c:pt>
                <c:pt idx="4">
                  <c:v>Class Under Size</c:v>
                </c:pt>
              </c:strCache>
            </c:strRef>
          </c:cat>
          <c:val>
            <c:numRef>
              <c:f>'Coppy PPT'!$K$45:$K$49</c:f>
              <c:numCache>
                <c:formatCode>0.00%</c:formatCode>
                <c:ptCount val="5"/>
                <c:pt idx="0">
                  <c:v>0</c:v>
                </c:pt>
                <c:pt idx="1">
                  <c:v>3.2404406999351912E-4</c:v>
                </c:pt>
                <c:pt idx="2">
                  <c:v>0.23314970836033702</c:v>
                </c:pt>
                <c:pt idx="3">
                  <c:v>0.4995139338950097</c:v>
                </c:pt>
                <c:pt idx="4">
                  <c:v>0.13399222294232016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1-4B4F-95F9-7992A706BDD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163884336"/>
        <c:axId val="-984341840"/>
      </c:barChart>
      <c:catAx>
        <c:axId val="-116388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rgbClr val="002060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-984341840"/>
        <c:crosses val="autoZero"/>
        <c:auto val="1"/>
        <c:lblAlgn val="ctr"/>
        <c:lblOffset val="100"/>
        <c:noMultiLvlLbl val="0"/>
      </c:catAx>
      <c:valAx>
        <c:axId val="-98434184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prstDash val="dash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rgbClr val="002060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-116388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rgbClr val="002060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n-AU" sz="1200" b="1">
                <a:solidFill>
                  <a:srgbClr val="002060"/>
                </a:solidFill>
                <a:latin typeface="Arial Narrow" panose="020B0606020202030204" pitchFamily="34" charset="0"/>
              </a:rPr>
              <a:t>Persentase</a:t>
            </a:r>
            <a:r>
              <a:rPr lang="en-AU" sz="1200" b="1" baseline="0">
                <a:solidFill>
                  <a:srgbClr val="002060"/>
                </a:solidFill>
                <a:latin typeface="Arial Narrow" panose="020B0606020202030204" pitchFamily="34" charset="0"/>
              </a:rPr>
              <a:t> (%) Afkir Crown_Afkir</a:t>
            </a:r>
            <a:endParaRPr lang="en-AU" sz="1200" b="1">
              <a:solidFill>
                <a:srgbClr val="002060"/>
              </a:solidFill>
              <a:latin typeface="Arial Narrow" panose="020B0606020202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1" i="0" u="none" strike="noStrike" kern="1200" spc="0" baseline="0">
              <a:solidFill>
                <a:srgbClr val="002060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993366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FFFF99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'Coppy PPT'!$M$52:$M$61</c:f>
              <c:strCache>
                <c:ptCount val="10"/>
                <c:pt idx="0">
                  <c:v>Dimakan Tikus</c:v>
                </c:pt>
                <c:pt idx="1">
                  <c:v>Titik Tumbuh 2</c:v>
                </c:pt>
                <c:pt idx="2">
                  <c:v>Cabang 2</c:v>
                </c:pt>
                <c:pt idx="3">
                  <c:v>Bundel</c:v>
                </c:pt>
                <c:pt idx="4">
                  <c:v>Rusak Fisik</c:v>
                </c:pt>
                <c:pt idx="5">
                  <c:v>Berduri</c:v>
                </c:pt>
                <c:pt idx="6">
                  <c:v>Cabang 3</c:v>
                </c:pt>
                <c:pt idx="7">
                  <c:v>Kipas</c:v>
                </c:pt>
                <c:pt idx="8">
                  <c:v>Titik tumbuh 3</c:v>
                </c:pt>
                <c:pt idx="9">
                  <c:v>Rusak Mekanis</c:v>
                </c:pt>
              </c:strCache>
            </c:strRef>
          </c:cat>
          <c:val>
            <c:numRef>
              <c:f>'Coppy PPT'!$K$52:$K$61</c:f>
              <c:numCache>
                <c:formatCode>0.00%</c:formatCode>
                <c:ptCount val="10"/>
                <c:pt idx="0">
                  <c:v>8.0038885288399225E-2</c:v>
                </c:pt>
                <c:pt idx="1">
                  <c:v>2.8353856124432922E-2</c:v>
                </c:pt>
                <c:pt idx="2">
                  <c:v>7.9390797148412174E-3</c:v>
                </c:pt>
                <c:pt idx="3">
                  <c:v>6.8049254698639011E-3</c:v>
                </c:pt>
                <c:pt idx="4">
                  <c:v>4.3745949449125084E-3</c:v>
                </c:pt>
                <c:pt idx="5">
                  <c:v>3.2404406999351912E-3</c:v>
                </c:pt>
                <c:pt idx="6">
                  <c:v>8.101101749837978E-4</c:v>
                </c:pt>
                <c:pt idx="7">
                  <c:v>3.2404406999351912E-4</c:v>
                </c:pt>
                <c:pt idx="8">
                  <c:v>3.2404406999351912E-4</c:v>
                </c:pt>
                <c:pt idx="9">
                  <c:v>8.101101749837978E-4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B6-477D-956A-B23EB7D62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984346736"/>
        <c:axId val="-984353808"/>
      </c:barChart>
      <c:catAx>
        <c:axId val="-98434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rgbClr val="002060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-984353808"/>
        <c:crosses val="autoZero"/>
        <c:auto val="1"/>
        <c:lblAlgn val="ctr"/>
        <c:lblOffset val="100"/>
        <c:noMultiLvlLbl val="0"/>
      </c:catAx>
      <c:valAx>
        <c:axId val="-98435380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prstDash val="dash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rgbClr val="002060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-98434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n-AU" sz="1200" b="1">
                <a:latin typeface="Arial Narrow" panose="020B0606020202030204" pitchFamily="34" charset="0"/>
              </a:rPr>
              <a:t>Persentase (%) Bibit Crown Gulud Luar &amp; Dalam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046880198019496E-2"/>
          <c:y val="0.26162464967756799"/>
          <c:w val="0.54906769369199304"/>
          <c:h val="0.555026298801391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84E-43B7-B034-0060B528A7F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84E-43B7-B034-0060B528A7F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Narrow" panose="020B0606020202030204" pitchFamily="34" charset="0"/>
                    <a:ea typeface="+mn-ea"/>
                    <a:cs typeface="Arial" panose="020B0604020202020204" pitchFamily="7" charset="0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Graph!$B$3:$B$4</c:f>
              <c:strCache>
                <c:ptCount val="2"/>
                <c:pt idx="0">
                  <c:v>Gulud Luar</c:v>
                </c:pt>
                <c:pt idx="1">
                  <c:v>Gulud Dalam</c:v>
                </c:pt>
              </c:strCache>
            </c:strRef>
          </c:cat>
          <c:val>
            <c:numRef>
              <c:f>Graph!$C$3:$C$4</c:f>
              <c:numCache>
                <c:formatCode>0.00%</c:formatCode>
                <c:ptCount val="2"/>
                <c:pt idx="0">
                  <c:v>0.77900194426441982</c:v>
                </c:pt>
                <c:pt idx="1">
                  <c:v>0.22099805573558001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4E-43B7-B034-0060B528A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5503201295654401"/>
          <c:y val="0.34224316389051002"/>
          <c:w val="0.26994614429130498"/>
          <c:h val="0.394384660250801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n-AU" sz="1200" b="1">
                <a:latin typeface="Arial Narrow" panose="020B0606020202030204" pitchFamily="34" charset="0"/>
              </a:rPr>
              <a:t>Persentase (%) Bibit Crown Gulud Luar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046880198019496E-2"/>
          <c:y val="0.26162464967756799"/>
          <c:w val="0.54906769369199304"/>
          <c:h val="0.555026298801391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472-4B83-8F94-D02A5452832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472-4B83-8F94-D02A5452832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Graph!$I$3:$I$4</c:f>
              <c:strCache>
                <c:ptCount val="2"/>
                <c:pt idx="0">
                  <c:v>Normal</c:v>
                </c:pt>
                <c:pt idx="1">
                  <c:v>Afkir</c:v>
                </c:pt>
              </c:strCache>
            </c:strRef>
          </c:cat>
          <c:val>
            <c:numRef>
              <c:f>Graph!$J$3:$J$4</c:f>
              <c:numCache>
                <c:formatCode>0.00%</c:formatCode>
                <c:ptCount val="2"/>
                <c:pt idx="0">
                  <c:v>0.67109526895657801</c:v>
                </c:pt>
                <c:pt idx="1">
                  <c:v>0.10790667530784186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72-4B83-8F94-D02A54528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5503201295654401"/>
          <c:y val="0.34224316389051002"/>
          <c:w val="0.26994614429130498"/>
          <c:h val="0.394384660250801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n-AU" sz="1200" b="1">
                <a:latin typeface="Arial Narrow" panose="020B0606020202030204" pitchFamily="34" charset="0"/>
              </a:rPr>
              <a:t>Persentase (%) Bibit Crown Gulud</a:t>
            </a:r>
            <a:r>
              <a:rPr lang="en-AU" sz="1200" b="1" baseline="0">
                <a:latin typeface="Arial Narrow" panose="020B0606020202030204" pitchFamily="34" charset="0"/>
              </a:rPr>
              <a:t> Dalam</a:t>
            </a:r>
            <a:endParaRPr lang="en-AU" sz="1200" b="1">
              <a:latin typeface="Arial Narrow" panose="020B0606020202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046880198019496E-2"/>
          <c:y val="0.26162464967756799"/>
          <c:w val="0.54906769369199304"/>
          <c:h val="0.555026298801391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41B-4E70-B4C1-DB3A7630221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41B-4E70-B4C1-DB3A7630221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Graph!$P$3:$P$4</c:f>
              <c:strCache>
                <c:ptCount val="2"/>
                <c:pt idx="0">
                  <c:v>Normal</c:v>
                </c:pt>
                <c:pt idx="1">
                  <c:v>Afkir</c:v>
                </c:pt>
              </c:strCache>
            </c:strRef>
          </c:cat>
          <c:val>
            <c:numRef>
              <c:f>Graph!$Q$3:$Q$4</c:f>
              <c:numCache>
                <c:formatCode>0.00%</c:formatCode>
                <c:ptCount val="2"/>
                <c:pt idx="0">
                  <c:v>0.1958846403110823</c:v>
                </c:pt>
                <c:pt idx="1">
                  <c:v>2.5113415424497729E-2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1B-4E70-B4C1-DB3A76302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5503201295654401"/>
          <c:y val="0.34224316389051002"/>
          <c:w val="0.26994614429130498"/>
          <c:h val="0.394384660250801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185964</xdr:rowOff>
    </xdr:from>
    <xdr:to>
      <xdr:col>30</xdr:col>
      <xdr:colOff>442214</xdr:colOff>
      <xdr:row>60</xdr:row>
      <xdr:rowOff>57678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786" y="929821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607314</xdr:colOff>
      <xdr:row>57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830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607314</xdr:colOff>
      <xdr:row>56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415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57150</xdr:colOff>
      <xdr:row>1</xdr:row>
      <xdr:rowOff>0</xdr:rowOff>
    </xdr:from>
    <xdr:to>
      <xdr:col>20</xdr:col>
      <xdr:colOff>361950</xdr:colOff>
      <xdr:row>10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73192</xdr:colOff>
      <xdr:row>10</xdr:row>
      <xdr:rowOff>161925</xdr:rowOff>
    </xdr:from>
    <xdr:to>
      <xdr:col>20</xdr:col>
      <xdr:colOff>377992</xdr:colOff>
      <xdr:row>23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50132</xdr:colOff>
      <xdr:row>22</xdr:row>
      <xdr:rowOff>110289</xdr:rowOff>
    </xdr:from>
    <xdr:to>
      <xdr:col>20</xdr:col>
      <xdr:colOff>354932</xdr:colOff>
      <xdr:row>31</xdr:row>
      <xdr:rowOff>127334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60158</xdr:colOff>
      <xdr:row>31</xdr:row>
      <xdr:rowOff>40106</xdr:rowOff>
    </xdr:from>
    <xdr:to>
      <xdr:col>20</xdr:col>
      <xdr:colOff>300789</xdr:colOff>
      <xdr:row>43</xdr:row>
      <xdr:rowOff>38602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120315</xdr:colOff>
      <xdr:row>42</xdr:row>
      <xdr:rowOff>50132</xdr:rowOff>
    </xdr:from>
    <xdr:to>
      <xdr:col>20</xdr:col>
      <xdr:colOff>218573</xdr:colOff>
      <xdr:row>51</xdr:row>
      <xdr:rowOff>67176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110290</xdr:colOff>
      <xdr:row>51</xdr:row>
      <xdr:rowOff>40106</xdr:rowOff>
    </xdr:from>
    <xdr:to>
      <xdr:col>20</xdr:col>
      <xdr:colOff>210553</xdr:colOff>
      <xdr:row>63</xdr:row>
      <xdr:rowOff>38603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85725</xdr:rowOff>
    </xdr:from>
    <xdr:to>
      <xdr:col>4</xdr:col>
      <xdr:colOff>504825</xdr:colOff>
      <xdr:row>22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5</xdr:row>
      <xdr:rowOff>85725</xdr:rowOff>
    </xdr:from>
    <xdr:to>
      <xdr:col>11</xdr:col>
      <xdr:colOff>504825</xdr:colOff>
      <xdr:row>22</xdr:row>
      <xdr:rowOff>114299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5</xdr:row>
      <xdr:rowOff>85725</xdr:rowOff>
    </xdr:from>
    <xdr:to>
      <xdr:col>18</xdr:col>
      <xdr:colOff>504825</xdr:colOff>
      <xdr:row>22</xdr:row>
      <xdr:rowOff>114299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882"/>
  <sheetViews>
    <sheetView showGridLines="0" zoomScale="90" zoomScaleNormal="90" workbookViewId="0">
      <pane xSplit="26" ySplit="7" topLeftCell="AA8" activePane="bottomRight" state="frozen"/>
      <selection pane="topRight"/>
      <selection pane="bottomLeft"/>
      <selection pane="bottomRight" activeCell="C10" sqref="C10"/>
    </sheetView>
  </sheetViews>
  <sheetFormatPr defaultColWidth="0" defaultRowHeight="13.5"/>
  <cols>
    <col min="1" max="1" width="1.140625" style="1" customWidth="1"/>
    <col min="2" max="2" width="1.42578125" style="1" customWidth="1"/>
    <col min="3" max="3" width="4.28515625" style="1" customWidth="1"/>
    <col min="4" max="4" width="5.85546875" style="1" customWidth="1"/>
    <col min="5" max="5" width="4.42578125" style="1" customWidth="1"/>
    <col min="6" max="6" width="5.28515625" style="1" customWidth="1"/>
    <col min="7" max="7" width="7" style="1" customWidth="1"/>
    <col min="8" max="8" width="4.85546875" style="1" customWidth="1"/>
    <col min="9" max="9" width="3.42578125" style="1" customWidth="1"/>
    <col min="10" max="10" width="1.5703125" style="1" customWidth="1"/>
    <col min="11" max="11" width="4.28515625" style="1" customWidth="1"/>
    <col min="12" max="12" width="5.85546875" style="1" customWidth="1"/>
    <col min="13" max="13" width="4.42578125" style="1" customWidth="1"/>
    <col min="14" max="14" width="5.28515625" style="1" customWidth="1"/>
    <col min="15" max="15" width="7" style="1" customWidth="1"/>
    <col min="16" max="16" width="4.85546875" style="1" customWidth="1"/>
    <col min="17" max="17" width="3.42578125" style="1" customWidth="1"/>
    <col min="18" max="18" width="1.5703125" style="1" customWidth="1"/>
    <col min="19" max="19" width="4.28515625" style="1" customWidth="1"/>
    <col min="20" max="20" width="5.85546875" style="1" customWidth="1"/>
    <col min="21" max="21" width="4.42578125" style="1" customWidth="1"/>
    <col min="22" max="22" width="5.28515625" style="1" customWidth="1"/>
    <col min="23" max="23" width="7" style="1" customWidth="1"/>
    <col min="24" max="24" width="4.85546875" style="1" customWidth="1"/>
    <col min="25" max="25" width="3.42578125" style="1" customWidth="1"/>
    <col min="26" max="26" width="0.85546875" style="1" customWidth="1"/>
    <col min="27" max="27" width="4.28515625" style="1" customWidth="1"/>
    <col min="28" max="28" width="5.28515625" style="1" customWidth="1"/>
    <col min="29" max="29" width="4" style="1" customWidth="1"/>
    <col min="30" max="30" width="5.28515625" style="1" customWidth="1"/>
    <col min="31" max="31" width="4.28515625" style="1" customWidth="1"/>
    <col min="32" max="32" width="5.28515625" style="1" customWidth="1"/>
    <col min="33" max="33" width="4.28515625" style="1" customWidth="1"/>
    <col min="34" max="34" width="5.28515625" style="1" customWidth="1"/>
    <col min="35" max="35" width="4.28515625" style="1" customWidth="1"/>
    <col min="36" max="36" width="5.28515625" style="1" customWidth="1"/>
    <col min="37" max="37" width="4" style="1" customWidth="1"/>
    <col min="38" max="38" width="5.28515625" style="1" customWidth="1"/>
    <col min="39" max="39" width="1.140625" style="1" customWidth="1"/>
    <col min="40" max="40" width="5.28515625" style="1" customWidth="1"/>
    <col min="41" max="42" width="6.85546875" style="1" customWidth="1"/>
    <col min="43" max="43" width="1.140625" style="1" customWidth="1"/>
    <col min="44" max="16383" width="6.85546875" style="1" hidden="1"/>
    <col min="16384" max="16384" width="1.7109375" style="1" hidden="1"/>
  </cols>
  <sheetData>
    <row r="1" spans="2:42" ht="6" customHeight="1"/>
    <row r="2" spans="2:42" ht="15.75" customHeight="1">
      <c r="C2" s="314" t="s">
        <v>0</v>
      </c>
      <c r="D2" s="314" t="s">
        <v>1</v>
      </c>
      <c r="E2" s="314" t="s">
        <v>2</v>
      </c>
      <c r="F2" s="314">
        <v>12</v>
      </c>
      <c r="K2" s="314" t="s">
        <v>0</v>
      </c>
      <c r="L2" s="314" t="s">
        <v>1</v>
      </c>
      <c r="M2" s="314" t="s">
        <v>2</v>
      </c>
      <c r="N2" s="314">
        <v>11</v>
      </c>
      <c r="S2" s="314" t="s">
        <v>0</v>
      </c>
      <c r="T2" s="314" t="s">
        <v>1</v>
      </c>
      <c r="U2" s="314" t="s">
        <v>2</v>
      </c>
      <c r="V2" s="314">
        <v>10</v>
      </c>
    </row>
    <row r="3" spans="2:42" ht="6" customHeight="1"/>
    <row r="4" spans="2:42">
      <c r="C4" s="363" t="s">
        <v>3</v>
      </c>
      <c r="D4" s="365" t="s">
        <v>4</v>
      </c>
      <c r="E4" s="315" t="s">
        <v>5</v>
      </c>
      <c r="F4" s="315"/>
      <c r="G4" s="316" t="s">
        <v>6</v>
      </c>
      <c r="H4" s="316" t="s">
        <v>7</v>
      </c>
      <c r="I4" s="361" t="s">
        <v>8</v>
      </c>
      <c r="K4" s="363" t="s">
        <v>3</v>
      </c>
      <c r="L4" s="365" t="s">
        <v>4</v>
      </c>
      <c r="M4" s="315" t="s">
        <v>5</v>
      </c>
      <c r="N4" s="315"/>
      <c r="O4" s="316" t="s">
        <v>6</v>
      </c>
      <c r="P4" s="316" t="s">
        <v>7</v>
      </c>
      <c r="Q4" s="361" t="s">
        <v>8</v>
      </c>
      <c r="S4" s="363" t="s">
        <v>3</v>
      </c>
      <c r="T4" s="365" t="s">
        <v>4</v>
      </c>
      <c r="U4" s="315" t="s">
        <v>5</v>
      </c>
      <c r="V4" s="315"/>
      <c r="W4" s="316" t="s">
        <v>6</v>
      </c>
      <c r="X4" s="316" t="s">
        <v>7</v>
      </c>
      <c r="Y4" s="361" t="s">
        <v>8</v>
      </c>
      <c r="AA4" s="328" t="s">
        <v>9</v>
      </c>
      <c r="AB4" s="329"/>
      <c r="AC4" s="330" t="s">
        <v>10</v>
      </c>
      <c r="AD4" s="330"/>
      <c r="AE4" s="329" t="s">
        <v>11</v>
      </c>
      <c r="AF4" s="329"/>
      <c r="AG4" s="330" t="s">
        <v>12</v>
      </c>
      <c r="AH4" s="330"/>
      <c r="AI4" s="329" t="s">
        <v>13</v>
      </c>
      <c r="AJ4" s="329"/>
      <c r="AK4" s="330" t="s">
        <v>14</v>
      </c>
      <c r="AL4" s="344"/>
      <c r="AN4" s="329" t="s">
        <v>15</v>
      </c>
      <c r="AO4" s="329"/>
      <c r="AP4" s="329"/>
    </row>
    <row r="5" spans="2:42">
      <c r="C5" s="364"/>
      <c r="D5" s="366"/>
      <c r="E5" s="317" t="s">
        <v>15</v>
      </c>
      <c r="F5" s="317" t="s">
        <v>16</v>
      </c>
      <c r="G5" s="318" t="s">
        <v>17</v>
      </c>
      <c r="H5" s="318" t="s">
        <v>18</v>
      </c>
      <c r="I5" s="362"/>
      <c r="K5" s="364"/>
      <c r="L5" s="366"/>
      <c r="M5" s="317" t="s">
        <v>15</v>
      </c>
      <c r="N5" s="317" t="s">
        <v>16</v>
      </c>
      <c r="O5" s="318" t="s">
        <v>17</v>
      </c>
      <c r="P5" s="318" t="s">
        <v>18</v>
      </c>
      <c r="Q5" s="362"/>
      <c r="S5" s="364"/>
      <c r="T5" s="366"/>
      <c r="U5" s="317" t="s">
        <v>15</v>
      </c>
      <c r="V5" s="317" t="s">
        <v>16</v>
      </c>
      <c r="W5" s="318" t="s">
        <v>17</v>
      </c>
      <c r="X5" s="318" t="s">
        <v>18</v>
      </c>
      <c r="Y5" s="362"/>
      <c r="AA5" s="331" t="s">
        <v>19</v>
      </c>
      <c r="AB5" s="332" t="s">
        <v>20</v>
      </c>
      <c r="AC5" s="333" t="s">
        <v>19</v>
      </c>
      <c r="AD5" s="334" t="s">
        <v>20</v>
      </c>
      <c r="AE5" s="335" t="s">
        <v>19</v>
      </c>
      <c r="AF5" s="332" t="s">
        <v>20</v>
      </c>
      <c r="AG5" s="333" t="s">
        <v>19</v>
      </c>
      <c r="AH5" s="334" t="s">
        <v>20</v>
      </c>
      <c r="AI5" s="335" t="s">
        <v>19</v>
      </c>
      <c r="AJ5" s="332" t="s">
        <v>20</v>
      </c>
      <c r="AK5" s="333" t="s">
        <v>19</v>
      </c>
      <c r="AL5" s="345" t="s">
        <v>20</v>
      </c>
      <c r="AN5" s="335">
        <v>12</v>
      </c>
      <c r="AO5" s="335">
        <v>11</v>
      </c>
      <c r="AP5" s="335">
        <v>10</v>
      </c>
    </row>
    <row r="6" spans="2:42">
      <c r="B6" s="319" t="s">
        <v>21</v>
      </c>
      <c r="C6" s="147"/>
      <c r="D6" s="147"/>
      <c r="E6" s="147"/>
      <c r="F6" s="147"/>
      <c r="G6" s="147"/>
      <c r="H6" s="147"/>
      <c r="I6" s="147"/>
      <c r="K6" s="147"/>
      <c r="L6" s="147"/>
      <c r="M6" s="147"/>
      <c r="N6" s="147"/>
      <c r="O6" s="147"/>
      <c r="P6" s="147"/>
      <c r="Q6" s="147"/>
      <c r="S6" s="147"/>
      <c r="T6" s="147"/>
      <c r="U6" s="147"/>
      <c r="V6" s="147"/>
      <c r="W6" s="147"/>
      <c r="X6" s="147"/>
      <c r="Y6" s="147"/>
      <c r="AA6" s="336"/>
      <c r="AB6" s="337"/>
      <c r="AC6" s="337"/>
      <c r="AD6" s="337"/>
      <c r="AE6" s="337"/>
      <c r="AF6" s="337"/>
      <c r="AG6" s="337"/>
      <c r="AH6" s="337"/>
      <c r="AI6" s="337"/>
      <c r="AJ6" s="337"/>
      <c r="AK6" s="337"/>
      <c r="AL6" s="346"/>
      <c r="AN6" s="337"/>
      <c r="AO6" s="337"/>
      <c r="AP6" s="337"/>
    </row>
    <row r="7" spans="2:42">
      <c r="B7" s="319" t="s">
        <v>21</v>
      </c>
      <c r="C7" s="320">
        <v>1</v>
      </c>
      <c r="D7" s="321" t="s">
        <v>1</v>
      </c>
      <c r="E7" s="321">
        <v>12</v>
      </c>
      <c r="F7" s="321" t="s">
        <v>19</v>
      </c>
      <c r="G7" s="322">
        <v>24</v>
      </c>
      <c r="H7" s="322">
        <v>358</v>
      </c>
      <c r="I7" s="326" t="s">
        <v>22</v>
      </c>
      <c r="K7" s="320">
        <v>1</v>
      </c>
      <c r="L7" s="321" t="s">
        <v>1</v>
      </c>
      <c r="M7" s="321">
        <v>11</v>
      </c>
      <c r="N7" s="321" t="s">
        <v>19</v>
      </c>
      <c r="O7" s="322">
        <v>22</v>
      </c>
      <c r="P7" s="322">
        <v>278</v>
      </c>
      <c r="Q7" s="326" t="s">
        <v>23</v>
      </c>
      <c r="S7" s="320">
        <v>1</v>
      </c>
      <c r="T7" s="321" t="s">
        <v>1</v>
      </c>
      <c r="U7" s="321">
        <v>10</v>
      </c>
      <c r="V7" s="321" t="s">
        <v>19</v>
      </c>
      <c r="W7" s="322">
        <v>20</v>
      </c>
      <c r="X7" s="322">
        <v>217</v>
      </c>
      <c r="Y7" s="326" t="s">
        <v>23</v>
      </c>
      <c r="AA7" s="338">
        <f>IF($F7=AA$5,$G7,"x")</f>
        <v>24</v>
      </c>
      <c r="AB7" s="339" t="str">
        <f>IF($F7=AB$5,$G7,"x")</f>
        <v>x</v>
      </c>
      <c r="AC7" s="340">
        <f>IF($F7=AC$5,$H7,"x")</f>
        <v>358</v>
      </c>
      <c r="AD7" s="340" t="str">
        <f>IF($F7=AD$5,$H7,"x")</f>
        <v>x</v>
      </c>
      <c r="AE7" s="339">
        <f>IF($N7=AE$5,$O7,"x")</f>
        <v>22</v>
      </c>
      <c r="AF7" s="339" t="str">
        <f>IF($N7=AF$5,$O7,"x")</f>
        <v>x</v>
      </c>
      <c r="AG7" s="340">
        <f>IF($N7=AG$5,$P7,"x")</f>
        <v>278</v>
      </c>
      <c r="AH7" s="340" t="str">
        <f>IF($N7=AH$5,$P7,"x")</f>
        <v>x</v>
      </c>
      <c r="AI7" s="339">
        <f>IF($V7=AI$5,$W7,"x")</f>
        <v>20</v>
      </c>
      <c r="AJ7" s="339" t="str">
        <f t="shared" ref="AJ7:AJ22" si="0">IF($V7=AJ$5,$W7,"x")</f>
        <v>x</v>
      </c>
      <c r="AK7" s="340">
        <f>IF($V7=AK$5,$X7,"x")</f>
        <v>217</v>
      </c>
      <c r="AL7" s="347" t="str">
        <f>IF($V7=AL$5,$X7,"x")</f>
        <v>x</v>
      </c>
      <c r="AN7" s="339" t="str">
        <f>IF(ISERROR(VLOOKUP($I7,'TB. Bantuan'!$C$3:$E$28,2,0)=0),"x",VLOOKUP($I7,'TB. Bantuan'!$C$3:$E$28,2,0))</f>
        <v>T2</v>
      </c>
      <c r="AO7" s="339" t="str">
        <f>IF(ISERROR(VLOOKUP($Q7,'TB. Bantuan'!$C$3:$E$28,2,0)=0),"x",VLOOKUP($Q7,'TB. Bantuan'!$C$3:$E$28,2,0))</f>
        <v>N</v>
      </c>
      <c r="AP7" s="339" t="str">
        <f>IF(ISERROR(VLOOKUP($Y7,'TB. Bantuan'!$C$3:$E$28,2,0)=0),"x",VLOOKUP($Y7,'TB. Bantuan'!$C$3:$E$28,2,0))</f>
        <v>N</v>
      </c>
    </row>
    <row r="8" spans="2:42">
      <c r="B8" s="319" t="s">
        <v>21</v>
      </c>
      <c r="C8" s="323">
        <f>C7+1</f>
        <v>2</v>
      </c>
      <c r="D8" s="324" t="s">
        <v>1</v>
      </c>
      <c r="E8" s="324">
        <v>12</v>
      </c>
      <c r="F8" s="324" t="s">
        <v>19</v>
      </c>
      <c r="G8" s="325">
        <v>24</v>
      </c>
      <c r="H8" s="325">
        <v>354</v>
      </c>
      <c r="I8" s="327" t="s">
        <v>23</v>
      </c>
      <c r="K8" s="323">
        <f>K7+1</f>
        <v>2</v>
      </c>
      <c r="L8" s="324" t="s">
        <v>1</v>
      </c>
      <c r="M8" s="324">
        <v>11</v>
      </c>
      <c r="N8" s="324" t="s">
        <v>19</v>
      </c>
      <c r="O8" s="325">
        <v>22.5</v>
      </c>
      <c r="P8" s="325">
        <v>236</v>
      </c>
      <c r="Q8" s="327" t="s">
        <v>23</v>
      </c>
      <c r="S8" s="323">
        <f>S7+1</f>
        <v>2</v>
      </c>
      <c r="T8" s="324" t="s">
        <v>1</v>
      </c>
      <c r="U8" s="324">
        <v>10</v>
      </c>
      <c r="V8" s="324" t="s">
        <v>19</v>
      </c>
      <c r="W8" s="325">
        <v>18.5</v>
      </c>
      <c r="X8" s="325">
        <v>259</v>
      </c>
      <c r="Y8" s="327" t="s">
        <v>23</v>
      </c>
      <c r="AA8" s="341">
        <f t="shared" ref="AA8:AB71" si="1">IF($F8=AA$5,$G8,"x")</f>
        <v>24</v>
      </c>
      <c r="AB8" s="342" t="str">
        <f t="shared" si="1"/>
        <v>x</v>
      </c>
      <c r="AC8" s="343">
        <f t="shared" ref="AC8:AD71" si="2">IF($F8=AC$5,$H8,"x")</f>
        <v>354</v>
      </c>
      <c r="AD8" s="343" t="str">
        <f t="shared" si="2"/>
        <v>x</v>
      </c>
      <c r="AE8" s="342">
        <f t="shared" ref="AE8:AF71" si="3">IF($N8=AE$5,$O8,"x")</f>
        <v>22.5</v>
      </c>
      <c r="AF8" s="342" t="str">
        <f t="shared" si="3"/>
        <v>x</v>
      </c>
      <c r="AG8" s="343">
        <f t="shared" ref="AG8:AH71" si="4">IF($N8=AG$5,$P8,"x")</f>
        <v>236</v>
      </c>
      <c r="AH8" s="343" t="str">
        <f t="shared" si="4"/>
        <v>x</v>
      </c>
      <c r="AI8" s="342">
        <f t="shared" ref="AI8:AJ71" si="5">IF($V8=AI$5,$W8,"x")</f>
        <v>18.5</v>
      </c>
      <c r="AJ8" s="342" t="str">
        <f t="shared" si="0"/>
        <v>x</v>
      </c>
      <c r="AK8" s="343">
        <f t="shared" ref="AK8:AL71" si="6">IF($V8=AK$5,$X8,"x")</f>
        <v>259</v>
      </c>
      <c r="AL8" s="348" t="str">
        <f t="shared" si="6"/>
        <v>x</v>
      </c>
      <c r="AN8" s="342" t="str">
        <f>IF(ISERROR(VLOOKUP($I8,'TB. Bantuan'!$C$3:$E$28,2,0)=0),"x",VLOOKUP($I8,'TB. Bantuan'!$C$3:$E$28,2,0))</f>
        <v>N</v>
      </c>
      <c r="AO8" s="342" t="str">
        <f>IF(ISERROR(VLOOKUP($Q8,'TB. Bantuan'!$C$3:$E$28,2,0)=0),"x",VLOOKUP($Q8,'TB. Bantuan'!$C$3:$E$28,2,0))</f>
        <v>N</v>
      </c>
      <c r="AP8" s="342" t="str">
        <f>IF(ISERROR(VLOOKUP($Y8,'TB. Bantuan'!$C$3:$E$28,2,0)=0),"x",VLOOKUP($Y8,'TB. Bantuan'!$C$3:$E$28,2,0))</f>
        <v>N</v>
      </c>
    </row>
    <row r="9" spans="2:42">
      <c r="B9" s="319" t="s">
        <v>21</v>
      </c>
      <c r="C9" s="323">
        <f t="shared" ref="C9:C72" si="7">C8+1</f>
        <v>3</v>
      </c>
      <c r="D9" s="324" t="s">
        <v>1</v>
      </c>
      <c r="E9" s="324">
        <v>12</v>
      </c>
      <c r="F9" s="324" t="s">
        <v>19</v>
      </c>
      <c r="G9" s="325">
        <v>22</v>
      </c>
      <c r="H9" s="325">
        <v>390</v>
      </c>
      <c r="I9" s="327" t="s">
        <v>22</v>
      </c>
      <c r="K9" s="323">
        <f t="shared" ref="K9:K72" si="8">K8+1</f>
        <v>3</v>
      </c>
      <c r="L9" s="324" t="s">
        <v>1</v>
      </c>
      <c r="M9" s="324">
        <v>11</v>
      </c>
      <c r="N9" s="324" t="s">
        <v>19</v>
      </c>
      <c r="O9" s="325">
        <v>29</v>
      </c>
      <c r="P9" s="325">
        <v>397</v>
      </c>
      <c r="Q9" s="327" t="s">
        <v>23</v>
      </c>
      <c r="S9" s="323">
        <f t="shared" ref="S9:S72" si="9">S8+1</f>
        <v>3</v>
      </c>
      <c r="T9" s="324" t="s">
        <v>1</v>
      </c>
      <c r="U9" s="324">
        <v>10</v>
      </c>
      <c r="V9" s="324" t="s">
        <v>19</v>
      </c>
      <c r="W9" s="325">
        <v>19.5</v>
      </c>
      <c r="X9" s="325">
        <v>139</v>
      </c>
      <c r="Y9" s="327" t="s">
        <v>23</v>
      </c>
      <c r="AA9" s="341">
        <f t="shared" si="1"/>
        <v>22</v>
      </c>
      <c r="AB9" s="342" t="str">
        <f t="shared" si="1"/>
        <v>x</v>
      </c>
      <c r="AC9" s="343">
        <f t="shared" si="2"/>
        <v>390</v>
      </c>
      <c r="AD9" s="343" t="str">
        <f t="shared" si="2"/>
        <v>x</v>
      </c>
      <c r="AE9" s="342">
        <f t="shared" si="3"/>
        <v>29</v>
      </c>
      <c r="AF9" s="342" t="str">
        <f t="shared" si="3"/>
        <v>x</v>
      </c>
      <c r="AG9" s="343">
        <f t="shared" si="4"/>
        <v>397</v>
      </c>
      <c r="AH9" s="343" t="str">
        <f t="shared" si="4"/>
        <v>x</v>
      </c>
      <c r="AI9" s="342">
        <f t="shared" si="5"/>
        <v>19.5</v>
      </c>
      <c r="AJ9" s="342" t="str">
        <f t="shared" si="0"/>
        <v>x</v>
      </c>
      <c r="AK9" s="343">
        <f t="shared" si="6"/>
        <v>139</v>
      </c>
      <c r="AL9" s="348" t="str">
        <f t="shared" si="6"/>
        <v>x</v>
      </c>
      <c r="AN9" s="342" t="str">
        <f>IF(ISERROR(VLOOKUP($I9,'TB. Bantuan'!$C$3:$E$28,2,0)=0),"x",VLOOKUP($I9,'TB. Bantuan'!$C$3:$E$28,2,0))</f>
        <v>T2</v>
      </c>
      <c r="AO9" s="342" t="str">
        <f>IF(ISERROR(VLOOKUP($Q9,'TB. Bantuan'!$C$3:$E$28,2,0)=0),"x",VLOOKUP($Q9,'TB. Bantuan'!$C$3:$E$28,2,0))</f>
        <v>N</v>
      </c>
      <c r="AP9" s="342" t="str">
        <f>IF(ISERROR(VLOOKUP($Y9,'TB. Bantuan'!$C$3:$E$28,2,0)=0),"x",VLOOKUP($Y9,'TB. Bantuan'!$C$3:$E$28,2,0))</f>
        <v>N</v>
      </c>
    </row>
    <row r="10" spans="2:42">
      <c r="B10" s="319" t="s">
        <v>21</v>
      </c>
      <c r="C10" s="323">
        <f t="shared" si="7"/>
        <v>4</v>
      </c>
      <c r="D10" s="324" t="s">
        <v>1</v>
      </c>
      <c r="E10" s="324">
        <v>12</v>
      </c>
      <c r="F10" s="324" t="s">
        <v>19</v>
      </c>
      <c r="G10" s="325">
        <v>23</v>
      </c>
      <c r="H10" s="325">
        <v>218</v>
      </c>
      <c r="I10" s="327" t="s">
        <v>23</v>
      </c>
      <c r="K10" s="323">
        <f t="shared" si="8"/>
        <v>4</v>
      </c>
      <c r="L10" s="324" t="s">
        <v>1</v>
      </c>
      <c r="M10" s="324">
        <v>11</v>
      </c>
      <c r="N10" s="324" t="s">
        <v>19</v>
      </c>
      <c r="O10" s="325">
        <v>14</v>
      </c>
      <c r="P10" s="325">
        <v>125</v>
      </c>
      <c r="Q10" s="327" t="s">
        <v>23</v>
      </c>
      <c r="S10" s="323">
        <f t="shared" si="9"/>
        <v>4</v>
      </c>
      <c r="T10" s="324" t="s">
        <v>1</v>
      </c>
      <c r="U10" s="324">
        <v>10</v>
      </c>
      <c r="V10" s="324" t="s">
        <v>19</v>
      </c>
      <c r="W10" s="325">
        <v>22</v>
      </c>
      <c r="X10" s="325">
        <v>264</v>
      </c>
      <c r="Y10" s="327" t="s">
        <v>23</v>
      </c>
      <c r="AA10" s="341">
        <f t="shared" si="1"/>
        <v>23</v>
      </c>
      <c r="AB10" s="342" t="str">
        <f t="shared" si="1"/>
        <v>x</v>
      </c>
      <c r="AC10" s="343">
        <f t="shared" si="2"/>
        <v>218</v>
      </c>
      <c r="AD10" s="343" t="str">
        <f t="shared" si="2"/>
        <v>x</v>
      </c>
      <c r="AE10" s="342">
        <f t="shared" si="3"/>
        <v>14</v>
      </c>
      <c r="AF10" s="342" t="str">
        <f t="shared" si="3"/>
        <v>x</v>
      </c>
      <c r="AG10" s="343">
        <f t="shared" si="4"/>
        <v>125</v>
      </c>
      <c r="AH10" s="343" t="str">
        <f t="shared" si="4"/>
        <v>x</v>
      </c>
      <c r="AI10" s="342">
        <f t="shared" si="5"/>
        <v>22</v>
      </c>
      <c r="AJ10" s="342" t="str">
        <f t="shared" si="0"/>
        <v>x</v>
      </c>
      <c r="AK10" s="343">
        <f t="shared" si="6"/>
        <v>264</v>
      </c>
      <c r="AL10" s="348" t="str">
        <f t="shared" si="6"/>
        <v>x</v>
      </c>
      <c r="AN10" s="342" t="str">
        <f>IF(ISERROR(VLOOKUP($I10,'TB. Bantuan'!$C$3:$E$28,2,0)=0),"x",VLOOKUP($I10,'TB. Bantuan'!$C$3:$E$28,2,0))</f>
        <v>N</v>
      </c>
      <c r="AO10" s="342" t="str">
        <f>IF(ISERROR(VLOOKUP($Q10,'TB. Bantuan'!$C$3:$E$28,2,0)=0),"x",VLOOKUP($Q10,'TB. Bantuan'!$C$3:$E$28,2,0))</f>
        <v>N</v>
      </c>
      <c r="AP10" s="342" t="str">
        <f>IF(ISERROR(VLOOKUP($Y10,'TB. Bantuan'!$C$3:$E$28,2,0)=0),"x",VLOOKUP($Y10,'TB. Bantuan'!$C$3:$E$28,2,0))</f>
        <v>N</v>
      </c>
    </row>
    <row r="11" spans="2:42">
      <c r="B11" s="319" t="s">
        <v>21</v>
      </c>
      <c r="C11" s="323">
        <f t="shared" si="7"/>
        <v>5</v>
      </c>
      <c r="D11" s="324" t="s">
        <v>1</v>
      </c>
      <c r="E11" s="324">
        <v>12</v>
      </c>
      <c r="F11" s="324" t="s">
        <v>19</v>
      </c>
      <c r="G11" s="325">
        <v>24</v>
      </c>
      <c r="H11" s="325">
        <v>282</v>
      </c>
      <c r="I11" s="327" t="s">
        <v>23</v>
      </c>
      <c r="K11" s="323">
        <f t="shared" si="8"/>
        <v>5</v>
      </c>
      <c r="L11" s="324" t="s">
        <v>1</v>
      </c>
      <c r="M11" s="324">
        <v>11</v>
      </c>
      <c r="N11" s="324" t="s">
        <v>19</v>
      </c>
      <c r="O11" s="325">
        <v>21.5</v>
      </c>
      <c r="P11" s="325">
        <v>216</v>
      </c>
      <c r="Q11" s="327" t="s">
        <v>23</v>
      </c>
      <c r="S11" s="323">
        <f t="shared" si="9"/>
        <v>5</v>
      </c>
      <c r="T11" s="324" t="s">
        <v>1</v>
      </c>
      <c r="U11" s="324">
        <v>10</v>
      </c>
      <c r="V11" s="324" t="s">
        <v>19</v>
      </c>
      <c r="W11" s="325">
        <v>22.5</v>
      </c>
      <c r="X11" s="325">
        <v>259</v>
      </c>
      <c r="Y11" s="327" t="s">
        <v>23</v>
      </c>
      <c r="AA11" s="341">
        <f t="shared" si="1"/>
        <v>24</v>
      </c>
      <c r="AB11" s="342" t="str">
        <f t="shared" si="1"/>
        <v>x</v>
      </c>
      <c r="AC11" s="343">
        <f t="shared" si="2"/>
        <v>282</v>
      </c>
      <c r="AD11" s="343" t="str">
        <f t="shared" si="2"/>
        <v>x</v>
      </c>
      <c r="AE11" s="342">
        <f t="shared" si="3"/>
        <v>21.5</v>
      </c>
      <c r="AF11" s="342" t="str">
        <f t="shared" si="3"/>
        <v>x</v>
      </c>
      <c r="AG11" s="343">
        <f t="shared" si="4"/>
        <v>216</v>
      </c>
      <c r="AH11" s="343" t="str">
        <f t="shared" si="4"/>
        <v>x</v>
      </c>
      <c r="AI11" s="342">
        <f t="shared" si="5"/>
        <v>22.5</v>
      </c>
      <c r="AJ11" s="342" t="str">
        <f t="shared" si="0"/>
        <v>x</v>
      </c>
      <c r="AK11" s="343">
        <f t="shared" si="6"/>
        <v>259</v>
      </c>
      <c r="AL11" s="348" t="str">
        <f t="shared" si="6"/>
        <v>x</v>
      </c>
      <c r="AN11" s="342" t="str">
        <f>IF(ISERROR(VLOOKUP($I11,'TB. Bantuan'!$C$3:$E$28,2,0)=0),"x",VLOOKUP($I11,'TB. Bantuan'!$C$3:$E$28,2,0))</f>
        <v>N</v>
      </c>
      <c r="AO11" s="342" t="str">
        <f>IF(ISERROR(VLOOKUP($Q11,'TB. Bantuan'!$C$3:$E$28,2,0)=0),"x",VLOOKUP($Q11,'TB. Bantuan'!$C$3:$E$28,2,0))</f>
        <v>N</v>
      </c>
      <c r="AP11" s="342" t="str">
        <f>IF(ISERROR(VLOOKUP($Y11,'TB. Bantuan'!$C$3:$E$28,2,0)=0),"x",VLOOKUP($Y11,'TB. Bantuan'!$C$3:$E$28,2,0))</f>
        <v>N</v>
      </c>
    </row>
    <row r="12" spans="2:42">
      <c r="B12" s="319" t="s">
        <v>21</v>
      </c>
      <c r="C12" s="323">
        <f t="shared" si="7"/>
        <v>6</v>
      </c>
      <c r="D12" s="324" t="s">
        <v>1</v>
      </c>
      <c r="E12" s="324">
        <v>12</v>
      </c>
      <c r="F12" s="324" t="s">
        <v>19</v>
      </c>
      <c r="G12" s="325">
        <v>26</v>
      </c>
      <c r="H12" s="325">
        <v>226</v>
      </c>
      <c r="I12" s="327" t="s">
        <v>23</v>
      </c>
      <c r="K12" s="323">
        <f t="shared" si="8"/>
        <v>6</v>
      </c>
      <c r="L12" s="324" t="s">
        <v>1</v>
      </c>
      <c r="M12" s="324">
        <v>11</v>
      </c>
      <c r="N12" s="324" t="s">
        <v>19</v>
      </c>
      <c r="O12" s="325">
        <v>24</v>
      </c>
      <c r="P12" s="325">
        <v>344</v>
      </c>
      <c r="Q12" s="327" t="s">
        <v>23</v>
      </c>
      <c r="S12" s="323">
        <f t="shared" si="9"/>
        <v>6</v>
      </c>
      <c r="T12" s="324" t="s">
        <v>1</v>
      </c>
      <c r="U12" s="324">
        <v>10</v>
      </c>
      <c r="V12" s="324" t="s">
        <v>19</v>
      </c>
      <c r="W12" s="325">
        <v>24</v>
      </c>
      <c r="X12" s="325">
        <v>195</v>
      </c>
      <c r="Y12" s="327" t="s">
        <v>23</v>
      </c>
      <c r="AA12" s="341">
        <f t="shared" si="1"/>
        <v>26</v>
      </c>
      <c r="AB12" s="342" t="str">
        <f t="shared" si="1"/>
        <v>x</v>
      </c>
      <c r="AC12" s="343">
        <f t="shared" si="2"/>
        <v>226</v>
      </c>
      <c r="AD12" s="343" t="str">
        <f t="shared" si="2"/>
        <v>x</v>
      </c>
      <c r="AE12" s="342">
        <f t="shared" si="3"/>
        <v>24</v>
      </c>
      <c r="AF12" s="342" t="str">
        <f t="shared" si="3"/>
        <v>x</v>
      </c>
      <c r="AG12" s="343">
        <f t="shared" si="4"/>
        <v>344</v>
      </c>
      <c r="AH12" s="343" t="str">
        <f t="shared" si="4"/>
        <v>x</v>
      </c>
      <c r="AI12" s="342">
        <f t="shared" si="5"/>
        <v>24</v>
      </c>
      <c r="AJ12" s="342" t="str">
        <f t="shared" si="0"/>
        <v>x</v>
      </c>
      <c r="AK12" s="343">
        <f t="shared" si="6"/>
        <v>195</v>
      </c>
      <c r="AL12" s="348" t="str">
        <f t="shared" si="6"/>
        <v>x</v>
      </c>
      <c r="AN12" s="342" t="str">
        <f>IF(ISERROR(VLOOKUP($I12,'TB. Bantuan'!$C$3:$E$28,2,0)=0),"x",VLOOKUP($I12,'TB. Bantuan'!$C$3:$E$28,2,0))</f>
        <v>N</v>
      </c>
      <c r="AO12" s="342" t="str">
        <f>IF(ISERROR(VLOOKUP($Q12,'TB. Bantuan'!$C$3:$E$28,2,0)=0),"x",VLOOKUP($Q12,'TB. Bantuan'!$C$3:$E$28,2,0))</f>
        <v>N</v>
      </c>
      <c r="AP12" s="342" t="str">
        <f>IF(ISERROR(VLOOKUP($Y12,'TB. Bantuan'!$C$3:$E$28,2,0)=0),"x",VLOOKUP($Y12,'TB. Bantuan'!$C$3:$E$28,2,0))</f>
        <v>N</v>
      </c>
    </row>
    <row r="13" spans="2:42">
      <c r="B13" s="319" t="s">
        <v>21</v>
      </c>
      <c r="C13" s="323">
        <f t="shared" si="7"/>
        <v>7</v>
      </c>
      <c r="D13" s="324" t="s">
        <v>1</v>
      </c>
      <c r="E13" s="324">
        <v>12</v>
      </c>
      <c r="F13" s="324" t="s">
        <v>19</v>
      </c>
      <c r="G13" s="325">
        <v>27</v>
      </c>
      <c r="H13" s="325">
        <v>294</v>
      </c>
      <c r="I13" s="327" t="s">
        <v>23</v>
      </c>
      <c r="K13" s="323">
        <f t="shared" si="8"/>
        <v>7</v>
      </c>
      <c r="L13" s="324" t="s">
        <v>1</v>
      </c>
      <c r="M13" s="324">
        <v>11</v>
      </c>
      <c r="N13" s="324" t="s">
        <v>19</v>
      </c>
      <c r="O13" s="325">
        <v>25.5</v>
      </c>
      <c r="P13" s="325">
        <v>286</v>
      </c>
      <c r="Q13" s="327" t="s">
        <v>23</v>
      </c>
      <c r="S13" s="323">
        <f t="shared" si="9"/>
        <v>7</v>
      </c>
      <c r="T13" s="324" t="s">
        <v>1</v>
      </c>
      <c r="U13" s="324">
        <v>10</v>
      </c>
      <c r="V13" s="324" t="s">
        <v>19</v>
      </c>
      <c r="W13" s="325">
        <v>22.5</v>
      </c>
      <c r="X13" s="325">
        <v>297</v>
      </c>
      <c r="Y13" s="327" t="s">
        <v>23</v>
      </c>
      <c r="AA13" s="341">
        <f t="shared" si="1"/>
        <v>27</v>
      </c>
      <c r="AB13" s="342" t="str">
        <f t="shared" si="1"/>
        <v>x</v>
      </c>
      <c r="AC13" s="343">
        <f t="shared" si="2"/>
        <v>294</v>
      </c>
      <c r="AD13" s="343" t="str">
        <f t="shared" si="2"/>
        <v>x</v>
      </c>
      <c r="AE13" s="342">
        <f t="shared" si="3"/>
        <v>25.5</v>
      </c>
      <c r="AF13" s="342" t="str">
        <f t="shared" si="3"/>
        <v>x</v>
      </c>
      <c r="AG13" s="343">
        <f t="shared" si="4"/>
        <v>286</v>
      </c>
      <c r="AH13" s="343" t="str">
        <f t="shared" si="4"/>
        <v>x</v>
      </c>
      <c r="AI13" s="342">
        <f t="shared" si="5"/>
        <v>22.5</v>
      </c>
      <c r="AJ13" s="342" t="str">
        <f t="shared" si="0"/>
        <v>x</v>
      </c>
      <c r="AK13" s="343">
        <f t="shared" si="6"/>
        <v>297</v>
      </c>
      <c r="AL13" s="348" t="str">
        <f t="shared" si="6"/>
        <v>x</v>
      </c>
      <c r="AN13" s="342" t="str">
        <f>IF(ISERROR(VLOOKUP($I13,'TB. Bantuan'!$C$3:$E$28,2,0)=0),"x",VLOOKUP($I13,'TB. Bantuan'!$C$3:$E$28,2,0))</f>
        <v>N</v>
      </c>
      <c r="AO13" s="342" t="str">
        <f>IF(ISERROR(VLOOKUP($Q13,'TB. Bantuan'!$C$3:$E$28,2,0)=0),"x",VLOOKUP($Q13,'TB. Bantuan'!$C$3:$E$28,2,0))</f>
        <v>N</v>
      </c>
      <c r="AP13" s="342" t="str">
        <f>IF(ISERROR(VLOOKUP($Y13,'TB. Bantuan'!$C$3:$E$28,2,0)=0),"x",VLOOKUP($Y13,'TB. Bantuan'!$C$3:$E$28,2,0))</f>
        <v>N</v>
      </c>
    </row>
    <row r="14" spans="2:42">
      <c r="B14" s="319" t="s">
        <v>21</v>
      </c>
      <c r="C14" s="323">
        <f t="shared" si="7"/>
        <v>8</v>
      </c>
      <c r="D14" s="324" t="s">
        <v>1</v>
      </c>
      <c r="E14" s="324">
        <v>12</v>
      </c>
      <c r="F14" s="324" t="s">
        <v>19</v>
      </c>
      <c r="G14" s="325">
        <v>23</v>
      </c>
      <c r="H14" s="325">
        <v>315</v>
      </c>
      <c r="I14" s="327" t="s">
        <v>23</v>
      </c>
      <c r="K14" s="323">
        <f t="shared" si="8"/>
        <v>8</v>
      </c>
      <c r="L14" s="324" t="s">
        <v>1</v>
      </c>
      <c r="M14" s="324">
        <v>11</v>
      </c>
      <c r="N14" s="324" t="s">
        <v>19</v>
      </c>
      <c r="O14" s="325">
        <v>24.5</v>
      </c>
      <c r="P14" s="325">
        <v>416</v>
      </c>
      <c r="Q14" s="327" t="s">
        <v>22</v>
      </c>
      <c r="S14" s="323">
        <f t="shared" si="9"/>
        <v>8</v>
      </c>
      <c r="T14" s="324" t="s">
        <v>1</v>
      </c>
      <c r="U14" s="324">
        <v>10</v>
      </c>
      <c r="V14" s="324" t="s">
        <v>19</v>
      </c>
      <c r="W14" s="325">
        <v>16.5</v>
      </c>
      <c r="X14" s="325">
        <v>165</v>
      </c>
      <c r="Y14" s="327" t="s">
        <v>23</v>
      </c>
      <c r="AA14" s="341">
        <f t="shared" si="1"/>
        <v>23</v>
      </c>
      <c r="AB14" s="342" t="str">
        <f t="shared" si="1"/>
        <v>x</v>
      </c>
      <c r="AC14" s="343">
        <f t="shared" si="2"/>
        <v>315</v>
      </c>
      <c r="AD14" s="343" t="str">
        <f t="shared" si="2"/>
        <v>x</v>
      </c>
      <c r="AE14" s="342">
        <f t="shared" si="3"/>
        <v>24.5</v>
      </c>
      <c r="AF14" s="342" t="str">
        <f t="shared" si="3"/>
        <v>x</v>
      </c>
      <c r="AG14" s="343">
        <f t="shared" si="4"/>
        <v>416</v>
      </c>
      <c r="AH14" s="343" t="str">
        <f t="shared" si="4"/>
        <v>x</v>
      </c>
      <c r="AI14" s="342">
        <f t="shared" si="5"/>
        <v>16.5</v>
      </c>
      <c r="AJ14" s="342" t="str">
        <f t="shared" si="0"/>
        <v>x</v>
      </c>
      <c r="AK14" s="343">
        <f t="shared" si="6"/>
        <v>165</v>
      </c>
      <c r="AL14" s="348" t="str">
        <f t="shared" si="6"/>
        <v>x</v>
      </c>
      <c r="AN14" s="342" t="str">
        <f>IF(ISERROR(VLOOKUP($I14,'TB. Bantuan'!$C$3:$E$28,2,0)=0),"x",VLOOKUP($I14,'TB. Bantuan'!$C$3:$E$28,2,0))</f>
        <v>N</v>
      </c>
      <c r="AO14" s="342" t="str">
        <f>IF(ISERROR(VLOOKUP($Q14,'TB. Bantuan'!$C$3:$E$28,2,0)=0),"x",VLOOKUP($Q14,'TB. Bantuan'!$C$3:$E$28,2,0))</f>
        <v>T2</v>
      </c>
      <c r="AP14" s="342" t="str">
        <f>IF(ISERROR(VLOOKUP($Y14,'TB. Bantuan'!$C$3:$E$28,2,0)=0),"x",VLOOKUP($Y14,'TB. Bantuan'!$C$3:$E$28,2,0))</f>
        <v>N</v>
      </c>
    </row>
    <row r="15" spans="2:42">
      <c r="B15" s="319" t="s">
        <v>21</v>
      </c>
      <c r="C15" s="323">
        <f t="shared" si="7"/>
        <v>9</v>
      </c>
      <c r="D15" s="324" t="s">
        <v>1</v>
      </c>
      <c r="E15" s="324">
        <v>12</v>
      </c>
      <c r="F15" s="324" t="s">
        <v>19</v>
      </c>
      <c r="G15" s="325">
        <v>24</v>
      </c>
      <c r="H15" s="325">
        <v>209</v>
      </c>
      <c r="I15" s="327" t="s">
        <v>23</v>
      </c>
      <c r="K15" s="323">
        <f t="shared" si="8"/>
        <v>9</v>
      </c>
      <c r="L15" s="324" t="s">
        <v>1</v>
      </c>
      <c r="M15" s="324">
        <v>11</v>
      </c>
      <c r="N15" s="324" t="s">
        <v>19</v>
      </c>
      <c r="O15" s="325">
        <v>21</v>
      </c>
      <c r="P15" s="325">
        <v>153</v>
      </c>
      <c r="Q15" s="327" t="s">
        <v>23</v>
      </c>
      <c r="S15" s="323">
        <f t="shared" si="9"/>
        <v>9</v>
      </c>
      <c r="T15" s="324" t="s">
        <v>1</v>
      </c>
      <c r="U15" s="324">
        <v>10</v>
      </c>
      <c r="V15" s="324" t="s">
        <v>19</v>
      </c>
      <c r="W15" s="325">
        <v>22.5</v>
      </c>
      <c r="X15" s="325">
        <v>276</v>
      </c>
      <c r="Y15" s="327" t="s">
        <v>23</v>
      </c>
      <c r="AA15" s="341">
        <f t="shared" si="1"/>
        <v>24</v>
      </c>
      <c r="AB15" s="342" t="str">
        <f t="shared" si="1"/>
        <v>x</v>
      </c>
      <c r="AC15" s="343">
        <f t="shared" si="2"/>
        <v>209</v>
      </c>
      <c r="AD15" s="343" t="str">
        <f t="shared" si="2"/>
        <v>x</v>
      </c>
      <c r="AE15" s="342">
        <f t="shared" si="3"/>
        <v>21</v>
      </c>
      <c r="AF15" s="342" t="str">
        <f t="shared" si="3"/>
        <v>x</v>
      </c>
      <c r="AG15" s="343">
        <f t="shared" si="4"/>
        <v>153</v>
      </c>
      <c r="AH15" s="343" t="str">
        <f t="shared" si="4"/>
        <v>x</v>
      </c>
      <c r="AI15" s="342">
        <f t="shared" si="5"/>
        <v>22.5</v>
      </c>
      <c r="AJ15" s="342" t="str">
        <f t="shared" si="0"/>
        <v>x</v>
      </c>
      <c r="AK15" s="343">
        <f t="shared" si="6"/>
        <v>276</v>
      </c>
      <c r="AL15" s="348" t="str">
        <f t="shared" si="6"/>
        <v>x</v>
      </c>
      <c r="AN15" s="342" t="str">
        <f>IF(ISERROR(VLOOKUP($I15,'TB. Bantuan'!$C$3:$E$28,2,0)=0),"x",VLOOKUP($I15,'TB. Bantuan'!$C$3:$E$28,2,0))</f>
        <v>N</v>
      </c>
      <c r="AO15" s="342" t="str">
        <f>IF(ISERROR(VLOOKUP($Q15,'TB. Bantuan'!$C$3:$E$28,2,0)=0),"x",VLOOKUP($Q15,'TB. Bantuan'!$C$3:$E$28,2,0))</f>
        <v>N</v>
      </c>
      <c r="AP15" s="342" t="str">
        <f>IF(ISERROR(VLOOKUP($Y15,'TB. Bantuan'!$C$3:$E$28,2,0)=0),"x",VLOOKUP($Y15,'TB. Bantuan'!$C$3:$E$28,2,0))</f>
        <v>N</v>
      </c>
    </row>
    <row r="16" spans="2:42">
      <c r="B16" s="319" t="s">
        <v>21</v>
      </c>
      <c r="C16" s="323">
        <f t="shared" si="7"/>
        <v>10</v>
      </c>
      <c r="D16" s="324" t="s">
        <v>1</v>
      </c>
      <c r="E16" s="324">
        <v>12</v>
      </c>
      <c r="F16" s="324" t="s">
        <v>19</v>
      </c>
      <c r="G16" s="325">
        <v>22</v>
      </c>
      <c r="H16" s="325">
        <v>222</v>
      </c>
      <c r="I16" s="327" t="s">
        <v>23</v>
      </c>
      <c r="K16" s="323">
        <f t="shared" si="8"/>
        <v>10</v>
      </c>
      <c r="L16" s="324" t="s">
        <v>1</v>
      </c>
      <c r="M16" s="324">
        <v>11</v>
      </c>
      <c r="N16" s="324" t="s">
        <v>19</v>
      </c>
      <c r="O16" s="325">
        <v>24</v>
      </c>
      <c r="P16" s="325">
        <v>252</v>
      </c>
      <c r="Q16" s="327" t="s">
        <v>23</v>
      </c>
      <c r="S16" s="323">
        <f t="shared" si="9"/>
        <v>10</v>
      </c>
      <c r="T16" s="324" t="s">
        <v>1</v>
      </c>
      <c r="U16" s="324">
        <v>10</v>
      </c>
      <c r="V16" s="324" t="s">
        <v>19</v>
      </c>
      <c r="W16" s="325">
        <v>24</v>
      </c>
      <c r="X16" s="325">
        <v>293</v>
      </c>
      <c r="Y16" s="327" t="s">
        <v>23</v>
      </c>
      <c r="AA16" s="341">
        <f t="shared" si="1"/>
        <v>22</v>
      </c>
      <c r="AB16" s="342" t="str">
        <f t="shared" si="1"/>
        <v>x</v>
      </c>
      <c r="AC16" s="343">
        <f t="shared" si="2"/>
        <v>222</v>
      </c>
      <c r="AD16" s="343" t="str">
        <f t="shared" si="2"/>
        <v>x</v>
      </c>
      <c r="AE16" s="342">
        <f t="shared" si="3"/>
        <v>24</v>
      </c>
      <c r="AF16" s="342" t="str">
        <f t="shared" si="3"/>
        <v>x</v>
      </c>
      <c r="AG16" s="343">
        <f t="shared" si="4"/>
        <v>252</v>
      </c>
      <c r="AH16" s="343" t="str">
        <f t="shared" si="4"/>
        <v>x</v>
      </c>
      <c r="AI16" s="342">
        <f t="shared" si="5"/>
        <v>24</v>
      </c>
      <c r="AJ16" s="342" t="str">
        <f t="shared" si="0"/>
        <v>x</v>
      </c>
      <c r="AK16" s="343">
        <f t="shared" si="6"/>
        <v>293</v>
      </c>
      <c r="AL16" s="348" t="str">
        <f t="shared" si="6"/>
        <v>x</v>
      </c>
      <c r="AN16" s="342" t="str">
        <f>IF(ISERROR(VLOOKUP($I16,'TB. Bantuan'!$C$3:$E$28,2,0)=0),"x",VLOOKUP($I16,'TB. Bantuan'!$C$3:$E$28,2,0))</f>
        <v>N</v>
      </c>
      <c r="AO16" s="342" t="str">
        <f>IF(ISERROR(VLOOKUP($Q16,'TB. Bantuan'!$C$3:$E$28,2,0)=0),"x",VLOOKUP($Q16,'TB. Bantuan'!$C$3:$E$28,2,0))</f>
        <v>N</v>
      </c>
      <c r="AP16" s="342" t="str">
        <f>IF(ISERROR(VLOOKUP($Y16,'TB. Bantuan'!$C$3:$E$28,2,0)=0),"x",VLOOKUP($Y16,'TB. Bantuan'!$C$3:$E$28,2,0))</f>
        <v>N</v>
      </c>
    </row>
    <row r="17" spans="2:42">
      <c r="B17" s="319" t="s">
        <v>21</v>
      </c>
      <c r="C17" s="323">
        <f t="shared" si="7"/>
        <v>11</v>
      </c>
      <c r="D17" s="324" t="s">
        <v>1</v>
      </c>
      <c r="E17" s="324">
        <v>12</v>
      </c>
      <c r="F17" s="324" t="s">
        <v>19</v>
      </c>
      <c r="G17" s="325">
        <v>23</v>
      </c>
      <c r="H17" s="325">
        <v>256</v>
      </c>
      <c r="I17" s="327" t="s">
        <v>23</v>
      </c>
      <c r="K17" s="323">
        <f t="shared" si="8"/>
        <v>11</v>
      </c>
      <c r="L17" s="324" t="s">
        <v>1</v>
      </c>
      <c r="M17" s="324">
        <v>11</v>
      </c>
      <c r="N17" s="324" t="s">
        <v>19</v>
      </c>
      <c r="O17" s="325">
        <v>19.5</v>
      </c>
      <c r="P17" s="325">
        <v>115</v>
      </c>
      <c r="Q17" s="327" t="s">
        <v>23</v>
      </c>
      <c r="S17" s="323">
        <f t="shared" si="9"/>
        <v>11</v>
      </c>
      <c r="T17" s="324" t="s">
        <v>1</v>
      </c>
      <c r="U17" s="324">
        <v>10</v>
      </c>
      <c r="V17" s="324" t="s">
        <v>19</v>
      </c>
      <c r="W17" s="325">
        <v>24</v>
      </c>
      <c r="X17" s="325">
        <v>221</v>
      </c>
      <c r="Y17" s="327" t="s">
        <v>23</v>
      </c>
      <c r="AA17" s="341">
        <f t="shared" si="1"/>
        <v>23</v>
      </c>
      <c r="AB17" s="342" t="str">
        <f t="shared" si="1"/>
        <v>x</v>
      </c>
      <c r="AC17" s="343">
        <f t="shared" si="2"/>
        <v>256</v>
      </c>
      <c r="AD17" s="343" t="str">
        <f t="shared" si="2"/>
        <v>x</v>
      </c>
      <c r="AE17" s="342">
        <f t="shared" si="3"/>
        <v>19.5</v>
      </c>
      <c r="AF17" s="342" t="str">
        <f t="shared" si="3"/>
        <v>x</v>
      </c>
      <c r="AG17" s="343">
        <f t="shared" si="4"/>
        <v>115</v>
      </c>
      <c r="AH17" s="343" t="str">
        <f t="shared" si="4"/>
        <v>x</v>
      </c>
      <c r="AI17" s="342">
        <f t="shared" si="5"/>
        <v>24</v>
      </c>
      <c r="AJ17" s="342" t="str">
        <f t="shared" si="0"/>
        <v>x</v>
      </c>
      <c r="AK17" s="343">
        <f t="shared" si="6"/>
        <v>221</v>
      </c>
      <c r="AL17" s="348" t="str">
        <f t="shared" si="6"/>
        <v>x</v>
      </c>
      <c r="AN17" s="342" t="str">
        <f>IF(ISERROR(VLOOKUP($I17,'TB. Bantuan'!$C$3:$E$28,2,0)=0),"x",VLOOKUP($I17,'TB. Bantuan'!$C$3:$E$28,2,0))</f>
        <v>N</v>
      </c>
      <c r="AO17" s="342" t="str">
        <f>IF(ISERROR(VLOOKUP($Q17,'TB. Bantuan'!$C$3:$E$28,2,0)=0),"x",VLOOKUP($Q17,'TB. Bantuan'!$C$3:$E$28,2,0))</f>
        <v>N</v>
      </c>
      <c r="AP17" s="342" t="str">
        <f>IF(ISERROR(VLOOKUP($Y17,'TB. Bantuan'!$C$3:$E$28,2,0)=0),"x",VLOOKUP($Y17,'TB. Bantuan'!$C$3:$E$28,2,0))</f>
        <v>N</v>
      </c>
    </row>
    <row r="18" spans="2:42">
      <c r="B18" s="319" t="s">
        <v>21</v>
      </c>
      <c r="C18" s="323">
        <f t="shared" si="7"/>
        <v>12</v>
      </c>
      <c r="D18" s="324" t="s">
        <v>1</v>
      </c>
      <c r="E18" s="324">
        <v>12</v>
      </c>
      <c r="F18" s="324" t="s">
        <v>19</v>
      </c>
      <c r="G18" s="325">
        <v>24</v>
      </c>
      <c r="H18" s="325">
        <v>284</v>
      </c>
      <c r="I18" s="327" t="s">
        <v>23</v>
      </c>
      <c r="K18" s="323">
        <f t="shared" si="8"/>
        <v>12</v>
      </c>
      <c r="L18" s="324" t="s">
        <v>1</v>
      </c>
      <c r="M18" s="324">
        <v>11</v>
      </c>
      <c r="N18" s="324" t="s">
        <v>19</v>
      </c>
      <c r="O18" s="325">
        <v>24.5</v>
      </c>
      <c r="P18" s="325">
        <v>265</v>
      </c>
      <c r="Q18" s="327" t="s">
        <v>23</v>
      </c>
      <c r="S18" s="323">
        <f t="shared" si="9"/>
        <v>12</v>
      </c>
      <c r="T18" s="324" t="s">
        <v>1</v>
      </c>
      <c r="U18" s="324">
        <v>10</v>
      </c>
      <c r="V18" s="324" t="s">
        <v>19</v>
      </c>
      <c r="W18" s="325">
        <v>20.5</v>
      </c>
      <c r="X18" s="325">
        <v>218</v>
      </c>
      <c r="Y18" s="327" t="s">
        <v>23</v>
      </c>
      <c r="AA18" s="341">
        <f t="shared" si="1"/>
        <v>24</v>
      </c>
      <c r="AB18" s="342" t="str">
        <f t="shared" si="1"/>
        <v>x</v>
      </c>
      <c r="AC18" s="343">
        <f t="shared" si="2"/>
        <v>284</v>
      </c>
      <c r="AD18" s="343" t="str">
        <f t="shared" si="2"/>
        <v>x</v>
      </c>
      <c r="AE18" s="342">
        <f t="shared" si="3"/>
        <v>24.5</v>
      </c>
      <c r="AF18" s="342" t="str">
        <f t="shared" si="3"/>
        <v>x</v>
      </c>
      <c r="AG18" s="343">
        <f t="shared" si="4"/>
        <v>265</v>
      </c>
      <c r="AH18" s="343" t="str">
        <f t="shared" si="4"/>
        <v>x</v>
      </c>
      <c r="AI18" s="342">
        <f t="shared" si="5"/>
        <v>20.5</v>
      </c>
      <c r="AJ18" s="342" t="str">
        <f t="shared" si="0"/>
        <v>x</v>
      </c>
      <c r="AK18" s="343">
        <f t="shared" si="6"/>
        <v>218</v>
      </c>
      <c r="AL18" s="348" t="str">
        <f t="shared" si="6"/>
        <v>x</v>
      </c>
      <c r="AN18" s="342" t="str">
        <f>IF(ISERROR(VLOOKUP($I18,'TB. Bantuan'!$C$3:$E$28,2,0)=0),"x",VLOOKUP($I18,'TB. Bantuan'!$C$3:$E$28,2,0))</f>
        <v>N</v>
      </c>
      <c r="AO18" s="342" t="str">
        <f>IF(ISERROR(VLOOKUP($Q18,'TB. Bantuan'!$C$3:$E$28,2,0)=0),"x",VLOOKUP($Q18,'TB. Bantuan'!$C$3:$E$28,2,0))</f>
        <v>N</v>
      </c>
      <c r="AP18" s="342" t="str">
        <f>IF(ISERROR(VLOOKUP($Y18,'TB. Bantuan'!$C$3:$E$28,2,0)=0),"x",VLOOKUP($Y18,'TB. Bantuan'!$C$3:$E$28,2,0))</f>
        <v>N</v>
      </c>
    </row>
    <row r="19" spans="2:42">
      <c r="B19" s="319" t="s">
        <v>21</v>
      </c>
      <c r="C19" s="323">
        <f t="shared" si="7"/>
        <v>13</v>
      </c>
      <c r="D19" s="324" t="s">
        <v>1</v>
      </c>
      <c r="E19" s="324">
        <v>12</v>
      </c>
      <c r="F19" s="324" t="s">
        <v>19</v>
      </c>
      <c r="G19" s="325">
        <v>18</v>
      </c>
      <c r="H19" s="325">
        <v>212</v>
      </c>
      <c r="I19" s="327" t="s">
        <v>23</v>
      </c>
      <c r="K19" s="323">
        <f t="shared" si="8"/>
        <v>13</v>
      </c>
      <c r="L19" s="324" t="s">
        <v>1</v>
      </c>
      <c r="M19" s="324">
        <v>11</v>
      </c>
      <c r="N19" s="324" t="s">
        <v>19</v>
      </c>
      <c r="O19" s="325">
        <v>25</v>
      </c>
      <c r="P19" s="325">
        <v>251</v>
      </c>
      <c r="Q19" s="327" t="s">
        <v>23</v>
      </c>
      <c r="S19" s="323">
        <f t="shared" si="9"/>
        <v>13</v>
      </c>
      <c r="T19" s="324" t="s">
        <v>1</v>
      </c>
      <c r="U19" s="324">
        <v>10</v>
      </c>
      <c r="V19" s="324" t="s">
        <v>19</v>
      </c>
      <c r="W19" s="325">
        <v>24.5</v>
      </c>
      <c r="X19" s="325">
        <v>343</v>
      </c>
      <c r="Y19" s="327" t="s">
        <v>23</v>
      </c>
      <c r="AA19" s="341">
        <f t="shared" si="1"/>
        <v>18</v>
      </c>
      <c r="AB19" s="342" t="str">
        <f t="shared" si="1"/>
        <v>x</v>
      </c>
      <c r="AC19" s="343">
        <f t="shared" si="2"/>
        <v>212</v>
      </c>
      <c r="AD19" s="343" t="str">
        <f t="shared" si="2"/>
        <v>x</v>
      </c>
      <c r="AE19" s="342">
        <f t="shared" si="3"/>
        <v>25</v>
      </c>
      <c r="AF19" s="342" t="str">
        <f t="shared" si="3"/>
        <v>x</v>
      </c>
      <c r="AG19" s="343">
        <f t="shared" si="4"/>
        <v>251</v>
      </c>
      <c r="AH19" s="343" t="str">
        <f t="shared" si="4"/>
        <v>x</v>
      </c>
      <c r="AI19" s="342">
        <f t="shared" si="5"/>
        <v>24.5</v>
      </c>
      <c r="AJ19" s="342" t="str">
        <f t="shared" si="0"/>
        <v>x</v>
      </c>
      <c r="AK19" s="343">
        <f t="shared" si="6"/>
        <v>343</v>
      </c>
      <c r="AL19" s="348" t="str">
        <f t="shared" si="6"/>
        <v>x</v>
      </c>
      <c r="AN19" s="342" t="str">
        <f>IF(ISERROR(VLOOKUP($I19,'TB. Bantuan'!$C$3:$E$28,2,0)=0),"x",VLOOKUP($I19,'TB. Bantuan'!$C$3:$E$28,2,0))</f>
        <v>N</v>
      </c>
      <c r="AO19" s="342" t="str">
        <f>IF(ISERROR(VLOOKUP($Q19,'TB. Bantuan'!$C$3:$E$28,2,0)=0),"x",VLOOKUP($Q19,'TB. Bantuan'!$C$3:$E$28,2,0))</f>
        <v>N</v>
      </c>
      <c r="AP19" s="342" t="str">
        <f>IF(ISERROR(VLOOKUP($Y19,'TB. Bantuan'!$C$3:$E$28,2,0)=0),"x",VLOOKUP($Y19,'TB. Bantuan'!$C$3:$E$28,2,0))</f>
        <v>N</v>
      </c>
    </row>
    <row r="20" spans="2:42">
      <c r="B20" s="319" t="s">
        <v>21</v>
      </c>
      <c r="C20" s="323">
        <f t="shared" si="7"/>
        <v>14</v>
      </c>
      <c r="D20" s="324" t="s">
        <v>1</v>
      </c>
      <c r="E20" s="324">
        <v>12</v>
      </c>
      <c r="F20" s="324" t="s">
        <v>19</v>
      </c>
      <c r="G20" s="325">
        <v>23</v>
      </c>
      <c r="H20" s="325">
        <v>182</v>
      </c>
      <c r="I20" s="327" t="s">
        <v>23</v>
      </c>
      <c r="K20" s="323">
        <f t="shared" si="8"/>
        <v>14</v>
      </c>
      <c r="L20" s="324" t="s">
        <v>1</v>
      </c>
      <c r="M20" s="324">
        <v>11</v>
      </c>
      <c r="N20" s="324" t="s">
        <v>19</v>
      </c>
      <c r="O20" s="325">
        <v>18</v>
      </c>
      <c r="P20" s="325">
        <v>231</v>
      </c>
      <c r="Q20" s="327" t="s">
        <v>22</v>
      </c>
      <c r="S20" s="323">
        <f t="shared" si="9"/>
        <v>14</v>
      </c>
      <c r="T20" s="324" t="s">
        <v>1</v>
      </c>
      <c r="U20" s="324">
        <v>10</v>
      </c>
      <c r="V20" s="324" t="s">
        <v>19</v>
      </c>
      <c r="W20" s="325">
        <v>23</v>
      </c>
      <c r="X20" s="325">
        <v>230</v>
      </c>
      <c r="Y20" s="327" t="s">
        <v>23</v>
      </c>
      <c r="AA20" s="341">
        <f t="shared" si="1"/>
        <v>23</v>
      </c>
      <c r="AB20" s="342" t="str">
        <f t="shared" si="1"/>
        <v>x</v>
      </c>
      <c r="AC20" s="343">
        <f t="shared" si="2"/>
        <v>182</v>
      </c>
      <c r="AD20" s="343" t="str">
        <f t="shared" si="2"/>
        <v>x</v>
      </c>
      <c r="AE20" s="342">
        <f t="shared" si="3"/>
        <v>18</v>
      </c>
      <c r="AF20" s="342" t="str">
        <f t="shared" si="3"/>
        <v>x</v>
      </c>
      <c r="AG20" s="343">
        <f t="shared" si="4"/>
        <v>231</v>
      </c>
      <c r="AH20" s="343" t="str">
        <f t="shared" si="4"/>
        <v>x</v>
      </c>
      <c r="AI20" s="342">
        <f t="shared" si="5"/>
        <v>23</v>
      </c>
      <c r="AJ20" s="342" t="str">
        <f t="shared" si="0"/>
        <v>x</v>
      </c>
      <c r="AK20" s="343">
        <f t="shared" si="6"/>
        <v>230</v>
      </c>
      <c r="AL20" s="348" t="str">
        <f t="shared" si="6"/>
        <v>x</v>
      </c>
      <c r="AN20" s="342" t="str">
        <f>IF(ISERROR(VLOOKUP($I20,'TB. Bantuan'!$C$3:$E$28,2,0)=0),"x",VLOOKUP($I20,'TB. Bantuan'!$C$3:$E$28,2,0))</f>
        <v>N</v>
      </c>
      <c r="AO20" s="342" t="str">
        <f>IF(ISERROR(VLOOKUP($Q20,'TB. Bantuan'!$C$3:$E$28,2,0)=0),"x",VLOOKUP($Q20,'TB. Bantuan'!$C$3:$E$28,2,0))</f>
        <v>T2</v>
      </c>
      <c r="AP20" s="342" t="str">
        <f>IF(ISERROR(VLOOKUP($Y20,'TB. Bantuan'!$C$3:$E$28,2,0)=0),"x",VLOOKUP($Y20,'TB. Bantuan'!$C$3:$E$28,2,0))</f>
        <v>N</v>
      </c>
    </row>
    <row r="21" spans="2:42">
      <c r="B21" s="319" t="s">
        <v>21</v>
      </c>
      <c r="C21" s="323">
        <f t="shared" si="7"/>
        <v>15</v>
      </c>
      <c r="D21" s="324" t="s">
        <v>1</v>
      </c>
      <c r="E21" s="324">
        <v>12</v>
      </c>
      <c r="F21" s="324" t="s">
        <v>19</v>
      </c>
      <c r="G21" s="325">
        <v>20</v>
      </c>
      <c r="H21" s="325">
        <v>277</v>
      </c>
      <c r="I21" s="327" t="s">
        <v>23</v>
      </c>
      <c r="K21" s="323">
        <f t="shared" si="8"/>
        <v>15</v>
      </c>
      <c r="L21" s="324" t="s">
        <v>1</v>
      </c>
      <c r="M21" s="324">
        <v>11</v>
      </c>
      <c r="N21" s="324" t="s">
        <v>19</v>
      </c>
      <c r="O21" s="325">
        <v>22.5</v>
      </c>
      <c r="P21" s="325">
        <v>281</v>
      </c>
      <c r="Q21" s="327" t="s">
        <v>23</v>
      </c>
      <c r="S21" s="323">
        <f t="shared" si="9"/>
        <v>15</v>
      </c>
      <c r="T21" s="324" t="s">
        <v>1</v>
      </c>
      <c r="U21" s="324">
        <v>10</v>
      </c>
      <c r="V21" s="324" t="s">
        <v>19</v>
      </c>
      <c r="W21" s="325">
        <v>19.5</v>
      </c>
      <c r="X21" s="325">
        <v>193</v>
      </c>
      <c r="Y21" s="327" t="s">
        <v>23</v>
      </c>
      <c r="AA21" s="341">
        <f t="shared" si="1"/>
        <v>20</v>
      </c>
      <c r="AB21" s="342" t="str">
        <f t="shared" si="1"/>
        <v>x</v>
      </c>
      <c r="AC21" s="343">
        <f t="shared" si="2"/>
        <v>277</v>
      </c>
      <c r="AD21" s="343" t="str">
        <f t="shared" si="2"/>
        <v>x</v>
      </c>
      <c r="AE21" s="342">
        <f t="shared" si="3"/>
        <v>22.5</v>
      </c>
      <c r="AF21" s="342" t="str">
        <f t="shared" si="3"/>
        <v>x</v>
      </c>
      <c r="AG21" s="343">
        <f t="shared" si="4"/>
        <v>281</v>
      </c>
      <c r="AH21" s="343" t="str">
        <f t="shared" si="4"/>
        <v>x</v>
      </c>
      <c r="AI21" s="342">
        <f t="shared" si="5"/>
        <v>19.5</v>
      </c>
      <c r="AJ21" s="342" t="str">
        <f t="shared" si="0"/>
        <v>x</v>
      </c>
      <c r="AK21" s="343">
        <f t="shared" si="6"/>
        <v>193</v>
      </c>
      <c r="AL21" s="348" t="str">
        <f t="shared" si="6"/>
        <v>x</v>
      </c>
      <c r="AN21" s="342" t="str">
        <f>IF(ISERROR(VLOOKUP($I21,'TB. Bantuan'!$C$3:$E$28,2,0)=0),"x",VLOOKUP($I21,'TB. Bantuan'!$C$3:$E$28,2,0))</f>
        <v>N</v>
      </c>
      <c r="AO21" s="342" t="str">
        <f>IF(ISERROR(VLOOKUP($Q21,'TB. Bantuan'!$C$3:$E$28,2,0)=0),"x",VLOOKUP($Q21,'TB. Bantuan'!$C$3:$E$28,2,0))</f>
        <v>N</v>
      </c>
      <c r="AP21" s="342" t="str">
        <f>IF(ISERROR(VLOOKUP($Y21,'TB. Bantuan'!$C$3:$E$28,2,0)=0),"x",VLOOKUP($Y21,'TB. Bantuan'!$C$3:$E$28,2,0))</f>
        <v>N</v>
      </c>
    </row>
    <row r="22" spans="2:42">
      <c r="B22" s="319" t="s">
        <v>21</v>
      </c>
      <c r="C22" s="323">
        <f t="shared" si="7"/>
        <v>16</v>
      </c>
      <c r="D22" s="324" t="s">
        <v>1</v>
      </c>
      <c r="E22" s="324">
        <v>12</v>
      </c>
      <c r="F22" s="324" t="s">
        <v>19</v>
      </c>
      <c r="G22" s="325">
        <v>21</v>
      </c>
      <c r="H22" s="325">
        <v>220</v>
      </c>
      <c r="I22" s="327" t="s">
        <v>23</v>
      </c>
      <c r="K22" s="323">
        <f t="shared" si="8"/>
        <v>16</v>
      </c>
      <c r="L22" s="324" t="s">
        <v>1</v>
      </c>
      <c r="M22" s="324">
        <v>11</v>
      </c>
      <c r="N22" s="324" t="s">
        <v>19</v>
      </c>
      <c r="O22" s="325">
        <v>16.5</v>
      </c>
      <c r="P22" s="325">
        <v>194</v>
      </c>
      <c r="Q22" s="327" t="s">
        <v>23</v>
      </c>
      <c r="S22" s="323">
        <f t="shared" si="9"/>
        <v>16</v>
      </c>
      <c r="T22" s="324" t="s">
        <v>1</v>
      </c>
      <c r="U22" s="324">
        <v>10</v>
      </c>
      <c r="V22" s="324" t="s">
        <v>19</v>
      </c>
      <c r="W22" s="325">
        <v>21</v>
      </c>
      <c r="X22" s="325">
        <v>159</v>
      </c>
      <c r="Y22" s="327" t="s">
        <v>23</v>
      </c>
      <c r="AA22" s="341">
        <f t="shared" si="1"/>
        <v>21</v>
      </c>
      <c r="AB22" s="342" t="str">
        <f t="shared" si="1"/>
        <v>x</v>
      </c>
      <c r="AC22" s="343">
        <f t="shared" si="2"/>
        <v>220</v>
      </c>
      <c r="AD22" s="343" t="str">
        <f t="shared" si="2"/>
        <v>x</v>
      </c>
      <c r="AE22" s="342">
        <f t="shared" si="3"/>
        <v>16.5</v>
      </c>
      <c r="AF22" s="342" t="str">
        <f t="shared" si="3"/>
        <v>x</v>
      </c>
      <c r="AG22" s="343">
        <f t="shared" si="4"/>
        <v>194</v>
      </c>
      <c r="AH22" s="343" t="str">
        <f t="shared" si="4"/>
        <v>x</v>
      </c>
      <c r="AI22" s="342">
        <f t="shared" si="5"/>
        <v>21</v>
      </c>
      <c r="AJ22" s="342" t="str">
        <f t="shared" si="0"/>
        <v>x</v>
      </c>
      <c r="AK22" s="343">
        <f t="shared" si="6"/>
        <v>159</v>
      </c>
      <c r="AL22" s="348" t="str">
        <f t="shared" si="6"/>
        <v>x</v>
      </c>
      <c r="AN22" s="342" t="str">
        <f>IF(ISERROR(VLOOKUP($I22,'TB. Bantuan'!$C$3:$E$28,2,0)=0),"x",VLOOKUP($I22,'TB. Bantuan'!$C$3:$E$28,2,0))</f>
        <v>N</v>
      </c>
      <c r="AO22" s="342" t="str">
        <f>IF(ISERROR(VLOOKUP($Q22,'TB. Bantuan'!$C$3:$E$28,2,0)=0),"x",VLOOKUP($Q22,'TB. Bantuan'!$C$3:$E$28,2,0))</f>
        <v>N</v>
      </c>
      <c r="AP22" s="342" t="str">
        <f>IF(ISERROR(VLOOKUP($Y22,'TB. Bantuan'!$C$3:$E$28,2,0)=0),"x",VLOOKUP($Y22,'TB. Bantuan'!$C$3:$E$28,2,0))</f>
        <v>N</v>
      </c>
    </row>
    <row r="23" spans="2:42">
      <c r="B23" s="319" t="s">
        <v>21</v>
      </c>
      <c r="C23" s="323">
        <f t="shared" si="7"/>
        <v>17</v>
      </c>
      <c r="D23" s="324" t="s">
        <v>1</v>
      </c>
      <c r="E23" s="324">
        <v>12</v>
      </c>
      <c r="F23" s="324" t="s">
        <v>19</v>
      </c>
      <c r="G23" s="325">
        <v>23</v>
      </c>
      <c r="H23" s="325">
        <v>276</v>
      </c>
      <c r="I23" s="327" t="s">
        <v>23</v>
      </c>
      <c r="K23" s="323">
        <f t="shared" si="8"/>
        <v>17</v>
      </c>
      <c r="L23" s="324" t="s">
        <v>1</v>
      </c>
      <c r="M23" s="324">
        <v>11</v>
      </c>
      <c r="N23" s="324" t="s">
        <v>19</v>
      </c>
      <c r="O23" s="325">
        <v>20</v>
      </c>
      <c r="P23" s="325">
        <v>326</v>
      </c>
      <c r="Q23" s="327" t="s">
        <v>23</v>
      </c>
      <c r="S23" s="323">
        <f t="shared" si="9"/>
        <v>17</v>
      </c>
      <c r="T23" s="324" t="s">
        <v>1</v>
      </c>
      <c r="U23" s="324">
        <v>10</v>
      </c>
      <c r="V23" s="324" t="s">
        <v>19</v>
      </c>
      <c r="W23" s="325">
        <v>25.5</v>
      </c>
      <c r="X23" s="325">
        <v>302</v>
      </c>
      <c r="Y23" s="327" t="s">
        <v>23</v>
      </c>
      <c r="AA23" s="341">
        <f t="shared" si="1"/>
        <v>23</v>
      </c>
      <c r="AB23" s="342" t="str">
        <f t="shared" si="1"/>
        <v>x</v>
      </c>
      <c r="AC23" s="343">
        <f t="shared" si="2"/>
        <v>276</v>
      </c>
      <c r="AD23" s="343" t="str">
        <f t="shared" si="2"/>
        <v>x</v>
      </c>
      <c r="AE23" s="342">
        <f t="shared" si="3"/>
        <v>20</v>
      </c>
      <c r="AF23" s="342" t="str">
        <f t="shared" si="3"/>
        <v>x</v>
      </c>
      <c r="AG23" s="343">
        <f t="shared" si="4"/>
        <v>326</v>
      </c>
      <c r="AH23" s="343" t="str">
        <f t="shared" si="4"/>
        <v>x</v>
      </c>
      <c r="AI23" s="342">
        <f t="shared" si="5"/>
        <v>25.5</v>
      </c>
      <c r="AJ23" s="342" t="str">
        <f t="shared" si="5"/>
        <v>x</v>
      </c>
      <c r="AK23" s="343">
        <f t="shared" si="6"/>
        <v>302</v>
      </c>
      <c r="AL23" s="348" t="str">
        <f t="shared" si="6"/>
        <v>x</v>
      </c>
      <c r="AN23" s="342" t="str">
        <f>IF(ISERROR(VLOOKUP($I23,'TB. Bantuan'!$C$3:$E$28,2,0)=0),"x",VLOOKUP($I23,'TB. Bantuan'!$C$3:$E$28,2,0))</f>
        <v>N</v>
      </c>
      <c r="AO23" s="342" t="str">
        <f>IF(ISERROR(VLOOKUP($Q23,'TB. Bantuan'!$C$3:$E$28,2,0)=0),"x",VLOOKUP($Q23,'TB. Bantuan'!$C$3:$E$28,2,0))</f>
        <v>N</v>
      </c>
      <c r="AP23" s="342" t="str">
        <f>IF(ISERROR(VLOOKUP($Y23,'TB. Bantuan'!$C$3:$E$28,2,0)=0),"x",VLOOKUP($Y23,'TB. Bantuan'!$C$3:$E$28,2,0))</f>
        <v>N</v>
      </c>
    </row>
    <row r="24" spans="2:42">
      <c r="B24" s="319" t="s">
        <v>21</v>
      </c>
      <c r="C24" s="323">
        <f t="shared" si="7"/>
        <v>18</v>
      </c>
      <c r="D24" s="324" t="s">
        <v>1</v>
      </c>
      <c r="E24" s="324">
        <v>12</v>
      </c>
      <c r="F24" s="324" t="s">
        <v>19</v>
      </c>
      <c r="G24" s="325">
        <v>16</v>
      </c>
      <c r="H24" s="325">
        <v>194</v>
      </c>
      <c r="I24" s="327" t="s">
        <v>23</v>
      </c>
      <c r="K24" s="323">
        <f t="shared" si="8"/>
        <v>18</v>
      </c>
      <c r="L24" s="324" t="s">
        <v>1</v>
      </c>
      <c r="M24" s="324">
        <v>11</v>
      </c>
      <c r="N24" s="324" t="s">
        <v>19</v>
      </c>
      <c r="O24" s="325">
        <v>20</v>
      </c>
      <c r="P24" s="325">
        <v>181</v>
      </c>
      <c r="Q24" s="327" t="s">
        <v>23</v>
      </c>
      <c r="S24" s="323">
        <f t="shared" si="9"/>
        <v>18</v>
      </c>
      <c r="T24" s="324" t="s">
        <v>1</v>
      </c>
      <c r="U24" s="324">
        <v>10</v>
      </c>
      <c r="V24" s="324" t="s">
        <v>19</v>
      </c>
      <c r="W24" s="325">
        <v>22</v>
      </c>
      <c r="X24" s="325">
        <v>242</v>
      </c>
      <c r="Y24" s="327" t="s">
        <v>23</v>
      </c>
      <c r="AA24" s="341">
        <f t="shared" si="1"/>
        <v>16</v>
      </c>
      <c r="AB24" s="342" t="str">
        <f t="shared" si="1"/>
        <v>x</v>
      </c>
      <c r="AC24" s="343">
        <f t="shared" si="2"/>
        <v>194</v>
      </c>
      <c r="AD24" s="343" t="str">
        <f t="shared" si="2"/>
        <v>x</v>
      </c>
      <c r="AE24" s="342">
        <f t="shared" si="3"/>
        <v>20</v>
      </c>
      <c r="AF24" s="342" t="str">
        <f t="shared" si="3"/>
        <v>x</v>
      </c>
      <c r="AG24" s="343">
        <f t="shared" si="4"/>
        <v>181</v>
      </c>
      <c r="AH24" s="343" t="str">
        <f t="shared" si="4"/>
        <v>x</v>
      </c>
      <c r="AI24" s="342">
        <f t="shared" si="5"/>
        <v>22</v>
      </c>
      <c r="AJ24" s="342" t="str">
        <f t="shared" si="5"/>
        <v>x</v>
      </c>
      <c r="AK24" s="343">
        <f t="shared" si="6"/>
        <v>242</v>
      </c>
      <c r="AL24" s="348" t="str">
        <f t="shared" si="6"/>
        <v>x</v>
      </c>
      <c r="AN24" s="342" t="str">
        <f>IF(ISERROR(VLOOKUP($I24,'TB. Bantuan'!$C$3:$E$28,2,0)=0),"x",VLOOKUP($I24,'TB. Bantuan'!$C$3:$E$28,2,0))</f>
        <v>N</v>
      </c>
      <c r="AO24" s="342" t="str">
        <f>IF(ISERROR(VLOOKUP($Q24,'TB. Bantuan'!$C$3:$E$28,2,0)=0),"x",VLOOKUP($Q24,'TB. Bantuan'!$C$3:$E$28,2,0))</f>
        <v>N</v>
      </c>
      <c r="AP24" s="342" t="str">
        <f>IF(ISERROR(VLOOKUP($Y24,'TB. Bantuan'!$C$3:$E$28,2,0)=0),"x",VLOOKUP($Y24,'TB. Bantuan'!$C$3:$E$28,2,0))</f>
        <v>N</v>
      </c>
    </row>
    <row r="25" spans="2:42">
      <c r="B25" s="319" t="s">
        <v>21</v>
      </c>
      <c r="C25" s="323">
        <f t="shared" si="7"/>
        <v>19</v>
      </c>
      <c r="D25" s="324" t="s">
        <v>1</v>
      </c>
      <c r="E25" s="324">
        <v>12</v>
      </c>
      <c r="F25" s="324" t="s">
        <v>19</v>
      </c>
      <c r="G25" s="325">
        <v>15.5</v>
      </c>
      <c r="H25" s="325">
        <v>126</v>
      </c>
      <c r="I25" s="327" t="s">
        <v>24</v>
      </c>
      <c r="K25" s="323">
        <f t="shared" si="8"/>
        <v>19</v>
      </c>
      <c r="L25" s="324" t="s">
        <v>1</v>
      </c>
      <c r="M25" s="324">
        <v>11</v>
      </c>
      <c r="N25" s="324" t="s">
        <v>19</v>
      </c>
      <c r="O25" s="325">
        <v>14</v>
      </c>
      <c r="P25" s="325">
        <v>162</v>
      </c>
      <c r="Q25" s="327" t="s">
        <v>23</v>
      </c>
      <c r="S25" s="323">
        <f t="shared" si="9"/>
        <v>19</v>
      </c>
      <c r="T25" s="324" t="s">
        <v>1</v>
      </c>
      <c r="U25" s="324">
        <v>10</v>
      </c>
      <c r="V25" s="324" t="s">
        <v>19</v>
      </c>
      <c r="W25" s="325">
        <v>24.5</v>
      </c>
      <c r="X25" s="325">
        <v>215</v>
      </c>
      <c r="Y25" s="327" t="s">
        <v>23</v>
      </c>
      <c r="AA25" s="341">
        <f t="shared" si="1"/>
        <v>15.5</v>
      </c>
      <c r="AB25" s="342" t="str">
        <f t="shared" si="1"/>
        <v>x</v>
      </c>
      <c r="AC25" s="343">
        <f t="shared" si="2"/>
        <v>126</v>
      </c>
      <c r="AD25" s="343" t="str">
        <f t="shared" si="2"/>
        <v>x</v>
      </c>
      <c r="AE25" s="342">
        <f t="shared" si="3"/>
        <v>14</v>
      </c>
      <c r="AF25" s="342" t="str">
        <f t="shared" si="3"/>
        <v>x</v>
      </c>
      <c r="AG25" s="343">
        <f t="shared" si="4"/>
        <v>162</v>
      </c>
      <c r="AH25" s="343" t="str">
        <f t="shared" si="4"/>
        <v>x</v>
      </c>
      <c r="AI25" s="342">
        <f t="shared" si="5"/>
        <v>24.5</v>
      </c>
      <c r="AJ25" s="342" t="str">
        <f t="shared" si="5"/>
        <v>x</v>
      </c>
      <c r="AK25" s="343">
        <f t="shared" si="6"/>
        <v>215</v>
      </c>
      <c r="AL25" s="348" t="str">
        <f t="shared" si="6"/>
        <v>x</v>
      </c>
      <c r="AN25" s="342" t="str">
        <f>IF(ISERROR(VLOOKUP($I25,'TB. Bantuan'!$C$3:$E$28,2,0)=0),"x",VLOOKUP($I25,'TB. Bantuan'!$C$3:$E$28,2,0))</f>
        <v>DT</v>
      </c>
      <c r="AO25" s="342" t="str">
        <f>IF(ISERROR(VLOOKUP($Q25,'TB. Bantuan'!$C$3:$E$28,2,0)=0),"x",VLOOKUP($Q25,'TB. Bantuan'!$C$3:$E$28,2,0))</f>
        <v>N</v>
      </c>
      <c r="AP25" s="342" t="str">
        <f>IF(ISERROR(VLOOKUP($Y25,'TB. Bantuan'!$C$3:$E$28,2,0)=0),"x",VLOOKUP($Y25,'TB. Bantuan'!$C$3:$E$28,2,0))</f>
        <v>N</v>
      </c>
    </row>
    <row r="26" spans="2:42">
      <c r="B26" s="319" t="s">
        <v>21</v>
      </c>
      <c r="C26" s="323">
        <f t="shared" si="7"/>
        <v>20</v>
      </c>
      <c r="D26" s="324" t="s">
        <v>1</v>
      </c>
      <c r="E26" s="324">
        <v>12</v>
      </c>
      <c r="F26" s="324" t="s">
        <v>19</v>
      </c>
      <c r="G26" s="325">
        <v>22</v>
      </c>
      <c r="H26" s="325">
        <v>240</v>
      </c>
      <c r="I26" s="327" t="s">
        <v>23</v>
      </c>
      <c r="K26" s="323">
        <f t="shared" si="8"/>
        <v>20</v>
      </c>
      <c r="L26" s="324" t="s">
        <v>1</v>
      </c>
      <c r="M26" s="324">
        <v>11</v>
      </c>
      <c r="N26" s="324" t="s">
        <v>19</v>
      </c>
      <c r="O26" s="325">
        <v>16.5</v>
      </c>
      <c r="P26" s="325">
        <v>182</v>
      </c>
      <c r="Q26" s="327" t="s">
        <v>23</v>
      </c>
      <c r="S26" s="323">
        <f t="shared" si="9"/>
        <v>20</v>
      </c>
      <c r="T26" s="324" t="s">
        <v>1</v>
      </c>
      <c r="U26" s="324">
        <v>10</v>
      </c>
      <c r="V26" s="324" t="s">
        <v>19</v>
      </c>
      <c r="W26" s="325">
        <v>20</v>
      </c>
      <c r="X26" s="325">
        <v>250</v>
      </c>
      <c r="Y26" s="327" t="s">
        <v>23</v>
      </c>
      <c r="AA26" s="341">
        <f t="shared" si="1"/>
        <v>22</v>
      </c>
      <c r="AB26" s="342" t="str">
        <f t="shared" si="1"/>
        <v>x</v>
      </c>
      <c r="AC26" s="343">
        <f t="shared" si="2"/>
        <v>240</v>
      </c>
      <c r="AD26" s="343" t="str">
        <f t="shared" si="2"/>
        <v>x</v>
      </c>
      <c r="AE26" s="342">
        <f t="shared" si="3"/>
        <v>16.5</v>
      </c>
      <c r="AF26" s="342" t="str">
        <f t="shared" si="3"/>
        <v>x</v>
      </c>
      <c r="AG26" s="343">
        <f t="shared" si="4"/>
        <v>182</v>
      </c>
      <c r="AH26" s="343" t="str">
        <f t="shared" si="4"/>
        <v>x</v>
      </c>
      <c r="AI26" s="342">
        <f t="shared" si="5"/>
        <v>20</v>
      </c>
      <c r="AJ26" s="342" t="str">
        <f t="shared" si="5"/>
        <v>x</v>
      </c>
      <c r="AK26" s="343">
        <f t="shared" si="6"/>
        <v>250</v>
      </c>
      <c r="AL26" s="348" t="str">
        <f t="shared" si="6"/>
        <v>x</v>
      </c>
      <c r="AN26" s="342" t="str">
        <f>IF(ISERROR(VLOOKUP($I26,'TB. Bantuan'!$C$3:$E$28,2,0)=0),"x",VLOOKUP($I26,'TB. Bantuan'!$C$3:$E$28,2,0))</f>
        <v>N</v>
      </c>
      <c r="AO26" s="342" t="str">
        <f>IF(ISERROR(VLOOKUP($Q26,'TB. Bantuan'!$C$3:$E$28,2,0)=0),"x",VLOOKUP($Q26,'TB. Bantuan'!$C$3:$E$28,2,0))</f>
        <v>N</v>
      </c>
      <c r="AP26" s="342" t="str">
        <f>IF(ISERROR(VLOOKUP($Y26,'TB. Bantuan'!$C$3:$E$28,2,0)=0),"x",VLOOKUP($Y26,'TB. Bantuan'!$C$3:$E$28,2,0))</f>
        <v>N</v>
      </c>
    </row>
    <row r="27" spans="2:42">
      <c r="B27" s="319" t="s">
        <v>21</v>
      </c>
      <c r="C27" s="323">
        <f t="shared" si="7"/>
        <v>21</v>
      </c>
      <c r="D27" s="324" t="s">
        <v>1</v>
      </c>
      <c r="E27" s="324">
        <v>12</v>
      </c>
      <c r="F27" s="324" t="s">
        <v>19</v>
      </c>
      <c r="G27" s="325">
        <v>19</v>
      </c>
      <c r="H27" s="325">
        <v>120</v>
      </c>
      <c r="I27" s="327" t="s">
        <v>23</v>
      </c>
      <c r="K27" s="323">
        <f t="shared" si="8"/>
        <v>21</v>
      </c>
      <c r="L27" s="324" t="s">
        <v>1</v>
      </c>
      <c r="M27" s="324">
        <v>11</v>
      </c>
      <c r="N27" s="324" t="s">
        <v>19</v>
      </c>
      <c r="O27" s="325">
        <v>14</v>
      </c>
      <c r="P27" s="325">
        <v>147</v>
      </c>
      <c r="Q27" s="327" t="s">
        <v>24</v>
      </c>
      <c r="S27" s="323">
        <f t="shared" si="9"/>
        <v>21</v>
      </c>
      <c r="T27" s="324" t="s">
        <v>1</v>
      </c>
      <c r="U27" s="324">
        <v>10</v>
      </c>
      <c r="V27" s="324" t="s">
        <v>19</v>
      </c>
      <c r="W27" s="325">
        <v>25</v>
      </c>
      <c r="X27" s="325">
        <v>339</v>
      </c>
      <c r="Y27" s="327" t="s">
        <v>23</v>
      </c>
      <c r="AA27" s="341">
        <f t="shared" si="1"/>
        <v>19</v>
      </c>
      <c r="AB27" s="342" t="str">
        <f t="shared" si="1"/>
        <v>x</v>
      </c>
      <c r="AC27" s="343">
        <f t="shared" si="2"/>
        <v>120</v>
      </c>
      <c r="AD27" s="343" t="str">
        <f t="shared" si="2"/>
        <v>x</v>
      </c>
      <c r="AE27" s="342">
        <f t="shared" si="3"/>
        <v>14</v>
      </c>
      <c r="AF27" s="342" t="str">
        <f t="shared" si="3"/>
        <v>x</v>
      </c>
      <c r="AG27" s="343">
        <f t="shared" si="4"/>
        <v>147</v>
      </c>
      <c r="AH27" s="343" t="str">
        <f t="shared" si="4"/>
        <v>x</v>
      </c>
      <c r="AI27" s="342">
        <f t="shared" si="5"/>
        <v>25</v>
      </c>
      <c r="AJ27" s="342" t="str">
        <f t="shared" si="5"/>
        <v>x</v>
      </c>
      <c r="AK27" s="343">
        <f t="shared" si="6"/>
        <v>339</v>
      </c>
      <c r="AL27" s="348" t="str">
        <f t="shared" si="6"/>
        <v>x</v>
      </c>
      <c r="AN27" s="342" t="str">
        <f>IF(ISERROR(VLOOKUP($I27,'TB. Bantuan'!$C$3:$E$28,2,0)=0),"x",VLOOKUP($I27,'TB. Bantuan'!$C$3:$E$28,2,0))</f>
        <v>N</v>
      </c>
      <c r="AO27" s="342" t="str">
        <f>IF(ISERROR(VLOOKUP($Q27,'TB. Bantuan'!$C$3:$E$28,2,0)=0),"x",VLOOKUP($Q27,'TB. Bantuan'!$C$3:$E$28,2,0))</f>
        <v>DT</v>
      </c>
      <c r="AP27" s="342" t="str">
        <f>IF(ISERROR(VLOOKUP($Y27,'TB. Bantuan'!$C$3:$E$28,2,0)=0),"x",VLOOKUP($Y27,'TB. Bantuan'!$C$3:$E$28,2,0))</f>
        <v>N</v>
      </c>
    </row>
    <row r="28" spans="2:42">
      <c r="B28" s="319" t="s">
        <v>21</v>
      </c>
      <c r="C28" s="323">
        <f t="shared" si="7"/>
        <v>22</v>
      </c>
      <c r="D28" s="324" t="s">
        <v>1</v>
      </c>
      <c r="E28" s="324">
        <v>12</v>
      </c>
      <c r="F28" s="324" t="s">
        <v>19</v>
      </c>
      <c r="G28" s="325">
        <v>19</v>
      </c>
      <c r="H28" s="325">
        <v>144</v>
      </c>
      <c r="I28" s="327" t="s">
        <v>23</v>
      </c>
      <c r="K28" s="323">
        <f t="shared" si="8"/>
        <v>22</v>
      </c>
      <c r="L28" s="324" t="s">
        <v>1</v>
      </c>
      <c r="M28" s="324">
        <v>11</v>
      </c>
      <c r="N28" s="324" t="s">
        <v>19</v>
      </c>
      <c r="O28" s="325">
        <v>18.5</v>
      </c>
      <c r="P28" s="325">
        <v>179</v>
      </c>
      <c r="Q28" s="327" t="s">
        <v>23</v>
      </c>
      <c r="S28" s="323">
        <f t="shared" si="9"/>
        <v>22</v>
      </c>
      <c r="T28" s="324" t="s">
        <v>1</v>
      </c>
      <c r="U28" s="324">
        <v>10</v>
      </c>
      <c r="V28" s="324" t="s">
        <v>19</v>
      </c>
      <c r="W28" s="325">
        <v>18.5</v>
      </c>
      <c r="X28" s="325">
        <v>228</v>
      </c>
      <c r="Y28" s="327" t="s">
        <v>23</v>
      </c>
      <c r="AA28" s="341">
        <f t="shared" si="1"/>
        <v>19</v>
      </c>
      <c r="AB28" s="342" t="str">
        <f t="shared" si="1"/>
        <v>x</v>
      </c>
      <c r="AC28" s="343">
        <f t="shared" si="2"/>
        <v>144</v>
      </c>
      <c r="AD28" s="343" t="str">
        <f t="shared" si="2"/>
        <v>x</v>
      </c>
      <c r="AE28" s="342">
        <f t="shared" si="3"/>
        <v>18.5</v>
      </c>
      <c r="AF28" s="342" t="str">
        <f t="shared" si="3"/>
        <v>x</v>
      </c>
      <c r="AG28" s="343">
        <f t="shared" si="4"/>
        <v>179</v>
      </c>
      <c r="AH28" s="343" t="str">
        <f t="shared" si="4"/>
        <v>x</v>
      </c>
      <c r="AI28" s="342">
        <f t="shared" si="5"/>
        <v>18.5</v>
      </c>
      <c r="AJ28" s="342" t="str">
        <f t="shared" si="5"/>
        <v>x</v>
      </c>
      <c r="AK28" s="343">
        <f t="shared" si="6"/>
        <v>228</v>
      </c>
      <c r="AL28" s="348" t="str">
        <f t="shared" si="6"/>
        <v>x</v>
      </c>
      <c r="AN28" s="342" t="str">
        <f>IF(ISERROR(VLOOKUP($I28,'TB. Bantuan'!$C$3:$E$28,2,0)=0),"x",VLOOKUP($I28,'TB. Bantuan'!$C$3:$E$28,2,0))</f>
        <v>N</v>
      </c>
      <c r="AO28" s="342" t="str">
        <f>IF(ISERROR(VLOOKUP($Q28,'TB. Bantuan'!$C$3:$E$28,2,0)=0),"x",VLOOKUP($Q28,'TB. Bantuan'!$C$3:$E$28,2,0))</f>
        <v>N</v>
      </c>
      <c r="AP28" s="342" t="str">
        <f>IF(ISERROR(VLOOKUP($Y28,'TB. Bantuan'!$C$3:$E$28,2,0)=0),"x",VLOOKUP($Y28,'TB. Bantuan'!$C$3:$E$28,2,0))</f>
        <v>N</v>
      </c>
    </row>
    <row r="29" spans="2:42">
      <c r="B29" s="319" t="s">
        <v>21</v>
      </c>
      <c r="C29" s="323">
        <f t="shared" si="7"/>
        <v>23</v>
      </c>
      <c r="D29" s="324" t="s">
        <v>1</v>
      </c>
      <c r="E29" s="324">
        <v>12</v>
      </c>
      <c r="F29" s="324" t="s">
        <v>19</v>
      </c>
      <c r="G29" s="325">
        <v>21</v>
      </c>
      <c r="H29" s="325">
        <v>151</v>
      </c>
      <c r="I29" s="327" t="s">
        <v>23</v>
      </c>
      <c r="K29" s="323">
        <f t="shared" si="8"/>
        <v>23</v>
      </c>
      <c r="L29" s="324" t="s">
        <v>1</v>
      </c>
      <c r="M29" s="324">
        <v>11</v>
      </c>
      <c r="N29" s="324" t="s">
        <v>19</v>
      </c>
      <c r="O29" s="325">
        <v>21</v>
      </c>
      <c r="P29" s="325">
        <v>236</v>
      </c>
      <c r="Q29" s="327" t="s">
        <v>23</v>
      </c>
      <c r="S29" s="323">
        <f t="shared" si="9"/>
        <v>23</v>
      </c>
      <c r="T29" s="324" t="s">
        <v>1</v>
      </c>
      <c r="U29" s="324">
        <v>10</v>
      </c>
      <c r="V29" s="324" t="s">
        <v>19</v>
      </c>
      <c r="W29" s="325">
        <v>25</v>
      </c>
      <c r="X29" s="325">
        <v>203</v>
      </c>
      <c r="Y29" s="327" t="s">
        <v>23</v>
      </c>
      <c r="AA29" s="341">
        <f t="shared" si="1"/>
        <v>21</v>
      </c>
      <c r="AB29" s="342" t="str">
        <f t="shared" si="1"/>
        <v>x</v>
      </c>
      <c r="AC29" s="343">
        <f t="shared" si="2"/>
        <v>151</v>
      </c>
      <c r="AD29" s="343" t="str">
        <f t="shared" si="2"/>
        <v>x</v>
      </c>
      <c r="AE29" s="342">
        <f t="shared" si="3"/>
        <v>21</v>
      </c>
      <c r="AF29" s="342" t="str">
        <f t="shared" si="3"/>
        <v>x</v>
      </c>
      <c r="AG29" s="343">
        <f t="shared" si="4"/>
        <v>236</v>
      </c>
      <c r="AH29" s="343" t="str">
        <f t="shared" si="4"/>
        <v>x</v>
      </c>
      <c r="AI29" s="342">
        <f t="shared" si="5"/>
        <v>25</v>
      </c>
      <c r="AJ29" s="342" t="str">
        <f t="shared" si="5"/>
        <v>x</v>
      </c>
      <c r="AK29" s="343">
        <f t="shared" si="6"/>
        <v>203</v>
      </c>
      <c r="AL29" s="348" t="str">
        <f t="shared" si="6"/>
        <v>x</v>
      </c>
      <c r="AN29" s="342" t="str">
        <f>IF(ISERROR(VLOOKUP($I29,'TB. Bantuan'!$C$3:$E$28,2,0)=0),"x",VLOOKUP($I29,'TB. Bantuan'!$C$3:$E$28,2,0))</f>
        <v>N</v>
      </c>
      <c r="AO29" s="342" t="str">
        <f>IF(ISERROR(VLOOKUP($Q29,'TB. Bantuan'!$C$3:$E$28,2,0)=0),"x",VLOOKUP($Q29,'TB. Bantuan'!$C$3:$E$28,2,0))</f>
        <v>N</v>
      </c>
      <c r="AP29" s="342" t="str">
        <f>IF(ISERROR(VLOOKUP($Y29,'TB. Bantuan'!$C$3:$E$28,2,0)=0),"x",VLOOKUP($Y29,'TB. Bantuan'!$C$3:$E$28,2,0))</f>
        <v>N</v>
      </c>
    </row>
    <row r="30" spans="2:42">
      <c r="B30" s="319" t="s">
        <v>21</v>
      </c>
      <c r="C30" s="323">
        <f t="shared" si="7"/>
        <v>24</v>
      </c>
      <c r="D30" s="324" t="s">
        <v>1</v>
      </c>
      <c r="E30" s="324">
        <v>12</v>
      </c>
      <c r="F30" s="324" t="s">
        <v>19</v>
      </c>
      <c r="G30" s="325">
        <v>19</v>
      </c>
      <c r="H30" s="325">
        <v>215</v>
      </c>
      <c r="I30" s="327" t="s">
        <v>23</v>
      </c>
      <c r="K30" s="323">
        <f t="shared" si="8"/>
        <v>24</v>
      </c>
      <c r="L30" s="324" t="s">
        <v>1</v>
      </c>
      <c r="M30" s="324">
        <v>11</v>
      </c>
      <c r="N30" s="324" t="s">
        <v>19</v>
      </c>
      <c r="O30" s="325">
        <v>22</v>
      </c>
      <c r="P30" s="325">
        <v>274</v>
      </c>
      <c r="Q30" s="327" t="s">
        <v>23</v>
      </c>
      <c r="S30" s="323">
        <f t="shared" si="9"/>
        <v>24</v>
      </c>
      <c r="T30" s="324" t="s">
        <v>1</v>
      </c>
      <c r="U30" s="324">
        <v>10</v>
      </c>
      <c r="V30" s="324" t="s">
        <v>19</v>
      </c>
      <c r="W30" s="325">
        <v>23.5</v>
      </c>
      <c r="X30" s="325">
        <v>343</v>
      </c>
      <c r="Y30" s="327" t="s">
        <v>23</v>
      </c>
      <c r="AA30" s="341">
        <f t="shared" si="1"/>
        <v>19</v>
      </c>
      <c r="AB30" s="342" t="str">
        <f t="shared" si="1"/>
        <v>x</v>
      </c>
      <c r="AC30" s="343">
        <f t="shared" si="2"/>
        <v>215</v>
      </c>
      <c r="AD30" s="343" t="str">
        <f t="shared" si="2"/>
        <v>x</v>
      </c>
      <c r="AE30" s="342">
        <f t="shared" si="3"/>
        <v>22</v>
      </c>
      <c r="AF30" s="342" t="str">
        <f t="shared" si="3"/>
        <v>x</v>
      </c>
      <c r="AG30" s="343">
        <f t="shared" si="4"/>
        <v>274</v>
      </c>
      <c r="AH30" s="343" t="str">
        <f t="shared" si="4"/>
        <v>x</v>
      </c>
      <c r="AI30" s="342">
        <f t="shared" si="5"/>
        <v>23.5</v>
      </c>
      <c r="AJ30" s="342" t="str">
        <f t="shared" si="5"/>
        <v>x</v>
      </c>
      <c r="AK30" s="343">
        <f t="shared" si="6"/>
        <v>343</v>
      </c>
      <c r="AL30" s="348" t="str">
        <f t="shared" si="6"/>
        <v>x</v>
      </c>
      <c r="AN30" s="342" t="str">
        <f>IF(ISERROR(VLOOKUP($I30,'TB. Bantuan'!$C$3:$E$28,2,0)=0),"x",VLOOKUP($I30,'TB. Bantuan'!$C$3:$E$28,2,0))</f>
        <v>N</v>
      </c>
      <c r="AO30" s="342" t="str">
        <f>IF(ISERROR(VLOOKUP($Q30,'TB. Bantuan'!$C$3:$E$28,2,0)=0),"x",VLOOKUP($Q30,'TB. Bantuan'!$C$3:$E$28,2,0))</f>
        <v>N</v>
      </c>
      <c r="AP30" s="342" t="str">
        <f>IF(ISERROR(VLOOKUP($Y30,'TB. Bantuan'!$C$3:$E$28,2,0)=0),"x",VLOOKUP($Y30,'TB. Bantuan'!$C$3:$E$28,2,0))</f>
        <v>N</v>
      </c>
    </row>
    <row r="31" spans="2:42">
      <c r="B31" s="319" t="s">
        <v>21</v>
      </c>
      <c r="C31" s="323">
        <f t="shared" si="7"/>
        <v>25</v>
      </c>
      <c r="D31" s="324" t="s">
        <v>1</v>
      </c>
      <c r="E31" s="324">
        <v>12</v>
      </c>
      <c r="F31" s="324" t="s">
        <v>19</v>
      </c>
      <c r="G31" s="325">
        <v>25</v>
      </c>
      <c r="H31" s="325">
        <v>309</v>
      </c>
      <c r="I31" s="327" t="s">
        <v>23</v>
      </c>
      <c r="K31" s="323">
        <f t="shared" si="8"/>
        <v>25</v>
      </c>
      <c r="L31" s="324" t="s">
        <v>1</v>
      </c>
      <c r="M31" s="324">
        <v>11</v>
      </c>
      <c r="N31" s="324" t="s">
        <v>19</v>
      </c>
      <c r="O31" s="325">
        <v>20</v>
      </c>
      <c r="P31" s="325">
        <v>208</v>
      </c>
      <c r="Q31" s="327" t="s">
        <v>23</v>
      </c>
      <c r="S31" s="323">
        <f t="shared" si="9"/>
        <v>25</v>
      </c>
      <c r="T31" s="324" t="s">
        <v>1</v>
      </c>
      <c r="U31" s="324">
        <v>10</v>
      </c>
      <c r="V31" s="324" t="s">
        <v>19</v>
      </c>
      <c r="W31" s="325">
        <v>22.5</v>
      </c>
      <c r="X31" s="325">
        <v>347</v>
      </c>
      <c r="Y31" s="327" t="s">
        <v>23</v>
      </c>
      <c r="AA31" s="341">
        <f t="shared" si="1"/>
        <v>25</v>
      </c>
      <c r="AB31" s="342" t="str">
        <f t="shared" si="1"/>
        <v>x</v>
      </c>
      <c r="AC31" s="343">
        <f t="shared" si="2"/>
        <v>309</v>
      </c>
      <c r="AD31" s="343" t="str">
        <f t="shared" si="2"/>
        <v>x</v>
      </c>
      <c r="AE31" s="342">
        <f t="shared" si="3"/>
        <v>20</v>
      </c>
      <c r="AF31" s="342" t="str">
        <f t="shared" si="3"/>
        <v>x</v>
      </c>
      <c r="AG31" s="343">
        <f t="shared" si="4"/>
        <v>208</v>
      </c>
      <c r="AH31" s="343" t="str">
        <f t="shared" si="4"/>
        <v>x</v>
      </c>
      <c r="AI31" s="342">
        <f t="shared" si="5"/>
        <v>22.5</v>
      </c>
      <c r="AJ31" s="342" t="str">
        <f t="shared" si="5"/>
        <v>x</v>
      </c>
      <c r="AK31" s="343">
        <f t="shared" si="6"/>
        <v>347</v>
      </c>
      <c r="AL31" s="348" t="str">
        <f t="shared" si="6"/>
        <v>x</v>
      </c>
      <c r="AN31" s="342" t="str">
        <f>IF(ISERROR(VLOOKUP($I31,'TB. Bantuan'!$C$3:$E$28,2,0)=0),"x",VLOOKUP($I31,'TB. Bantuan'!$C$3:$E$28,2,0))</f>
        <v>N</v>
      </c>
      <c r="AO31" s="342" t="str">
        <f>IF(ISERROR(VLOOKUP($Q31,'TB. Bantuan'!$C$3:$E$28,2,0)=0),"x",VLOOKUP($Q31,'TB. Bantuan'!$C$3:$E$28,2,0))</f>
        <v>N</v>
      </c>
      <c r="AP31" s="342" t="str">
        <f>IF(ISERROR(VLOOKUP($Y31,'TB. Bantuan'!$C$3:$E$28,2,0)=0),"x",VLOOKUP($Y31,'TB. Bantuan'!$C$3:$E$28,2,0))</f>
        <v>N</v>
      </c>
    </row>
    <row r="32" spans="2:42">
      <c r="B32" s="319" t="s">
        <v>21</v>
      </c>
      <c r="C32" s="323">
        <f t="shared" si="7"/>
        <v>26</v>
      </c>
      <c r="D32" s="324" t="s">
        <v>1</v>
      </c>
      <c r="E32" s="324">
        <v>12</v>
      </c>
      <c r="F32" s="324" t="s">
        <v>19</v>
      </c>
      <c r="G32" s="325">
        <v>19.5</v>
      </c>
      <c r="H32" s="325">
        <v>275</v>
      </c>
      <c r="I32" s="327" t="s">
        <v>22</v>
      </c>
      <c r="K32" s="323">
        <f t="shared" si="8"/>
        <v>26</v>
      </c>
      <c r="L32" s="324" t="s">
        <v>1</v>
      </c>
      <c r="M32" s="324">
        <v>11</v>
      </c>
      <c r="N32" s="324" t="s">
        <v>19</v>
      </c>
      <c r="O32" s="325">
        <v>18</v>
      </c>
      <c r="P32" s="325">
        <v>183</v>
      </c>
      <c r="Q32" s="327" t="s">
        <v>23</v>
      </c>
      <c r="S32" s="323">
        <f t="shared" si="9"/>
        <v>26</v>
      </c>
      <c r="T32" s="324" t="s">
        <v>1</v>
      </c>
      <c r="U32" s="324">
        <v>10</v>
      </c>
      <c r="V32" s="324" t="s">
        <v>19</v>
      </c>
      <c r="W32" s="325">
        <v>20</v>
      </c>
      <c r="X32" s="325">
        <v>202</v>
      </c>
      <c r="Y32" s="327" t="s">
        <v>23</v>
      </c>
      <c r="AA32" s="341">
        <f t="shared" si="1"/>
        <v>19.5</v>
      </c>
      <c r="AB32" s="342" t="str">
        <f t="shared" si="1"/>
        <v>x</v>
      </c>
      <c r="AC32" s="343">
        <f t="shared" si="2"/>
        <v>275</v>
      </c>
      <c r="AD32" s="343" t="str">
        <f t="shared" si="2"/>
        <v>x</v>
      </c>
      <c r="AE32" s="342">
        <f t="shared" si="3"/>
        <v>18</v>
      </c>
      <c r="AF32" s="342" t="str">
        <f t="shared" si="3"/>
        <v>x</v>
      </c>
      <c r="AG32" s="343">
        <f t="shared" si="4"/>
        <v>183</v>
      </c>
      <c r="AH32" s="343" t="str">
        <f t="shared" si="4"/>
        <v>x</v>
      </c>
      <c r="AI32" s="342">
        <f t="shared" si="5"/>
        <v>20</v>
      </c>
      <c r="AJ32" s="342" t="str">
        <f t="shared" si="5"/>
        <v>x</v>
      </c>
      <c r="AK32" s="343">
        <f t="shared" si="6"/>
        <v>202</v>
      </c>
      <c r="AL32" s="348" t="str">
        <f t="shared" si="6"/>
        <v>x</v>
      </c>
      <c r="AN32" s="342" t="str">
        <f>IF(ISERROR(VLOOKUP($I32,'TB. Bantuan'!$C$3:$E$28,2,0)=0),"x",VLOOKUP($I32,'TB. Bantuan'!$C$3:$E$28,2,0))</f>
        <v>T2</v>
      </c>
      <c r="AO32" s="342" t="str">
        <f>IF(ISERROR(VLOOKUP($Q32,'TB. Bantuan'!$C$3:$E$28,2,0)=0),"x",VLOOKUP($Q32,'TB. Bantuan'!$C$3:$E$28,2,0))</f>
        <v>N</v>
      </c>
      <c r="AP32" s="342" t="str">
        <f>IF(ISERROR(VLOOKUP($Y32,'TB. Bantuan'!$C$3:$E$28,2,0)=0),"x",VLOOKUP($Y32,'TB. Bantuan'!$C$3:$E$28,2,0))</f>
        <v>N</v>
      </c>
    </row>
    <row r="33" spans="2:42">
      <c r="B33" s="319" t="s">
        <v>21</v>
      </c>
      <c r="C33" s="323">
        <f t="shared" si="7"/>
        <v>27</v>
      </c>
      <c r="D33" s="324" t="s">
        <v>1</v>
      </c>
      <c r="E33" s="324">
        <v>12</v>
      </c>
      <c r="F33" s="324" t="s">
        <v>19</v>
      </c>
      <c r="G33" s="325">
        <v>20</v>
      </c>
      <c r="H33" s="325">
        <v>297</v>
      </c>
      <c r="I33" s="327" t="s">
        <v>23</v>
      </c>
      <c r="K33" s="323">
        <f t="shared" si="8"/>
        <v>27</v>
      </c>
      <c r="L33" s="324" t="s">
        <v>1</v>
      </c>
      <c r="M33" s="324">
        <v>11</v>
      </c>
      <c r="N33" s="324" t="s">
        <v>19</v>
      </c>
      <c r="O33" s="325">
        <v>23.5</v>
      </c>
      <c r="P33" s="325">
        <v>235</v>
      </c>
      <c r="Q33" s="327" t="s">
        <v>23</v>
      </c>
      <c r="S33" s="323">
        <f t="shared" si="9"/>
        <v>27</v>
      </c>
      <c r="T33" s="324" t="s">
        <v>1</v>
      </c>
      <c r="U33" s="324">
        <v>10</v>
      </c>
      <c r="V33" s="324" t="s">
        <v>19</v>
      </c>
      <c r="W33" s="325">
        <v>23.5</v>
      </c>
      <c r="X33" s="325">
        <v>286</v>
      </c>
      <c r="Y33" s="327" t="s">
        <v>23</v>
      </c>
      <c r="AA33" s="341">
        <f t="shared" si="1"/>
        <v>20</v>
      </c>
      <c r="AB33" s="342" t="str">
        <f t="shared" si="1"/>
        <v>x</v>
      </c>
      <c r="AC33" s="343">
        <f t="shared" si="2"/>
        <v>297</v>
      </c>
      <c r="AD33" s="343" t="str">
        <f t="shared" si="2"/>
        <v>x</v>
      </c>
      <c r="AE33" s="342">
        <f t="shared" si="3"/>
        <v>23.5</v>
      </c>
      <c r="AF33" s="342" t="str">
        <f t="shared" si="3"/>
        <v>x</v>
      </c>
      <c r="AG33" s="343">
        <f t="shared" si="4"/>
        <v>235</v>
      </c>
      <c r="AH33" s="343" t="str">
        <f t="shared" si="4"/>
        <v>x</v>
      </c>
      <c r="AI33" s="342">
        <f t="shared" si="5"/>
        <v>23.5</v>
      </c>
      <c r="AJ33" s="342" t="str">
        <f t="shared" si="5"/>
        <v>x</v>
      </c>
      <c r="AK33" s="343">
        <f t="shared" si="6"/>
        <v>286</v>
      </c>
      <c r="AL33" s="348" t="str">
        <f t="shared" si="6"/>
        <v>x</v>
      </c>
      <c r="AN33" s="342" t="str">
        <f>IF(ISERROR(VLOOKUP($I33,'TB. Bantuan'!$C$3:$E$28,2,0)=0),"x",VLOOKUP($I33,'TB. Bantuan'!$C$3:$E$28,2,0))</f>
        <v>N</v>
      </c>
      <c r="AO33" s="342" t="str">
        <f>IF(ISERROR(VLOOKUP($Q33,'TB. Bantuan'!$C$3:$E$28,2,0)=0),"x",VLOOKUP($Q33,'TB. Bantuan'!$C$3:$E$28,2,0))</f>
        <v>N</v>
      </c>
      <c r="AP33" s="342" t="str">
        <f>IF(ISERROR(VLOOKUP($Y33,'TB. Bantuan'!$C$3:$E$28,2,0)=0),"x",VLOOKUP($Y33,'TB. Bantuan'!$C$3:$E$28,2,0))</f>
        <v>N</v>
      </c>
    </row>
    <row r="34" spans="2:42">
      <c r="B34" s="319" t="s">
        <v>21</v>
      </c>
      <c r="C34" s="323">
        <f t="shared" si="7"/>
        <v>28</v>
      </c>
      <c r="D34" s="324" t="s">
        <v>1</v>
      </c>
      <c r="E34" s="324">
        <v>12</v>
      </c>
      <c r="F34" s="324" t="s">
        <v>19</v>
      </c>
      <c r="G34" s="325">
        <v>24</v>
      </c>
      <c r="H34" s="325">
        <v>246</v>
      </c>
      <c r="I34" s="327" t="s">
        <v>23</v>
      </c>
      <c r="K34" s="323">
        <f t="shared" si="8"/>
        <v>28</v>
      </c>
      <c r="L34" s="324" t="s">
        <v>1</v>
      </c>
      <c r="M34" s="324">
        <v>11</v>
      </c>
      <c r="N34" s="324" t="s">
        <v>19</v>
      </c>
      <c r="O34" s="325">
        <v>21.5</v>
      </c>
      <c r="P34" s="325">
        <v>288</v>
      </c>
      <c r="Q34" s="327" t="s">
        <v>22</v>
      </c>
      <c r="S34" s="323">
        <f t="shared" si="9"/>
        <v>28</v>
      </c>
      <c r="T34" s="324" t="s">
        <v>1</v>
      </c>
      <c r="U34" s="324">
        <v>10</v>
      </c>
      <c r="V34" s="324" t="s">
        <v>19</v>
      </c>
      <c r="W34" s="325">
        <v>20</v>
      </c>
      <c r="X34" s="325">
        <v>219</v>
      </c>
      <c r="Y34" s="327" t="s">
        <v>23</v>
      </c>
      <c r="AA34" s="341">
        <f t="shared" si="1"/>
        <v>24</v>
      </c>
      <c r="AB34" s="342" t="str">
        <f t="shared" si="1"/>
        <v>x</v>
      </c>
      <c r="AC34" s="343">
        <f t="shared" si="2"/>
        <v>246</v>
      </c>
      <c r="AD34" s="343" t="str">
        <f t="shared" si="2"/>
        <v>x</v>
      </c>
      <c r="AE34" s="342">
        <f t="shared" si="3"/>
        <v>21.5</v>
      </c>
      <c r="AF34" s="342" t="str">
        <f t="shared" si="3"/>
        <v>x</v>
      </c>
      <c r="AG34" s="343">
        <f t="shared" si="4"/>
        <v>288</v>
      </c>
      <c r="AH34" s="343" t="str">
        <f t="shared" si="4"/>
        <v>x</v>
      </c>
      <c r="AI34" s="342">
        <f t="shared" si="5"/>
        <v>20</v>
      </c>
      <c r="AJ34" s="342" t="str">
        <f t="shared" si="5"/>
        <v>x</v>
      </c>
      <c r="AK34" s="343">
        <f t="shared" si="6"/>
        <v>219</v>
      </c>
      <c r="AL34" s="348" t="str">
        <f t="shared" si="6"/>
        <v>x</v>
      </c>
      <c r="AN34" s="342" t="str">
        <f>IF(ISERROR(VLOOKUP($I34,'TB. Bantuan'!$C$3:$E$28,2,0)=0),"x",VLOOKUP($I34,'TB. Bantuan'!$C$3:$E$28,2,0))</f>
        <v>N</v>
      </c>
      <c r="AO34" s="342" t="str">
        <f>IF(ISERROR(VLOOKUP($Q34,'TB. Bantuan'!$C$3:$E$28,2,0)=0),"x",VLOOKUP($Q34,'TB. Bantuan'!$C$3:$E$28,2,0))</f>
        <v>T2</v>
      </c>
      <c r="AP34" s="342" t="str">
        <f>IF(ISERROR(VLOOKUP($Y34,'TB. Bantuan'!$C$3:$E$28,2,0)=0),"x",VLOOKUP($Y34,'TB. Bantuan'!$C$3:$E$28,2,0))</f>
        <v>N</v>
      </c>
    </row>
    <row r="35" spans="2:42">
      <c r="B35" s="319" t="s">
        <v>21</v>
      </c>
      <c r="C35" s="323">
        <f t="shared" si="7"/>
        <v>29</v>
      </c>
      <c r="D35" s="324" t="s">
        <v>1</v>
      </c>
      <c r="E35" s="324">
        <v>12</v>
      </c>
      <c r="F35" s="324" t="s">
        <v>19</v>
      </c>
      <c r="G35" s="325">
        <v>20</v>
      </c>
      <c r="H35" s="325">
        <v>267</v>
      </c>
      <c r="I35" s="327" t="s">
        <v>23</v>
      </c>
      <c r="K35" s="323">
        <f t="shared" si="8"/>
        <v>29</v>
      </c>
      <c r="L35" s="324" t="s">
        <v>1</v>
      </c>
      <c r="M35" s="324">
        <v>11</v>
      </c>
      <c r="N35" s="324" t="s">
        <v>19</v>
      </c>
      <c r="O35" s="325">
        <v>15.5</v>
      </c>
      <c r="P35" s="325">
        <v>125</v>
      </c>
      <c r="Q35" s="327" t="s">
        <v>23</v>
      </c>
      <c r="S35" s="323">
        <f t="shared" si="9"/>
        <v>29</v>
      </c>
      <c r="T35" s="324" t="s">
        <v>1</v>
      </c>
      <c r="U35" s="324">
        <v>10</v>
      </c>
      <c r="V35" s="324" t="s">
        <v>19</v>
      </c>
      <c r="W35" s="325">
        <v>21</v>
      </c>
      <c r="X35" s="325">
        <v>223</v>
      </c>
      <c r="Y35" s="327" t="s">
        <v>23</v>
      </c>
      <c r="AA35" s="341">
        <f t="shared" si="1"/>
        <v>20</v>
      </c>
      <c r="AB35" s="342" t="str">
        <f t="shared" si="1"/>
        <v>x</v>
      </c>
      <c r="AC35" s="343">
        <f t="shared" si="2"/>
        <v>267</v>
      </c>
      <c r="AD35" s="343" t="str">
        <f t="shared" si="2"/>
        <v>x</v>
      </c>
      <c r="AE35" s="342">
        <f t="shared" si="3"/>
        <v>15.5</v>
      </c>
      <c r="AF35" s="342" t="str">
        <f t="shared" si="3"/>
        <v>x</v>
      </c>
      <c r="AG35" s="343">
        <f t="shared" si="4"/>
        <v>125</v>
      </c>
      <c r="AH35" s="343" t="str">
        <f t="shared" si="4"/>
        <v>x</v>
      </c>
      <c r="AI35" s="342">
        <f t="shared" si="5"/>
        <v>21</v>
      </c>
      <c r="AJ35" s="342" t="str">
        <f t="shared" si="5"/>
        <v>x</v>
      </c>
      <c r="AK35" s="343">
        <f t="shared" si="6"/>
        <v>223</v>
      </c>
      <c r="AL35" s="348" t="str">
        <f t="shared" si="6"/>
        <v>x</v>
      </c>
      <c r="AN35" s="342" t="str">
        <f>IF(ISERROR(VLOOKUP($I35,'TB. Bantuan'!$C$3:$E$28,2,0)=0),"x",VLOOKUP($I35,'TB. Bantuan'!$C$3:$E$28,2,0))</f>
        <v>N</v>
      </c>
      <c r="AO35" s="342" t="str">
        <f>IF(ISERROR(VLOOKUP($Q35,'TB. Bantuan'!$C$3:$E$28,2,0)=0),"x",VLOOKUP($Q35,'TB. Bantuan'!$C$3:$E$28,2,0))</f>
        <v>N</v>
      </c>
      <c r="AP35" s="342" t="str">
        <f>IF(ISERROR(VLOOKUP($Y35,'TB. Bantuan'!$C$3:$E$28,2,0)=0),"x",VLOOKUP($Y35,'TB. Bantuan'!$C$3:$E$28,2,0))</f>
        <v>N</v>
      </c>
    </row>
    <row r="36" spans="2:42">
      <c r="B36" s="319" t="s">
        <v>21</v>
      </c>
      <c r="C36" s="323">
        <f t="shared" si="7"/>
        <v>30</v>
      </c>
      <c r="D36" s="324" t="s">
        <v>1</v>
      </c>
      <c r="E36" s="324">
        <v>12</v>
      </c>
      <c r="F36" s="324" t="s">
        <v>19</v>
      </c>
      <c r="G36" s="325">
        <v>22.5</v>
      </c>
      <c r="H36" s="325">
        <v>257</v>
      </c>
      <c r="I36" s="327" t="s">
        <v>23</v>
      </c>
      <c r="K36" s="323">
        <f t="shared" si="8"/>
        <v>30</v>
      </c>
      <c r="L36" s="324" t="s">
        <v>1</v>
      </c>
      <c r="M36" s="324">
        <v>11</v>
      </c>
      <c r="N36" s="324" t="s">
        <v>19</v>
      </c>
      <c r="O36" s="325">
        <v>24.5</v>
      </c>
      <c r="P36" s="325">
        <v>269</v>
      </c>
      <c r="Q36" s="327" t="s">
        <v>23</v>
      </c>
      <c r="S36" s="323">
        <f t="shared" si="9"/>
        <v>30</v>
      </c>
      <c r="T36" s="324" t="s">
        <v>1</v>
      </c>
      <c r="U36" s="324">
        <v>10</v>
      </c>
      <c r="V36" s="324" t="s">
        <v>19</v>
      </c>
      <c r="W36" s="325">
        <v>20</v>
      </c>
      <c r="X36" s="325">
        <v>180</v>
      </c>
      <c r="Y36" s="327" t="s">
        <v>23</v>
      </c>
      <c r="AA36" s="341">
        <f t="shared" si="1"/>
        <v>22.5</v>
      </c>
      <c r="AB36" s="342" t="str">
        <f t="shared" si="1"/>
        <v>x</v>
      </c>
      <c r="AC36" s="343">
        <f t="shared" si="2"/>
        <v>257</v>
      </c>
      <c r="AD36" s="343" t="str">
        <f t="shared" si="2"/>
        <v>x</v>
      </c>
      <c r="AE36" s="342">
        <f t="shared" si="3"/>
        <v>24.5</v>
      </c>
      <c r="AF36" s="342" t="str">
        <f t="shared" si="3"/>
        <v>x</v>
      </c>
      <c r="AG36" s="343">
        <f t="shared" si="4"/>
        <v>269</v>
      </c>
      <c r="AH36" s="343" t="str">
        <f t="shared" si="4"/>
        <v>x</v>
      </c>
      <c r="AI36" s="342">
        <f t="shared" si="5"/>
        <v>20</v>
      </c>
      <c r="AJ36" s="342" t="str">
        <f t="shared" si="5"/>
        <v>x</v>
      </c>
      <c r="AK36" s="343">
        <f t="shared" si="6"/>
        <v>180</v>
      </c>
      <c r="AL36" s="348" t="str">
        <f t="shared" si="6"/>
        <v>x</v>
      </c>
      <c r="AN36" s="342" t="str">
        <f>IF(ISERROR(VLOOKUP($I36,'TB. Bantuan'!$C$3:$E$28,2,0)=0),"x",VLOOKUP($I36,'TB. Bantuan'!$C$3:$E$28,2,0))</f>
        <v>N</v>
      </c>
      <c r="AO36" s="342" t="str">
        <f>IF(ISERROR(VLOOKUP($Q36,'TB. Bantuan'!$C$3:$E$28,2,0)=0),"x",VLOOKUP($Q36,'TB. Bantuan'!$C$3:$E$28,2,0))</f>
        <v>N</v>
      </c>
      <c r="AP36" s="342" t="str">
        <f>IF(ISERROR(VLOOKUP($Y36,'TB. Bantuan'!$C$3:$E$28,2,0)=0),"x",VLOOKUP($Y36,'TB. Bantuan'!$C$3:$E$28,2,0))</f>
        <v>N</v>
      </c>
    </row>
    <row r="37" spans="2:42">
      <c r="B37" s="319" t="s">
        <v>21</v>
      </c>
      <c r="C37" s="323">
        <f t="shared" si="7"/>
        <v>31</v>
      </c>
      <c r="D37" s="324" t="s">
        <v>1</v>
      </c>
      <c r="E37" s="324">
        <v>12</v>
      </c>
      <c r="F37" s="324" t="s">
        <v>19</v>
      </c>
      <c r="G37" s="325">
        <v>26.5</v>
      </c>
      <c r="H37" s="325">
        <v>315</v>
      </c>
      <c r="I37" s="327" t="s">
        <v>23</v>
      </c>
      <c r="K37" s="323">
        <f t="shared" si="8"/>
        <v>31</v>
      </c>
      <c r="L37" s="324" t="s">
        <v>1</v>
      </c>
      <c r="M37" s="324">
        <v>11</v>
      </c>
      <c r="N37" s="324" t="s">
        <v>19</v>
      </c>
      <c r="O37" s="325">
        <v>19</v>
      </c>
      <c r="P37" s="325">
        <v>181</v>
      </c>
      <c r="Q37" s="327" t="s">
        <v>23</v>
      </c>
      <c r="S37" s="323">
        <f t="shared" si="9"/>
        <v>31</v>
      </c>
      <c r="T37" s="324" t="s">
        <v>1</v>
      </c>
      <c r="U37" s="324">
        <v>10</v>
      </c>
      <c r="V37" s="324" t="s">
        <v>19</v>
      </c>
      <c r="W37" s="325">
        <v>18</v>
      </c>
      <c r="X37" s="325">
        <v>206</v>
      </c>
      <c r="Y37" s="327" t="s">
        <v>23</v>
      </c>
      <c r="AA37" s="341">
        <f t="shared" si="1"/>
        <v>26.5</v>
      </c>
      <c r="AB37" s="342" t="str">
        <f t="shared" si="1"/>
        <v>x</v>
      </c>
      <c r="AC37" s="343">
        <f t="shared" si="2"/>
        <v>315</v>
      </c>
      <c r="AD37" s="343" t="str">
        <f t="shared" si="2"/>
        <v>x</v>
      </c>
      <c r="AE37" s="342">
        <f t="shared" si="3"/>
        <v>19</v>
      </c>
      <c r="AF37" s="342" t="str">
        <f t="shared" si="3"/>
        <v>x</v>
      </c>
      <c r="AG37" s="343">
        <f t="shared" si="4"/>
        <v>181</v>
      </c>
      <c r="AH37" s="343" t="str">
        <f t="shared" si="4"/>
        <v>x</v>
      </c>
      <c r="AI37" s="342">
        <f t="shared" si="5"/>
        <v>18</v>
      </c>
      <c r="AJ37" s="342" t="str">
        <f t="shared" si="5"/>
        <v>x</v>
      </c>
      <c r="AK37" s="343">
        <f t="shared" si="6"/>
        <v>206</v>
      </c>
      <c r="AL37" s="348" t="str">
        <f t="shared" si="6"/>
        <v>x</v>
      </c>
      <c r="AN37" s="342" t="str">
        <f>IF(ISERROR(VLOOKUP($I37,'TB. Bantuan'!$C$3:$E$28,2,0)=0),"x",VLOOKUP($I37,'TB. Bantuan'!$C$3:$E$28,2,0))</f>
        <v>N</v>
      </c>
      <c r="AO37" s="342" t="str">
        <f>IF(ISERROR(VLOOKUP($Q37,'TB. Bantuan'!$C$3:$E$28,2,0)=0),"x",VLOOKUP($Q37,'TB. Bantuan'!$C$3:$E$28,2,0))</f>
        <v>N</v>
      </c>
      <c r="AP37" s="342" t="str">
        <f>IF(ISERROR(VLOOKUP($Y37,'TB. Bantuan'!$C$3:$E$28,2,0)=0),"x",VLOOKUP($Y37,'TB. Bantuan'!$C$3:$E$28,2,0))</f>
        <v>N</v>
      </c>
    </row>
    <row r="38" spans="2:42">
      <c r="B38" s="319" t="s">
        <v>21</v>
      </c>
      <c r="C38" s="323">
        <f t="shared" si="7"/>
        <v>32</v>
      </c>
      <c r="D38" s="324" t="s">
        <v>1</v>
      </c>
      <c r="E38" s="324">
        <v>12</v>
      </c>
      <c r="F38" s="324" t="s">
        <v>19</v>
      </c>
      <c r="G38" s="325">
        <v>22</v>
      </c>
      <c r="H38" s="325">
        <v>310</v>
      </c>
      <c r="I38" s="327" t="s">
        <v>22</v>
      </c>
      <c r="K38" s="323">
        <f t="shared" si="8"/>
        <v>32</v>
      </c>
      <c r="L38" s="324" t="s">
        <v>1</v>
      </c>
      <c r="M38" s="324">
        <v>11</v>
      </c>
      <c r="N38" s="324" t="s">
        <v>19</v>
      </c>
      <c r="O38" s="325">
        <v>22</v>
      </c>
      <c r="P38" s="325">
        <v>205</v>
      </c>
      <c r="Q38" s="327" t="s">
        <v>23</v>
      </c>
      <c r="S38" s="323">
        <f t="shared" si="9"/>
        <v>32</v>
      </c>
      <c r="T38" s="324" t="s">
        <v>1</v>
      </c>
      <c r="U38" s="324">
        <v>10</v>
      </c>
      <c r="V38" s="324" t="s">
        <v>19</v>
      </c>
      <c r="W38" s="325">
        <v>21</v>
      </c>
      <c r="X38" s="325">
        <v>223</v>
      </c>
      <c r="Y38" s="327" t="s">
        <v>23</v>
      </c>
      <c r="AA38" s="341">
        <f t="shared" si="1"/>
        <v>22</v>
      </c>
      <c r="AB38" s="342" t="str">
        <f t="shared" si="1"/>
        <v>x</v>
      </c>
      <c r="AC38" s="343">
        <f t="shared" si="2"/>
        <v>310</v>
      </c>
      <c r="AD38" s="343" t="str">
        <f t="shared" si="2"/>
        <v>x</v>
      </c>
      <c r="AE38" s="342">
        <f t="shared" si="3"/>
        <v>22</v>
      </c>
      <c r="AF38" s="342" t="str">
        <f t="shared" si="3"/>
        <v>x</v>
      </c>
      <c r="AG38" s="343">
        <f t="shared" si="4"/>
        <v>205</v>
      </c>
      <c r="AH38" s="343" t="str">
        <f t="shared" si="4"/>
        <v>x</v>
      </c>
      <c r="AI38" s="342">
        <f t="shared" si="5"/>
        <v>21</v>
      </c>
      <c r="AJ38" s="342" t="str">
        <f t="shared" si="5"/>
        <v>x</v>
      </c>
      <c r="AK38" s="343">
        <f t="shared" si="6"/>
        <v>223</v>
      </c>
      <c r="AL38" s="348" t="str">
        <f t="shared" si="6"/>
        <v>x</v>
      </c>
      <c r="AN38" s="342" t="str">
        <f>IF(ISERROR(VLOOKUP($I38,'TB. Bantuan'!$C$3:$E$28,2,0)=0),"x",VLOOKUP($I38,'TB. Bantuan'!$C$3:$E$28,2,0))</f>
        <v>T2</v>
      </c>
      <c r="AO38" s="342" t="str">
        <f>IF(ISERROR(VLOOKUP($Q38,'TB. Bantuan'!$C$3:$E$28,2,0)=0),"x",VLOOKUP($Q38,'TB. Bantuan'!$C$3:$E$28,2,0))</f>
        <v>N</v>
      </c>
      <c r="AP38" s="342" t="str">
        <f>IF(ISERROR(VLOOKUP($Y38,'TB. Bantuan'!$C$3:$E$28,2,0)=0),"x",VLOOKUP($Y38,'TB. Bantuan'!$C$3:$E$28,2,0))</f>
        <v>N</v>
      </c>
    </row>
    <row r="39" spans="2:42">
      <c r="B39" s="319" t="s">
        <v>21</v>
      </c>
      <c r="C39" s="323">
        <f t="shared" si="7"/>
        <v>33</v>
      </c>
      <c r="D39" s="324" t="s">
        <v>1</v>
      </c>
      <c r="E39" s="324">
        <v>12</v>
      </c>
      <c r="F39" s="324" t="s">
        <v>19</v>
      </c>
      <c r="G39" s="325">
        <v>22</v>
      </c>
      <c r="H39" s="325">
        <v>365</v>
      </c>
      <c r="I39" s="327" t="s">
        <v>25</v>
      </c>
      <c r="K39" s="323">
        <f t="shared" si="8"/>
        <v>33</v>
      </c>
      <c r="L39" s="324" t="s">
        <v>1</v>
      </c>
      <c r="M39" s="324">
        <v>11</v>
      </c>
      <c r="N39" s="324" t="s">
        <v>19</v>
      </c>
      <c r="O39" s="325">
        <v>16</v>
      </c>
      <c r="P39" s="325">
        <v>145</v>
      </c>
      <c r="Q39" s="327" t="s">
        <v>23</v>
      </c>
      <c r="S39" s="323">
        <f t="shared" si="9"/>
        <v>33</v>
      </c>
      <c r="T39" s="324" t="s">
        <v>1</v>
      </c>
      <c r="U39" s="324">
        <v>10</v>
      </c>
      <c r="V39" s="324" t="s">
        <v>19</v>
      </c>
      <c r="W39" s="325">
        <v>15</v>
      </c>
      <c r="X39" s="325">
        <v>123</v>
      </c>
      <c r="Y39" s="327" t="s">
        <v>26</v>
      </c>
      <c r="AA39" s="341">
        <f t="shared" si="1"/>
        <v>22</v>
      </c>
      <c r="AB39" s="342" t="str">
        <f t="shared" si="1"/>
        <v>x</v>
      </c>
      <c r="AC39" s="343">
        <f t="shared" si="2"/>
        <v>365</v>
      </c>
      <c r="AD39" s="343" t="str">
        <f t="shared" si="2"/>
        <v>x</v>
      </c>
      <c r="AE39" s="342">
        <f t="shared" si="3"/>
        <v>16</v>
      </c>
      <c r="AF39" s="342" t="str">
        <f t="shared" si="3"/>
        <v>x</v>
      </c>
      <c r="AG39" s="343">
        <f t="shared" si="4"/>
        <v>145</v>
      </c>
      <c r="AH39" s="343" t="str">
        <f t="shared" si="4"/>
        <v>x</v>
      </c>
      <c r="AI39" s="342">
        <f t="shared" si="5"/>
        <v>15</v>
      </c>
      <c r="AJ39" s="342" t="str">
        <f t="shared" si="5"/>
        <v>x</v>
      </c>
      <c r="AK39" s="343">
        <f t="shared" si="6"/>
        <v>123</v>
      </c>
      <c r="AL39" s="348" t="str">
        <f t="shared" si="6"/>
        <v>x</v>
      </c>
      <c r="AN39" s="342" t="str">
        <f>IF(ISERROR(VLOOKUP($I39,'TB. Bantuan'!$C$3:$E$28,2,0)=0),"x",VLOOKUP($I39,'TB. Bantuan'!$C$3:$E$28,2,0))</f>
        <v>C2</v>
      </c>
      <c r="AO39" s="342" t="str">
        <f>IF(ISERROR(VLOOKUP($Q39,'TB. Bantuan'!$C$3:$E$28,2,0)=0),"x",VLOOKUP($Q39,'TB. Bantuan'!$C$3:$E$28,2,0))</f>
        <v>N</v>
      </c>
      <c r="AP39" s="342" t="str">
        <f>IF(ISERROR(VLOOKUP($Y39,'TB. Bantuan'!$C$3:$E$28,2,0)=0),"x",VLOOKUP($Y39,'TB. Bantuan'!$C$3:$E$28,2,0))</f>
        <v>RF</v>
      </c>
    </row>
    <row r="40" spans="2:42">
      <c r="B40" s="319" t="s">
        <v>21</v>
      </c>
      <c r="C40" s="323">
        <f t="shared" si="7"/>
        <v>34</v>
      </c>
      <c r="D40" s="324" t="s">
        <v>1</v>
      </c>
      <c r="E40" s="324">
        <v>12</v>
      </c>
      <c r="F40" s="324" t="s">
        <v>19</v>
      </c>
      <c r="G40" s="325">
        <v>25</v>
      </c>
      <c r="H40" s="325">
        <v>356</v>
      </c>
      <c r="I40" s="327" t="s">
        <v>23</v>
      </c>
      <c r="K40" s="323">
        <f t="shared" si="8"/>
        <v>34</v>
      </c>
      <c r="L40" s="324" t="s">
        <v>1</v>
      </c>
      <c r="M40" s="324">
        <v>11</v>
      </c>
      <c r="N40" s="324" t="s">
        <v>19</v>
      </c>
      <c r="O40" s="325">
        <v>13.5</v>
      </c>
      <c r="P40" s="325">
        <v>161</v>
      </c>
      <c r="Q40" s="327" t="s">
        <v>23</v>
      </c>
      <c r="S40" s="323">
        <f t="shared" si="9"/>
        <v>34</v>
      </c>
      <c r="T40" s="324" t="s">
        <v>1</v>
      </c>
      <c r="U40" s="324">
        <v>10</v>
      </c>
      <c r="V40" s="324" t="s">
        <v>19</v>
      </c>
      <c r="W40" s="325">
        <v>20</v>
      </c>
      <c r="X40" s="325">
        <v>175</v>
      </c>
      <c r="Y40" s="327" t="s">
        <v>23</v>
      </c>
      <c r="AA40" s="341">
        <f t="shared" si="1"/>
        <v>25</v>
      </c>
      <c r="AB40" s="342" t="str">
        <f t="shared" si="1"/>
        <v>x</v>
      </c>
      <c r="AC40" s="343">
        <f t="shared" si="2"/>
        <v>356</v>
      </c>
      <c r="AD40" s="343" t="str">
        <f t="shared" si="2"/>
        <v>x</v>
      </c>
      <c r="AE40" s="342">
        <f t="shared" si="3"/>
        <v>13.5</v>
      </c>
      <c r="AF40" s="342" t="str">
        <f t="shared" si="3"/>
        <v>x</v>
      </c>
      <c r="AG40" s="343">
        <f t="shared" si="4"/>
        <v>161</v>
      </c>
      <c r="AH40" s="343" t="str">
        <f t="shared" si="4"/>
        <v>x</v>
      </c>
      <c r="AI40" s="342">
        <f t="shared" si="5"/>
        <v>20</v>
      </c>
      <c r="AJ40" s="342" t="str">
        <f t="shared" si="5"/>
        <v>x</v>
      </c>
      <c r="AK40" s="343">
        <f t="shared" si="6"/>
        <v>175</v>
      </c>
      <c r="AL40" s="348" t="str">
        <f t="shared" si="6"/>
        <v>x</v>
      </c>
      <c r="AN40" s="342" t="str">
        <f>IF(ISERROR(VLOOKUP($I40,'TB. Bantuan'!$C$3:$E$28,2,0)=0),"x",VLOOKUP($I40,'TB. Bantuan'!$C$3:$E$28,2,0))</f>
        <v>N</v>
      </c>
      <c r="AO40" s="342" t="str">
        <f>IF(ISERROR(VLOOKUP($Q40,'TB. Bantuan'!$C$3:$E$28,2,0)=0),"x",VLOOKUP($Q40,'TB. Bantuan'!$C$3:$E$28,2,0))</f>
        <v>N</v>
      </c>
      <c r="AP40" s="342" t="str">
        <f>IF(ISERROR(VLOOKUP($Y40,'TB. Bantuan'!$C$3:$E$28,2,0)=0),"x",VLOOKUP($Y40,'TB. Bantuan'!$C$3:$E$28,2,0))</f>
        <v>N</v>
      </c>
    </row>
    <row r="41" spans="2:42">
      <c r="B41" s="319" t="s">
        <v>21</v>
      </c>
      <c r="C41" s="323">
        <f t="shared" si="7"/>
        <v>35</v>
      </c>
      <c r="D41" s="324" t="s">
        <v>1</v>
      </c>
      <c r="E41" s="324">
        <v>12</v>
      </c>
      <c r="F41" s="324" t="s">
        <v>19</v>
      </c>
      <c r="G41" s="325">
        <v>23.5</v>
      </c>
      <c r="H41" s="325">
        <v>316</v>
      </c>
      <c r="I41" s="327" t="s">
        <v>23</v>
      </c>
      <c r="K41" s="323">
        <f t="shared" si="8"/>
        <v>35</v>
      </c>
      <c r="L41" s="324" t="s">
        <v>1</v>
      </c>
      <c r="M41" s="324">
        <v>11</v>
      </c>
      <c r="N41" s="324" t="s">
        <v>19</v>
      </c>
      <c r="O41" s="325">
        <v>20</v>
      </c>
      <c r="P41" s="325">
        <v>134</v>
      </c>
      <c r="Q41" s="327" t="s">
        <v>23</v>
      </c>
      <c r="S41" s="323">
        <f t="shared" si="9"/>
        <v>35</v>
      </c>
      <c r="T41" s="324" t="s">
        <v>1</v>
      </c>
      <c r="U41" s="324">
        <v>10</v>
      </c>
      <c r="V41" s="324" t="s">
        <v>19</v>
      </c>
      <c r="W41" s="325">
        <v>23.5</v>
      </c>
      <c r="X41" s="325">
        <v>213</v>
      </c>
      <c r="Y41" s="327" t="s">
        <v>23</v>
      </c>
      <c r="AA41" s="341">
        <f t="shared" si="1"/>
        <v>23.5</v>
      </c>
      <c r="AB41" s="342" t="str">
        <f t="shared" si="1"/>
        <v>x</v>
      </c>
      <c r="AC41" s="343">
        <f t="shared" si="2"/>
        <v>316</v>
      </c>
      <c r="AD41" s="343" t="str">
        <f t="shared" si="2"/>
        <v>x</v>
      </c>
      <c r="AE41" s="342">
        <f t="shared" si="3"/>
        <v>20</v>
      </c>
      <c r="AF41" s="342" t="str">
        <f t="shared" si="3"/>
        <v>x</v>
      </c>
      <c r="AG41" s="343">
        <f t="shared" si="4"/>
        <v>134</v>
      </c>
      <c r="AH41" s="343" t="str">
        <f t="shared" si="4"/>
        <v>x</v>
      </c>
      <c r="AI41" s="342">
        <f t="shared" si="5"/>
        <v>23.5</v>
      </c>
      <c r="AJ41" s="342" t="str">
        <f t="shared" si="5"/>
        <v>x</v>
      </c>
      <c r="AK41" s="343">
        <f t="shared" si="6"/>
        <v>213</v>
      </c>
      <c r="AL41" s="348" t="str">
        <f t="shared" si="6"/>
        <v>x</v>
      </c>
      <c r="AN41" s="342" t="str">
        <f>IF(ISERROR(VLOOKUP($I41,'TB. Bantuan'!$C$3:$E$28,2,0)=0),"x",VLOOKUP($I41,'TB. Bantuan'!$C$3:$E$28,2,0))</f>
        <v>N</v>
      </c>
      <c r="AO41" s="342" t="str">
        <f>IF(ISERROR(VLOOKUP($Q41,'TB. Bantuan'!$C$3:$E$28,2,0)=0),"x",VLOOKUP($Q41,'TB. Bantuan'!$C$3:$E$28,2,0))</f>
        <v>N</v>
      </c>
      <c r="AP41" s="342" t="str">
        <f>IF(ISERROR(VLOOKUP($Y41,'TB. Bantuan'!$C$3:$E$28,2,0)=0),"x",VLOOKUP($Y41,'TB. Bantuan'!$C$3:$E$28,2,0))</f>
        <v>N</v>
      </c>
    </row>
    <row r="42" spans="2:42">
      <c r="B42" s="319" t="s">
        <v>21</v>
      </c>
      <c r="C42" s="323">
        <f t="shared" si="7"/>
        <v>36</v>
      </c>
      <c r="D42" s="324" t="s">
        <v>1</v>
      </c>
      <c r="E42" s="324">
        <v>12</v>
      </c>
      <c r="F42" s="324" t="s">
        <v>19</v>
      </c>
      <c r="G42" s="325">
        <v>25</v>
      </c>
      <c r="H42" s="325">
        <v>313</v>
      </c>
      <c r="I42" s="327" t="s">
        <v>23</v>
      </c>
      <c r="K42" s="323">
        <f t="shared" si="8"/>
        <v>36</v>
      </c>
      <c r="L42" s="324" t="s">
        <v>1</v>
      </c>
      <c r="M42" s="324">
        <v>11</v>
      </c>
      <c r="N42" s="324" t="s">
        <v>19</v>
      </c>
      <c r="O42" s="325">
        <v>20.5</v>
      </c>
      <c r="P42" s="325">
        <v>246</v>
      </c>
      <c r="Q42" s="327" t="s">
        <v>23</v>
      </c>
      <c r="S42" s="323">
        <f t="shared" si="9"/>
        <v>36</v>
      </c>
      <c r="T42" s="324" t="s">
        <v>1</v>
      </c>
      <c r="U42" s="324">
        <v>10</v>
      </c>
      <c r="V42" s="324" t="s">
        <v>19</v>
      </c>
      <c r="W42" s="325">
        <v>21</v>
      </c>
      <c r="X42" s="325">
        <v>227</v>
      </c>
      <c r="Y42" s="327" t="s">
        <v>23</v>
      </c>
      <c r="AA42" s="341">
        <f t="shared" si="1"/>
        <v>25</v>
      </c>
      <c r="AB42" s="342" t="str">
        <f t="shared" si="1"/>
        <v>x</v>
      </c>
      <c r="AC42" s="343">
        <f t="shared" si="2"/>
        <v>313</v>
      </c>
      <c r="AD42" s="343" t="str">
        <f t="shared" si="2"/>
        <v>x</v>
      </c>
      <c r="AE42" s="342">
        <f t="shared" si="3"/>
        <v>20.5</v>
      </c>
      <c r="AF42" s="342" t="str">
        <f t="shared" si="3"/>
        <v>x</v>
      </c>
      <c r="AG42" s="343">
        <f t="shared" si="4"/>
        <v>246</v>
      </c>
      <c r="AH42" s="343" t="str">
        <f t="shared" si="4"/>
        <v>x</v>
      </c>
      <c r="AI42" s="342">
        <f t="shared" si="5"/>
        <v>21</v>
      </c>
      <c r="AJ42" s="342" t="str">
        <f t="shared" si="5"/>
        <v>x</v>
      </c>
      <c r="AK42" s="343">
        <f t="shared" si="6"/>
        <v>227</v>
      </c>
      <c r="AL42" s="348" t="str">
        <f t="shared" si="6"/>
        <v>x</v>
      </c>
      <c r="AN42" s="342" t="str">
        <f>IF(ISERROR(VLOOKUP($I42,'TB. Bantuan'!$C$3:$E$28,2,0)=0),"x",VLOOKUP($I42,'TB. Bantuan'!$C$3:$E$28,2,0))</f>
        <v>N</v>
      </c>
      <c r="AO42" s="342" t="str">
        <f>IF(ISERROR(VLOOKUP($Q42,'TB. Bantuan'!$C$3:$E$28,2,0)=0),"x",VLOOKUP($Q42,'TB. Bantuan'!$C$3:$E$28,2,0))</f>
        <v>N</v>
      </c>
      <c r="AP42" s="342" t="str">
        <f>IF(ISERROR(VLOOKUP($Y42,'TB. Bantuan'!$C$3:$E$28,2,0)=0),"x",VLOOKUP($Y42,'TB. Bantuan'!$C$3:$E$28,2,0))</f>
        <v>N</v>
      </c>
    </row>
    <row r="43" spans="2:42">
      <c r="B43" s="319" t="s">
        <v>21</v>
      </c>
      <c r="C43" s="323">
        <f t="shared" si="7"/>
        <v>37</v>
      </c>
      <c r="D43" s="324" t="s">
        <v>1</v>
      </c>
      <c r="E43" s="324">
        <v>12</v>
      </c>
      <c r="F43" s="324" t="s">
        <v>19</v>
      </c>
      <c r="G43" s="325">
        <v>20</v>
      </c>
      <c r="H43" s="325">
        <v>160</v>
      </c>
      <c r="I43" s="327" t="s">
        <v>23</v>
      </c>
      <c r="K43" s="323">
        <f t="shared" si="8"/>
        <v>37</v>
      </c>
      <c r="L43" s="324" t="s">
        <v>1</v>
      </c>
      <c r="M43" s="324">
        <v>11</v>
      </c>
      <c r="N43" s="324" t="s">
        <v>19</v>
      </c>
      <c r="O43" s="325">
        <v>20.5</v>
      </c>
      <c r="P43" s="325">
        <v>158</v>
      </c>
      <c r="Q43" s="327" t="s">
        <v>23</v>
      </c>
      <c r="S43" s="323">
        <f t="shared" si="9"/>
        <v>37</v>
      </c>
      <c r="T43" s="324" t="s">
        <v>1</v>
      </c>
      <c r="U43" s="324">
        <v>10</v>
      </c>
      <c r="V43" s="324" t="s">
        <v>19</v>
      </c>
      <c r="W43" s="325">
        <v>21.5</v>
      </c>
      <c r="X43" s="325">
        <v>202</v>
      </c>
      <c r="Y43" s="327" t="s">
        <v>23</v>
      </c>
      <c r="AA43" s="341">
        <f t="shared" si="1"/>
        <v>20</v>
      </c>
      <c r="AB43" s="342" t="str">
        <f t="shared" si="1"/>
        <v>x</v>
      </c>
      <c r="AC43" s="343">
        <f t="shared" si="2"/>
        <v>160</v>
      </c>
      <c r="AD43" s="343" t="str">
        <f t="shared" si="2"/>
        <v>x</v>
      </c>
      <c r="AE43" s="342">
        <f t="shared" si="3"/>
        <v>20.5</v>
      </c>
      <c r="AF43" s="342" t="str">
        <f t="shared" si="3"/>
        <v>x</v>
      </c>
      <c r="AG43" s="343">
        <f t="shared" si="4"/>
        <v>158</v>
      </c>
      <c r="AH43" s="343" t="str">
        <f t="shared" si="4"/>
        <v>x</v>
      </c>
      <c r="AI43" s="342">
        <f t="shared" si="5"/>
        <v>21.5</v>
      </c>
      <c r="AJ43" s="342" t="str">
        <f t="shared" si="5"/>
        <v>x</v>
      </c>
      <c r="AK43" s="343">
        <f t="shared" si="6"/>
        <v>202</v>
      </c>
      <c r="AL43" s="348" t="str">
        <f t="shared" si="6"/>
        <v>x</v>
      </c>
      <c r="AN43" s="342" t="str">
        <f>IF(ISERROR(VLOOKUP($I43,'TB. Bantuan'!$C$3:$E$28,2,0)=0),"x",VLOOKUP($I43,'TB. Bantuan'!$C$3:$E$28,2,0))</f>
        <v>N</v>
      </c>
      <c r="AO43" s="342" t="str">
        <f>IF(ISERROR(VLOOKUP($Q43,'TB. Bantuan'!$C$3:$E$28,2,0)=0),"x",VLOOKUP($Q43,'TB. Bantuan'!$C$3:$E$28,2,0))</f>
        <v>N</v>
      </c>
      <c r="AP43" s="342" t="str">
        <f>IF(ISERROR(VLOOKUP($Y43,'TB. Bantuan'!$C$3:$E$28,2,0)=0),"x",VLOOKUP($Y43,'TB. Bantuan'!$C$3:$E$28,2,0))</f>
        <v>N</v>
      </c>
    </row>
    <row r="44" spans="2:42">
      <c r="B44" s="319" t="s">
        <v>21</v>
      </c>
      <c r="C44" s="323">
        <f t="shared" si="7"/>
        <v>38</v>
      </c>
      <c r="D44" s="324" t="s">
        <v>1</v>
      </c>
      <c r="E44" s="324">
        <v>12</v>
      </c>
      <c r="F44" s="324" t="s">
        <v>19</v>
      </c>
      <c r="G44" s="325">
        <v>22.5</v>
      </c>
      <c r="H44" s="325">
        <v>345</v>
      </c>
      <c r="I44" s="327" t="s">
        <v>23</v>
      </c>
      <c r="K44" s="323">
        <f t="shared" si="8"/>
        <v>38</v>
      </c>
      <c r="L44" s="324" t="s">
        <v>1</v>
      </c>
      <c r="M44" s="324">
        <v>11</v>
      </c>
      <c r="N44" s="324" t="s">
        <v>19</v>
      </c>
      <c r="O44" s="325">
        <v>13.5</v>
      </c>
      <c r="P44" s="325">
        <v>107</v>
      </c>
      <c r="Q44" s="327" t="s">
        <v>23</v>
      </c>
      <c r="S44" s="323">
        <f t="shared" si="9"/>
        <v>38</v>
      </c>
      <c r="T44" s="324" t="s">
        <v>1</v>
      </c>
      <c r="U44" s="324">
        <v>10</v>
      </c>
      <c r="V44" s="324" t="s">
        <v>19</v>
      </c>
      <c r="W44" s="325">
        <v>24.5</v>
      </c>
      <c r="X44" s="325">
        <v>282</v>
      </c>
      <c r="Y44" s="327" t="s">
        <v>23</v>
      </c>
      <c r="AA44" s="341">
        <f t="shared" si="1"/>
        <v>22.5</v>
      </c>
      <c r="AB44" s="342" t="str">
        <f t="shared" si="1"/>
        <v>x</v>
      </c>
      <c r="AC44" s="343">
        <f t="shared" si="2"/>
        <v>345</v>
      </c>
      <c r="AD44" s="343" t="str">
        <f t="shared" si="2"/>
        <v>x</v>
      </c>
      <c r="AE44" s="342">
        <f t="shared" si="3"/>
        <v>13.5</v>
      </c>
      <c r="AF44" s="342" t="str">
        <f t="shared" si="3"/>
        <v>x</v>
      </c>
      <c r="AG44" s="343">
        <f t="shared" si="4"/>
        <v>107</v>
      </c>
      <c r="AH44" s="343" t="str">
        <f t="shared" si="4"/>
        <v>x</v>
      </c>
      <c r="AI44" s="342">
        <f t="shared" si="5"/>
        <v>24.5</v>
      </c>
      <c r="AJ44" s="342" t="str">
        <f t="shared" si="5"/>
        <v>x</v>
      </c>
      <c r="AK44" s="343">
        <f t="shared" si="6"/>
        <v>282</v>
      </c>
      <c r="AL44" s="348" t="str">
        <f t="shared" si="6"/>
        <v>x</v>
      </c>
      <c r="AN44" s="342" t="str">
        <f>IF(ISERROR(VLOOKUP($I44,'TB. Bantuan'!$C$3:$E$28,2,0)=0),"x",VLOOKUP($I44,'TB. Bantuan'!$C$3:$E$28,2,0))</f>
        <v>N</v>
      </c>
      <c r="AO44" s="342" t="str">
        <f>IF(ISERROR(VLOOKUP($Q44,'TB. Bantuan'!$C$3:$E$28,2,0)=0),"x",VLOOKUP($Q44,'TB. Bantuan'!$C$3:$E$28,2,0))</f>
        <v>N</v>
      </c>
      <c r="AP44" s="342" t="str">
        <f>IF(ISERROR(VLOOKUP($Y44,'TB. Bantuan'!$C$3:$E$28,2,0)=0),"x",VLOOKUP($Y44,'TB. Bantuan'!$C$3:$E$28,2,0))</f>
        <v>N</v>
      </c>
    </row>
    <row r="45" spans="2:42">
      <c r="B45" s="319" t="s">
        <v>21</v>
      </c>
      <c r="C45" s="323">
        <f t="shared" si="7"/>
        <v>39</v>
      </c>
      <c r="D45" s="324" t="s">
        <v>1</v>
      </c>
      <c r="E45" s="324">
        <v>12</v>
      </c>
      <c r="F45" s="324" t="s">
        <v>19</v>
      </c>
      <c r="G45" s="325">
        <v>18</v>
      </c>
      <c r="H45" s="325">
        <v>229</v>
      </c>
      <c r="I45" s="327" t="s">
        <v>23</v>
      </c>
      <c r="K45" s="323">
        <f t="shared" si="8"/>
        <v>39</v>
      </c>
      <c r="L45" s="324" t="s">
        <v>1</v>
      </c>
      <c r="M45" s="324">
        <v>11</v>
      </c>
      <c r="N45" s="324" t="s">
        <v>19</v>
      </c>
      <c r="O45" s="325">
        <v>20</v>
      </c>
      <c r="P45" s="325">
        <v>205</v>
      </c>
      <c r="Q45" s="327" t="s">
        <v>23</v>
      </c>
      <c r="S45" s="323">
        <f t="shared" si="9"/>
        <v>39</v>
      </c>
      <c r="T45" s="324" t="s">
        <v>1</v>
      </c>
      <c r="U45" s="324">
        <v>10</v>
      </c>
      <c r="V45" s="324" t="s">
        <v>19</v>
      </c>
      <c r="W45" s="325">
        <v>23</v>
      </c>
      <c r="X45" s="325">
        <v>274</v>
      </c>
      <c r="Y45" s="327" t="s">
        <v>23</v>
      </c>
      <c r="AA45" s="341">
        <f t="shared" si="1"/>
        <v>18</v>
      </c>
      <c r="AB45" s="342" t="str">
        <f t="shared" si="1"/>
        <v>x</v>
      </c>
      <c r="AC45" s="343">
        <f t="shared" si="2"/>
        <v>229</v>
      </c>
      <c r="AD45" s="343" t="str">
        <f t="shared" si="2"/>
        <v>x</v>
      </c>
      <c r="AE45" s="342">
        <f t="shared" si="3"/>
        <v>20</v>
      </c>
      <c r="AF45" s="342" t="str">
        <f t="shared" si="3"/>
        <v>x</v>
      </c>
      <c r="AG45" s="343">
        <f t="shared" si="4"/>
        <v>205</v>
      </c>
      <c r="AH45" s="343" t="str">
        <f t="shared" si="4"/>
        <v>x</v>
      </c>
      <c r="AI45" s="342">
        <f t="shared" si="5"/>
        <v>23</v>
      </c>
      <c r="AJ45" s="342" t="str">
        <f t="shared" si="5"/>
        <v>x</v>
      </c>
      <c r="AK45" s="343">
        <f t="shared" si="6"/>
        <v>274</v>
      </c>
      <c r="AL45" s="348" t="str">
        <f t="shared" si="6"/>
        <v>x</v>
      </c>
      <c r="AN45" s="342" t="str">
        <f>IF(ISERROR(VLOOKUP($I45,'TB. Bantuan'!$C$3:$E$28,2,0)=0),"x",VLOOKUP($I45,'TB. Bantuan'!$C$3:$E$28,2,0))</f>
        <v>N</v>
      </c>
      <c r="AO45" s="342" t="str">
        <f>IF(ISERROR(VLOOKUP($Q45,'TB. Bantuan'!$C$3:$E$28,2,0)=0),"x",VLOOKUP($Q45,'TB. Bantuan'!$C$3:$E$28,2,0))</f>
        <v>N</v>
      </c>
      <c r="AP45" s="342" t="str">
        <f>IF(ISERROR(VLOOKUP($Y45,'TB. Bantuan'!$C$3:$E$28,2,0)=0),"x",VLOOKUP($Y45,'TB. Bantuan'!$C$3:$E$28,2,0))</f>
        <v>N</v>
      </c>
    </row>
    <row r="46" spans="2:42">
      <c r="B46" s="319" t="s">
        <v>21</v>
      </c>
      <c r="C46" s="323">
        <f t="shared" si="7"/>
        <v>40</v>
      </c>
      <c r="D46" s="324" t="s">
        <v>1</v>
      </c>
      <c r="E46" s="324">
        <v>12</v>
      </c>
      <c r="F46" s="324" t="s">
        <v>19</v>
      </c>
      <c r="G46" s="325">
        <v>21</v>
      </c>
      <c r="H46" s="325">
        <v>286</v>
      </c>
      <c r="I46" s="327" t="s">
        <v>23</v>
      </c>
      <c r="K46" s="323">
        <f t="shared" si="8"/>
        <v>40</v>
      </c>
      <c r="L46" s="324" t="s">
        <v>1</v>
      </c>
      <c r="M46" s="324">
        <v>11</v>
      </c>
      <c r="N46" s="324" t="s">
        <v>19</v>
      </c>
      <c r="O46" s="325">
        <v>11</v>
      </c>
      <c r="P46" s="325">
        <v>141</v>
      </c>
      <c r="Q46" s="327" t="s">
        <v>23</v>
      </c>
      <c r="S46" s="323">
        <f t="shared" si="9"/>
        <v>40</v>
      </c>
      <c r="T46" s="324" t="s">
        <v>1</v>
      </c>
      <c r="U46" s="324">
        <v>10</v>
      </c>
      <c r="V46" s="324" t="s">
        <v>19</v>
      </c>
      <c r="W46" s="325">
        <v>23.5</v>
      </c>
      <c r="X46" s="325">
        <v>313</v>
      </c>
      <c r="Y46" s="327" t="s">
        <v>23</v>
      </c>
      <c r="AA46" s="341">
        <f t="shared" si="1"/>
        <v>21</v>
      </c>
      <c r="AB46" s="342" t="str">
        <f t="shared" si="1"/>
        <v>x</v>
      </c>
      <c r="AC46" s="343">
        <f t="shared" si="2"/>
        <v>286</v>
      </c>
      <c r="AD46" s="343" t="str">
        <f t="shared" si="2"/>
        <v>x</v>
      </c>
      <c r="AE46" s="342">
        <f t="shared" si="3"/>
        <v>11</v>
      </c>
      <c r="AF46" s="342" t="str">
        <f t="shared" si="3"/>
        <v>x</v>
      </c>
      <c r="AG46" s="343">
        <f t="shared" si="4"/>
        <v>141</v>
      </c>
      <c r="AH46" s="343" t="str">
        <f t="shared" si="4"/>
        <v>x</v>
      </c>
      <c r="AI46" s="342">
        <f t="shared" si="5"/>
        <v>23.5</v>
      </c>
      <c r="AJ46" s="342" t="str">
        <f t="shared" si="5"/>
        <v>x</v>
      </c>
      <c r="AK46" s="343">
        <f t="shared" si="6"/>
        <v>313</v>
      </c>
      <c r="AL46" s="348" t="str">
        <f t="shared" si="6"/>
        <v>x</v>
      </c>
      <c r="AN46" s="342" t="str">
        <f>IF(ISERROR(VLOOKUP($I46,'TB. Bantuan'!$C$3:$E$28,2,0)=0),"x",VLOOKUP($I46,'TB. Bantuan'!$C$3:$E$28,2,0))</f>
        <v>N</v>
      </c>
      <c r="AO46" s="342" t="str">
        <f>IF(ISERROR(VLOOKUP($Q46,'TB. Bantuan'!$C$3:$E$28,2,0)=0),"x",VLOOKUP($Q46,'TB. Bantuan'!$C$3:$E$28,2,0))</f>
        <v>N</v>
      </c>
      <c r="AP46" s="342" t="str">
        <f>IF(ISERROR(VLOOKUP($Y46,'TB. Bantuan'!$C$3:$E$28,2,0)=0),"x",VLOOKUP($Y46,'TB. Bantuan'!$C$3:$E$28,2,0))</f>
        <v>N</v>
      </c>
    </row>
    <row r="47" spans="2:42">
      <c r="B47" s="319" t="s">
        <v>21</v>
      </c>
      <c r="C47" s="323">
        <f t="shared" si="7"/>
        <v>41</v>
      </c>
      <c r="D47" s="324" t="s">
        <v>1</v>
      </c>
      <c r="E47" s="324">
        <v>12</v>
      </c>
      <c r="F47" s="324" t="s">
        <v>19</v>
      </c>
      <c r="G47" s="325">
        <v>23.5</v>
      </c>
      <c r="H47" s="325">
        <v>292</v>
      </c>
      <c r="I47" s="327" t="s">
        <v>23</v>
      </c>
      <c r="K47" s="323">
        <f t="shared" si="8"/>
        <v>41</v>
      </c>
      <c r="L47" s="324" t="s">
        <v>1</v>
      </c>
      <c r="M47" s="324">
        <v>11</v>
      </c>
      <c r="N47" s="324" t="s">
        <v>19</v>
      </c>
      <c r="O47" s="325">
        <v>15</v>
      </c>
      <c r="P47" s="325">
        <v>173</v>
      </c>
      <c r="Q47" s="327" t="s">
        <v>23</v>
      </c>
      <c r="S47" s="323">
        <f t="shared" si="9"/>
        <v>41</v>
      </c>
      <c r="T47" s="324" t="s">
        <v>1</v>
      </c>
      <c r="U47" s="324">
        <v>10</v>
      </c>
      <c r="V47" s="324" t="s">
        <v>19</v>
      </c>
      <c r="W47" s="325">
        <v>21.5</v>
      </c>
      <c r="X47" s="325">
        <v>235</v>
      </c>
      <c r="Y47" s="327" t="s">
        <v>23</v>
      </c>
      <c r="AA47" s="341">
        <f t="shared" si="1"/>
        <v>23.5</v>
      </c>
      <c r="AB47" s="342" t="str">
        <f t="shared" si="1"/>
        <v>x</v>
      </c>
      <c r="AC47" s="343">
        <f t="shared" si="2"/>
        <v>292</v>
      </c>
      <c r="AD47" s="343" t="str">
        <f t="shared" si="2"/>
        <v>x</v>
      </c>
      <c r="AE47" s="342">
        <f t="shared" si="3"/>
        <v>15</v>
      </c>
      <c r="AF47" s="342" t="str">
        <f t="shared" si="3"/>
        <v>x</v>
      </c>
      <c r="AG47" s="343">
        <f t="shared" si="4"/>
        <v>173</v>
      </c>
      <c r="AH47" s="343" t="str">
        <f t="shared" si="4"/>
        <v>x</v>
      </c>
      <c r="AI47" s="342">
        <f t="shared" si="5"/>
        <v>21.5</v>
      </c>
      <c r="AJ47" s="342" t="str">
        <f t="shared" si="5"/>
        <v>x</v>
      </c>
      <c r="AK47" s="343">
        <f t="shared" si="6"/>
        <v>235</v>
      </c>
      <c r="AL47" s="348" t="str">
        <f t="shared" si="6"/>
        <v>x</v>
      </c>
      <c r="AN47" s="342" t="str">
        <f>IF(ISERROR(VLOOKUP($I47,'TB. Bantuan'!$C$3:$E$28,2,0)=0),"x",VLOOKUP($I47,'TB. Bantuan'!$C$3:$E$28,2,0))</f>
        <v>N</v>
      </c>
      <c r="AO47" s="342" t="str">
        <f>IF(ISERROR(VLOOKUP($Q47,'TB. Bantuan'!$C$3:$E$28,2,0)=0),"x",VLOOKUP($Q47,'TB. Bantuan'!$C$3:$E$28,2,0))</f>
        <v>N</v>
      </c>
      <c r="AP47" s="342" t="str">
        <f>IF(ISERROR(VLOOKUP($Y47,'TB. Bantuan'!$C$3:$E$28,2,0)=0),"x",VLOOKUP($Y47,'TB. Bantuan'!$C$3:$E$28,2,0))</f>
        <v>N</v>
      </c>
    </row>
    <row r="48" spans="2:42">
      <c r="B48" s="319" t="s">
        <v>21</v>
      </c>
      <c r="C48" s="323">
        <f t="shared" si="7"/>
        <v>42</v>
      </c>
      <c r="D48" s="324" t="s">
        <v>1</v>
      </c>
      <c r="E48" s="324">
        <v>12</v>
      </c>
      <c r="F48" s="324" t="s">
        <v>19</v>
      </c>
      <c r="G48" s="325">
        <v>17.5</v>
      </c>
      <c r="H48" s="325">
        <v>237</v>
      </c>
      <c r="I48" s="327" t="s">
        <v>27</v>
      </c>
      <c r="K48" s="323">
        <f t="shared" si="8"/>
        <v>42</v>
      </c>
      <c r="L48" s="324" t="s">
        <v>1</v>
      </c>
      <c r="M48" s="324">
        <v>11</v>
      </c>
      <c r="N48" s="324" t="s">
        <v>19</v>
      </c>
      <c r="O48" s="325">
        <v>22</v>
      </c>
      <c r="P48" s="325">
        <v>182</v>
      </c>
      <c r="Q48" s="327" t="s">
        <v>23</v>
      </c>
      <c r="S48" s="323">
        <f t="shared" si="9"/>
        <v>42</v>
      </c>
      <c r="T48" s="324" t="s">
        <v>1</v>
      </c>
      <c r="U48" s="324">
        <v>10</v>
      </c>
      <c r="V48" s="324" t="s">
        <v>19</v>
      </c>
      <c r="W48" s="325">
        <v>18</v>
      </c>
      <c r="X48" s="325">
        <v>227</v>
      </c>
      <c r="Y48" s="327" t="s">
        <v>23</v>
      </c>
      <c r="AA48" s="341">
        <f t="shared" si="1"/>
        <v>17.5</v>
      </c>
      <c r="AB48" s="342" t="str">
        <f t="shared" si="1"/>
        <v>x</v>
      </c>
      <c r="AC48" s="343">
        <f t="shared" si="2"/>
        <v>237</v>
      </c>
      <c r="AD48" s="343" t="str">
        <f t="shared" si="2"/>
        <v>x</v>
      </c>
      <c r="AE48" s="342">
        <f t="shared" si="3"/>
        <v>22</v>
      </c>
      <c r="AF48" s="342" t="str">
        <f t="shared" si="3"/>
        <v>x</v>
      </c>
      <c r="AG48" s="343">
        <f t="shared" si="4"/>
        <v>182</v>
      </c>
      <c r="AH48" s="343" t="str">
        <f t="shared" si="4"/>
        <v>x</v>
      </c>
      <c r="AI48" s="342">
        <f t="shared" si="5"/>
        <v>18</v>
      </c>
      <c r="AJ48" s="342" t="str">
        <f t="shared" si="5"/>
        <v>x</v>
      </c>
      <c r="AK48" s="343">
        <f t="shared" si="6"/>
        <v>227</v>
      </c>
      <c r="AL48" s="348" t="str">
        <f t="shared" si="6"/>
        <v>x</v>
      </c>
      <c r="AN48" s="342" t="str">
        <f>IF(ISERROR(VLOOKUP($I48,'TB. Bantuan'!$C$3:$E$28,2,0)=0),"x",VLOOKUP($I48,'TB. Bantuan'!$C$3:$E$28,2,0))</f>
        <v>DR</v>
      </c>
      <c r="AO48" s="342" t="str">
        <f>IF(ISERROR(VLOOKUP($Q48,'TB. Bantuan'!$C$3:$E$28,2,0)=0),"x",VLOOKUP($Q48,'TB. Bantuan'!$C$3:$E$28,2,0))</f>
        <v>N</v>
      </c>
      <c r="AP48" s="342" t="str">
        <f>IF(ISERROR(VLOOKUP($Y48,'TB. Bantuan'!$C$3:$E$28,2,0)=0),"x",VLOOKUP($Y48,'TB. Bantuan'!$C$3:$E$28,2,0))</f>
        <v>N</v>
      </c>
    </row>
    <row r="49" spans="2:42">
      <c r="B49" s="319" t="s">
        <v>21</v>
      </c>
      <c r="C49" s="323">
        <f t="shared" si="7"/>
        <v>43</v>
      </c>
      <c r="D49" s="324" t="s">
        <v>1</v>
      </c>
      <c r="E49" s="324">
        <v>12</v>
      </c>
      <c r="F49" s="324" t="s">
        <v>19</v>
      </c>
      <c r="G49" s="325">
        <v>23</v>
      </c>
      <c r="H49" s="325">
        <v>169</v>
      </c>
      <c r="I49" s="327" t="s">
        <v>23</v>
      </c>
      <c r="K49" s="323">
        <f t="shared" si="8"/>
        <v>43</v>
      </c>
      <c r="L49" s="324" t="s">
        <v>1</v>
      </c>
      <c r="M49" s="324">
        <v>11</v>
      </c>
      <c r="N49" s="324" t="s">
        <v>19</v>
      </c>
      <c r="O49" s="325">
        <v>21.5</v>
      </c>
      <c r="P49" s="325">
        <v>248</v>
      </c>
      <c r="Q49" s="327" t="s">
        <v>23</v>
      </c>
      <c r="S49" s="323">
        <f t="shared" si="9"/>
        <v>43</v>
      </c>
      <c r="T49" s="324" t="s">
        <v>1</v>
      </c>
      <c r="U49" s="324">
        <v>10</v>
      </c>
      <c r="V49" s="324" t="s">
        <v>19</v>
      </c>
      <c r="W49" s="325">
        <v>23.5</v>
      </c>
      <c r="X49" s="325">
        <v>279</v>
      </c>
      <c r="Y49" s="327" t="s">
        <v>23</v>
      </c>
      <c r="AA49" s="341">
        <f t="shared" si="1"/>
        <v>23</v>
      </c>
      <c r="AB49" s="342" t="str">
        <f t="shared" si="1"/>
        <v>x</v>
      </c>
      <c r="AC49" s="343">
        <f t="shared" si="2"/>
        <v>169</v>
      </c>
      <c r="AD49" s="343" t="str">
        <f t="shared" si="2"/>
        <v>x</v>
      </c>
      <c r="AE49" s="342">
        <f t="shared" si="3"/>
        <v>21.5</v>
      </c>
      <c r="AF49" s="342" t="str">
        <f t="shared" si="3"/>
        <v>x</v>
      </c>
      <c r="AG49" s="343">
        <f t="shared" si="4"/>
        <v>248</v>
      </c>
      <c r="AH49" s="343" t="str">
        <f t="shared" si="4"/>
        <v>x</v>
      </c>
      <c r="AI49" s="342">
        <f t="shared" si="5"/>
        <v>23.5</v>
      </c>
      <c r="AJ49" s="342" t="str">
        <f t="shared" si="5"/>
        <v>x</v>
      </c>
      <c r="AK49" s="343">
        <f t="shared" si="6"/>
        <v>279</v>
      </c>
      <c r="AL49" s="348" t="str">
        <f t="shared" si="6"/>
        <v>x</v>
      </c>
      <c r="AN49" s="342" t="str">
        <f>IF(ISERROR(VLOOKUP($I49,'TB. Bantuan'!$C$3:$E$28,2,0)=0),"x",VLOOKUP($I49,'TB. Bantuan'!$C$3:$E$28,2,0))</f>
        <v>N</v>
      </c>
      <c r="AO49" s="342" t="str">
        <f>IF(ISERROR(VLOOKUP($Q49,'TB. Bantuan'!$C$3:$E$28,2,0)=0),"x",VLOOKUP($Q49,'TB. Bantuan'!$C$3:$E$28,2,0))</f>
        <v>N</v>
      </c>
      <c r="AP49" s="342" t="str">
        <f>IF(ISERROR(VLOOKUP($Y49,'TB. Bantuan'!$C$3:$E$28,2,0)=0),"x",VLOOKUP($Y49,'TB. Bantuan'!$C$3:$E$28,2,0))</f>
        <v>N</v>
      </c>
    </row>
    <row r="50" spans="2:42">
      <c r="B50" s="319" t="s">
        <v>21</v>
      </c>
      <c r="C50" s="323">
        <f t="shared" si="7"/>
        <v>44</v>
      </c>
      <c r="D50" s="324" t="s">
        <v>1</v>
      </c>
      <c r="E50" s="324">
        <v>12</v>
      </c>
      <c r="F50" s="324" t="s">
        <v>19</v>
      </c>
      <c r="G50" s="325">
        <v>21</v>
      </c>
      <c r="H50" s="325">
        <v>295</v>
      </c>
      <c r="I50" s="327" t="s">
        <v>23</v>
      </c>
      <c r="K50" s="323">
        <f t="shared" si="8"/>
        <v>44</v>
      </c>
      <c r="L50" s="324" t="s">
        <v>1</v>
      </c>
      <c r="M50" s="324">
        <v>11</v>
      </c>
      <c r="N50" s="324" t="s">
        <v>19</v>
      </c>
      <c r="O50" s="325">
        <v>23</v>
      </c>
      <c r="P50" s="325">
        <v>210</v>
      </c>
      <c r="Q50" s="327" t="s">
        <v>23</v>
      </c>
      <c r="S50" s="323">
        <f t="shared" si="9"/>
        <v>44</v>
      </c>
      <c r="T50" s="324" t="s">
        <v>1</v>
      </c>
      <c r="U50" s="324">
        <v>10</v>
      </c>
      <c r="V50" s="324" t="s">
        <v>19</v>
      </c>
      <c r="W50" s="325">
        <v>21.5</v>
      </c>
      <c r="X50" s="325">
        <v>277</v>
      </c>
      <c r="Y50" s="327" t="s">
        <v>23</v>
      </c>
      <c r="AA50" s="341">
        <f t="shared" si="1"/>
        <v>21</v>
      </c>
      <c r="AB50" s="342" t="str">
        <f t="shared" si="1"/>
        <v>x</v>
      </c>
      <c r="AC50" s="343">
        <f t="shared" si="2"/>
        <v>295</v>
      </c>
      <c r="AD50" s="343" t="str">
        <f t="shared" si="2"/>
        <v>x</v>
      </c>
      <c r="AE50" s="342">
        <f t="shared" si="3"/>
        <v>23</v>
      </c>
      <c r="AF50" s="342" t="str">
        <f t="shared" si="3"/>
        <v>x</v>
      </c>
      <c r="AG50" s="343">
        <f t="shared" si="4"/>
        <v>210</v>
      </c>
      <c r="AH50" s="343" t="str">
        <f t="shared" si="4"/>
        <v>x</v>
      </c>
      <c r="AI50" s="342">
        <f t="shared" si="5"/>
        <v>21.5</v>
      </c>
      <c r="AJ50" s="342" t="str">
        <f t="shared" si="5"/>
        <v>x</v>
      </c>
      <c r="AK50" s="343">
        <f t="shared" si="6"/>
        <v>277</v>
      </c>
      <c r="AL50" s="348" t="str">
        <f t="shared" si="6"/>
        <v>x</v>
      </c>
      <c r="AN50" s="342" t="str">
        <f>IF(ISERROR(VLOOKUP($I50,'TB. Bantuan'!$C$3:$E$28,2,0)=0),"x",VLOOKUP($I50,'TB. Bantuan'!$C$3:$E$28,2,0))</f>
        <v>N</v>
      </c>
      <c r="AO50" s="342" t="str">
        <f>IF(ISERROR(VLOOKUP($Q50,'TB. Bantuan'!$C$3:$E$28,2,0)=0),"x",VLOOKUP($Q50,'TB. Bantuan'!$C$3:$E$28,2,0))</f>
        <v>N</v>
      </c>
      <c r="AP50" s="342" t="str">
        <f>IF(ISERROR(VLOOKUP($Y50,'TB. Bantuan'!$C$3:$E$28,2,0)=0),"x",VLOOKUP($Y50,'TB. Bantuan'!$C$3:$E$28,2,0))</f>
        <v>N</v>
      </c>
    </row>
    <row r="51" spans="2:42">
      <c r="B51" s="319" t="s">
        <v>21</v>
      </c>
      <c r="C51" s="323">
        <f t="shared" si="7"/>
        <v>45</v>
      </c>
      <c r="D51" s="324" t="s">
        <v>1</v>
      </c>
      <c r="E51" s="324">
        <v>12</v>
      </c>
      <c r="F51" s="324" t="s">
        <v>19</v>
      </c>
      <c r="G51" s="325">
        <v>21</v>
      </c>
      <c r="H51" s="325">
        <v>170</v>
      </c>
      <c r="I51" s="327" t="s">
        <v>23</v>
      </c>
      <c r="K51" s="323">
        <f t="shared" si="8"/>
        <v>45</v>
      </c>
      <c r="L51" s="324" t="s">
        <v>1</v>
      </c>
      <c r="M51" s="324">
        <v>11</v>
      </c>
      <c r="N51" s="324" t="s">
        <v>19</v>
      </c>
      <c r="O51" s="325">
        <v>20.5</v>
      </c>
      <c r="P51" s="325">
        <v>332</v>
      </c>
      <c r="Q51" s="327" t="s">
        <v>25</v>
      </c>
      <c r="S51" s="323">
        <f t="shared" si="9"/>
        <v>45</v>
      </c>
      <c r="T51" s="324" t="s">
        <v>1</v>
      </c>
      <c r="U51" s="324">
        <v>10</v>
      </c>
      <c r="V51" s="324" t="s">
        <v>19</v>
      </c>
      <c r="W51" s="325">
        <v>22</v>
      </c>
      <c r="X51" s="325">
        <v>293</v>
      </c>
      <c r="Y51" s="327" t="s">
        <v>23</v>
      </c>
      <c r="AA51" s="341">
        <f t="shared" si="1"/>
        <v>21</v>
      </c>
      <c r="AB51" s="342" t="str">
        <f t="shared" si="1"/>
        <v>x</v>
      </c>
      <c r="AC51" s="343">
        <f t="shared" si="2"/>
        <v>170</v>
      </c>
      <c r="AD51" s="343" t="str">
        <f t="shared" si="2"/>
        <v>x</v>
      </c>
      <c r="AE51" s="342">
        <f t="shared" si="3"/>
        <v>20.5</v>
      </c>
      <c r="AF51" s="342" t="str">
        <f t="shared" si="3"/>
        <v>x</v>
      </c>
      <c r="AG51" s="343">
        <f t="shared" si="4"/>
        <v>332</v>
      </c>
      <c r="AH51" s="343" t="str">
        <f t="shared" si="4"/>
        <v>x</v>
      </c>
      <c r="AI51" s="342">
        <f t="shared" si="5"/>
        <v>22</v>
      </c>
      <c r="AJ51" s="342" t="str">
        <f t="shared" si="5"/>
        <v>x</v>
      </c>
      <c r="AK51" s="343">
        <f t="shared" si="6"/>
        <v>293</v>
      </c>
      <c r="AL51" s="348" t="str">
        <f t="shared" si="6"/>
        <v>x</v>
      </c>
      <c r="AN51" s="342" t="str">
        <f>IF(ISERROR(VLOOKUP($I51,'TB. Bantuan'!$C$3:$E$28,2,0)=0),"x",VLOOKUP($I51,'TB. Bantuan'!$C$3:$E$28,2,0))</f>
        <v>N</v>
      </c>
      <c r="AO51" s="342" t="str">
        <f>IF(ISERROR(VLOOKUP($Q51,'TB. Bantuan'!$C$3:$E$28,2,0)=0),"x",VLOOKUP($Q51,'TB. Bantuan'!$C$3:$E$28,2,0))</f>
        <v>C2</v>
      </c>
      <c r="AP51" s="342" t="str">
        <f>IF(ISERROR(VLOOKUP($Y51,'TB. Bantuan'!$C$3:$E$28,2,0)=0),"x",VLOOKUP($Y51,'TB. Bantuan'!$C$3:$E$28,2,0))</f>
        <v>N</v>
      </c>
    </row>
    <row r="52" spans="2:42">
      <c r="B52" s="319" t="s">
        <v>21</v>
      </c>
      <c r="C52" s="323">
        <f t="shared" si="7"/>
        <v>46</v>
      </c>
      <c r="D52" s="324" t="s">
        <v>1</v>
      </c>
      <c r="E52" s="324">
        <v>12</v>
      </c>
      <c r="F52" s="324" t="s">
        <v>19</v>
      </c>
      <c r="G52" s="325">
        <v>24</v>
      </c>
      <c r="H52" s="325">
        <v>286</v>
      </c>
      <c r="I52" s="327" t="s">
        <v>23</v>
      </c>
      <c r="K52" s="323">
        <f t="shared" si="8"/>
        <v>46</v>
      </c>
      <c r="L52" s="324" t="s">
        <v>1</v>
      </c>
      <c r="M52" s="324">
        <v>11</v>
      </c>
      <c r="N52" s="324" t="s">
        <v>19</v>
      </c>
      <c r="O52" s="325">
        <v>14</v>
      </c>
      <c r="P52" s="325">
        <v>151</v>
      </c>
      <c r="Q52" s="327" t="s">
        <v>23</v>
      </c>
      <c r="S52" s="323">
        <f t="shared" si="9"/>
        <v>46</v>
      </c>
      <c r="T52" s="324" t="s">
        <v>1</v>
      </c>
      <c r="U52" s="324">
        <v>10</v>
      </c>
      <c r="V52" s="324" t="s">
        <v>19</v>
      </c>
      <c r="W52" s="325">
        <v>20</v>
      </c>
      <c r="X52" s="325">
        <v>163</v>
      </c>
      <c r="Y52" s="327" t="s">
        <v>23</v>
      </c>
      <c r="AA52" s="341">
        <f t="shared" si="1"/>
        <v>24</v>
      </c>
      <c r="AB52" s="342" t="str">
        <f t="shared" si="1"/>
        <v>x</v>
      </c>
      <c r="AC52" s="343">
        <f t="shared" si="2"/>
        <v>286</v>
      </c>
      <c r="AD52" s="343" t="str">
        <f t="shared" si="2"/>
        <v>x</v>
      </c>
      <c r="AE52" s="342">
        <f t="shared" si="3"/>
        <v>14</v>
      </c>
      <c r="AF52" s="342" t="str">
        <f t="shared" si="3"/>
        <v>x</v>
      </c>
      <c r="AG52" s="343">
        <f t="shared" si="4"/>
        <v>151</v>
      </c>
      <c r="AH52" s="343" t="str">
        <f t="shared" si="4"/>
        <v>x</v>
      </c>
      <c r="AI52" s="342">
        <f t="shared" si="5"/>
        <v>20</v>
      </c>
      <c r="AJ52" s="342" t="str">
        <f t="shared" si="5"/>
        <v>x</v>
      </c>
      <c r="AK52" s="343">
        <f t="shared" si="6"/>
        <v>163</v>
      </c>
      <c r="AL52" s="348" t="str">
        <f t="shared" si="6"/>
        <v>x</v>
      </c>
      <c r="AN52" s="342" t="str">
        <f>IF(ISERROR(VLOOKUP($I52,'TB. Bantuan'!$C$3:$E$28,2,0)=0),"x",VLOOKUP($I52,'TB. Bantuan'!$C$3:$E$28,2,0))</f>
        <v>N</v>
      </c>
      <c r="AO52" s="342" t="str">
        <f>IF(ISERROR(VLOOKUP($Q52,'TB. Bantuan'!$C$3:$E$28,2,0)=0),"x",VLOOKUP($Q52,'TB. Bantuan'!$C$3:$E$28,2,0))</f>
        <v>N</v>
      </c>
      <c r="AP52" s="342" t="str">
        <f>IF(ISERROR(VLOOKUP($Y52,'TB. Bantuan'!$C$3:$E$28,2,0)=0),"x",VLOOKUP($Y52,'TB. Bantuan'!$C$3:$E$28,2,0))</f>
        <v>N</v>
      </c>
    </row>
    <row r="53" spans="2:42">
      <c r="B53" s="319" t="s">
        <v>21</v>
      </c>
      <c r="C53" s="323">
        <f t="shared" si="7"/>
        <v>47</v>
      </c>
      <c r="D53" s="324" t="s">
        <v>1</v>
      </c>
      <c r="E53" s="324">
        <v>12</v>
      </c>
      <c r="F53" s="324" t="s">
        <v>19</v>
      </c>
      <c r="G53" s="325">
        <v>24.5</v>
      </c>
      <c r="H53" s="325">
        <v>356</v>
      </c>
      <c r="I53" s="327" t="s">
        <v>23</v>
      </c>
      <c r="K53" s="323">
        <f t="shared" si="8"/>
        <v>47</v>
      </c>
      <c r="L53" s="324" t="s">
        <v>1</v>
      </c>
      <c r="M53" s="324">
        <v>11</v>
      </c>
      <c r="N53" s="324" t="s">
        <v>19</v>
      </c>
      <c r="O53" s="325">
        <v>23</v>
      </c>
      <c r="P53" s="325">
        <v>285</v>
      </c>
      <c r="Q53" s="327" t="s">
        <v>23</v>
      </c>
      <c r="S53" s="323">
        <f t="shared" si="9"/>
        <v>47</v>
      </c>
      <c r="T53" s="324" t="s">
        <v>1</v>
      </c>
      <c r="U53" s="324">
        <v>10</v>
      </c>
      <c r="V53" s="324" t="s">
        <v>19</v>
      </c>
      <c r="W53" s="325">
        <v>22</v>
      </c>
      <c r="X53" s="325">
        <v>219</v>
      </c>
      <c r="Y53" s="327" t="s">
        <v>23</v>
      </c>
      <c r="AA53" s="341">
        <f t="shared" si="1"/>
        <v>24.5</v>
      </c>
      <c r="AB53" s="342" t="str">
        <f t="shared" si="1"/>
        <v>x</v>
      </c>
      <c r="AC53" s="343">
        <f t="shared" si="2"/>
        <v>356</v>
      </c>
      <c r="AD53" s="343" t="str">
        <f t="shared" si="2"/>
        <v>x</v>
      </c>
      <c r="AE53" s="342">
        <f t="shared" si="3"/>
        <v>23</v>
      </c>
      <c r="AF53" s="342" t="str">
        <f t="shared" si="3"/>
        <v>x</v>
      </c>
      <c r="AG53" s="343">
        <f t="shared" si="4"/>
        <v>285</v>
      </c>
      <c r="AH53" s="343" t="str">
        <f t="shared" si="4"/>
        <v>x</v>
      </c>
      <c r="AI53" s="342">
        <f t="shared" si="5"/>
        <v>22</v>
      </c>
      <c r="AJ53" s="342" t="str">
        <f t="shared" si="5"/>
        <v>x</v>
      </c>
      <c r="AK53" s="343">
        <f t="shared" si="6"/>
        <v>219</v>
      </c>
      <c r="AL53" s="348" t="str">
        <f t="shared" si="6"/>
        <v>x</v>
      </c>
      <c r="AN53" s="342" t="str">
        <f>IF(ISERROR(VLOOKUP($I53,'TB. Bantuan'!$C$3:$E$28,2,0)=0),"x",VLOOKUP($I53,'TB. Bantuan'!$C$3:$E$28,2,0))</f>
        <v>N</v>
      </c>
      <c r="AO53" s="342" t="str">
        <f>IF(ISERROR(VLOOKUP($Q53,'TB. Bantuan'!$C$3:$E$28,2,0)=0),"x",VLOOKUP($Q53,'TB. Bantuan'!$C$3:$E$28,2,0))</f>
        <v>N</v>
      </c>
      <c r="AP53" s="342" t="str">
        <f>IF(ISERROR(VLOOKUP($Y53,'TB. Bantuan'!$C$3:$E$28,2,0)=0),"x",VLOOKUP($Y53,'TB. Bantuan'!$C$3:$E$28,2,0))</f>
        <v>N</v>
      </c>
    </row>
    <row r="54" spans="2:42">
      <c r="B54" s="319" t="s">
        <v>21</v>
      </c>
      <c r="C54" s="323">
        <f t="shared" si="7"/>
        <v>48</v>
      </c>
      <c r="D54" s="324" t="s">
        <v>1</v>
      </c>
      <c r="E54" s="324">
        <v>12</v>
      </c>
      <c r="F54" s="324" t="s">
        <v>19</v>
      </c>
      <c r="G54" s="325">
        <v>21</v>
      </c>
      <c r="H54" s="325">
        <v>294</v>
      </c>
      <c r="I54" s="327" t="s">
        <v>22</v>
      </c>
      <c r="K54" s="323">
        <f t="shared" si="8"/>
        <v>48</v>
      </c>
      <c r="L54" s="324" t="s">
        <v>1</v>
      </c>
      <c r="M54" s="324">
        <v>11</v>
      </c>
      <c r="N54" s="324" t="s">
        <v>19</v>
      </c>
      <c r="O54" s="325">
        <v>28</v>
      </c>
      <c r="P54" s="325">
        <v>407</v>
      </c>
      <c r="Q54" s="327" t="s">
        <v>23</v>
      </c>
      <c r="S54" s="323">
        <f t="shared" si="9"/>
        <v>48</v>
      </c>
      <c r="T54" s="324" t="s">
        <v>1</v>
      </c>
      <c r="U54" s="324">
        <v>10</v>
      </c>
      <c r="V54" s="324" t="s">
        <v>19</v>
      </c>
      <c r="W54" s="325">
        <v>20</v>
      </c>
      <c r="X54" s="325">
        <v>198</v>
      </c>
      <c r="Y54" s="327" t="s">
        <v>23</v>
      </c>
      <c r="AA54" s="341">
        <f t="shared" si="1"/>
        <v>21</v>
      </c>
      <c r="AB54" s="342" t="str">
        <f t="shared" si="1"/>
        <v>x</v>
      </c>
      <c r="AC54" s="343">
        <f t="shared" si="2"/>
        <v>294</v>
      </c>
      <c r="AD54" s="343" t="str">
        <f t="shared" si="2"/>
        <v>x</v>
      </c>
      <c r="AE54" s="342">
        <f t="shared" si="3"/>
        <v>28</v>
      </c>
      <c r="AF54" s="342" t="str">
        <f t="shared" si="3"/>
        <v>x</v>
      </c>
      <c r="AG54" s="343">
        <f t="shared" si="4"/>
        <v>407</v>
      </c>
      <c r="AH54" s="343" t="str">
        <f t="shared" si="4"/>
        <v>x</v>
      </c>
      <c r="AI54" s="342">
        <f t="shared" si="5"/>
        <v>20</v>
      </c>
      <c r="AJ54" s="342" t="str">
        <f t="shared" si="5"/>
        <v>x</v>
      </c>
      <c r="AK54" s="343">
        <f t="shared" si="6"/>
        <v>198</v>
      </c>
      <c r="AL54" s="348" t="str">
        <f t="shared" si="6"/>
        <v>x</v>
      </c>
      <c r="AN54" s="342" t="str">
        <f>IF(ISERROR(VLOOKUP($I54,'TB. Bantuan'!$C$3:$E$28,2,0)=0),"x",VLOOKUP($I54,'TB. Bantuan'!$C$3:$E$28,2,0))</f>
        <v>T2</v>
      </c>
      <c r="AO54" s="342" t="str">
        <f>IF(ISERROR(VLOOKUP($Q54,'TB. Bantuan'!$C$3:$E$28,2,0)=0),"x",VLOOKUP($Q54,'TB. Bantuan'!$C$3:$E$28,2,0))</f>
        <v>N</v>
      </c>
      <c r="AP54" s="342" t="str">
        <f>IF(ISERROR(VLOOKUP($Y54,'TB. Bantuan'!$C$3:$E$28,2,0)=0),"x",VLOOKUP($Y54,'TB. Bantuan'!$C$3:$E$28,2,0))</f>
        <v>N</v>
      </c>
    </row>
    <row r="55" spans="2:42">
      <c r="B55" s="319" t="s">
        <v>21</v>
      </c>
      <c r="C55" s="323">
        <f t="shared" si="7"/>
        <v>49</v>
      </c>
      <c r="D55" s="324" t="s">
        <v>1</v>
      </c>
      <c r="E55" s="324">
        <v>12</v>
      </c>
      <c r="F55" s="324" t="s">
        <v>19</v>
      </c>
      <c r="G55" s="325">
        <v>25</v>
      </c>
      <c r="H55" s="325">
        <v>307</v>
      </c>
      <c r="I55" s="327" t="s">
        <v>23</v>
      </c>
      <c r="K55" s="323">
        <f t="shared" si="8"/>
        <v>49</v>
      </c>
      <c r="L55" s="324" t="s">
        <v>1</v>
      </c>
      <c r="M55" s="324">
        <v>11</v>
      </c>
      <c r="N55" s="324" t="s">
        <v>19</v>
      </c>
      <c r="O55" s="325">
        <v>23</v>
      </c>
      <c r="P55" s="325">
        <v>246</v>
      </c>
      <c r="Q55" s="327" t="s">
        <v>23</v>
      </c>
      <c r="S55" s="323">
        <f t="shared" si="9"/>
        <v>49</v>
      </c>
      <c r="T55" s="324" t="s">
        <v>1</v>
      </c>
      <c r="U55" s="324">
        <v>10</v>
      </c>
      <c r="V55" s="324" t="s">
        <v>19</v>
      </c>
      <c r="W55" s="325">
        <v>22</v>
      </c>
      <c r="X55" s="325">
        <v>196</v>
      </c>
      <c r="Y55" s="327" t="s">
        <v>23</v>
      </c>
      <c r="AA55" s="341">
        <f t="shared" si="1"/>
        <v>25</v>
      </c>
      <c r="AB55" s="342" t="str">
        <f t="shared" si="1"/>
        <v>x</v>
      </c>
      <c r="AC55" s="343">
        <f t="shared" si="2"/>
        <v>307</v>
      </c>
      <c r="AD55" s="343" t="str">
        <f t="shared" si="2"/>
        <v>x</v>
      </c>
      <c r="AE55" s="342">
        <f t="shared" si="3"/>
        <v>23</v>
      </c>
      <c r="AF55" s="342" t="str">
        <f t="shared" si="3"/>
        <v>x</v>
      </c>
      <c r="AG55" s="343">
        <f t="shared" si="4"/>
        <v>246</v>
      </c>
      <c r="AH55" s="343" t="str">
        <f t="shared" si="4"/>
        <v>x</v>
      </c>
      <c r="AI55" s="342">
        <f t="shared" si="5"/>
        <v>22</v>
      </c>
      <c r="AJ55" s="342" t="str">
        <f t="shared" si="5"/>
        <v>x</v>
      </c>
      <c r="AK55" s="343">
        <f t="shared" si="6"/>
        <v>196</v>
      </c>
      <c r="AL55" s="348" t="str">
        <f t="shared" si="6"/>
        <v>x</v>
      </c>
      <c r="AN55" s="342" t="str">
        <f>IF(ISERROR(VLOOKUP($I55,'TB. Bantuan'!$C$3:$E$28,2,0)=0),"x",VLOOKUP($I55,'TB. Bantuan'!$C$3:$E$28,2,0))</f>
        <v>N</v>
      </c>
      <c r="AO55" s="342" t="str">
        <f>IF(ISERROR(VLOOKUP($Q55,'TB. Bantuan'!$C$3:$E$28,2,0)=0),"x",VLOOKUP($Q55,'TB. Bantuan'!$C$3:$E$28,2,0))</f>
        <v>N</v>
      </c>
      <c r="AP55" s="342" t="str">
        <f>IF(ISERROR(VLOOKUP($Y55,'TB. Bantuan'!$C$3:$E$28,2,0)=0),"x",VLOOKUP($Y55,'TB. Bantuan'!$C$3:$E$28,2,0))</f>
        <v>N</v>
      </c>
    </row>
    <row r="56" spans="2:42">
      <c r="B56" s="319" t="s">
        <v>21</v>
      </c>
      <c r="C56" s="323">
        <f t="shared" si="7"/>
        <v>50</v>
      </c>
      <c r="D56" s="324" t="s">
        <v>1</v>
      </c>
      <c r="E56" s="324">
        <v>12</v>
      </c>
      <c r="F56" s="324" t="s">
        <v>19</v>
      </c>
      <c r="G56" s="325">
        <v>25</v>
      </c>
      <c r="H56" s="325">
        <v>340</v>
      </c>
      <c r="I56" s="327" t="s">
        <v>23</v>
      </c>
      <c r="K56" s="323">
        <f t="shared" si="8"/>
        <v>50</v>
      </c>
      <c r="L56" s="324" t="s">
        <v>1</v>
      </c>
      <c r="M56" s="324">
        <v>11</v>
      </c>
      <c r="N56" s="324" t="s">
        <v>19</v>
      </c>
      <c r="O56" s="325">
        <v>16</v>
      </c>
      <c r="P56" s="325">
        <v>156</v>
      </c>
      <c r="Q56" s="327" t="s">
        <v>23</v>
      </c>
      <c r="S56" s="323">
        <f t="shared" si="9"/>
        <v>50</v>
      </c>
      <c r="T56" s="324" t="s">
        <v>1</v>
      </c>
      <c r="U56" s="324">
        <v>10</v>
      </c>
      <c r="V56" s="324" t="s">
        <v>19</v>
      </c>
      <c r="W56" s="325">
        <v>22.5</v>
      </c>
      <c r="X56" s="325">
        <v>214</v>
      </c>
      <c r="Y56" s="327" t="s">
        <v>23</v>
      </c>
      <c r="AA56" s="341">
        <f t="shared" si="1"/>
        <v>25</v>
      </c>
      <c r="AB56" s="342" t="str">
        <f t="shared" si="1"/>
        <v>x</v>
      </c>
      <c r="AC56" s="343">
        <f t="shared" si="2"/>
        <v>340</v>
      </c>
      <c r="AD56" s="343" t="str">
        <f t="shared" si="2"/>
        <v>x</v>
      </c>
      <c r="AE56" s="342">
        <f t="shared" si="3"/>
        <v>16</v>
      </c>
      <c r="AF56" s="342" t="str">
        <f t="shared" si="3"/>
        <v>x</v>
      </c>
      <c r="AG56" s="343">
        <f t="shared" si="4"/>
        <v>156</v>
      </c>
      <c r="AH56" s="343" t="str">
        <f t="shared" si="4"/>
        <v>x</v>
      </c>
      <c r="AI56" s="342">
        <f t="shared" si="5"/>
        <v>22.5</v>
      </c>
      <c r="AJ56" s="342" t="str">
        <f t="shared" si="5"/>
        <v>x</v>
      </c>
      <c r="AK56" s="343">
        <f t="shared" si="6"/>
        <v>214</v>
      </c>
      <c r="AL56" s="348" t="str">
        <f t="shared" si="6"/>
        <v>x</v>
      </c>
      <c r="AN56" s="342" t="str">
        <f>IF(ISERROR(VLOOKUP($I56,'TB. Bantuan'!$C$3:$E$28,2,0)=0),"x",VLOOKUP($I56,'TB. Bantuan'!$C$3:$E$28,2,0))</f>
        <v>N</v>
      </c>
      <c r="AO56" s="342" t="str">
        <f>IF(ISERROR(VLOOKUP($Q56,'TB. Bantuan'!$C$3:$E$28,2,0)=0),"x",VLOOKUP($Q56,'TB. Bantuan'!$C$3:$E$28,2,0))</f>
        <v>N</v>
      </c>
      <c r="AP56" s="342" t="str">
        <f>IF(ISERROR(VLOOKUP($Y56,'TB. Bantuan'!$C$3:$E$28,2,0)=0),"x",VLOOKUP($Y56,'TB. Bantuan'!$C$3:$E$28,2,0))</f>
        <v>N</v>
      </c>
    </row>
    <row r="57" spans="2:42">
      <c r="B57" s="319" t="s">
        <v>21</v>
      </c>
      <c r="C57" s="323">
        <f t="shared" si="7"/>
        <v>51</v>
      </c>
      <c r="D57" s="324" t="s">
        <v>1</v>
      </c>
      <c r="E57" s="324">
        <v>12</v>
      </c>
      <c r="F57" s="324" t="s">
        <v>19</v>
      </c>
      <c r="G57" s="325">
        <v>24</v>
      </c>
      <c r="H57" s="325">
        <v>292</v>
      </c>
      <c r="I57" s="327" t="s">
        <v>23</v>
      </c>
      <c r="K57" s="323">
        <f t="shared" si="8"/>
        <v>51</v>
      </c>
      <c r="L57" s="324" t="s">
        <v>1</v>
      </c>
      <c r="M57" s="324">
        <v>11</v>
      </c>
      <c r="N57" s="324" t="s">
        <v>19</v>
      </c>
      <c r="O57" s="325">
        <v>24</v>
      </c>
      <c r="P57" s="325">
        <v>307</v>
      </c>
      <c r="Q57" s="327" t="s">
        <v>23</v>
      </c>
      <c r="S57" s="323">
        <f t="shared" si="9"/>
        <v>51</v>
      </c>
      <c r="T57" s="324" t="s">
        <v>1</v>
      </c>
      <c r="U57" s="324">
        <v>10</v>
      </c>
      <c r="V57" s="324" t="s">
        <v>19</v>
      </c>
      <c r="W57" s="325">
        <v>12.5</v>
      </c>
      <c r="X57" s="325">
        <v>154</v>
      </c>
      <c r="Y57" s="327" t="s">
        <v>24</v>
      </c>
      <c r="AA57" s="341">
        <f t="shared" si="1"/>
        <v>24</v>
      </c>
      <c r="AB57" s="342" t="str">
        <f t="shared" si="1"/>
        <v>x</v>
      </c>
      <c r="AC57" s="343">
        <f t="shared" si="2"/>
        <v>292</v>
      </c>
      <c r="AD57" s="343" t="str">
        <f t="shared" si="2"/>
        <v>x</v>
      </c>
      <c r="AE57" s="342">
        <f t="shared" si="3"/>
        <v>24</v>
      </c>
      <c r="AF57" s="342" t="str">
        <f t="shared" si="3"/>
        <v>x</v>
      </c>
      <c r="AG57" s="343">
        <f t="shared" si="4"/>
        <v>307</v>
      </c>
      <c r="AH57" s="343" t="str">
        <f t="shared" si="4"/>
        <v>x</v>
      </c>
      <c r="AI57" s="342">
        <f t="shared" si="5"/>
        <v>12.5</v>
      </c>
      <c r="AJ57" s="342" t="str">
        <f t="shared" si="5"/>
        <v>x</v>
      </c>
      <c r="AK57" s="343">
        <f t="shared" si="6"/>
        <v>154</v>
      </c>
      <c r="AL57" s="348" t="str">
        <f t="shared" si="6"/>
        <v>x</v>
      </c>
      <c r="AN57" s="342" t="str">
        <f>IF(ISERROR(VLOOKUP($I57,'TB. Bantuan'!$C$3:$E$28,2,0)=0),"x",VLOOKUP($I57,'TB. Bantuan'!$C$3:$E$28,2,0))</f>
        <v>N</v>
      </c>
      <c r="AO57" s="342" t="str">
        <f>IF(ISERROR(VLOOKUP($Q57,'TB. Bantuan'!$C$3:$E$28,2,0)=0),"x",VLOOKUP($Q57,'TB. Bantuan'!$C$3:$E$28,2,0))</f>
        <v>N</v>
      </c>
      <c r="AP57" s="342" t="str">
        <f>IF(ISERROR(VLOOKUP($Y57,'TB. Bantuan'!$C$3:$E$28,2,0)=0),"x",VLOOKUP($Y57,'TB. Bantuan'!$C$3:$E$28,2,0))</f>
        <v>DT</v>
      </c>
    </row>
    <row r="58" spans="2:42">
      <c r="B58" s="319" t="s">
        <v>21</v>
      </c>
      <c r="C58" s="323">
        <f t="shared" si="7"/>
        <v>52</v>
      </c>
      <c r="D58" s="324" t="s">
        <v>1</v>
      </c>
      <c r="E58" s="324">
        <v>12</v>
      </c>
      <c r="F58" s="324" t="s">
        <v>19</v>
      </c>
      <c r="G58" s="325">
        <v>18</v>
      </c>
      <c r="H58" s="325">
        <v>152</v>
      </c>
      <c r="I58" s="327" t="s">
        <v>23</v>
      </c>
      <c r="K58" s="323">
        <f t="shared" si="8"/>
        <v>52</v>
      </c>
      <c r="L58" s="324" t="s">
        <v>1</v>
      </c>
      <c r="M58" s="324">
        <v>11</v>
      </c>
      <c r="N58" s="324" t="s">
        <v>19</v>
      </c>
      <c r="O58" s="325">
        <v>20.5</v>
      </c>
      <c r="P58" s="325">
        <v>115</v>
      </c>
      <c r="Q58" s="327" t="s">
        <v>23</v>
      </c>
      <c r="S58" s="323">
        <f t="shared" si="9"/>
        <v>52</v>
      </c>
      <c r="T58" s="324" t="s">
        <v>1</v>
      </c>
      <c r="U58" s="324">
        <v>10</v>
      </c>
      <c r="V58" s="324" t="s">
        <v>19</v>
      </c>
      <c r="W58" s="325">
        <v>22.5</v>
      </c>
      <c r="X58" s="325">
        <v>293</v>
      </c>
      <c r="Y58" s="327" t="s">
        <v>23</v>
      </c>
      <c r="AA58" s="341">
        <f t="shared" si="1"/>
        <v>18</v>
      </c>
      <c r="AB58" s="342" t="str">
        <f t="shared" si="1"/>
        <v>x</v>
      </c>
      <c r="AC58" s="343">
        <f t="shared" si="2"/>
        <v>152</v>
      </c>
      <c r="AD58" s="343" t="str">
        <f t="shared" si="2"/>
        <v>x</v>
      </c>
      <c r="AE58" s="342">
        <f t="shared" si="3"/>
        <v>20.5</v>
      </c>
      <c r="AF58" s="342" t="str">
        <f t="shared" si="3"/>
        <v>x</v>
      </c>
      <c r="AG58" s="343">
        <f t="shared" si="4"/>
        <v>115</v>
      </c>
      <c r="AH58" s="343" t="str">
        <f t="shared" si="4"/>
        <v>x</v>
      </c>
      <c r="AI58" s="342">
        <f t="shared" si="5"/>
        <v>22.5</v>
      </c>
      <c r="AJ58" s="342" t="str">
        <f t="shared" si="5"/>
        <v>x</v>
      </c>
      <c r="AK58" s="343">
        <f t="shared" si="6"/>
        <v>293</v>
      </c>
      <c r="AL58" s="348" t="str">
        <f t="shared" si="6"/>
        <v>x</v>
      </c>
      <c r="AN58" s="342" t="str">
        <f>IF(ISERROR(VLOOKUP($I58,'TB. Bantuan'!$C$3:$E$28,2,0)=0),"x",VLOOKUP($I58,'TB. Bantuan'!$C$3:$E$28,2,0))</f>
        <v>N</v>
      </c>
      <c r="AO58" s="342" t="str">
        <f>IF(ISERROR(VLOOKUP($Q58,'TB. Bantuan'!$C$3:$E$28,2,0)=0),"x",VLOOKUP($Q58,'TB. Bantuan'!$C$3:$E$28,2,0))</f>
        <v>N</v>
      </c>
      <c r="AP58" s="342" t="str">
        <f>IF(ISERROR(VLOOKUP($Y58,'TB. Bantuan'!$C$3:$E$28,2,0)=0),"x",VLOOKUP($Y58,'TB. Bantuan'!$C$3:$E$28,2,0))</f>
        <v>N</v>
      </c>
    </row>
    <row r="59" spans="2:42">
      <c r="B59" s="319" t="s">
        <v>21</v>
      </c>
      <c r="C59" s="323">
        <f t="shared" si="7"/>
        <v>53</v>
      </c>
      <c r="D59" s="324" t="s">
        <v>1</v>
      </c>
      <c r="E59" s="324">
        <v>12</v>
      </c>
      <c r="F59" s="324" t="s">
        <v>19</v>
      </c>
      <c r="G59" s="325">
        <v>22.5</v>
      </c>
      <c r="H59" s="325">
        <v>274</v>
      </c>
      <c r="I59" s="327" t="s">
        <v>23</v>
      </c>
      <c r="K59" s="323">
        <f t="shared" si="8"/>
        <v>53</v>
      </c>
      <c r="L59" s="324" t="s">
        <v>1</v>
      </c>
      <c r="M59" s="324">
        <v>11</v>
      </c>
      <c r="N59" s="324" t="s">
        <v>19</v>
      </c>
      <c r="O59" s="325">
        <v>22</v>
      </c>
      <c r="P59" s="325">
        <v>127</v>
      </c>
      <c r="Q59" s="327" t="s">
        <v>23</v>
      </c>
      <c r="S59" s="323">
        <f t="shared" si="9"/>
        <v>53</v>
      </c>
      <c r="T59" s="324" t="s">
        <v>1</v>
      </c>
      <c r="U59" s="324">
        <v>10</v>
      </c>
      <c r="V59" s="324" t="s">
        <v>19</v>
      </c>
      <c r="W59" s="325">
        <v>23</v>
      </c>
      <c r="X59" s="325">
        <v>283</v>
      </c>
      <c r="Y59" s="327" t="s">
        <v>23</v>
      </c>
      <c r="AA59" s="341">
        <f t="shared" si="1"/>
        <v>22.5</v>
      </c>
      <c r="AB59" s="342" t="str">
        <f t="shared" si="1"/>
        <v>x</v>
      </c>
      <c r="AC59" s="343">
        <f t="shared" si="2"/>
        <v>274</v>
      </c>
      <c r="AD59" s="343" t="str">
        <f t="shared" si="2"/>
        <v>x</v>
      </c>
      <c r="AE59" s="342">
        <f t="shared" si="3"/>
        <v>22</v>
      </c>
      <c r="AF59" s="342" t="str">
        <f t="shared" si="3"/>
        <v>x</v>
      </c>
      <c r="AG59" s="343">
        <f t="shared" si="4"/>
        <v>127</v>
      </c>
      <c r="AH59" s="343" t="str">
        <f t="shared" si="4"/>
        <v>x</v>
      </c>
      <c r="AI59" s="342">
        <f t="shared" si="5"/>
        <v>23</v>
      </c>
      <c r="AJ59" s="342" t="str">
        <f t="shared" si="5"/>
        <v>x</v>
      </c>
      <c r="AK59" s="343">
        <f t="shared" si="6"/>
        <v>283</v>
      </c>
      <c r="AL59" s="348" t="str">
        <f t="shared" si="6"/>
        <v>x</v>
      </c>
      <c r="AN59" s="342" t="str">
        <f>IF(ISERROR(VLOOKUP($I59,'TB. Bantuan'!$C$3:$E$28,2,0)=0),"x",VLOOKUP($I59,'TB. Bantuan'!$C$3:$E$28,2,0))</f>
        <v>N</v>
      </c>
      <c r="AO59" s="342" t="str">
        <f>IF(ISERROR(VLOOKUP($Q59,'TB. Bantuan'!$C$3:$E$28,2,0)=0),"x",VLOOKUP($Q59,'TB. Bantuan'!$C$3:$E$28,2,0))</f>
        <v>N</v>
      </c>
      <c r="AP59" s="342" t="str">
        <f>IF(ISERROR(VLOOKUP($Y59,'TB. Bantuan'!$C$3:$E$28,2,0)=0),"x",VLOOKUP($Y59,'TB. Bantuan'!$C$3:$E$28,2,0))</f>
        <v>N</v>
      </c>
    </row>
    <row r="60" spans="2:42">
      <c r="B60" s="319" t="s">
        <v>21</v>
      </c>
      <c r="C60" s="323">
        <f t="shared" si="7"/>
        <v>54</v>
      </c>
      <c r="D60" s="324" t="s">
        <v>1</v>
      </c>
      <c r="E60" s="324">
        <v>12</v>
      </c>
      <c r="F60" s="324" t="s">
        <v>19</v>
      </c>
      <c r="G60" s="325">
        <v>27</v>
      </c>
      <c r="H60" s="325">
        <v>410</v>
      </c>
      <c r="I60" s="327" t="s">
        <v>23</v>
      </c>
      <c r="K60" s="323">
        <f t="shared" si="8"/>
        <v>54</v>
      </c>
      <c r="L60" s="324" t="s">
        <v>1</v>
      </c>
      <c r="M60" s="324">
        <v>11</v>
      </c>
      <c r="N60" s="324" t="s">
        <v>19</v>
      </c>
      <c r="O60" s="325">
        <v>28</v>
      </c>
      <c r="P60" s="325">
        <v>276</v>
      </c>
      <c r="Q60" s="327" t="s">
        <v>23</v>
      </c>
      <c r="S60" s="323">
        <f t="shared" si="9"/>
        <v>54</v>
      </c>
      <c r="T60" s="324" t="s">
        <v>1</v>
      </c>
      <c r="U60" s="324">
        <v>10</v>
      </c>
      <c r="V60" s="324" t="s">
        <v>19</v>
      </c>
      <c r="W60" s="325">
        <v>16.5</v>
      </c>
      <c r="X60" s="325">
        <v>205</v>
      </c>
      <c r="Y60" s="327" t="s">
        <v>23</v>
      </c>
      <c r="AA60" s="341">
        <f t="shared" si="1"/>
        <v>27</v>
      </c>
      <c r="AB60" s="342" t="str">
        <f t="shared" si="1"/>
        <v>x</v>
      </c>
      <c r="AC60" s="343">
        <f t="shared" si="2"/>
        <v>410</v>
      </c>
      <c r="AD60" s="343" t="str">
        <f t="shared" si="2"/>
        <v>x</v>
      </c>
      <c r="AE60" s="342">
        <f t="shared" si="3"/>
        <v>28</v>
      </c>
      <c r="AF60" s="342" t="str">
        <f t="shared" si="3"/>
        <v>x</v>
      </c>
      <c r="AG60" s="343">
        <f t="shared" si="4"/>
        <v>276</v>
      </c>
      <c r="AH60" s="343" t="str">
        <f t="shared" si="4"/>
        <v>x</v>
      </c>
      <c r="AI60" s="342">
        <f t="shared" si="5"/>
        <v>16.5</v>
      </c>
      <c r="AJ60" s="342" t="str">
        <f t="shared" si="5"/>
        <v>x</v>
      </c>
      <c r="AK60" s="343">
        <f t="shared" si="6"/>
        <v>205</v>
      </c>
      <c r="AL60" s="348" t="str">
        <f t="shared" si="6"/>
        <v>x</v>
      </c>
      <c r="AN60" s="342" t="str">
        <f>IF(ISERROR(VLOOKUP($I60,'TB. Bantuan'!$C$3:$E$28,2,0)=0),"x",VLOOKUP($I60,'TB. Bantuan'!$C$3:$E$28,2,0))</f>
        <v>N</v>
      </c>
      <c r="AO60" s="342" t="str">
        <f>IF(ISERROR(VLOOKUP($Q60,'TB. Bantuan'!$C$3:$E$28,2,0)=0),"x",VLOOKUP($Q60,'TB. Bantuan'!$C$3:$E$28,2,0))</f>
        <v>N</v>
      </c>
      <c r="AP60" s="342" t="str">
        <f>IF(ISERROR(VLOOKUP($Y60,'TB. Bantuan'!$C$3:$E$28,2,0)=0),"x",VLOOKUP($Y60,'TB. Bantuan'!$C$3:$E$28,2,0))</f>
        <v>N</v>
      </c>
    </row>
    <row r="61" spans="2:42">
      <c r="B61" s="319" t="s">
        <v>21</v>
      </c>
      <c r="C61" s="323">
        <f t="shared" si="7"/>
        <v>55</v>
      </c>
      <c r="D61" s="324" t="s">
        <v>1</v>
      </c>
      <c r="E61" s="324">
        <v>12</v>
      </c>
      <c r="F61" s="324" t="s">
        <v>19</v>
      </c>
      <c r="G61" s="325">
        <v>21</v>
      </c>
      <c r="H61" s="325">
        <v>266</v>
      </c>
      <c r="I61" s="327" t="s">
        <v>23</v>
      </c>
      <c r="K61" s="323">
        <f t="shared" si="8"/>
        <v>55</v>
      </c>
      <c r="L61" s="324" t="s">
        <v>1</v>
      </c>
      <c r="M61" s="324">
        <v>11</v>
      </c>
      <c r="N61" s="324" t="s">
        <v>19</v>
      </c>
      <c r="O61" s="325">
        <v>23</v>
      </c>
      <c r="P61" s="325">
        <v>228</v>
      </c>
      <c r="Q61" s="327" t="s">
        <v>23</v>
      </c>
      <c r="S61" s="323">
        <f t="shared" si="9"/>
        <v>55</v>
      </c>
      <c r="T61" s="324" t="s">
        <v>1</v>
      </c>
      <c r="U61" s="324">
        <v>10</v>
      </c>
      <c r="V61" s="324" t="s">
        <v>19</v>
      </c>
      <c r="W61" s="325">
        <v>20</v>
      </c>
      <c r="X61" s="325">
        <v>170</v>
      </c>
      <c r="Y61" s="327" t="s">
        <v>23</v>
      </c>
      <c r="AA61" s="341">
        <f t="shared" si="1"/>
        <v>21</v>
      </c>
      <c r="AB61" s="342" t="str">
        <f t="shared" si="1"/>
        <v>x</v>
      </c>
      <c r="AC61" s="343">
        <f t="shared" si="2"/>
        <v>266</v>
      </c>
      <c r="AD61" s="343" t="str">
        <f t="shared" si="2"/>
        <v>x</v>
      </c>
      <c r="AE61" s="342">
        <f t="shared" si="3"/>
        <v>23</v>
      </c>
      <c r="AF61" s="342" t="str">
        <f t="shared" si="3"/>
        <v>x</v>
      </c>
      <c r="AG61" s="343">
        <f t="shared" si="4"/>
        <v>228</v>
      </c>
      <c r="AH61" s="343" t="str">
        <f t="shared" si="4"/>
        <v>x</v>
      </c>
      <c r="AI61" s="342">
        <f t="shared" si="5"/>
        <v>20</v>
      </c>
      <c r="AJ61" s="342" t="str">
        <f t="shared" si="5"/>
        <v>x</v>
      </c>
      <c r="AK61" s="343">
        <f t="shared" si="6"/>
        <v>170</v>
      </c>
      <c r="AL61" s="348" t="str">
        <f t="shared" si="6"/>
        <v>x</v>
      </c>
      <c r="AN61" s="342" t="str">
        <f>IF(ISERROR(VLOOKUP($I61,'TB. Bantuan'!$C$3:$E$28,2,0)=0),"x",VLOOKUP($I61,'TB. Bantuan'!$C$3:$E$28,2,0))</f>
        <v>N</v>
      </c>
      <c r="AO61" s="342" t="str">
        <f>IF(ISERROR(VLOOKUP($Q61,'TB. Bantuan'!$C$3:$E$28,2,0)=0),"x",VLOOKUP($Q61,'TB. Bantuan'!$C$3:$E$28,2,0))</f>
        <v>N</v>
      </c>
      <c r="AP61" s="342" t="str">
        <f>IF(ISERROR(VLOOKUP($Y61,'TB. Bantuan'!$C$3:$E$28,2,0)=0),"x",VLOOKUP($Y61,'TB. Bantuan'!$C$3:$E$28,2,0))</f>
        <v>N</v>
      </c>
    </row>
    <row r="62" spans="2:42">
      <c r="B62" s="319" t="s">
        <v>21</v>
      </c>
      <c r="C62" s="323">
        <f t="shared" si="7"/>
        <v>56</v>
      </c>
      <c r="D62" s="324" t="s">
        <v>1</v>
      </c>
      <c r="E62" s="324">
        <v>12</v>
      </c>
      <c r="F62" s="324" t="s">
        <v>19</v>
      </c>
      <c r="G62" s="325">
        <v>22</v>
      </c>
      <c r="H62" s="325">
        <v>268</v>
      </c>
      <c r="I62" s="327" t="s">
        <v>23</v>
      </c>
      <c r="K62" s="323">
        <f t="shared" si="8"/>
        <v>56</v>
      </c>
      <c r="L62" s="324" t="s">
        <v>1</v>
      </c>
      <c r="M62" s="324">
        <v>11</v>
      </c>
      <c r="N62" s="324" t="s">
        <v>19</v>
      </c>
      <c r="O62" s="325">
        <v>18</v>
      </c>
      <c r="P62" s="325">
        <v>156</v>
      </c>
      <c r="Q62" s="327" t="s">
        <v>23</v>
      </c>
      <c r="S62" s="323">
        <f t="shared" si="9"/>
        <v>56</v>
      </c>
      <c r="T62" s="324" t="s">
        <v>1</v>
      </c>
      <c r="U62" s="324">
        <v>10</v>
      </c>
      <c r="V62" s="324" t="s">
        <v>19</v>
      </c>
      <c r="W62" s="325">
        <v>21.5</v>
      </c>
      <c r="X62" s="325">
        <v>229</v>
      </c>
      <c r="Y62" s="327" t="s">
        <v>23</v>
      </c>
      <c r="AA62" s="341">
        <f t="shared" si="1"/>
        <v>22</v>
      </c>
      <c r="AB62" s="342" t="str">
        <f t="shared" si="1"/>
        <v>x</v>
      </c>
      <c r="AC62" s="343">
        <f t="shared" si="2"/>
        <v>268</v>
      </c>
      <c r="AD62" s="343" t="str">
        <f t="shared" si="2"/>
        <v>x</v>
      </c>
      <c r="AE62" s="342">
        <f t="shared" si="3"/>
        <v>18</v>
      </c>
      <c r="AF62" s="342" t="str">
        <f t="shared" si="3"/>
        <v>x</v>
      </c>
      <c r="AG62" s="343">
        <f t="shared" si="4"/>
        <v>156</v>
      </c>
      <c r="AH62" s="343" t="str">
        <f t="shared" si="4"/>
        <v>x</v>
      </c>
      <c r="AI62" s="342">
        <f t="shared" si="5"/>
        <v>21.5</v>
      </c>
      <c r="AJ62" s="342" t="str">
        <f t="shared" si="5"/>
        <v>x</v>
      </c>
      <c r="AK62" s="343">
        <f t="shared" si="6"/>
        <v>229</v>
      </c>
      <c r="AL62" s="348" t="str">
        <f t="shared" si="6"/>
        <v>x</v>
      </c>
      <c r="AN62" s="342" t="str">
        <f>IF(ISERROR(VLOOKUP($I62,'TB. Bantuan'!$C$3:$E$28,2,0)=0),"x",VLOOKUP($I62,'TB. Bantuan'!$C$3:$E$28,2,0))</f>
        <v>N</v>
      </c>
      <c r="AO62" s="342" t="str">
        <f>IF(ISERROR(VLOOKUP($Q62,'TB. Bantuan'!$C$3:$E$28,2,0)=0),"x",VLOOKUP($Q62,'TB. Bantuan'!$C$3:$E$28,2,0))</f>
        <v>N</v>
      </c>
      <c r="AP62" s="342" t="str">
        <f>IF(ISERROR(VLOOKUP($Y62,'TB. Bantuan'!$C$3:$E$28,2,0)=0),"x",VLOOKUP($Y62,'TB. Bantuan'!$C$3:$E$28,2,0))</f>
        <v>N</v>
      </c>
    </row>
    <row r="63" spans="2:42">
      <c r="B63" s="319" t="s">
        <v>21</v>
      </c>
      <c r="C63" s="323">
        <f t="shared" si="7"/>
        <v>57</v>
      </c>
      <c r="D63" s="324" t="s">
        <v>1</v>
      </c>
      <c r="E63" s="324">
        <v>12</v>
      </c>
      <c r="F63" s="324" t="s">
        <v>19</v>
      </c>
      <c r="G63" s="325">
        <v>22.5</v>
      </c>
      <c r="H63" s="325">
        <v>232</v>
      </c>
      <c r="I63" s="327" t="s">
        <v>23</v>
      </c>
      <c r="K63" s="323">
        <f t="shared" si="8"/>
        <v>57</v>
      </c>
      <c r="L63" s="324" t="s">
        <v>1</v>
      </c>
      <c r="M63" s="324">
        <v>11</v>
      </c>
      <c r="N63" s="324" t="s">
        <v>19</v>
      </c>
      <c r="O63" s="325">
        <v>22</v>
      </c>
      <c r="P63" s="325">
        <v>224</v>
      </c>
      <c r="Q63" s="327" t="s">
        <v>23</v>
      </c>
      <c r="S63" s="323">
        <f t="shared" si="9"/>
        <v>57</v>
      </c>
      <c r="T63" s="324" t="s">
        <v>1</v>
      </c>
      <c r="U63" s="324">
        <v>10</v>
      </c>
      <c r="V63" s="324" t="s">
        <v>19</v>
      </c>
      <c r="W63" s="325">
        <v>21</v>
      </c>
      <c r="X63" s="325">
        <v>270</v>
      </c>
      <c r="Y63" s="327" t="s">
        <v>23</v>
      </c>
      <c r="AA63" s="341">
        <f t="shared" si="1"/>
        <v>22.5</v>
      </c>
      <c r="AB63" s="342" t="str">
        <f t="shared" si="1"/>
        <v>x</v>
      </c>
      <c r="AC63" s="343">
        <f t="shared" si="2"/>
        <v>232</v>
      </c>
      <c r="AD63" s="343" t="str">
        <f t="shared" si="2"/>
        <v>x</v>
      </c>
      <c r="AE63" s="342">
        <f t="shared" si="3"/>
        <v>22</v>
      </c>
      <c r="AF63" s="342" t="str">
        <f t="shared" si="3"/>
        <v>x</v>
      </c>
      <c r="AG63" s="343">
        <f t="shared" si="4"/>
        <v>224</v>
      </c>
      <c r="AH63" s="343" t="str">
        <f t="shared" si="4"/>
        <v>x</v>
      </c>
      <c r="AI63" s="342">
        <f t="shared" si="5"/>
        <v>21</v>
      </c>
      <c r="AJ63" s="342" t="str">
        <f t="shared" si="5"/>
        <v>x</v>
      </c>
      <c r="AK63" s="343">
        <f t="shared" si="6"/>
        <v>270</v>
      </c>
      <c r="AL63" s="348" t="str">
        <f t="shared" si="6"/>
        <v>x</v>
      </c>
      <c r="AN63" s="342" t="str">
        <f>IF(ISERROR(VLOOKUP($I63,'TB. Bantuan'!$C$3:$E$28,2,0)=0),"x",VLOOKUP($I63,'TB. Bantuan'!$C$3:$E$28,2,0))</f>
        <v>N</v>
      </c>
      <c r="AO63" s="342" t="str">
        <f>IF(ISERROR(VLOOKUP($Q63,'TB. Bantuan'!$C$3:$E$28,2,0)=0),"x",VLOOKUP($Q63,'TB. Bantuan'!$C$3:$E$28,2,0))</f>
        <v>N</v>
      </c>
      <c r="AP63" s="342" t="str">
        <f>IF(ISERROR(VLOOKUP($Y63,'TB. Bantuan'!$C$3:$E$28,2,0)=0),"x",VLOOKUP($Y63,'TB. Bantuan'!$C$3:$E$28,2,0))</f>
        <v>N</v>
      </c>
    </row>
    <row r="64" spans="2:42">
      <c r="B64" s="319" t="s">
        <v>21</v>
      </c>
      <c r="C64" s="323">
        <f t="shared" si="7"/>
        <v>58</v>
      </c>
      <c r="D64" s="324" t="s">
        <v>1</v>
      </c>
      <c r="E64" s="324">
        <v>12</v>
      </c>
      <c r="F64" s="324" t="s">
        <v>19</v>
      </c>
      <c r="G64" s="325">
        <v>24</v>
      </c>
      <c r="H64" s="325">
        <v>294</v>
      </c>
      <c r="I64" s="327" t="s">
        <v>23</v>
      </c>
      <c r="K64" s="323">
        <f t="shared" si="8"/>
        <v>58</v>
      </c>
      <c r="L64" s="324" t="s">
        <v>1</v>
      </c>
      <c r="M64" s="324">
        <v>11</v>
      </c>
      <c r="N64" s="324" t="s">
        <v>19</v>
      </c>
      <c r="O64" s="325">
        <v>21</v>
      </c>
      <c r="P64" s="325">
        <v>224</v>
      </c>
      <c r="Q64" s="327" t="s">
        <v>23</v>
      </c>
      <c r="S64" s="323">
        <f t="shared" si="9"/>
        <v>58</v>
      </c>
      <c r="T64" s="324" t="s">
        <v>1</v>
      </c>
      <c r="U64" s="324">
        <v>10</v>
      </c>
      <c r="V64" s="324" t="s">
        <v>19</v>
      </c>
      <c r="W64" s="325">
        <v>19</v>
      </c>
      <c r="X64" s="325">
        <v>207</v>
      </c>
      <c r="Y64" s="327" t="s">
        <v>23</v>
      </c>
      <c r="AA64" s="341">
        <f t="shared" si="1"/>
        <v>24</v>
      </c>
      <c r="AB64" s="342" t="str">
        <f t="shared" si="1"/>
        <v>x</v>
      </c>
      <c r="AC64" s="343">
        <f t="shared" si="2"/>
        <v>294</v>
      </c>
      <c r="AD64" s="343" t="str">
        <f t="shared" si="2"/>
        <v>x</v>
      </c>
      <c r="AE64" s="342">
        <f t="shared" si="3"/>
        <v>21</v>
      </c>
      <c r="AF64" s="342" t="str">
        <f t="shared" si="3"/>
        <v>x</v>
      </c>
      <c r="AG64" s="343">
        <f t="shared" si="4"/>
        <v>224</v>
      </c>
      <c r="AH64" s="343" t="str">
        <f t="shared" si="4"/>
        <v>x</v>
      </c>
      <c r="AI64" s="342">
        <f t="shared" si="5"/>
        <v>19</v>
      </c>
      <c r="AJ64" s="342" t="str">
        <f t="shared" si="5"/>
        <v>x</v>
      </c>
      <c r="AK64" s="343">
        <f t="shared" si="6"/>
        <v>207</v>
      </c>
      <c r="AL64" s="348" t="str">
        <f t="shared" si="6"/>
        <v>x</v>
      </c>
      <c r="AN64" s="342" t="str">
        <f>IF(ISERROR(VLOOKUP($I64,'TB. Bantuan'!$C$3:$E$28,2,0)=0),"x",VLOOKUP($I64,'TB. Bantuan'!$C$3:$E$28,2,0))</f>
        <v>N</v>
      </c>
      <c r="AO64" s="342" t="str">
        <f>IF(ISERROR(VLOOKUP($Q64,'TB. Bantuan'!$C$3:$E$28,2,0)=0),"x",VLOOKUP($Q64,'TB. Bantuan'!$C$3:$E$28,2,0))</f>
        <v>N</v>
      </c>
      <c r="AP64" s="342" t="str">
        <f>IF(ISERROR(VLOOKUP($Y64,'TB. Bantuan'!$C$3:$E$28,2,0)=0),"x",VLOOKUP($Y64,'TB. Bantuan'!$C$3:$E$28,2,0))</f>
        <v>N</v>
      </c>
    </row>
    <row r="65" spans="2:42">
      <c r="B65" s="319" t="s">
        <v>21</v>
      </c>
      <c r="C65" s="323">
        <f t="shared" si="7"/>
        <v>59</v>
      </c>
      <c r="D65" s="324" t="s">
        <v>1</v>
      </c>
      <c r="E65" s="324">
        <v>12</v>
      </c>
      <c r="F65" s="324" t="s">
        <v>19</v>
      </c>
      <c r="G65" s="325">
        <v>17</v>
      </c>
      <c r="H65" s="325">
        <v>158</v>
      </c>
      <c r="I65" s="327" t="s">
        <v>23</v>
      </c>
      <c r="K65" s="323">
        <f t="shared" si="8"/>
        <v>59</v>
      </c>
      <c r="L65" s="324" t="s">
        <v>1</v>
      </c>
      <c r="M65" s="324">
        <v>11</v>
      </c>
      <c r="N65" s="324" t="s">
        <v>19</v>
      </c>
      <c r="O65" s="325">
        <v>18.5</v>
      </c>
      <c r="P65" s="325">
        <v>78</v>
      </c>
      <c r="Q65" s="327" t="s">
        <v>23</v>
      </c>
      <c r="S65" s="323">
        <f t="shared" si="9"/>
        <v>59</v>
      </c>
      <c r="T65" s="324" t="s">
        <v>1</v>
      </c>
      <c r="U65" s="324">
        <v>10</v>
      </c>
      <c r="V65" s="324" t="s">
        <v>19</v>
      </c>
      <c r="W65" s="325">
        <v>26</v>
      </c>
      <c r="X65" s="325">
        <v>379</v>
      </c>
      <c r="Y65" s="327" t="s">
        <v>23</v>
      </c>
      <c r="AA65" s="341">
        <f t="shared" si="1"/>
        <v>17</v>
      </c>
      <c r="AB65" s="342" t="str">
        <f t="shared" si="1"/>
        <v>x</v>
      </c>
      <c r="AC65" s="343">
        <f t="shared" si="2"/>
        <v>158</v>
      </c>
      <c r="AD65" s="343" t="str">
        <f t="shared" si="2"/>
        <v>x</v>
      </c>
      <c r="AE65" s="342">
        <f t="shared" si="3"/>
        <v>18.5</v>
      </c>
      <c r="AF65" s="342" t="str">
        <f t="shared" si="3"/>
        <v>x</v>
      </c>
      <c r="AG65" s="343">
        <f t="shared" si="4"/>
        <v>78</v>
      </c>
      <c r="AH65" s="343" t="str">
        <f t="shared" si="4"/>
        <v>x</v>
      </c>
      <c r="AI65" s="342">
        <f t="shared" si="5"/>
        <v>26</v>
      </c>
      <c r="AJ65" s="342" t="str">
        <f t="shared" si="5"/>
        <v>x</v>
      </c>
      <c r="AK65" s="343">
        <f t="shared" si="6"/>
        <v>379</v>
      </c>
      <c r="AL65" s="348" t="str">
        <f t="shared" si="6"/>
        <v>x</v>
      </c>
      <c r="AN65" s="342" t="str">
        <f>IF(ISERROR(VLOOKUP($I65,'TB. Bantuan'!$C$3:$E$28,2,0)=0),"x",VLOOKUP($I65,'TB. Bantuan'!$C$3:$E$28,2,0))</f>
        <v>N</v>
      </c>
      <c r="AO65" s="342" t="str">
        <f>IF(ISERROR(VLOOKUP($Q65,'TB. Bantuan'!$C$3:$E$28,2,0)=0),"x",VLOOKUP($Q65,'TB. Bantuan'!$C$3:$E$28,2,0))</f>
        <v>N</v>
      </c>
      <c r="AP65" s="342" t="str">
        <f>IF(ISERROR(VLOOKUP($Y65,'TB. Bantuan'!$C$3:$E$28,2,0)=0),"x",VLOOKUP($Y65,'TB. Bantuan'!$C$3:$E$28,2,0))</f>
        <v>N</v>
      </c>
    </row>
    <row r="66" spans="2:42">
      <c r="B66" s="319" t="s">
        <v>21</v>
      </c>
      <c r="C66" s="323">
        <f t="shared" si="7"/>
        <v>60</v>
      </c>
      <c r="D66" s="324" t="s">
        <v>1</v>
      </c>
      <c r="E66" s="324">
        <v>12</v>
      </c>
      <c r="F66" s="324" t="s">
        <v>19</v>
      </c>
      <c r="G66" s="325">
        <v>18</v>
      </c>
      <c r="H66" s="325">
        <v>177</v>
      </c>
      <c r="I66" s="327" t="s">
        <v>23</v>
      </c>
      <c r="K66" s="323">
        <f t="shared" si="8"/>
        <v>60</v>
      </c>
      <c r="L66" s="324" t="s">
        <v>1</v>
      </c>
      <c r="M66" s="324">
        <v>11</v>
      </c>
      <c r="N66" s="324" t="s">
        <v>19</v>
      </c>
      <c r="O66" s="325">
        <v>20.5</v>
      </c>
      <c r="P66" s="325">
        <v>254</v>
      </c>
      <c r="Q66" s="327" t="s">
        <v>23</v>
      </c>
      <c r="S66" s="323">
        <f t="shared" si="9"/>
        <v>60</v>
      </c>
      <c r="T66" s="324" t="s">
        <v>1</v>
      </c>
      <c r="U66" s="324">
        <v>10</v>
      </c>
      <c r="V66" s="324" t="s">
        <v>19</v>
      </c>
      <c r="W66" s="325">
        <v>19.5</v>
      </c>
      <c r="X66" s="325">
        <v>152</v>
      </c>
      <c r="Y66" s="327" t="s">
        <v>23</v>
      </c>
      <c r="AA66" s="341">
        <f t="shared" si="1"/>
        <v>18</v>
      </c>
      <c r="AB66" s="342" t="str">
        <f t="shared" si="1"/>
        <v>x</v>
      </c>
      <c r="AC66" s="343">
        <f t="shared" si="2"/>
        <v>177</v>
      </c>
      <c r="AD66" s="343" t="str">
        <f t="shared" si="2"/>
        <v>x</v>
      </c>
      <c r="AE66" s="342">
        <f t="shared" si="3"/>
        <v>20.5</v>
      </c>
      <c r="AF66" s="342" t="str">
        <f t="shared" si="3"/>
        <v>x</v>
      </c>
      <c r="AG66" s="343">
        <f t="shared" si="4"/>
        <v>254</v>
      </c>
      <c r="AH66" s="343" t="str">
        <f t="shared" si="4"/>
        <v>x</v>
      </c>
      <c r="AI66" s="342">
        <f t="shared" si="5"/>
        <v>19.5</v>
      </c>
      <c r="AJ66" s="342" t="str">
        <f t="shared" si="5"/>
        <v>x</v>
      </c>
      <c r="AK66" s="343">
        <f t="shared" si="6"/>
        <v>152</v>
      </c>
      <c r="AL66" s="348" t="str">
        <f t="shared" si="6"/>
        <v>x</v>
      </c>
      <c r="AN66" s="342" t="str">
        <f>IF(ISERROR(VLOOKUP($I66,'TB. Bantuan'!$C$3:$E$28,2,0)=0),"x",VLOOKUP($I66,'TB. Bantuan'!$C$3:$E$28,2,0))</f>
        <v>N</v>
      </c>
      <c r="AO66" s="342" t="str">
        <f>IF(ISERROR(VLOOKUP($Q66,'TB. Bantuan'!$C$3:$E$28,2,0)=0),"x",VLOOKUP($Q66,'TB. Bantuan'!$C$3:$E$28,2,0))</f>
        <v>N</v>
      </c>
      <c r="AP66" s="342" t="str">
        <f>IF(ISERROR(VLOOKUP($Y66,'TB. Bantuan'!$C$3:$E$28,2,0)=0),"x",VLOOKUP($Y66,'TB. Bantuan'!$C$3:$E$28,2,0))</f>
        <v>N</v>
      </c>
    </row>
    <row r="67" spans="2:42">
      <c r="B67" s="319" t="s">
        <v>21</v>
      </c>
      <c r="C67" s="323">
        <f t="shared" si="7"/>
        <v>61</v>
      </c>
      <c r="D67" s="324" t="s">
        <v>1</v>
      </c>
      <c r="E67" s="324">
        <v>12</v>
      </c>
      <c r="F67" s="324" t="s">
        <v>19</v>
      </c>
      <c r="G67" s="325">
        <v>22</v>
      </c>
      <c r="H67" s="325">
        <v>215</v>
      </c>
      <c r="I67" s="327" t="s">
        <v>23</v>
      </c>
      <c r="K67" s="323">
        <f t="shared" si="8"/>
        <v>61</v>
      </c>
      <c r="L67" s="324" t="s">
        <v>1</v>
      </c>
      <c r="M67" s="324">
        <v>11</v>
      </c>
      <c r="N67" s="324" t="s">
        <v>19</v>
      </c>
      <c r="O67" s="325">
        <v>19.5</v>
      </c>
      <c r="P67" s="325">
        <v>218</v>
      </c>
      <c r="Q67" s="327" t="s">
        <v>23</v>
      </c>
      <c r="S67" s="323">
        <f t="shared" si="9"/>
        <v>61</v>
      </c>
      <c r="T67" s="324" t="s">
        <v>1</v>
      </c>
      <c r="U67" s="324">
        <v>10</v>
      </c>
      <c r="V67" s="324" t="s">
        <v>19</v>
      </c>
      <c r="W67" s="325">
        <v>23.5</v>
      </c>
      <c r="X67" s="325">
        <v>308</v>
      </c>
      <c r="Y67" s="327" t="s">
        <v>23</v>
      </c>
      <c r="AA67" s="341">
        <f t="shared" si="1"/>
        <v>22</v>
      </c>
      <c r="AB67" s="342" t="str">
        <f t="shared" si="1"/>
        <v>x</v>
      </c>
      <c r="AC67" s="343">
        <f t="shared" si="2"/>
        <v>215</v>
      </c>
      <c r="AD67" s="343" t="str">
        <f t="shared" si="2"/>
        <v>x</v>
      </c>
      <c r="AE67" s="342">
        <f t="shared" si="3"/>
        <v>19.5</v>
      </c>
      <c r="AF67" s="342" t="str">
        <f t="shared" si="3"/>
        <v>x</v>
      </c>
      <c r="AG67" s="343">
        <f t="shared" si="4"/>
        <v>218</v>
      </c>
      <c r="AH67" s="343" t="str">
        <f t="shared" si="4"/>
        <v>x</v>
      </c>
      <c r="AI67" s="342">
        <f t="shared" si="5"/>
        <v>23.5</v>
      </c>
      <c r="AJ67" s="342" t="str">
        <f t="shared" si="5"/>
        <v>x</v>
      </c>
      <c r="AK67" s="343">
        <f t="shared" si="6"/>
        <v>308</v>
      </c>
      <c r="AL67" s="348" t="str">
        <f t="shared" si="6"/>
        <v>x</v>
      </c>
      <c r="AN67" s="342" t="str">
        <f>IF(ISERROR(VLOOKUP($I67,'TB. Bantuan'!$C$3:$E$28,2,0)=0),"x",VLOOKUP($I67,'TB. Bantuan'!$C$3:$E$28,2,0))</f>
        <v>N</v>
      </c>
      <c r="AO67" s="342" t="str">
        <f>IF(ISERROR(VLOOKUP($Q67,'TB. Bantuan'!$C$3:$E$28,2,0)=0),"x",VLOOKUP($Q67,'TB. Bantuan'!$C$3:$E$28,2,0))</f>
        <v>N</v>
      </c>
      <c r="AP67" s="342" t="str">
        <f>IF(ISERROR(VLOOKUP($Y67,'TB. Bantuan'!$C$3:$E$28,2,0)=0),"x",VLOOKUP($Y67,'TB. Bantuan'!$C$3:$E$28,2,0))</f>
        <v>N</v>
      </c>
    </row>
    <row r="68" spans="2:42">
      <c r="B68" s="319" t="s">
        <v>21</v>
      </c>
      <c r="C68" s="323">
        <f t="shared" si="7"/>
        <v>62</v>
      </c>
      <c r="D68" s="324" t="s">
        <v>1</v>
      </c>
      <c r="E68" s="324">
        <v>12</v>
      </c>
      <c r="F68" s="324" t="s">
        <v>19</v>
      </c>
      <c r="G68" s="325">
        <v>19</v>
      </c>
      <c r="H68" s="325">
        <v>195</v>
      </c>
      <c r="I68" s="327" t="s">
        <v>23</v>
      </c>
      <c r="K68" s="323">
        <f t="shared" si="8"/>
        <v>62</v>
      </c>
      <c r="L68" s="324" t="s">
        <v>1</v>
      </c>
      <c r="M68" s="324">
        <v>11</v>
      </c>
      <c r="N68" s="324" t="s">
        <v>19</v>
      </c>
      <c r="O68" s="325">
        <v>26</v>
      </c>
      <c r="P68" s="325">
        <v>292</v>
      </c>
      <c r="Q68" s="327" t="s">
        <v>23</v>
      </c>
      <c r="S68" s="323">
        <f t="shared" si="9"/>
        <v>62</v>
      </c>
      <c r="T68" s="324" t="s">
        <v>1</v>
      </c>
      <c r="U68" s="324">
        <v>10</v>
      </c>
      <c r="V68" s="324" t="s">
        <v>19</v>
      </c>
      <c r="W68" s="325">
        <v>20.5</v>
      </c>
      <c r="X68" s="325">
        <v>317</v>
      </c>
      <c r="Y68" s="327" t="s">
        <v>23</v>
      </c>
      <c r="AA68" s="341">
        <f t="shared" si="1"/>
        <v>19</v>
      </c>
      <c r="AB68" s="342" t="str">
        <f t="shared" si="1"/>
        <v>x</v>
      </c>
      <c r="AC68" s="343">
        <f t="shared" si="2"/>
        <v>195</v>
      </c>
      <c r="AD68" s="343" t="str">
        <f t="shared" si="2"/>
        <v>x</v>
      </c>
      <c r="AE68" s="342">
        <f t="shared" si="3"/>
        <v>26</v>
      </c>
      <c r="AF68" s="342" t="str">
        <f t="shared" si="3"/>
        <v>x</v>
      </c>
      <c r="AG68" s="343">
        <f t="shared" si="4"/>
        <v>292</v>
      </c>
      <c r="AH68" s="343" t="str">
        <f t="shared" si="4"/>
        <v>x</v>
      </c>
      <c r="AI68" s="342">
        <f t="shared" si="5"/>
        <v>20.5</v>
      </c>
      <c r="AJ68" s="342" t="str">
        <f t="shared" si="5"/>
        <v>x</v>
      </c>
      <c r="AK68" s="343">
        <f t="shared" si="6"/>
        <v>317</v>
      </c>
      <c r="AL68" s="348" t="str">
        <f t="shared" si="6"/>
        <v>x</v>
      </c>
      <c r="AN68" s="342" t="str">
        <f>IF(ISERROR(VLOOKUP($I68,'TB. Bantuan'!$C$3:$E$28,2,0)=0),"x",VLOOKUP($I68,'TB. Bantuan'!$C$3:$E$28,2,0))</f>
        <v>N</v>
      </c>
      <c r="AO68" s="342" t="str">
        <f>IF(ISERROR(VLOOKUP($Q68,'TB. Bantuan'!$C$3:$E$28,2,0)=0),"x",VLOOKUP($Q68,'TB. Bantuan'!$C$3:$E$28,2,0))</f>
        <v>N</v>
      </c>
      <c r="AP68" s="342" t="str">
        <f>IF(ISERROR(VLOOKUP($Y68,'TB. Bantuan'!$C$3:$E$28,2,0)=0),"x",VLOOKUP($Y68,'TB. Bantuan'!$C$3:$E$28,2,0))</f>
        <v>N</v>
      </c>
    </row>
    <row r="69" spans="2:42">
      <c r="B69" s="319" t="s">
        <v>21</v>
      </c>
      <c r="C69" s="323">
        <f t="shared" si="7"/>
        <v>63</v>
      </c>
      <c r="D69" s="324" t="s">
        <v>1</v>
      </c>
      <c r="E69" s="324">
        <v>12</v>
      </c>
      <c r="F69" s="324" t="s">
        <v>19</v>
      </c>
      <c r="G69" s="325">
        <v>17</v>
      </c>
      <c r="H69" s="325">
        <v>206</v>
      </c>
      <c r="I69" s="327" t="s">
        <v>23</v>
      </c>
      <c r="K69" s="323">
        <f t="shared" si="8"/>
        <v>63</v>
      </c>
      <c r="L69" s="324" t="s">
        <v>1</v>
      </c>
      <c r="M69" s="324">
        <v>11</v>
      </c>
      <c r="N69" s="324" t="s">
        <v>19</v>
      </c>
      <c r="O69" s="325">
        <v>19</v>
      </c>
      <c r="P69" s="325">
        <v>209</v>
      </c>
      <c r="Q69" s="327" t="s">
        <v>23</v>
      </c>
      <c r="S69" s="323">
        <f t="shared" si="9"/>
        <v>63</v>
      </c>
      <c r="T69" s="324" t="s">
        <v>1</v>
      </c>
      <c r="U69" s="324">
        <v>10</v>
      </c>
      <c r="V69" s="324" t="s">
        <v>19</v>
      </c>
      <c r="W69" s="325">
        <v>22.5</v>
      </c>
      <c r="X69" s="325">
        <v>195</v>
      </c>
      <c r="Y69" s="327" t="s">
        <v>23</v>
      </c>
      <c r="AA69" s="341">
        <f t="shared" si="1"/>
        <v>17</v>
      </c>
      <c r="AB69" s="342" t="str">
        <f t="shared" si="1"/>
        <v>x</v>
      </c>
      <c r="AC69" s="343">
        <f t="shared" si="2"/>
        <v>206</v>
      </c>
      <c r="AD69" s="343" t="str">
        <f t="shared" si="2"/>
        <v>x</v>
      </c>
      <c r="AE69" s="342">
        <f t="shared" si="3"/>
        <v>19</v>
      </c>
      <c r="AF69" s="342" t="str">
        <f t="shared" si="3"/>
        <v>x</v>
      </c>
      <c r="AG69" s="343">
        <f t="shared" si="4"/>
        <v>209</v>
      </c>
      <c r="AH69" s="343" t="str">
        <f t="shared" si="4"/>
        <v>x</v>
      </c>
      <c r="AI69" s="342">
        <f t="shared" si="5"/>
        <v>22.5</v>
      </c>
      <c r="AJ69" s="342" t="str">
        <f t="shared" si="5"/>
        <v>x</v>
      </c>
      <c r="AK69" s="343">
        <f t="shared" si="6"/>
        <v>195</v>
      </c>
      <c r="AL69" s="348" t="str">
        <f t="shared" si="6"/>
        <v>x</v>
      </c>
      <c r="AN69" s="342" t="str">
        <f>IF(ISERROR(VLOOKUP($I69,'TB. Bantuan'!$C$3:$E$28,2,0)=0),"x",VLOOKUP($I69,'TB. Bantuan'!$C$3:$E$28,2,0))</f>
        <v>N</v>
      </c>
      <c r="AO69" s="342" t="str">
        <f>IF(ISERROR(VLOOKUP($Q69,'TB. Bantuan'!$C$3:$E$28,2,0)=0),"x",VLOOKUP($Q69,'TB. Bantuan'!$C$3:$E$28,2,0))</f>
        <v>N</v>
      </c>
      <c r="AP69" s="342" t="str">
        <f>IF(ISERROR(VLOOKUP($Y69,'TB. Bantuan'!$C$3:$E$28,2,0)=0),"x",VLOOKUP($Y69,'TB. Bantuan'!$C$3:$E$28,2,0))</f>
        <v>N</v>
      </c>
    </row>
    <row r="70" spans="2:42">
      <c r="B70" s="319" t="s">
        <v>21</v>
      </c>
      <c r="C70" s="323">
        <f t="shared" si="7"/>
        <v>64</v>
      </c>
      <c r="D70" s="324" t="s">
        <v>1</v>
      </c>
      <c r="E70" s="324">
        <v>12</v>
      </c>
      <c r="F70" s="324" t="s">
        <v>19</v>
      </c>
      <c r="G70" s="325">
        <v>23</v>
      </c>
      <c r="H70" s="325">
        <v>275</v>
      </c>
      <c r="I70" s="327" t="s">
        <v>23</v>
      </c>
      <c r="K70" s="323">
        <f t="shared" si="8"/>
        <v>64</v>
      </c>
      <c r="L70" s="324" t="s">
        <v>1</v>
      </c>
      <c r="M70" s="324">
        <v>11</v>
      </c>
      <c r="N70" s="324" t="s">
        <v>19</v>
      </c>
      <c r="O70" s="325">
        <v>16</v>
      </c>
      <c r="P70" s="325">
        <v>167</v>
      </c>
      <c r="Q70" s="327" t="s">
        <v>24</v>
      </c>
      <c r="S70" s="323">
        <f t="shared" si="9"/>
        <v>64</v>
      </c>
      <c r="T70" s="324" t="s">
        <v>1</v>
      </c>
      <c r="U70" s="324">
        <v>10</v>
      </c>
      <c r="V70" s="324" t="s">
        <v>19</v>
      </c>
      <c r="W70" s="325">
        <v>22</v>
      </c>
      <c r="X70" s="325">
        <v>220</v>
      </c>
      <c r="Y70" s="327" t="s">
        <v>23</v>
      </c>
      <c r="AA70" s="341">
        <f t="shared" si="1"/>
        <v>23</v>
      </c>
      <c r="AB70" s="342" t="str">
        <f t="shared" si="1"/>
        <v>x</v>
      </c>
      <c r="AC70" s="343">
        <f t="shared" si="2"/>
        <v>275</v>
      </c>
      <c r="AD70" s="343" t="str">
        <f t="shared" si="2"/>
        <v>x</v>
      </c>
      <c r="AE70" s="342">
        <f t="shared" si="3"/>
        <v>16</v>
      </c>
      <c r="AF70" s="342" t="str">
        <f t="shared" si="3"/>
        <v>x</v>
      </c>
      <c r="AG70" s="343">
        <f t="shared" si="4"/>
        <v>167</v>
      </c>
      <c r="AH70" s="343" t="str">
        <f t="shared" si="4"/>
        <v>x</v>
      </c>
      <c r="AI70" s="342">
        <f t="shared" si="5"/>
        <v>22</v>
      </c>
      <c r="AJ70" s="342" t="str">
        <f t="shared" si="5"/>
        <v>x</v>
      </c>
      <c r="AK70" s="343">
        <f t="shared" si="6"/>
        <v>220</v>
      </c>
      <c r="AL70" s="348" t="str">
        <f t="shared" si="6"/>
        <v>x</v>
      </c>
      <c r="AN70" s="342" t="str">
        <f>IF(ISERROR(VLOOKUP($I70,'TB. Bantuan'!$C$3:$E$28,2,0)=0),"x",VLOOKUP($I70,'TB. Bantuan'!$C$3:$E$28,2,0))</f>
        <v>N</v>
      </c>
      <c r="AO70" s="342" t="str">
        <f>IF(ISERROR(VLOOKUP($Q70,'TB. Bantuan'!$C$3:$E$28,2,0)=0),"x",VLOOKUP($Q70,'TB. Bantuan'!$C$3:$E$28,2,0))</f>
        <v>DT</v>
      </c>
      <c r="AP70" s="342" t="str">
        <f>IF(ISERROR(VLOOKUP($Y70,'TB. Bantuan'!$C$3:$E$28,2,0)=0),"x",VLOOKUP($Y70,'TB. Bantuan'!$C$3:$E$28,2,0))</f>
        <v>N</v>
      </c>
    </row>
    <row r="71" spans="2:42">
      <c r="B71" s="319" t="s">
        <v>21</v>
      </c>
      <c r="C71" s="323">
        <f t="shared" si="7"/>
        <v>65</v>
      </c>
      <c r="D71" s="324" t="s">
        <v>1</v>
      </c>
      <c r="E71" s="324">
        <v>12</v>
      </c>
      <c r="F71" s="324" t="s">
        <v>19</v>
      </c>
      <c r="G71" s="325">
        <v>21</v>
      </c>
      <c r="H71" s="325">
        <v>280</v>
      </c>
      <c r="I71" s="327" t="s">
        <v>23</v>
      </c>
      <c r="K71" s="323">
        <f t="shared" si="8"/>
        <v>65</v>
      </c>
      <c r="L71" s="324" t="s">
        <v>1</v>
      </c>
      <c r="M71" s="324">
        <v>11</v>
      </c>
      <c r="N71" s="324" t="s">
        <v>19</v>
      </c>
      <c r="O71" s="325">
        <v>21</v>
      </c>
      <c r="P71" s="325">
        <v>200</v>
      </c>
      <c r="Q71" s="327" t="s">
        <v>23</v>
      </c>
      <c r="S71" s="323">
        <f t="shared" si="9"/>
        <v>65</v>
      </c>
      <c r="T71" s="324" t="s">
        <v>1</v>
      </c>
      <c r="U71" s="324">
        <v>10</v>
      </c>
      <c r="V71" s="324" t="s">
        <v>19</v>
      </c>
      <c r="W71" s="325">
        <v>23</v>
      </c>
      <c r="X71" s="325">
        <v>273</v>
      </c>
      <c r="Y71" s="327" t="s">
        <v>23</v>
      </c>
      <c r="AA71" s="341">
        <f t="shared" si="1"/>
        <v>21</v>
      </c>
      <c r="AB71" s="342" t="str">
        <f t="shared" si="1"/>
        <v>x</v>
      </c>
      <c r="AC71" s="343">
        <f t="shared" si="2"/>
        <v>280</v>
      </c>
      <c r="AD71" s="343" t="str">
        <f t="shared" si="2"/>
        <v>x</v>
      </c>
      <c r="AE71" s="342">
        <f t="shared" si="3"/>
        <v>21</v>
      </c>
      <c r="AF71" s="342" t="str">
        <f t="shared" si="3"/>
        <v>x</v>
      </c>
      <c r="AG71" s="343">
        <f t="shared" si="4"/>
        <v>200</v>
      </c>
      <c r="AH71" s="343" t="str">
        <f t="shared" si="4"/>
        <v>x</v>
      </c>
      <c r="AI71" s="342">
        <f t="shared" si="5"/>
        <v>23</v>
      </c>
      <c r="AJ71" s="342" t="str">
        <f t="shared" si="5"/>
        <v>x</v>
      </c>
      <c r="AK71" s="343">
        <f t="shared" si="6"/>
        <v>273</v>
      </c>
      <c r="AL71" s="348" t="str">
        <f t="shared" si="6"/>
        <v>x</v>
      </c>
      <c r="AN71" s="342" t="str">
        <f>IF(ISERROR(VLOOKUP($I71,'TB. Bantuan'!$C$3:$E$28,2,0)=0),"x",VLOOKUP($I71,'TB. Bantuan'!$C$3:$E$28,2,0))</f>
        <v>N</v>
      </c>
      <c r="AO71" s="342" t="str">
        <f>IF(ISERROR(VLOOKUP($Q71,'TB. Bantuan'!$C$3:$E$28,2,0)=0),"x",VLOOKUP($Q71,'TB. Bantuan'!$C$3:$E$28,2,0))</f>
        <v>N</v>
      </c>
      <c r="AP71" s="342" t="str">
        <f>IF(ISERROR(VLOOKUP($Y71,'TB. Bantuan'!$C$3:$E$28,2,0)=0),"x",VLOOKUP($Y71,'TB. Bantuan'!$C$3:$E$28,2,0))</f>
        <v>N</v>
      </c>
    </row>
    <row r="72" spans="2:42">
      <c r="B72" s="319" t="s">
        <v>21</v>
      </c>
      <c r="C72" s="323">
        <f t="shared" si="7"/>
        <v>66</v>
      </c>
      <c r="D72" s="324" t="s">
        <v>1</v>
      </c>
      <c r="E72" s="324">
        <v>12</v>
      </c>
      <c r="F72" s="324" t="s">
        <v>19</v>
      </c>
      <c r="G72" s="325">
        <v>19</v>
      </c>
      <c r="H72" s="325">
        <v>130</v>
      </c>
      <c r="I72" s="327" t="s">
        <v>23</v>
      </c>
      <c r="K72" s="323">
        <f t="shared" si="8"/>
        <v>66</v>
      </c>
      <c r="L72" s="324" t="s">
        <v>1</v>
      </c>
      <c r="M72" s="324">
        <v>11</v>
      </c>
      <c r="N72" s="324" t="s">
        <v>19</v>
      </c>
      <c r="O72" s="325">
        <v>20.5</v>
      </c>
      <c r="P72" s="325">
        <v>169</v>
      </c>
      <c r="Q72" s="327" t="s">
        <v>23</v>
      </c>
      <c r="S72" s="323">
        <f t="shared" si="9"/>
        <v>66</v>
      </c>
      <c r="T72" s="324" t="s">
        <v>1</v>
      </c>
      <c r="U72" s="324">
        <v>10</v>
      </c>
      <c r="V72" s="324" t="s">
        <v>19</v>
      </c>
      <c r="W72" s="325">
        <v>20.5</v>
      </c>
      <c r="X72" s="325">
        <v>161</v>
      </c>
      <c r="Y72" s="327" t="s">
        <v>23</v>
      </c>
      <c r="AA72" s="341">
        <f t="shared" ref="AA72:AB135" si="10">IF($F72=AA$5,$G72,"x")</f>
        <v>19</v>
      </c>
      <c r="AB72" s="342" t="str">
        <f t="shared" si="10"/>
        <v>x</v>
      </c>
      <c r="AC72" s="343">
        <f t="shared" ref="AC72:AD135" si="11">IF($F72=AC$5,$H72,"x")</f>
        <v>130</v>
      </c>
      <c r="AD72" s="343" t="str">
        <f t="shared" si="11"/>
        <v>x</v>
      </c>
      <c r="AE72" s="342">
        <f t="shared" ref="AE72:AF135" si="12">IF($N72=AE$5,$O72,"x")</f>
        <v>20.5</v>
      </c>
      <c r="AF72" s="342" t="str">
        <f t="shared" si="12"/>
        <v>x</v>
      </c>
      <c r="AG72" s="343">
        <f t="shared" ref="AG72:AH135" si="13">IF($N72=AG$5,$P72,"x")</f>
        <v>169</v>
      </c>
      <c r="AH72" s="343" t="str">
        <f t="shared" si="13"/>
        <v>x</v>
      </c>
      <c r="AI72" s="342">
        <f t="shared" ref="AI72:AJ135" si="14">IF($V72=AI$5,$W72,"x")</f>
        <v>20.5</v>
      </c>
      <c r="AJ72" s="342" t="str">
        <f t="shared" si="14"/>
        <v>x</v>
      </c>
      <c r="AK72" s="343">
        <f t="shared" ref="AK72:AL135" si="15">IF($V72=AK$5,$X72,"x")</f>
        <v>161</v>
      </c>
      <c r="AL72" s="348" t="str">
        <f t="shared" si="15"/>
        <v>x</v>
      </c>
      <c r="AN72" s="342" t="str">
        <f>IF(ISERROR(VLOOKUP($I72,'TB. Bantuan'!$C$3:$E$28,2,0)=0),"x",VLOOKUP($I72,'TB. Bantuan'!$C$3:$E$28,2,0))</f>
        <v>N</v>
      </c>
      <c r="AO72" s="342" t="str">
        <f>IF(ISERROR(VLOOKUP($Q72,'TB. Bantuan'!$C$3:$E$28,2,0)=0),"x",VLOOKUP($Q72,'TB. Bantuan'!$C$3:$E$28,2,0))</f>
        <v>N</v>
      </c>
      <c r="AP72" s="342" t="str">
        <f>IF(ISERROR(VLOOKUP($Y72,'TB. Bantuan'!$C$3:$E$28,2,0)=0),"x",VLOOKUP($Y72,'TB. Bantuan'!$C$3:$E$28,2,0))</f>
        <v>N</v>
      </c>
    </row>
    <row r="73" spans="2:42">
      <c r="B73" s="319" t="s">
        <v>21</v>
      </c>
      <c r="C73" s="323">
        <f t="shared" ref="C73:C136" si="16">C72+1</f>
        <v>67</v>
      </c>
      <c r="D73" s="324" t="s">
        <v>1</v>
      </c>
      <c r="E73" s="324">
        <v>12</v>
      </c>
      <c r="F73" s="324" t="s">
        <v>19</v>
      </c>
      <c r="G73" s="325">
        <v>18.5</v>
      </c>
      <c r="H73" s="325">
        <v>164</v>
      </c>
      <c r="I73" s="327" t="s">
        <v>23</v>
      </c>
      <c r="K73" s="323">
        <f t="shared" ref="K73:K136" si="17">K72+1</f>
        <v>67</v>
      </c>
      <c r="L73" s="324" t="s">
        <v>1</v>
      </c>
      <c r="M73" s="324">
        <v>11</v>
      </c>
      <c r="N73" s="324" t="s">
        <v>19</v>
      </c>
      <c r="O73" s="325">
        <v>12</v>
      </c>
      <c r="P73" s="325">
        <v>122</v>
      </c>
      <c r="Q73" s="327" t="s">
        <v>23</v>
      </c>
      <c r="S73" s="323">
        <f t="shared" ref="S73:S136" si="18">S72+1</f>
        <v>67</v>
      </c>
      <c r="T73" s="324" t="s">
        <v>1</v>
      </c>
      <c r="U73" s="324">
        <v>10</v>
      </c>
      <c r="V73" s="324" t="s">
        <v>19</v>
      </c>
      <c r="W73" s="325">
        <v>23</v>
      </c>
      <c r="X73" s="325">
        <v>215</v>
      </c>
      <c r="Y73" s="327" t="s">
        <v>23</v>
      </c>
      <c r="AA73" s="341">
        <f t="shared" si="10"/>
        <v>18.5</v>
      </c>
      <c r="AB73" s="342" t="str">
        <f t="shared" si="10"/>
        <v>x</v>
      </c>
      <c r="AC73" s="343">
        <f t="shared" si="11"/>
        <v>164</v>
      </c>
      <c r="AD73" s="343" t="str">
        <f t="shared" si="11"/>
        <v>x</v>
      </c>
      <c r="AE73" s="342">
        <f t="shared" si="12"/>
        <v>12</v>
      </c>
      <c r="AF73" s="342" t="str">
        <f t="shared" si="12"/>
        <v>x</v>
      </c>
      <c r="AG73" s="343">
        <f t="shared" si="13"/>
        <v>122</v>
      </c>
      <c r="AH73" s="343" t="str">
        <f t="shared" si="13"/>
        <v>x</v>
      </c>
      <c r="AI73" s="342">
        <f t="shared" si="14"/>
        <v>23</v>
      </c>
      <c r="AJ73" s="342" t="str">
        <f t="shared" si="14"/>
        <v>x</v>
      </c>
      <c r="AK73" s="343">
        <f t="shared" si="15"/>
        <v>215</v>
      </c>
      <c r="AL73" s="348" t="str">
        <f t="shared" si="15"/>
        <v>x</v>
      </c>
      <c r="AN73" s="342" t="str">
        <f>IF(ISERROR(VLOOKUP($I73,'TB. Bantuan'!$C$3:$E$28,2,0)=0),"x",VLOOKUP($I73,'TB. Bantuan'!$C$3:$E$28,2,0))</f>
        <v>N</v>
      </c>
      <c r="AO73" s="342" t="str">
        <f>IF(ISERROR(VLOOKUP($Q73,'TB. Bantuan'!$C$3:$E$28,2,0)=0),"x",VLOOKUP($Q73,'TB. Bantuan'!$C$3:$E$28,2,0))</f>
        <v>N</v>
      </c>
      <c r="AP73" s="342" t="str">
        <f>IF(ISERROR(VLOOKUP($Y73,'TB. Bantuan'!$C$3:$E$28,2,0)=0),"x",VLOOKUP($Y73,'TB. Bantuan'!$C$3:$E$28,2,0))</f>
        <v>N</v>
      </c>
    </row>
    <row r="74" spans="2:42">
      <c r="B74" s="319" t="s">
        <v>21</v>
      </c>
      <c r="C74" s="323">
        <f t="shared" si="16"/>
        <v>68</v>
      </c>
      <c r="D74" s="324" t="s">
        <v>1</v>
      </c>
      <c r="E74" s="324">
        <v>12</v>
      </c>
      <c r="F74" s="324" t="s">
        <v>19</v>
      </c>
      <c r="G74" s="325">
        <v>22.5</v>
      </c>
      <c r="H74" s="325">
        <v>295</v>
      </c>
      <c r="I74" s="327" t="s">
        <v>23</v>
      </c>
      <c r="K74" s="323">
        <f t="shared" si="17"/>
        <v>68</v>
      </c>
      <c r="L74" s="324" t="s">
        <v>1</v>
      </c>
      <c r="M74" s="324">
        <v>11</v>
      </c>
      <c r="N74" s="324" t="s">
        <v>19</v>
      </c>
      <c r="O74" s="325">
        <v>24</v>
      </c>
      <c r="P74" s="325">
        <v>239</v>
      </c>
      <c r="Q74" s="327" t="s">
        <v>23</v>
      </c>
      <c r="S74" s="323">
        <f t="shared" si="18"/>
        <v>68</v>
      </c>
      <c r="T74" s="324" t="s">
        <v>1</v>
      </c>
      <c r="U74" s="324">
        <v>10</v>
      </c>
      <c r="V74" s="324" t="s">
        <v>19</v>
      </c>
      <c r="W74" s="325">
        <v>20.5</v>
      </c>
      <c r="X74" s="325">
        <v>153</v>
      </c>
      <c r="Y74" s="327" t="s">
        <v>23</v>
      </c>
      <c r="AA74" s="341">
        <f t="shared" si="10"/>
        <v>22.5</v>
      </c>
      <c r="AB74" s="342" t="str">
        <f t="shared" si="10"/>
        <v>x</v>
      </c>
      <c r="AC74" s="343">
        <f t="shared" si="11"/>
        <v>295</v>
      </c>
      <c r="AD74" s="343" t="str">
        <f t="shared" si="11"/>
        <v>x</v>
      </c>
      <c r="AE74" s="342">
        <f t="shared" si="12"/>
        <v>24</v>
      </c>
      <c r="AF74" s="342" t="str">
        <f t="shared" si="12"/>
        <v>x</v>
      </c>
      <c r="AG74" s="343">
        <f t="shared" si="13"/>
        <v>239</v>
      </c>
      <c r="AH74" s="343" t="str">
        <f t="shared" si="13"/>
        <v>x</v>
      </c>
      <c r="AI74" s="342">
        <f t="shared" si="14"/>
        <v>20.5</v>
      </c>
      <c r="AJ74" s="342" t="str">
        <f t="shared" si="14"/>
        <v>x</v>
      </c>
      <c r="AK74" s="343">
        <f t="shared" si="15"/>
        <v>153</v>
      </c>
      <c r="AL74" s="348" t="str">
        <f t="shared" si="15"/>
        <v>x</v>
      </c>
      <c r="AN74" s="342" t="str">
        <f>IF(ISERROR(VLOOKUP($I74,'TB. Bantuan'!$C$3:$E$28,2,0)=0),"x",VLOOKUP($I74,'TB. Bantuan'!$C$3:$E$28,2,0))</f>
        <v>N</v>
      </c>
      <c r="AO74" s="342" t="str">
        <f>IF(ISERROR(VLOOKUP($Q74,'TB. Bantuan'!$C$3:$E$28,2,0)=0),"x",VLOOKUP($Q74,'TB. Bantuan'!$C$3:$E$28,2,0))</f>
        <v>N</v>
      </c>
      <c r="AP74" s="342" t="str">
        <f>IF(ISERROR(VLOOKUP($Y74,'TB. Bantuan'!$C$3:$E$28,2,0)=0),"x",VLOOKUP($Y74,'TB. Bantuan'!$C$3:$E$28,2,0))</f>
        <v>N</v>
      </c>
    </row>
    <row r="75" spans="2:42">
      <c r="B75" s="319" t="s">
        <v>21</v>
      </c>
      <c r="C75" s="323">
        <f t="shared" si="16"/>
        <v>69</v>
      </c>
      <c r="D75" s="324" t="s">
        <v>1</v>
      </c>
      <c r="E75" s="324">
        <v>12</v>
      </c>
      <c r="F75" s="324" t="s">
        <v>19</v>
      </c>
      <c r="G75" s="325">
        <v>25</v>
      </c>
      <c r="H75" s="325">
        <v>260</v>
      </c>
      <c r="I75" s="327" t="s">
        <v>23</v>
      </c>
      <c r="K75" s="323">
        <f t="shared" si="17"/>
        <v>69</v>
      </c>
      <c r="L75" s="324" t="s">
        <v>1</v>
      </c>
      <c r="M75" s="324">
        <v>11</v>
      </c>
      <c r="N75" s="324" t="s">
        <v>19</v>
      </c>
      <c r="O75" s="325">
        <v>25.5</v>
      </c>
      <c r="P75" s="325">
        <v>289</v>
      </c>
      <c r="Q75" s="327" t="s">
        <v>23</v>
      </c>
      <c r="S75" s="323">
        <f t="shared" si="18"/>
        <v>69</v>
      </c>
      <c r="T75" s="324" t="s">
        <v>1</v>
      </c>
      <c r="U75" s="324">
        <v>10</v>
      </c>
      <c r="V75" s="324" t="s">
        <v>19</v>
      </c>
      <c r="W75" s="325">
        <v>20</v>
      </c>
      <c r="X75" s="325">
        <v>211</v>
      </c>
      <c r="Y75" s="327" t="s">
        <v>23</v>
      </c>
      <c r="AA75" s="341">
        <f t="shared" si="10"/>
        <v>25</v>
      </c>
      <c r="AB75" s="342" t="str">
        <f t="shared" si="10"/>
        <v>x</v>
      </c>
      <c r="AC75" s="343">
        <f t="shared" si="11"/>
        <v>260</v>
      </c>
      <c r="AD75" s="343" t="str">
        <f t="shared" si="11"/>
        <v>x</v>
      </c>
      <c r="AE75" s="342">
        <f t="shared" si="12"/>
        <v>25.5</v>
      </c>
      <c r="AF75" s="342" t="str">
        <f t="shared" si="12"/>
        <v>x</v>
      </c>
      <c r="AG75" s="343">
        <f t="shared" si="13"/>
        <v>289</v>
      </c>
      <c r="AH75" s="343" t="str">
        <f t="shared" si="13"/>
        <v>x</v>
      </c>
      <c r="AI75" s="342">
        <f t="shared" si="14"/>
        <v>20</v>
      </c>
      <c r="AJ75" s="342" t="str">
        <f t="shared" si="14"/>
        <v>x</v>
      </c>
      <c r="AK75" s="343">
        <f t="shared" si="15"/>
        <v>211</v>
      </c>
      <c r="AL75" s="348" t="str">
        <f t="shared" si="15"/>
        <v>x</v>
      </c>
      <c r="AN75" s="342" t="str">
        <f>IF(ISERROR(VLOOKUP($I75,'TB. Bantuan'!$C$3:$E$28,2,0)=0),"x",VLOOKUP($I75,'TB. Bantuan'!$C$3:$E$28,2,0))</f>
        <v>N</v>
      </c>
      <c r="AO75" s="342" t="str">
        <f>IF(ISERROR(VLOOKUP($Q75,'TB. Bantuan'!$C$3:$E$28,2,0)=0),"x",VLOOKUP($Q75,'TB. Bantuan'!$C$3:$E$28,2,0))</f>
        <v>N</v>
      </c>
      <c r="AP75" s="342" t="str">
        <f>IF(ISERROR(VLOOKUP($Y75,'TB. Bantuan'!$C$3:$E$28,2,0)=0),"x",VLOOKUP($Y75,'TB. Bantuan'!$C$3:$E$28,2,0))</f>
        <v>N</v>
      </c>
    </row>
    <row r="76" spans="2:42">
      <c r="B76" s="319" t="s">
        <v>21</v>
      </c>
      <c r="C76" s="323">
        <f t="shared" si="16"/>
        <v>70</v>
      </c>
      <c r="D76" s="324" t="s">
        <v>1</v>
      </c>
      <c r="E76" s="324">
        <v>12</v>
      </c>
      <c r="F76" s="324" t="s">
        <v>19</v>
      </c>
      <c r="G76" s="325">
        <v>21</v>
      </c>
      <c r="H76" s="325">
        <v>332</v>
      </c>
      <c r="I76" s="327" t="s">
        <v>23</v>
      </c>
      <c r="K76" s="323">
        <f t="shared" si="17"/>
        <v>70</v>
      </c>
      <c r="L76" s="324" t="s">
        <v>1</v>
      </c>
      <c r="M76" s="324">
        <v>11</v>
      </c>
      <c r="N76" s="324" t="s">
        <v>19</v>
      </c>
      <c r="O76" s="325">
        <v>19</v>
      </c>
      <c r="P76" s="325">
        <v>223</v>
      </c>
      <c r="Q76" s="327" t="s">
        <v>23</v>
      </c>
      <c r="S76" s="323">
        <f t="shared" si="18"/>
        <v>70</v>
      </c>
      <c r="T76" s="324" t="s">
        <v>1</v>
      </c>
      <c r="U76" s="324">
        <v>10</v>
      </c>
      <c r="V76" s="324" t="s">
        <v>19</v>
      </c>
      <c r="W76" s="325">
        <v>24.5</v>
      </c>
      <c r="X76" s="325">
        <v>302</v>
      </c>
      <c r="Y76" s="327" t="s">
        <v>23</v>
      </c>
      <c r="AA76" s="341">
        <f t="shared" si="10"/>
        <v>21</v>
      </c>
      <c r="AB76" s="342" t="str">
        <f t="shared" si="10"/>
        <v>x</v>
      </c>
      <c r="AC76" s="343">
        <f t="shared" si="11"/>
        <v>332</v>
      </c>
      <c r="AD76" s="343" t="str">
        <f t="shared" si="11"/>
        <v>x</v>
      </c>
      <c r="AE76" s="342">
        <f t="shared" si="12"/>
        <v>19</v>
      </c>
      <c r="AF76" s="342" t="str">
        <f t="shared" si="12"/>
        <v>x</v>
      </c>
      <c r="AG76" s="343">
        <f t="shared" si="13"/>
        <v>223</v>
      </c>
      <c r="AH76" s="343" t="str">
        <f t="shared" si="13"/>
        <v>x</v>
      </c>
      <c r="AI76" s="342">
        <f t="shared" si="14"/>
        <v>24.5</v>
      </c>
      <c r="AJ76" s="342" t="str">
        <f t="shared" si="14"/>
        <v>x</v>
      </c>
      <c r="AK76" s="343">
        <f t="shared" si="15"/>
        <v>302</v>
      </c>
      <c r="AL76" s="348" t="str">
        <f t="shared" si="15"/>
        <v>x</v>
      </c>
      <c r="AN76" s="342" t="str">
        <f>IF(ISERROR(VLOOKUP($I76,'TB. Bantuan'!$C$3:$E$28,2,0)=0),"x",VLOOKUP($I76,'TB. Bantuan'!$C$3:$E$28,2,0))</f>
        <v>N</v>
      </c>
      <c r="AO76" s="342" t="str">
        <f>IF(ISERROR(VLOOKUP($Q76,'TB. Bantuan'!$C$3:$E$28,2,0)=0),"x",VLOOKUP($Q76,'TB. Bantuan'!$C$3:$E$28,2,0))</f>
        <v>N</v>
      </c>
      <c r="AP76" s="342" t="str">
        <f>IF(ISERROR(VLOOKUP($Y76,'TB. Bantuan'!$C$3:$E$28,2,0)=0),"x",VLOOKUP($Y76,'TB. Bantuan'!$C$3:$E$28,2,0))</f>
        <v>N</v>
      </c>
    </row>
    <row r="77" spans="2:42">
      <c r="B77" s="319" t="s">
        <v>21</v>
      </c>
      <c r="C77" s="323">
        <f t="shared" si="16"/>
        <v>71</v>
      </c>
      <c r="D77" s="324" t="s">
        <v>1</v>
      </c>
      <c r="E77" s="324">
        <v>12</v>
      </c>
      <c r="F77" s="324" t="s">
        <v>19</v>
      </c>
      <c r="G77" s="325">
        <v>25.5</v>
      </c>
      <c r="H77" s="325">
        <v>321</v>
      </c>
      <c r="I77" s="327" t="s">
        <v>23</v>
      </c>
      <c r="K77" s="323">
        <f t="shared" si="17"/>
        <v>71</v>
      </c>
      <c r="L77" s="324" t="s">
        <v>1</v>
      </c>
      <c r="M77" s="324">
        <v>11</v>
      </c>
      <c r="N77" s="324" t="s">
        <v>19</v>
      </c>
      <c r="O77" s="325">
        <v>21</v>
      </c>
      <c r="P77" s="325">
        <v>191</v>
      </c>
      <c r="Q77" s="327" t="s">
        <v>23</v>
      </c>
      <c r="S77" s="323">
        <f t="shared" si="18"/>
        <v>71</v>
      </c>
      <c r="T77" s="324" t="s">
        <v>1</v>
      </c>
      <c r="U77" s="324">
        <v>10</v>
      </c>
      <c r="V77" s="324" t="s">
        <v>19</v>
      </c>
      <c r="W77" s="325">
        <v>18</v>
      </c>
      <c r="X77" s="325">
        <v>144</v>
      </c>
      <c r="Y77" s="327" t="s">
        <v>23</v>
      </c>
      <c r="AA77" s="341">
        <f t="shared" si="10"/>
        <v>25.5</v>
      </c>
      <c r="AB77" s="342" t="str">
        <f t="shared" si="10"/>
        <v>x</v>
      </c>
      <c r="AC77" s="343">
        <f t="shared" si="11"/>
        <v>321</v>
      </c>
      <c r="AD77" s="343" t="str">
        <f t="shared" si="11"/>
        <v>x</v>
      </c>
      <c r="AE77" s="342">
        <f t="shared" si="12"/>
        <v>21</v>
      </c>
      <c r="AF77" s="342" t="str">
        <f t="shared" si="12"/>
        <v>x</v>
      </c>
      <c r="AG77" s="343">
        <f t="shared" si="13"/>
        <v>191</v>
      </c>
      <c r="AH77" s="343" t="str">
        <f t="shared" si="13"/>
        <v>x</v>
      </c>
      <c r="AI77" s="342">
        <f t="shared" si="14"/>
        <v>18</v>
      </c>
      <c r="AJ77" s="342" t="str">
        <f t="shared" si="14"/>
        <v>x</v>
      </c>
      <c r="AK77" s="343">
        <f t="shared" si="15"/>
        <v>144</v>
      </c>
      <c r="AL77" s="348" t="str">
        <f t="shared" si="15"/>
        <v>x</v>
      </c>
      <c r="AN77" s="342" t="str">
        <f>IF(ISERROR(VLOOKUP($I77,'TB. Bantuan'!$C$3:$E$28,2,0)=0),"x",VLOOKUP($I77,'TB. Bantuan'!$C$3:$E$28,2,0))</f>
        <v>N</v>
      </c>
      <c r="AO77" s="342" t="str">
        <f>IF(ISERROR(VLOOKUP($Q77,'TB. Bantuan'!$C$3:$E$28,2,0)=0),"x",VLOOKUP($Q77,'TB. Bantuan'!$C$3:$E$28,2,0))</f>
        <v>N</v>
      </c>
      <c r="AP77" s="342" t="str">
        <f>IF(ISERROR(VLOOKUP($Y77,'TB. Bantuan'!$C$3:$E$28,2,0)=0),"x",VLOOKUP($Y77,'TB. Bantuan'!$C$3:$E$28,2,0))</f>
        <v>N</v>
      </c>
    </row>
    <row r="78" spans="2:42">
      <c r="B78" s="319" t="s">
        <v>21</v>
      </c>
      <c r="C78" s="323">
        <f t="shared" si="16"/>
        <v>72</v>
      </c>
      <c r="D78" s="324" t="s">
        <v>1</v>
      </c>
      <c r="E78" s="324">
        <v>12</v>
      </c>
      <c r="F78" s="324" t="s">
        <v>19</v>
      </c>
      <c r="G78" s="325">
        <v>23.5</v>
      </c>
      <c r="H78" s="325">
        <v>227</v>
      </c>
      <c r="I78" s="327" t="s">
        <v>23</v>
      </c>
      <c r="K78" s="323">
        <f t="shared" si="17"/>
        <v>72</v>
      </c>
      <c r="L78" s="324" t="s">
        <v>1</v>
      </c>
      <c r="M78" s="324">
        <v>11</v>
      </c>
      <c r="N78" s="324" t="s">
        <v>19</v>
      </c>
      <c r="O78" s="325">
        <v>22</v>
      </c>
      <c r="P78" s="325">
        <v>235</v>
      </c>
      <c r="Q78" s="327" t="s">
        <v>23</v>
      </c>
      <c r="S78" s="323">
        <f t="shared" si="18"/>
        <v>72</v>
      </c>
      <c r="T78" s="324" t="s">
        <v>1</v>
      </c>
      <c r="U78" s="324">
        <v>10</v>
      </c>
      <c r="V78" s="324" t="s">
        <v>19</v>
      </c>
      <c r="W78" s="325">
        <v>8</v>
      </c>
      <c r="X78" s="325">
        <v>115</v>
      </c>
      <c r="Y78" s="327" t="s">
        <v>28</v>
      </c>
      <c r="AA78" s="341">
        <f t="shared" si="10"/>
        <v>23.5</v>
      </c>
      <c r="AB78" s="342" t="str">
        <f t="shared" si="10"/>
        <v>x</v>
      </c>
      <c r="AC78" s="343">
        <f t="shared" si="11"/>
        <v>227</v>
      </c>
      <c r="AD78" s="343" t="str">
        <f t="shared" si="11"/>
        <v>x</v>
      </c>
      <c r="AE78" s="342">
        <f t="shared" si="12"/>
        <v>22</v>
      </c>
      <c r="AF78" s="342" t="str">
        <f t="shared" si="12"/>
        <v>x</v>
      </c>
      <c r="AG78" s="343">
        <f t="shared" si="13"/>
        <v>235</v>
      </c>
      <c r="AH78" s="343" t="str">
        <f t="shared" si="13"/>
        <v>x</v>
      </c>
      <c r="AI78" s="342">
        <f t="shared" si="14"/>
        <v>8</v>
      </c>
      <c r="AJ78" s="342" t="str">
        <f t="shared" si="14"/>
        <v>x</v>
      </c>
      <c r="AK78" s="343">
        <f t="shared" si="15"/>
        <v>115</v>
      </c>
      <c r="AL78" s="348" t="str">
        <f t="shared" si="15"/>
        <v>x</v>
      </c>
      <c r="AN78" s="342" t="str">
        <f>IF(ISERROR(VLOOKUP($I78,'TB. Bantuan'!$C$3:$E$28,2,0)=0),"x",VLOOKUP($I78,'TB. Bantuan'!$C$3:$E$28,2,0))</f>
        <v>N</v>
      </c>
      <c r="AO78" s="342" t="str">
        <f>IF(ISERROR(VLOOKUP($Q78,'TB. Bantuan'!$C$3:$E$28,2,0)=0),"x",VLOOKUP($Q78,'TB. Bantuan'!$C$3:$E$28,2,0))</f>
        <v>N</v>
      </c>
      <c r="AP78" s="342" t="str">
        <f>IF(ISERROR(VLOOKUP($Y78,'TB. Bantuan'!$C$3:$E$28,2,0)=0),"x",VLOOKUP($Y78,'TB. Bantuan'!$C$3:$E$28,2,0))</f>
        <v>BD</v>
      </c>
    </row>
    <row r="79" spans="2:42">
      <c r="B79" s="319" t="s">
        <v>21</v>
      </c>
      <c r="C79" s="323">
        <f t="shared" si="16"/>
        <v>73</v>
      </c>
      <c r="D79" s="324" t="s">
        <v>1</v>
      </c>
      <c r="E79" s="324">
        <v>12</v>
      </c>
      <c r="F79" s="324" t="s">
        <v>19</v>
      </c>
      <c r="G79" s="325">
        <v>22</v>
      </c>
      <c r="H79" s="325">
        <v>255</v>
      </c>
      <c r="I79" s="327" t="s">
        <v>23</v>
      </c>
      <c r="K79" s="323">
        <f t="shared" si="17"/>
        <v>73</v>
      </c>
      <c r="L79" s="324" t="s">
        <v>1</v>
      </c>
      <c r="M79" s="324">
        <v>11</v>
      </c>
      <c r="N79" s="324" t="s">
        <v>19</v>
      </c>
      <c r="O79" s="325">
        <v>22</v>
      </c>
      <c r="P79" s="325">
        <v>310</v>
      </c>
      <c r="Q79" s="327" t="s">
        <v>23</v>
      </c>
      <c r="S79" s="323">
        <f t="shared" si="18"/>
        <v>73</v>
      </c>
      <c r="T79" s="324" t="s">
        <v>1</v>
      </c>
      <c r="U79" s="324">
        <v>10</v>
      </c>
      <c r="V79" s="324" t="s">
        <v>19</v>
      </c>
      <c r="W79" s="325">
        <v>23.5</v>
      </c>
      <c r="X79" s="325">
        <v>261</v>
      </c>
      <c r="Y79" s="327" t="s">
        <v>23</v>
      </c>
      <c r="AA79" s="341">
        <f t="shared" si="10"/>
        <v>22</v>
      </c>
      <c r="AB79" s="342" t="str">
        <f t="shared" si="10"/>
        <v>x</v>
      </c>
      <c r="AC79" s="343">
        <f t="shared" si="11"/>
        <v>255</v>
      </c>
      <c r="AD79" s="343" t="str">
        <f t="shared" si="11"/>
        <v>x</v>
      </c>
      <c r="AE79" s="342">
        <f t="shared" si="12"/>
        <v>22</v>
      </c>
      <c r="AF79" s="342" t="str">
        <f t="shared" si="12"/>
        <v>x</v>
      </c>
      <c r="AG79" s="343">
        <f t="shared" si="13"/>
        <v>310</v>
      </c>
      <c r="AH79" s="343" t="str">
        <f t="shared" si="13"/>
        <v>x</v>
      </c>
      <c r="AI79" s="342">
        <f t="shared" si="14"/>
        <v>23.5</v>
      </c>
      <c r="AJ79" s="342" t="str">
        <f t="shared" si="14"/>
        <v>x</v>
      </c>
      <c r="AK79" s="343">
        <f t="shared" si="15"/>
        <v>261</v>
      </c>
      <c r="AL79" s="348" t="str">
        <f t="shared" si="15"/>
        <v>x</v>
      </c>
      <c r="AN79" s="342" t="str">
        <f>IF(ISERROR(VLOOKUP($I79,'TB. Bantuan'!$C$3:$E$28,2,0)=0),"x",VLOOKUP($I79,'TB. Bantuan'!$C$3:$E$28,2,0))</f>
        <v>N</v>
      </c>
      <c r="AO79" s="342" t="str">
        <f>IF(ISERROR(VLOOKUP($Q79,'TB. Bantuan'!$C$3:$E$28,2,0)=0),"x",VLOOKUP($Q79,'TB. Bantuan'!$C$3:$E$28,2,0))</f>
        <v>N</v>
      </c>
      <c r="AP79" s="342" t="str">
        <f>IF(ISERROR(VLOOKUP($Y79,'TB. Bantuan'!$C$3:$E$28,2,0)=0),"x",VLOOKUP($Y79,'TB. Bantuan'!$C$3:$E$28,2,0))</f>
        <v>N</v>
      </c>
    </row>
    <row r="80" spans="2:42">
      <c r="B80" s="319" t="s">
        <v>21</v>
      </c>
      <c r="C80" s="323">
        <f t="shared" si="16"/>
        <v>74</v>
      </c>
      <c r="D80" s="324" t="s">
        <v>1</v>
      </c>
      <c r="E80" s="324">
        <v>12</v>
      </c>
      <c r="F80" s="324" t="s">
        <v>19</v>
      </c>
      <c r="G80" s="325">
        <v>25</v>
      </c>
      <c r="H80" s="325">
        <v>327</v>
      </c>
      <c r="I80" s="327" t="s">
        <v>23</v>
      </c>
      <c r="K80" s="323">
        <f t="shared" si="17"/>
        <v>74</v>
      </c>
      <c r="L80" s="324" t="s">
        <v>1</v>
      </c>
      <c r="M80" s="324">
        <v>11</v>
      </c>
      <c r="N80" s="324" t="s">
        <v>19</v>
      </c>
      <c r="O80" s="325">
        <v>26</v>
      </c>
      <c r="P80" s="325">
        <v>342</v>
      </c>
      <c r="Q80" s="327" t="s">
        <v>23</v>
      </c>
      <c r="S80" s="323">
        <f t="shared" si="18"/>
        <v>74</v>
      </c>
      <c r="T80" s="324" t="s">
        <v>1</v>
      </c>
      <c r="U80" s="324">
        <v>10</v>
      </c>
      <c r="V80" s="324" t="s">
        <v>19</v>
      </c>
      <c r="W80" s="325">
        <v>26</v>
      </c>
      <c r="X80" s="325">
        <v>224</v>
      </c>
      <c r="Y80" s="327" t="s">
        <v>23</v>
      </c>
      <c r="AA80" s="341">
        <f t="shared" si="10"/>
        <v>25</v>
      </c>
      <c r="AB80" s="342" t="str">
        <f t="shared" si="10"/>
        <v>x</v>
      </c>
      <c r="AC80" s="343">
        <f t="shared" si="11"/>
        <v>327</v>
      </c>
      <c r="AD80" s="343" t="str">
        <f t="shared" si="11"/>
        <v>x</v>
      </c>
      <c r="AE80" s="342">
        <f t="shared" si="12"/>
        <v>26</v>
      </c>
      <c r="AF80" s="342" t="str">
        <f t="shared" si="12"/>
        <v>x</v>
      </c>
      <c r="AG80" s="343">
        <f t="shared" si="13"/>
        <v>342</v>
      </c>
      <c r="AH80" s="343" t="str">
        <f t="shared" si="13"/>
        <v>x</v>
      </c>
      <c r="AI80" s="342">
        <f t="shared" si="14"/>
        <v>26</v>
      </c>
      <c r="AJ80" s="342" t="str">
        <f t="shared" si="14"/>
        <v>x</v>
      </c>
      <c r="AK80" s="343">
        <f t="shared" si="15"/>
        <v>224</v>
      </c>
      <c r="AL80" s="348" t="str">
        <f t="shared" si="15"/>
        <v>x</v>
      </c>
      <c r="AN80" s="342" t="str">
        <f>IF(ISERROR(VLOOKUP($I80,'TB. Bantuan'!$C$3:$E$28,2,0)=0),"x",VLOOKUP($I80,'TB. Bantuan'!$C$3:$E$28,2,0))</f>
        <v>N</v>
      </c>
      <c r="AO80" s="342" t="str">
        <f>IF(ISERROR(VLOOKUP($Q80,'TB. Bantuan'!$C$3:$E$28,2,0)=0),"x",VLOOKUP($Q80,'TB. Bantuan'!$C$3:$E$28,2,0))</f>
        <v>N</v>
      </c>
      <c r="AP80" s="342" t="str">
        <f>IF(ISERROR(VLOOKUP($Y80,'TB. Bantuan'!$C$3:$E$28,2,0)=0),"x",VLOOKUP($Y80,'TB. Bantuan'!$C$3:$E$28,2,0))</f>
        <v>N</v>
      </c>
    </row>
    <row r="81" spans="2:42">
      <c r="B81" s="319" t="s">
        <v>21</v>
      </c>
      <c r="C81" s="323">
        <f t="shared" si="16"/>
        <v>75</v>
      </c>
      <c r="D81" s="324" t="s">
        <v>1</v>
      </c>
      <c r="E81" s="324">
        <v>12</v>
      </c>
      <c r="F81" s="324" t="s">
        <v>19</v>
      </c>
      <c r="G81" s="325">
        <v>20</v>
      </c>
      <c r="H81" s="325">
        <v>259</v>
      </c>
      <c r="I81" s="327" t="s">
        <v>23</v>
      </c>
      <c r="K81" s="323">
        <f t="shared" si="17"/>
        <v>75</v>
      </c>
      <c r="L81" s="324" t="s">
        <v>1</v>
      </c>
      <c r="M81" s="324">
        <v>11</v>
      </c>
      <c r="N81" s="324" t="s">
        <v>19</v>
      </c>
      <c r="O81" s="325">
        <v>19</v>
      </c>
      <c r="P81" s="325">
        <v>243</v>
      </c>
      <c r="Q81" s="327" t="s">
        <v>23</v>
      </c>
      <c r="S81" s="323">
        <f t="shared" si="18"/>
        <v>75</v>
      </c>
      <c r="T81" s="324" t="s">
        <v>1</v>
      </c>
      <c r="U81" s="324">
        <v>10</v>
      </c>
      <c r="V81" s="324" t="s">
        <v>19</v>
      </c>
      <c r="W81" s="325">
        <v>21.5</v>
      </c>
      <c r="X81" s="325">
        <v>168</v>
      </c>
      <c r="Y81" s="327" t="s">
        <v>23</v>
      </c>
      <c r="AA81" s="341">
        <f t="shared" si="10"/>
        <v>20</v>
      </c>
      <c r="AB81" s="342" t="str">
        <f t="shared" si="10"/>
        <v>x</v>
      </c>
      <c r="AC81" s="343">
        <f t="shared" si="11"/>
        <v>259</v>
      </c>
      <c r="AD81" s="343" t="str">
        <f t="shared" si="11"/>
        <v>x</v>
      </c>
      <c r="AE81" s="342">
        <f t="shared" si="12"/>
        <v>19</v>
      </c>
      <c r="AF81" s="342" t="str">
        <f t="shared" si="12"/>
        <v>x</v>
      </c>
      <c r="AG81" s="343">
        <f t="shared" si="13"/>
        <v>243</v>
      </c>
      <c r="AH81" s="343" t="str">
        <f t="shared" si="13"/>
        <v>x</v>
      </c>
      <c r="AI81" s="342">
        <f t="shared" si="14"/>
        <v>21.5</v>
      </c>
      <c r="AJ81" s="342" t="str">
        <f t="shared" si="14"/>
        <v>x</v>
      </c>
      <c r="AK81" s="343">
        <f t="shared" si="15"/>
        <v>168</v>
      </c>
      <c r="AL81" s="348" t="str">
        <f t="shared" si="15"/>
        <v>x</v>
      </c>
      <c r="AN81" s="342" t="str">
        <f>IF(ISERROR(VLOOKUP($I81,'TB. Bantuan'!$C$3:$E$28,2,0)=0),"x",VLOOKUP($I81,'TB. Bantuan'!$C$3:$E$28,2,0))</f>
        <v>N</v>
      </c>
      <c r="AO81" s="342" t="str">
        <f>IF(ISERROR(VLOOKUP($Q81,'TB. Bantuan'!$C$3:$E$28,2,0)=0),"x",VLOOKUP($Q81,'TB. Bantuan'!$C$3:$E$28,2,0))</f>
        <v>N</v>
      </c>
      <c r="AP81" s="342" t="str">
        <f>IF(ISERROR(VLOOKUP($Y81,'TB. Bantuan'!$C$3:$E$28,2,0)=0),"x",VLOOKUP($Y81,'TB. Bantuan'!$C$3:$E$28,2,0))</f>
        <v>N</v>
      </c>
    </row>
    <row r="82" spans="2:42">
      <c r="B82" s="319" t="s">
        <v>21</v>
      </c>
      <c r="C82" s="323">
        <f t="shared" si="16"/>
        <v>76</v>
      </c>
      <c r="D82" s="324" t="s">
        <v>1</v>
      </c>
      <c r="E82" s="324">
        <v>12</v>
      </c>
      <c r="F82" s="324" t="s">
        <v>19</v>
      </c>
      <c r="G82" s="325">
        <v>23.5</v>
      </c>
      <c r="H82" s="325">
        <v>248</v>
      </c>
      <c r="I82" s="327" t="s">
        <v>23</v>
      </c>
      <c r="K82" s="323">
        <f t="shared" si="17"/>
        <v>76</v>
      </c>
      <c r="L82" s="324" t="s">
        <v>1</v>
      </c>
      <c r="M82" s="324">
        <v>11</v>
      </c>
      <c r="N82" s="324" t="s">
        <v>19</v>
      </c>
      <c r="O82" s="325">
        <v>25</v>
      </c>
      <c r="P82" s="325">
        <v>279</v>
      </c>
      <c r="Q82" s="327" t="s">
        <v>23</v>
      </c>
      <c r="S82" s="323">
        <f t="shared" si="18"/>
        <v>76</v>
      </c>
      <c r="T82" s="324" t="s">
        <v>1</v>
      </c>
      <c r="U82" s="324">
        <v>10</v>
      </c>
      <c r="V82" s="324" t="s">
        <v>19</v>
      </c>
      <c r="W82" s="325">
        <v>22.5</v>
      </c>
      <c r="X82" s="325">
        <v>234</v>
      </c>
      <c r="Y82" s="327" t="s">
        <v>23</v>
      </c>
      <c r="AA82" s="341">
        <f t="shared" si="10"/>
        <v>23.5</v>
      </c>
      <c r="AB82" s="342" t="str">
        <f t="shared" si="10"/>
        <v>x</v>
      </c>
      <c r="AC82" s="343">
        <f t="shared" si="11"/>
        <v>248</v>
      </c>
      <c r="AD82" s="343" t="str">
        <f t="shared" si="11"/>
        <v>x</v>
      </c>
      <c r="AE82" s="342">
        <f t="shared" si="12"/>
        <v>25</v>
      </c>
      <c r="AF82" s="342" t="str">
        <f t="shared" si="12"/>
        <v>x</v>
      </c>
      <c r="AG82" s="343">
        <f t="shared" si="13"/>
        <v>279</v>
      </c>
      <c r="AH82" s="343" t="str">
        <f t="shared" si="13"/>
        <v>x</v>
      </c>
      <c r="AI82" s="342">
        <f t="shared" si="14"/>
        <v>22.5</v>
      </c>
      <c r="AJ82" s="342" t="str">
        <f t="shared" si="14"/>
        <v>x</v>
      </c>
      <c r="AK82" s="343">
        <f t="shared" si="15"/>
        <v>234</v>
      </c>
      <c r="AL82" s="348" t="str">
        <f t="shared" si="15"/>
        <v>x</v>
      </c>
      <c r="AN82" s="342" t="str">
        <f>IF(ISERROR(VLOOKUP($I82,'TB. Bantuan'!$C$3:$E$28,2,0)=0),"x",VLOOKUP($I82,'TB. Bantuan'!$C$3:$E$28,2,0))</f>
        <v>N</v>
      </c>
      <c r="AO82" s="342" t="str">
        <f>IF(ISERROR(VLOOKUP($Q82,'TB. Bantuan'!$C$3:$E$28,2,0)=0),"x",VLOOKUP($Q82,'TB. Bantuan'!$C$3:$E$28,2,0))</f>
        <v>N</v>
      </c>
      <c r="AP82" s="342" t="str">
        <f>IF(ISERROR(VLOOKUP($Y82,'TB. Bantuan'!$C$3:$E$28,2,0)=0),"x",VLOOKUP($Y82,'TB. Bantuan'!$C$3:$E$28,2,0))</f>
        <v>N</v>
      </c>
    </row>
    <row r="83" spans="2:42">
      <c r="B83" s="319" t="s">
        <v>21</v>
      </c>
      <c r="C83" s="323">
        <f t="shared" si="16"/>
        <v>77</v>
      </c>
      <c r="D83" s="324" t="s">
        <v>1</v>
      </c>
      <c r="E83" s="324">
        <v>12</v>
      </c>
      <c r="F83" s="324" t="s">
        <v>19</v>
      </c>
      <c r="G83" s="325">
        <v>23</v>
      </c>
      <c r="H83" s="325">
        <v>330</v>
      </c>
      <c r="I83" s="327" t="s">
        <v>23</v>
      </c>
      <c r="K83" s="323">
        <f t="shared" si="17"/>
        <v>77</v>
      </c>
      <c r="L83" s="324" t="s">
        <v>1</v>
      </c>
      <c r="M83" s="324">
        <v>11</v>
      </c>
      <c r="N83" s="324" t="s">
        <v>19</v>
      </c>
      <c r="O83" s="325">
        <v>23.5</v>
      </c>
      <c r="P83" s="325">
        <v>170</v>
      </c>
      <c r="Q83" s="327" t="s">
        <v>23</v>
      </c>
      <c r="S83" s="323">
        <f t="shared" si="18"/>
        <v>77</v>
      </c>
      <c r="T83" s="324" t="s">
        <v>1</v>
      </c>
      <c r="U83" s="324">
        <v>10</v>
      </c>
      <c r="V83" s="324" t="s">
        <v>19</v>
      </c>
      <c r="W83" s="325">
        <v>19</v>
      </c>
      <c r="X83" s="325">
        <v>128</v>
      </c>
      <c r="Y83" s="327" t="s">
        <v>23</v>
      </c>
      <c r="AA83" s="341">
        <f t="shared" si="10"/>
        <v>23</v>
      </c>
      <c r="AB83" s="342" t="str">
        <f t="shared" si="10"/>
        <v>x</v>
      </c>
      <c r="AC83" s="343">
        <f t="shared" si="11"/>
        <v>330</v>
      </c>
      <c r="AD83" s="343" t="str">
        <f t="shared" si="11"/>
        <v>x</v>
      </c>
      <c r="AE83" s="342">
        <f t="shared" si="12"/>
        <v>23.5</v>
      </c>
      <c r="AF83" s="342" t="str">
        <f t="shared" si="12"/>
        <v>x</v>
      </c>
      <c r="AG83" s="343">
        <f t="shared" si="13"/>
        <v>170</v>
      </c>
      <c r="AH83" s="343" t="str">
        <f t="shared" si="13"/>
        <v>x</v>
      </c>
      <c r="AI83" s="342">
        <f t="shared" si="14"/>
        <v>19</v>
      </c>
      <c r="AJ83" s="342" t="str">
        <f t="shared" si="14"/>
        <v>x</v>
      </c>
      <c r="AK83" s="343">
        <f t="shared" si="15"/>
        <v>128</v>
      </c>
      <c r="AL83" s="348" t="str">
        <f t="shared" si="15"/>
        <v>x</v>
      </c>
      <c r="AN83" s="342" t="str">
        <f>IF(ISERROR(VLOOKUP($I83,'TB. Bantuan'!$C$3:$E$28,2,0)=0),"x",VLOOKUP($I83,'TB. Bantuan'!$C$3:$E$28,2,0))</f>
        <v>N</v>
      </c>
      <c r="AO83" s="342" t="str">
        <f>IF(ISERROR(VLOOKUP($Q83,'TB. Bantuan'!$C$3:$E$28,2,0)=0),"x",VLOOKUP($Q83,'TB. Bantuan'!$C$3:$E$28,2,0))</f>
        <v>N</v>
      </c>
      <c r="AP83" s="342" t="str">
        <f>IF(ISERROR(VLOOKUP($Y83,'TB. Bantuan'!$C$3:$E$28,2,0)=0),"x",VLOOKUP($Y83,'TB. Bantuan'!$C$3:$E$28,2,0))</f>
        <v>N</v>
      </c>
    </row>
    <row r="84" spans="2:42">
      <c r="B84" s="319" t="s">
        <v>21</v>
      </c>
      <c r="C84" s="323">
        <f t="shared" si="16"/>
        <v>78</v>
      </c>
      <c r="D84" s="324" t="s">
        <v>1</v>
      </c>
      <c r="E84" s="324">
        <v>12</v>
      </c>
      <c r="F84" s="324" t="s">
        <v>19</v>
      </c>
      <c r="G84" s="325">
        <v>22.5</v>
      </c>
      <c r="H84" s="325">
        <v>252</v>
      </c>
      <c r="I84" s="327" t="s">
        <v>23</v>
      </c>
      <c r="K84" s="323">
        <f t="shared" si="17"/>
        <v>78</v>
      </c>
      <c r="L84" s="324" t="s">
        <v>1</v>
      </c>
      <c r="M84" s="324">
        <v>11</v>
      </c>
      <c r="N84" s="324" t="s">
        <v>19</v>
      </c>
      <c r="O84" s="325">
        <v>22.5</v>
      </c>
      <c r="P84" s="325">
        <v>167</v>
      </c>
      <c r="Q84" s="327" t="s">
        <v>23</v>
      </c>
      <c r="S84" s="323">
        <f t="shared" si="18"/>
        <v>78</v>
      </c>
      <c r="T84" s="324" t="s">
        <v>1</v>
      </c>
      <c r="U84" s="324">
        <v>10</v>
      </c>
      <c r="V84" s="324" t="s">
        <v>19</v>
      </c>
      <c r="W84" s="325">
        <v>19.5</v>
      </c>
      <c r="X84" s="325">
        <v>192</v>
      </c>
      <c r="Y84" s="327" t="s">
        <v>23</v>
      </c>
      <c r="AA84" s="341">
        <f t="shared" si="10"/>
        <v>22.5</v>
      </c>
      <c r="AB84" s="342" t="str">
        <f t="shared" si="10"/>
        <v>x</v>
      </c>
      <c r="AC84" s="343">
        <f t="shared" si="11"/>
        <v>252</v>
      </c>
      <c r="AD84" s="343" t="str">
        <f t="shared" si="11"/>
        <v>x</v>
      </c>
      <c r="AE84" s="342">
        <f t="shared" si="12"/>
        <v>22.5</v>
      </c>
      <c r="AF84" s="342" t="str">
        <f t="shared" si="12"/>
        <v>x</v>
      </c>
      <c r="AG84" s="343">
        <f t="shared" si="13"/>
        <v>167</v>
      </c>
      <c r="AH84" s="343" t="str">
        <f t="shared" si="13"/>
        <v>x</v>
      </c>
      <c r="AI84" s="342">
        <f t="shared" si="14"/>
        <v>19.5</v>
      </c>
      <c r="AJ84" s="342" t="str">
        <f t="shared" si="14"/>
        <v>x</v>
      </c>
      <c r="AK84" s="343">
        <f t="shared" si="15"/>
        <v>192</v>
      </c>
      <c r="AL84" s="348" t="str">
        <f t="shared" si="15"/>
        <v>x</v>
      </c>
      <c r="AN84" s="342" t="str">
        <f>IF(ISERROR(VLOOKUP($I84,'TB. Bantuan'!$C$3:$E$28,2,0)=0),"x",VLOOKUP($I84,'TB. Bantuan'!$C$3:$E$28,2,0))</f>
        <v>N</v>
      </c>
      <c r="AO84" s="342" t="str">
        <f>IF(ISERROR(VLOOKUP($Q84,'TB. Bantuan'!$C$3:$E$28,2,0)=0),"x",VLOOKUP($Q84,'TB. Bantuan'!$C$3:$E$28,2,0))</f>
        <v>N</v>
      </c>
      <c r="AP84" s="342" t="str">
        <f>IF(ISERROR(VLOOKUP($Y84,'TB. Bantuan'!$C$3:$E$28,2,0)=0),"x",VLOOKUP($Y84,'TB. Bantuan'!$C$3:$E$28,2,0))</f>
        <v>N</v>
      </c>
    </row>
    <row r="85" spans="2:42">
      <c r="B85" s="319" t="s">
        <v>21</v>
      </c>
      <c r="C85" s="323">
        <f t="shared" si="16"/>
        <v>79</v>
      </c>
      <c r="D85" s="324" t="s">
        <v>1</v>
      </c>
      <c r="E85" s="324">
        <v>12</v>
      </c>
      <c r="F85" s="324" t="s">
        <v>19</v>
      </c>
      <c r="G85" s="325">
        <v>18.5</v>
      </c>
      <c r="H85" s="325">
        <v>127</v>
      </c>
      <c r="I85" s="327" t="s">
        <v>23</v>
      </c>
      <c r="K85" s="323">
        <f t="shared" si="17"/>
        <v>79</v>
      </c>
      <c r="L85" s="324" t="s">
        <v>1</v>
      </c>
      <c r="M85" s="324">
        <v>11</v>
      </c>
      <c r="N85" s="324" t="s">
        <v>19</v>
      </c>
      <c r="O85" s="325">
        <v>21</v>
      </c>
      <c r="P85" s="325">
        <v>223</v>
      </c>
      <c r="Q85" s="327" t="s">
        <v>23</v>
      </c>
      <c r="S85" s="323">
        <f t="shared" si="18"/>
        <v>79</v>
      </c>
      <c r="T85" s="324" t="s">
        <v>1</v>
      </c>
      <c r="U85" s="324">
        <v>10</v>
      </c>
      <c r="V85" s="324" t="s">
        <v>19</v>
      </c>
      <c r="W85" s="325">
        <v>24.5</v>
      </c>
      <c r="X85" s="325">
        <v>297</v>
      </c>
      <c r="Y85" s="327" t="s">
        <v>23</v>
      </c>
      <c r="AA85" s="341">
        <f t="shared" si="10"/>
        <v>18.5</v>
      </c>
      <c r="AB85" s="342" t="str">
        <f t="shared" si="10"/>
        <v>x</v>
      </c>
      <c r="AC85" s="343">
        <f t="shared" si="11"/>
        <v>127</v>
      </c>
      <c r="AD85" s="343" t="str">
        <f t="shared" si="11"/>
        <v>x</v>
      </c>
      <c r="AE85" s="342">
        <f t="shared" si="12"/>
        <v>21</v>
      </c>
      <c r="AF85" s="342" t="str">
        <f t="shared" si="12"/>
        <v>x</v>
      </c>
      <c r="AG85" s="343">
        <f t="shared" si="13"/>
        <v>223</v>
      </c>
      <c r="AH85" s="343" t="str">
        <f t="shared" si="13"/>
        <v>x</v>
      </c>
      <c r="AI85" s="342">
        <f t="shared" si="14"/>
        <v>24.5</v>
      </c>
      <c r="AJ85" s="342" t="str">
        <f t="shared" si="14"/>
        <v>x</v>
      </c>
      <c r="AK85" s="343">
        <f t="shared" si="15"/>
        <v>297</v>
      </c>
      <c r="AL85" s="348" t="str">
        <f t="shared" si="15"/>
        <v>x</v>
      </c>
      <c r="AN85" s="342" t="str">
        <f>IF(ISERROR(VLOOKUP($I85,'TB. Bantuan'!$C$3:$E$28,2,0)=0),"x",VLOOKUP($I85,'TB. Bantuan'!$C$3:$E$28,2,0))</f>
        <v>N</v>
      </c>
      <c r="AO85" s="342" t="str">
        <f>IF(ISERROR(VLOOKUP($Q85,'TB. Bantuan'!$C$3:$E$28,2,0)=0),"x",VLOOKUP($Q85,'TB. Bantuan'!$C$3:$E$28,2,0))</f>
        <v>N</v>
      </c>
      <c r="AP85" s="342" t="str">
        <f>IF(ISERROR(VLOOKUP($Y85,'TB. Bantuan'!$C$3:$E$28,2,0)=0),"x",VLOOKUP($Y85,'TB. Bantuan'!$C$3:$E$28,2,0))</f>
        <v>N</v>
      </c>
    </row>
    <row r="86" spans="2:42">
      <c r="B86" s="319" t="s">
        <v>21</v>
      </c>
      <c r="C86" s="323">
        <f t="shared" si="16"/>
        <v>80</v>
      </c>
      <c r="D86" s="324" t="s">
        <v>1</v>
      </c>
      <c r="E86" s="324">
        <v>12</v>
      </c>
      <c r="F86" s="324" t="s">
        <v>19</v>
      </c>
      <c r="G86" s="325">
        <v>21</v>
      </c>
      <c r="H86" s="325">
        <v>176</v>
      </c>
      <c r="I86" s="327" t="s">
        <v>23</v>
      </c>
      <c r="K86" s="323">
        <f t="shared" si="17"/>
        <v>80</v>
      </c>
      <c r="L86" s="324" t="s">
        <v>1</v>
      </c>
      <c r="M86" s="324">
        <v>11</v>
      </c>
      <c r="N86" s="324" t="s">
        <v>19</v>
      </c>
      <c r="O86" s="325">
        <v>24</v>
      </c>
      <c r="P86" s="325">
        <v>222</v>
      </c>
      <c r="Q86" s="327" t="s">
        <v>23</v>
      </c>
      <c r="S86" s="323">
        <f t="shared" si="18"/>
        <v>80</v>
      </c>
      <c r="T86" s="324" t="s">
        <v>1</v>
      </c>
      <c r="U86" s="324">
        <v>10</v>
      </c>
      <c r="V86" s="324" t="s">
        <v>19</v>
      </c>
      <c r="W86" s="325">
        <v>23</v>
      </c>
      <c r="X86" s="325">
        <v>200</v>
      </c>
      <c r="Y86" s="327" t="s">
        <v>23</v>
      </c>
      <c r="AA86" s="341">
        <f t="shared" si="10"/>
        <v>21</v>
      </c>
      <c r="AB86" s="342" t="str">
        <f t="shared" si="10"/>
        <v>x</v>
      </c>
      <c r="AC86" s="343">
        <f t="shared" si="11"/>
        <v>176</v>
      </c>
      <c r="AD86" s="343" t="str">
        <f t="shared" si="11"/>
        <v>x</v>
      </c>
      <c r="AE86" s="342">
        <f t="shared" si="12"/>
        <v>24</v>
      </c>
      <c r="AF86" s="342" t="str">
        <f t="shared" si="12"/>
        <v>x</v>
      </c>
      <c r="AG86" s="343">
        <f t="shared" si="13"/>
        <v>222</v>
      </c>
      <c r="AH86" s="343" t="str">
        <f t="shared" si="13"/>
        <v>x</v>
      </c>
      <c r="AI86" s="342">
        <f t="shared" si="14"/>
        <v>23</v>
      </c>
      <c r="AJ86" s="342" t="str">
        <f t="shared" si="14"/>
        <v>x</v>
      </c>
      <c r="AK86" s="343">
        <f t="shared" si="15"/>
        <v>200</v>
      </c>
      <c r="AL86" s="348" t="str">
        <f t="shared" si="15"/>
        <v>x</v>
      </c>
      <c r="AN86" s="342" t="str">
        <f>IF(ISERROR(VLOOKUP($I86,'TB. Bantuan'!$C$3:$E$28,2,0)=0),"x",VLOOKUP($I86,'TB. Bantuan'!$C$3:$E$28,2,0))</f>
        <v>N</v>
      </c>
      <c r="AO86" s="342" t="str">
        <f>IF(ISERROR(VLOOKUP($Q86,'TB. Bantuan'!$C$3:$E$28,2,0)=0),"x",VLOOKUP($Q86,'TB. Bantuan'!$C$3:$E$28,2,0))</f>
        <v>N</v>
      </c>
      <c r="AP86" s="342" t="str">
        <f>IF(ISERROR(VLOOKUP($Y86,'TB. Bantuan'!$C$3:$E$28,2,0)=0),"x",VLOOKUP($Y86,'TB. Bantuan'!$C$3:$E$28,2,0))</f>
        <v>N</v>
      </c>
    </row>
    <row r="87" spans="2:42">
      <c r="B87" s="319" t="s">
        <v>21</v>
      </c>
      <c r="C87" s="323">
        <f t="shared" si="16"/>
        <v>81</v>
      </c>
      <c r="D87" s="324" t="s">
        <v>1</v>
      </c>
      <c r="E87" s="324">
        <v>12</v>
      </c>
      <c r="F87" s="324" t="s">
        <v>19</v>
      </c>
      <c r="G87" s="325">
        <v>22.5</v>
      </c>
      <c r="H87" s="325">
        <v>219</v>
      </c>
      <c r="I87" s="327" t="s">
        <v>23</v>
      </c>
      <c r="K87" s="323">
        <f t="shared" si="17"/>
        <v>81</v>
      </c>
      <c r="L87" s="324" t="s">
        <v>1</v>
      </c>
      <c r="M87" s="324">
        <v>11</v>
      </c>
      <c r="N87" s="324" t="s">
        <v>19</v>
      </c>
      <c r="O87" s="325">
        <v>19</v>
      </c>
      <c r="P87" s="325">
        <v>190</v>
      </c>
      <c r="Q87" s="327" t="s">
        <v>23</v>
      </c>
      <c r="S87" s="323">
        <f t="shared" si="18"/>
        <v>81</v>
      </c>
      <c r="T87" s="324" t="s">
        <v>1</v>
      </c>
      <c r="U87" s="324">
        <v>10</v>
      </c>
      <c r="V87" s="324" t="s">
        <v>19</v>
      </c>
      <c r="W87" s="325">
        <v>24</v>
      </c>
      <c r="X87" s="325">
        <v>304</v>
      </c>
      <c r="Y87" s="327" t="s">
        <v>22</v>
      </c>
      <c r="AA87" s="341">
        <f t="shared" si="10"/>
        <v>22.5</v>
      </c>
      <c r="AB87" s="342" t="str">
        <f t="shared" si="10"/>
        <v>x</v>
      </c>
      <c r="AC87" s="343">
        <f t="shared" si="11"/>
        <v>219</v>
      </c>
      <c r="AD87" s="343" t="str">
        <f t="shared" si="11"/>
        <v>x</v>
      </c>
      <c r="AE87" s="342">
        <f t="shared" si="12"/>
        <v>19</v>
      </c>
      <c r="AF87" s="342" t="str">
        <f t="shared" si="12"/>
        <v>x</v>
      </c>
      <c r="AG87" s="343">
        <f t="shared" si="13"/>
        <v>190</v>
      </c>
      <c r="AH87" s="343" t="str">
        <f t="shared" si="13"/>
        <v>x</v>
      </c>
      <c r="AI87" s="342">
        <f t="shared" si="14"/>
        <v>24</v>
      </c>
      <c r="AJ87" s="342" t="str">
        <f t="shared" si="14"/>
        <v>x</v>
      </c>
      <c r="AK87" s="343">
        <f t="shared" si="15"/>
        <v>304</v>
      </c>
      <c r="AL87" s="348" t="str">
        <f t="shared" si="15"/>
        <v>x</v>
      </c>
      <c r="AN87" s="342" t="str">
        <f>IF(ISERROR(VLOOKUP($I87,'TB. Bantuan'!$C$3:$E$28,2,0)=0),"x",VLOOKUP($I87,'TB. Bantuan'!$C$3:$E$28,2,0))</f>
        <v>N</v>
      </c>
      <c r="AO87" s="342" t="str">
        <f>IF(ISERROR(VLOOKUP($Q87,'TB. Bantuan'!$C$3:$E$28,2,0)=0),"x",VLOOKUP($Q87,'TB. Bantuan'!$C$3:$E$28,2,0))</f>
        <v>N</v>
      </c>
      <c r="AP87" s="342" t="str">
        <f>IF(ISERROR(VLOOKUP($Y87,'TB. Bantuan'!$C$3:$E$28,2,0)=0),"x",VLOOKUP($Y87,'TB. Bantuan'!$C$3:$E$28,2,0))</f>
        <v>T2</v>
      </c>
    </row>
    <row r="88" spans="2:42">
      <c r="B88" s="319" t="s">
        <v>21</v>
      </c>
      <c r="C88" s="323">
        <f t="shared" si="16"/>
        <v>82</v>
      </c>
      <c r="D88" s="324" t="s">
        <v>1</v>
      </c>
      <c r="E88" s="324">
        <v>12</v>
      </c>
      <c r="F88" s="324" t="s">
        <v>19</v>
      </c>
      <c r="G88" s="325">
        <v>23</v>
      </c>
      <c r="H88" s="325">
        <v>246</v>
      </c>
      <c r="I88" s="327" t="s">
        <v>23</v>
      </c>
      <c r="K88" s="323">
        <f t="shared" si="17"/>
        <v>82</v>
      </c>
      <c r="L88" s="324" t="s">
        <v>1</v>
      </c>
      <c r="M88" s="324">
        <v>11</v>
      </c>
      <c r="N88" s="324" t="s">
        <v>19</v>
      </c>
      <c r="O88" s="325">
        <v>26</v>
      </c>
      <c r="P88" s="325">
        <v>318</v>
      </c>
      <c r="Q88" s="327" t="s">
        <v>23</v>
      </c>
      <c r="S88" s="323">
        <f t="shared" si="18"/>
        <v>82</v>
      </c>
      <c r="T88" s="324" t="s">
        <v>1</v>
      </c>
      <c r="U88" s="324">
        <v>10</v>
      </c>
      <c r="V88" s="324" t="s">
        <v>19</v>
      </c>
      <c r="W88" s="325">
        <v>23.5</v>
      </c>
      <c r="X88" s="325">
        <v>277</v>
      </c>
      <c r="Y88" s="327" t="s">
        <v>23</v>
      </c>
      <c r="AA88" s="341">
        <f t="shared" si="10"/>
        <v>23</v>
      </c>
      <c r="AB88" s="342" t="str">
        <f t="shared" si="10"/>
        <v>x</v>
      </c>
      <c r="AC88" s="343">
        <f t="shared" si="11"/>
        <v>246</v>
      </c>
      <c r="AD88" s="343" t="str">
        <f t="shared" si="11"/>
        <v>x</v>
      </c>
      <c r="AE88" s="342">
        <f t="shared" si="12"/>
        <v>26</v>
      </c>
      <c r="AF88" s="342" t="str">
        <f t="shared" si="12"/>
        <v>x</v>
      </c>
      <c r="AG88" s="343">
        <f t="shared" si="13"/>
        <v>318</v>
      </c>
      <c r="AH88" s="343" t="str">
        <f t="shared" si="13"/>
        <v>x</v>
      </c>
      <c r="AI88" s="342">
        <f t="shared" si="14"/>
        <v>23.5</v>
      </c>
      <c r="AJ88" s="342" t="str">
        <f t="shared" si="14"/>
        <v>x</v>
      </c>
      <c r="AK88" s="343">
        <f t="shared" si="15"/>
        <v>277</v>
      </c>
      <c r="AL88" s="348" t="str">
        <f t="shared" si="15"/>
        <v>x</v>
      </c>
      <c r="AN88" s="342" t="str">
        <f>IF(ISERROR(VLOOKUP($I88,'TB. Bantuan'!$C$3:$E$28,2,0)=0),"x",VLOOKUP($I88,'TB. Bantuan'!$C$3:$E$28,2,0))</f>
        <v>N</v>
      </c>
      <c r="AO88" s="342" t="str">
        <f>IF(ISERROR(VLOOKUP($Q88,'TB. Bantuan'!$C$3:$E$28,2,0)=0),"x",VLOOKUP($Q88,'TB. Bantuan'!$C$3:$E$28,2,0))</f>
        <v>N</v>
      </c>
      <c r="AP88" s="342" t="str">
        <f>IF(ISERROR(VLOOKUP($Y88,'TB. Bantuan'!$C$3:$E$28,2,0)=0),"x",VLOOKUP($Y88,'TB. Bantuan'!$C$3:$E$28,2,0))</f>
        <v>N</v>
      </c>
    </row>
    <row r="89" spans="2:42">
      <c r="B89" s="319" t="s">
        <v>21</v>
      </c>
      <c r="C89" s="323">
        <f t="shared" si="16"/>
        <v>83</v>
      </c>
      <c r="D89" s="324" t="s">
        <v>1</v>
      </c>
      <c r="E89" s="324">
        <v>12</v>
      </c>
      <c r="F89" s="324" t="s">
        <v>19</v>
      </c>
      <c r="G89" s="325">
        <v>20</v>
      </c>
      <c r="H89" s="325">
        <v>324</v>
      </c>
      <c r="I89" s="327" t="s">
        <v>23</v>
      </c>
      <c r="K89" s="323">
        <f t="shared" si="17"/>
        <v>83</v>
      </c>
      <c r="L89" s="324" t="s">
        <v>1</v>
      </c>
      <c r="M89" s="324">
        <v>11</v>
      </c>
      <c r="N89" s="324" t="s">
        <v>19</v>
      </c>
      <c r="O89" s="325">
        <v>23.5</v>
      </c>
      <c r="P89" s="325">
        <v>199</v>
      </c>
      <c r="Q89" s="327" t="s">
        <v>23</v>
      </c>
      <c r="S89" s="323">
        <f t="shared" si="18"/>
        <v>83</v>
      </c>
      <c r="T89" s="324" t="s">
        <v>1</v>
      </c>
      <c r="U89" s="324">
        <v>10</v>
      </c>
      <c r="V89" s="324" t="s">
        <v>19</v>
      </c>
      <c r="W89" s="325">
        <v>22</v>
      </c>
      <c r="X89" s="325">
        <v>206</v>
      </c>
      <c r="Y89" s="327" t="s">
        <v>23</v>
      </c>
      <c r="AA89" s="341">
        <f t="shared" si="10"/>
        <v>20</v>
      </c>
      <c r="AB89" s="342" t="str">
        <f t="shared" si="10"/>
        <v>x</v>
      </c>
      <c r="AC89" s="343">
        <f t="shared" si="11"/>
        <v>324</v>
      </c>
      <c r="AD89" s="343" t="str">
        <f t="shared" si="11"/>
        <v>x</v>
      </c>
      <c r="AE89" s="342">
        <f t="shared" si="12"/>
        <v>23.5</v>
      </c>
      <c r="AF89" s="342" t="str">
        <f t="shared" si="12"/>
        <v>x</v>
      </c>
      <c r="AG89" s="343">
        <f t="shared" si="13"/>
        <v>199</v>
      </c>
      <c r="AH89" s="343" t="str">
        <f t="shared" si="13"/>
        <v>x</v>
      </c>
      <c r="AI89" s="342">
        <f t="shared" si="14"/>
        <v>22</v>
      </c>
      <c r="AJ89" s="342" t="str">
        <f t="shared" si="14"/>
        <v>x</v>
      </c>
      <c r="AK89" s="343">
        <f t="shared" si="15"/>
        <v>206</v>
      </c>
      <c r="AL89" s="348" t="str">
        <f t="shared" si="15"/>
        <v>x</v>
      </c>
      <c r="AN89" s="342" t="str">
        <f>IF(ISERROR(VLOOKUP($I89,'TB. Bantuan'!$C$3:$E$28,2,0)=0),"x",VLOOKUP($I89,'TB. Bantuan'!$C$3:$E$28,2,0))</f>
        <v>N</v>
      </c>
      <c r="AO89" s="342" t="str">
        <f>IF(ISERROR(VLOOKUP($Q89,'TB. Bantuan'!$C$3:$E$28,2,0)=0),"x",VLOOKUP($Q89,'TB. Bantuan'!$C$3:$E$28,2,0))</f>
        <v>N</v>
      </c>
      <c r="AP89" s="342" t="str">
        <f>IF(ISERROR(VLOOKUP($Y89,'TB. Bantuan'!$C$3:$E$28,2,0)=0),"x",VLOOKUP($Y89,'TB. Bantuan'!$C$3:$E$28,2,0))</f>
        <v>N</v>
      </c>
    </row>
    <row r="90" spans="2:42">
      <c r="B90" s="319" t="s">
        <v>21</v>
      </c>
      <c r="C90" s="323">
        <f t="shared" si="16"/>
        <v>84</v>
      </c>
      <c r="D90" s="324" t="s">
        <v>1</v>
      </c>
      <c r="E90" s="324">
        <v>12</v>
      </c>
      <c r="F90" s="324" t="s">
        <v>19</v>
      </c>
      <c r="G90" s="325">
        <v>23</v>
      </c>
      <c r="H90" s="325">
        <v>337</v>
      </c>
      <c r="I90" s="327" t="s">
        <v>23</v>
      </c>
      <c r="K90" s="323">
        <f t="shared" si="17"/>
        <v>84</v>
      </c>
      <c r="L90" s="324" t="s">
        <v>1</v>
      </c>
      <c r="M90" s="324">
        <v>11</v>
      </c>
      <c r="N90" s="324" t="s">
        <v>19</v>
      </c>
      <c r="O90" s="325">
        <v>23.5</v>
      </c>
      <c r="P90" s="325">
        <v>133</v>
      </c>
      <c r="Q90" s="327" t="s">
        <v>23</v>
      </c>
      <c r="S90" s="323">
        <f t="shared" si="18"/>
        <v>84</v>
      </c>
      <c r="T90" s="324" t="s">
        <v>1</v>
      </c>
      <c r="U90" s="324">
        <v>10</v>
      </c>
      <c r="V90" s="324" t="s">
        <v>19</v>
      </c>
      <c r="W90" s="325">
        <v>21</v>
      </c>
      <c r="X90" s="325">
        <v>300</v>
      </c>
      <c r="Y90" s="327" t="s">
        <v>23</v>
      </c>
      <c r="AA90" s="341">
        <f t="shared" si="10"/>
        <v>23</v>
      </c>
      <c r="AB90" s="342" t="str">
        <f t="shared" si="10"/>
        <v>x</v>
      </c>
      <c r="AC90" s="343">
        <f t="shared" si="11"/>
        <v>337</v>
      </c>
      <c r="AD90" s="343" t="str">
        <f t="shared" si="11"/>
        <v>x</v>
      </c>
      <c r="AE90" s="342">
        <f t="shared" si="12"/>
        <v>23.5</v>
      </c>
      <c r="AF90" s="342" t="str">
        <f t="shared" si="12"/>
        <v>x</v>
      </c>
      <c r="AG90" s="343">
        <f t="shared" si="13"/>
        <v>133</v>
      </c>
      <c r="AH90" s="343" t="str">
        <f t="shared" si="13"/>
        <v>x</v>
      </c>
      <c r="AI90" s="342">
        <f t="shared" si="14"/>
        <v>21</v>
      </c>
      <c r="AJ90" s="342" t="str">
        <f t="shared" si="14"/>
        <v>x</v>
      </c>
      <c r="AK90" s="343">
        <f t="shared" si="15"/>
        <v>300</v>
      </c>
      <c r="AL90" s="348" t="str">
        <f t="shared" si="15"/>
        <v>x</v>
      </c>
      <c r="AN90" s="342" t="str">
        <f>IF(ISERROR(VLOOKUP($I90,'TB. Bantuan'!$C$3:$E$28,2,0)=0),"x",VLOOKUP($I90,'TB. Bantuan'!$C$3:$E$28,2,0))</f>
        <v>N</v>
      </c>
      <c r="AO90" s="342" t="str">
        <f>IF(ISERROR(VLOOKUP($Q90,'TB. Bantuan'!$C$3:$E$28,2,0)=0),"x",VLOOKUP($Q90,'TB. Bantuan'!$C$3:$E$28,2,0))</f>
        <v>N</v>
      </c>
      <c r="AP90" s="342" t="str">
        <f>IF(ISERROR(VLOOKUP($Y90,'TB. Bantuan'!$C$3:$E$28,2,0)=0),"x",VLOOKUP($Y90,'TB. Bantuan'!$C$3:$E$28,2,0))</f>
        <v>N</v>
      </c>
    </row>
    <row r="91" spans="2:42">
      <c r="B91" s="319" t="s">
        <v>21</v>
      </c>
      <c r="C91" s="323">
        <f t="shared" si="16"/>
        <v>85</v>
      </c>
      <c r="D91" s="324" t="s">
        <v>1</v>
      </c>
      <c r="E91" s="324">
        <v>12</v>
      </c>
      <c r="F91" s="324" t="s">
        <v>19</v>
      </c>
      <c r="G91" s="325">
        <v>22</v>
      </c>
      <c r="H91" s="325">
        <v>212</v>
      </c>
      <c r="I91" s="327" t="s">
        <v>23</v>
      </c>
      <c r="K91" s="323">
        <f t="shared" si="17"/>
        <v>85</v>
      </c>
      <c r="L91" s="324" t="s">
        <v>1</v>
      </c>
      <c r="M91" s="324">
        <v>11</v>
      </c>
      <c r="N91" s="324" t="s">
        <v>19</v>
      </c>
      <c r="O91" s="325">
        <v>14</v>
      </c>
      <c r="P91" s="325">
        <v>123</v>
      </c>
      <c r="Q91" s="327" t="s">
        <v>23</v>
      </c>
      <c r="S91" s="323">
        <f t="shared" si="18"/>
        <v>85</v>
      </c>
      <c r="T91" s="324" t="s">
        <v>1</v>
      </c>
      <c r="U91" s="324">
        <v>10</v>
      </c>
      <c r="V91" s="324" t="s">
        <v>19</v>
      </c>
      <c r="W91" s="325">
        <v>22</v>
      </c>
      <c r="X91" s="325">
        <v>236</v>
      </c>
      <c r="Y91" s="327" t="s">
        <v>23</v>
      </c>
      <c r="AA91" s="341">
        <f t="shared" si="10"/>
        <v>22</v>
      </c>
      <c r="AB91" s="342" t="str">
        <f t="shared" si="10"/>
        <v>x</v>
      </c>
      <c r="AC91" s="343">
        <f t="shared" si="11"/>
        <v>212</v>
      </c>
      <c r="AD91" s="343" t="str">
        <f t="shared" si="11"/>
        <v>x</v>
      </c>
      <c r="AE91" s="342">
        <f t="shared" si="12"/>
        <v>14</v>
      </c>
      <c r="AF91" s="342" t="str">
        <f t="shared" si="12"/>
        <v>x</v>
      </c>
      <c r="AG91" s="343">
        <f t="shared" si="13"/>
        <v>123</v>
      </c>
      <c r="AH91" s="343" t="str">
        <f t="shared" si="13"/>
        <v>x</v>
      </c>
      <c r="AI91" s="342">
        <f t="shared" si="14"/>
        <v>22</v>
      </c>
      <c r="AJ91" s="342" t="str">
        <f t="shared" si="14"/>
        <v>x</v>
      </c>
      <c r="AK91" s="343">
        <f t="shared" si="15"/>
        <v>236</v>
      </c>
      <c r="AL91" s="348" t="str">
        <f t="shared" si="15"/>
        <v>x</v>
      </c>
      <c r="AN91" s="342" t="str">
        <f>IF(ISERROR(VLOOKUP($I91,'TB. Bantuan'!$C$3:$E$28,2,0)=0),"x",VLOOKUP($I91,'TB. Bantuan'!$C$3:$E$28,2,0))</f>
        <v>N</v>
      </c>
      <c r="AO91" s="342" t="str">
        <f>IF(ISERROR(VLOOKUP($Q91,'TB. Bantuan'!$C$3:$E$28,2,0)=0),"x",VLOOKUP($Q91,'TB. Bantuan'!$C$3:$E$28,2,0))</f>
        <v>N</v>
      </c>
      <c r="AP91" s="342" t="str">
        <f>IF(ISERROR(VLOOKUP($Y91,'TB. Bantuan'!$C$3:$E$28,2,0)=0),"x",VLOOKUP($Y91,'TB. Bantuan'!$C$3:$E$28,2,0))</f>
        <v>N</v>
      </c>
    </row>
    <row r="92" spans="2:42">
      <c r="B92" s="319" t="s">
        <v>21</v>
      </c>
      <c r="C92" s="323">
        <f t="shared" si="16"/>
        <v>86</v>
      </c>
      <c r="D92" s="324" t="s">
        <v>1</v>
      </c>
      <c r="E92" s="324">
        <v>12</v>
      </c>
      <c r="F92" s="324" t="s">
        <v>19</v>
      </c>
      <c r="G92" s="325">
        <v>20</v>
      </c>
      <c r="H92" s="325">
        <v>184</v>
      </c>
      <c r="I92" s="327" t="s">
        <v>23</v>
      </c>
      <c r="K92" s="323">
        <f t="shared" si="17"/>
        <v>86</v>
      </c>
      <c r="L92" s="324" t="s">
        <v>1</v>
      </c>
      <c r="M92" s="324">
        <v>11</v>
      </c>
      <c r="N92" s="324" t="s">
        <v>19</v>
      </c>
      <c r="O92" s="325">
        <v>24.5</v>
      </c>
      <c r="P92" s="325">
        <v>223</v>
      </c>
      <c r="Q92" s="327" t="s">
        <v>23</v>
      </c>
      <c r="S92" s="323">
        <f t="shared" si="18"/>
        <v>86</v>
      </c>
      <c r="T92" s="324" t="s">
        <v>1</v>
      </c>
      <c r="U92" s="324">
        <v>10</v>
      </c>
      <c r="V92" s="324" t="s">
        <v>19</v>
      </c>
      <c r="W92" s="325">
        <v>24</v>
      </c>
      <c r="X92" s="325">
        <v>254</v>
      </c>
      <c r="Y92" s="327" t="s">
        <v>23</v>
      </c>
      <c r="AA92" s="341">
        <f t="shared" si="10"/>
        <v>20</v>
      </c>
      <c r="AB92" s="342" t="str">
        <f t="shared" si="10"/>
        <v>x</v>
      </c>
      <c r="AC92" s="343">
        <f t="shared" si="11"/>
        <v>184</v>
      </c>
      <c r="AD92" s="343" t="str">
        <f t="shared" si="11"/>
        <v>x</v>
      </c>
      <c r="AE92" s="342">
        <f t="shared" si="12"/>
        <v>24.5</v>
      </c>
      <c r="AF92" s="342" t="str">
        <f t="shared" si="12"/>
        <v>x</v>
      </c>
      <c r="AG92" s="343">
        <f t="shared" si="13"/>
        <v>223</v>
      </c>
      <c r="AH92" s="343" t="str">
        <f t="shared" si="13"/>
        <v>x</v>
      </c>
      <c r="AI92" s="342">
        <f t="shared" si="14"/>
        <v>24</v>
      </c>
      <c r="AJ92" s="342" t="str">
        <f t="shared" si="14"/>
        <v>x</v>
      </c>
      <c r="AK92" s="343">
        <f t="shared" si="15"/>
        <v>254</v>
      </c>
      <c r="AL92" s="348" t="str">
        <f t="shared" si="15"/>
        <v>x</v>
      </c>
      <c r="AN92" s="342" t="str">
        <f>IF(ISERROR(VLOOKUP($I92,'TB. Bantuan'!$C$3:$E$28,2,0)=0),"x",VLOOKUP($I92,'TB. Bantuan'!$C$3:$E$28,2,0))</f>
        <v>N</v>
      </c>
      <c r="AO92" s="342" t="str">
        <f>IF(ISERROR(VLOOKUP($Q92,'TB. Bantuan'!$C$3:$E$28,2,0)=0),"x",VLOOKUP($Q92,'TB. Bantuan'!$C$3:$E$28,2,0))</f>
        <v>N</v>
      </c>
      <c r="AP92" s="342" t="str">
        <f>IF(ISERROR(VLOOKUP($Y92,'TB. Bantuan'!$C$3:$E$28,2,0)=0),"x",VLOOKUP($Y92,'TB. Bantuan'!$C$3:$E$28,2,0))</f>
        <v>N</v>
      </c>
    </row>
    <row r="93" spans="2:42">
      <c r="B93" s="319" t="s">
        <v>21</v>
      </c>
      <c r="C93" s="323">
        <f t="shared" si="16"/>
        <v>87</v>
      </c>
      <c r="D93" s="324" t="s">
        <v>1</v>
      </c>
      <c r="E93" s="324">
        <v>12</v>
      </c>
      <c r="F93" s="324" t="s">
        <v>19</v>
      </c>
      <c r="G93" s="325">
        <v>23</v>
      </c>
      <c r="H93" s="325">
        <v>231</v>
      </c>
      <c r="I93" s="327" t="s">
        <v>23</v>
      </c>
      <c r="K93" s="323">
        <f t="shared" si="17"/>
        <v>87</v>
      </c>
      <c r="L93" s="324" t="s">
        <v>1</v>
      </c>
      <c r="M93" s="324">
        <v>11</v>
      </c>
      <c r="N93" s="324" t="s">
        <v>19</v>
      </c>
      <c r="O93" s="325">
        <v>26</v>
      </c>
      <c r="P93" s="325">
        <v>204</v>
      </c>
      <c r="Q93" s="327" t="s">
        <v>23</v>
      </c>
      <c r="S93" s="323">
        <f t="shared" si="18"/>
        <v>87</v>
      </c>
      <c r="T93" s="324" t="s">
        <v>1</v>
      </c>
      <c r="U93" s="324">
        <v>10</v>
      </c>
      <c r="V93" s="324" t="s">
        <v>19</v>
      </c>
      <c r="W93" s="325">
        <v>12</v>
      </c>
      <c r="X93" s="325">
        <v>109</v>
      </c>
      <c r="Y93" s="327" t="s">
        <v>24</v>
      </c>
      <c r="AA93" s="341">
        <f t="shared" si="10"/>
        <v>23</v>
      </c>
      <c r="AB93" s="342" t="str">
        <f t="shared" si="10"/>
        <v>x</v>
      </c>
      <c r="AC93" s="343">
        <f t="shared" si="11"/>
        <v>231</v>
      </c>
      <c r="AD93" s="343" t="str">
        <f t="shared" si="11"/>
        <v>x</v>
      </c>
      <c r="AE93" s="342">
        <f t="shared" si="12"/>
        <v>26</v>
      </c>
      <c r="AF93" s="342" t="str">
        <f t="shared" si="12"/>
        <v>x</v>
      </c>
      <c r="AG93" s="343">
        <f t="shared" si="13"/>
        <v>204</v>
      </c>
      <c r="AH93" s="343" t="str">
        <f t="shared" si="13"/>
        <v>x</v>
      </c>
      <c r="AI93" s="342">
        <f t="shared" si="14"/>
        <v>12</v>
      </c>
      <c r="AJ93" s="342" t="str">
        <f t="shared" si="14"/>
        <v>x</v>
      </c>
      <c r="AK93" s="343">
        <f t="shared" si="15"/>
        <v>109</v>
      </c>
      <c r="AL93" s="348" t="str">
        <f t="shared" si="15"/>
        <v>x</v>
      </c>
      <c r="AN93" s="342" t="str">
        <f>IF(ISERROR(VLOOKUP($I93,'TB. Bantuan'!$C$3:$E$28,2,0)=0),"x",VLOOKUP($I93,'TB. Bantuan'!$C$3:$E$28,2,0))</f>
        <v>N</v>
      </c>
      <c r="AO93" s="342" t="str">
        <f>IF(ISERROR(VLOOKUP($Q93,'TB. Bantuan'!$C$3:$E$28,2,0)=0),"x",VLOOKUP($Q93,'TB. Bantuan'!$C$3:$E$28,2,0))</f>
        <v>N</v>
      </c>
      <c r="AP93" s="342" t="str">
        <f>IF(ISERROR(VLOOKUP($Y93,'TB. Bantuan'!$C$3:$E$28,2,0)=0),"x",VLOOKUP($Y93,'TB. Bantuan'!$C$3:$E$28,2,0))</f>
        <v>DT</v>
      </c>
    </row>
    <row r="94" spans="2:42">
      <c r="B94" s="319" t="s">
        <v>21</v>
      </c>
      <c r="C94" s="323">
        <f t="shared" si="16"/>
        <v>88</v>
      </c>
      <c r="D94" s="324" t="s">
        <v>1</v>
      </c>
      <c r="E94" s="324">
        <v>12</v>
      </c>
      <c r="F94" s="324" t="s">
        <v>19</v>
      </c>
      <c r="G94" s="325">
        <v>20.5</v>
      </c>
      <c r="H94" s="325">
        <v>177</v>
      </c>
      <c r="I94" s="327" t="s">
        <v>23</v>
      </c>
      <c r="K94" s="323">
        <f t="shared" si="17"/>
        <v>88</v>
      </c>
      <c r="L94" s="324" t="s">
        <v>1</v>
      </c>
      <c r="M94" s="324">
        <v>11</v>
      </c>
      <c r="N94" s="324" t="s">
        <v>19</v>
      </c>
      <c r="O94" s="325">
        <v>15</v>
      </c>
      <c r="P94" s="325">
        <v>188</v>
      </c>
      <c r="Q94" s="327" t="s">
        <v>23</v>
      </c>
      <c r="S94" s="323">
        <f t="shared" si="18"/>
        <v>88</v>
      </c>
      <c r="T94" s="324" t="s">
        <v>1</v>
      </c>
      <c r="U94" s="324">
        <v>10</v>
      </c>
      <c r="V94" s="324" t="s">
        <v>19</v>
      </c>
      <c r="W94" s="325">
        <v>24.5</v>
      </c>
      <c r="X94" s="325">
        <v>313</v>
      </c>
      <c r="Y94" s="327" t="s">
        <v>23</v>
      </c>
      <c r="AA94" s="341">
        <f t="shared" si="10"/>
        <v>20.5</v>
      </c>
      <c r="AB94" s="342" t="str">
        <f t="shared" si="10"/>
        <v>x</v>
      </c>
      <c r="AC94" s="343">
        <f t="shared" si="11"/>
        <v>177</v>
      </c>
      <c r="AD94" s="343" t="str">
        <f t="shared" si="11"/>
        <v>x</v>
      </c>
      <c r="AE94" s="342">
        <f t="shared" si="12"/>
        <v>15</v>
      </c>
      <c r="AF94" s="342" t="str">
        <f t="shared" si="12"/>
        <v>x</v>
      </c>
      <c r="AG94" s="343">
        <f t="shared" si="13"/>
        <v>188</v>
      </c>
      <c r="AH94" s="343" t="str">
        <f t="shared" si="13"/>
        <v>x</v>
      </c>
      <c r="AI94" s="342">
        <f t="shared" si="14"/>
        <v>24.5</v>
      </c>
      <c r="AJ94" s="342" t="str">
        <f t="shared" si="14"/>
        <v>x</v>
      </c>
      <c r="AK94" s="343">
        <f t="shared" si="15"/>
        <v>313</v>
      </c>
      <c r="AL94" s="348" t="str">
        <f t="shared" si="15"/>
        <v>x</v>
      </c>
      <c r="AN94" s="342" t="str">
        <f>IF(ISERROR(VLOOKUP($I94,'TB. Bantuan'!$C$3:$E$28,2,0)=0),"x",VLOOKUP($I94,'TB. Bantuan'!$C$3:$E$28,2,0))</f>
        <v>N</v>
      </c>
      <c r="AO94" s="342" t="str">
        <f>IF(ISERROR(VLOOKUP($Q94,'TB. Bantuan'!$C$3:$E$28,2,0)=0),"x",VLOOKUP($Q94,'TB. Bantuan'!$C$3:$E$28,2,0))</f>
        <v>N</v>
      </c>
      <c r="AP94" s="342" t="str">
        <f>IF(ISERROR(VLOOKUP($Y94,'TB. Bantuan'!$C$3:$E$28,2,0)=0),"x",VLOOKUP($Y94,'TB. Bantuan'!$C$3:$E$28,2,0))</f>
        <v>N</v>
      </c>
    </row>
    <row r="95" spans="2:42">
      <c r="B95" s="319" t="s">
        <v>21</v>
      </c>
      <c r="C95" s="323">
        <f t="shared" si="16"/>
        <v>89</v>
      </c>
      <c r="D95" s="324" t="s">
        <v>1</v>
      </c>
      <c r="E95" s="324">
        <v>12</v>
      </c>
      <c r="F95" s="324" t="s">
        <v>19</v>
      </c>
      <c r="G95" s="325">
        <v>24</v>
      </c>
      <c r="H95" s="325">
        <v>312</v>
      </c>
      <c r="I95" s="327" t="s">
        <v>23</v>
      </c>
      <c r="K95" s="323">
        <f t="shared" si="17"/>
        <v>89</v>
      </c>
      <c r="L95" s="324" t="s">
        <v>1</v>
      </c>
      <c r="M95" s="324">
        <v>11</v>
      </c>
      <c r="N95" s="324" t="s">
        <v>19</v>
      </c>
      <c r="O95" s="325">
        <v>24</v>
      </c>
      <c r="P95" s="325">
        <v>161</v>
      </c>
      <c r="Q95" s="327" t="s">
        <v>23</v>
      </c>
      <c r="S95" s="323">
        <f t="shared" si="18"/>
        <v>89</v>
      </c>
      <c r="T95" s="324" t="s">
        <v>1</v>
      </c>
      <c r="U95" s="324">
        <v>10</v>
      </c>
      <c r="V95" s="324" t="s">
        <v>19</v>
      </c>
      <c r="W95" s="325">
        <v>26</v>
      </c>
      <c r="X95" s="325">
        <v>275</v>
      </c>
      <c r="Y95" s="327" t="s">
        <v>23</v>
      </c>
      <c r="AA95" s="341">
        <f t="shared" si="10"/>
        <v>24</v>
      </c>
      <c r="AB95" s="342" t="str">
        <f t="shared" si="10"/>
        <v>x</v>
      </c>
      <c r="AC95" s="343">
        <f t="shared" si="11"/>
        <v>312</v>
      </c>
      <c r="AD95" s="343" t="str">
        <f t="shared" si="11"/>
        <v>x</v>
      </c>
      <c r="AE95" s="342">
        <f t="shared" si="12"/>
        <v>24</v>
      </c>
      <c r="AF95" s="342" t="str">
        <f t="shared" si="12"/>
        <v>x</v>
      </c>
      <c r="AG95" s="343">
        <f t="shared" si="13"/>
        <v>161</v>
      </c>
      <c r="AH95" s="343" t="str">
        <f t="shared" si="13"/>
        <v>x</v>
      </c>
      <c r="AI95" s="342">
        <f t="shared" si="14"/>
        <v>26</v>
      </c>
      <c r="AJ95" s="342" t="str">
        <f t="shared" si="14"/>
        <v>x</v>
      </c>
      <c r="AK95" s="343">
        <f t="shared" si="15"/>
        <v>275</v>
      </c>
      <c r="AL95" s="348" t="str">
        <f t="shared" si="15"/>
        <v>x</v>
      </c>
      <c r="AN95" s="342" t="str">
        <f>IF(ISERROR(VLOOKUP($I95,'TB. Bantuan'!$C$3:$E$28,2,0)=0),"x",VLOOKUP($I95,'TB. Bantuan'!$C$3:$E$28,2,0))</f>
        <v>N</v>
      </c>
      <c r="AO95" s="342" t="str">
        <f>IF(ISERROR(VLOOKUP($Q95,'TB. Bantuan'!$C$3:$E$28,2,0)=0),"x",VLOOKUP($Q95,'TB. Bantuan'!$C$3:$E$28,2,0))</f>
        <v>N</v>
      </c>
      <c r="AP95" s="342" t="str">
        <f>IF(ISERROR(VLOOKUP($Y95,'TB. Bantuan'!$C$3:$E$28,2,0)=0),"x",VLOOKUP($Y95,'TB. Bantuan'!$C$3:$E$28,2,0))</f>
        <v>N</v>
      </c>
    </row>
    <row r="96" spans="2:42">
      <c r="B96" s="319" t="s">
        <v>21</v>
      </c>
      <c r="C96" s="323">
        <f t="shared" si="16"/>
        <v>90</v>
      </c>
      <c r="D96" s="324" t="s">
        <v>1</v>
      </c>
      <c r="E96" s="324">
        <v>12</v>
      </c>
      <c r="F96" s="324" t="s">
        <v>19</v>
      </c>
      <c r="G96" s="325">
        <v>27</v>
      </c>
      <c r="H96" s="325">
        <v>359</v>
      </c>
      <c r="I96" s="327" t="s">
        <v>23</v>
      </c>
      <c r="K96" s="323">
        <f t="shared" si="17"/>
        <v>90</v>
      </c>
      <c r="L96" s="324" t="s">
        <v>1</v>
      </c>
      <c r="M96" s="324">
        <v>11</v>
      </c>
      <c r="N96" s="324" t="s">
        <v>19</v>
      </c>
      <c r="O96" s="325">
        <v>15.5</v>
      </c>
      <c r="P96" s="325">
        <v>179</v>
      </c>
      <c r="Q96" s="327" t="s">
        <v>23</v>
      </c>
      <c r="S96" s="323">
        <f t="shared" si="18"/>
        <v>90</v>
      </c>
      <c r="T96" s="324" t="s">
        <v>1</v>
      </c>
      <c r="U96" s="324">
        <v>10</v>
      </c>
      <c r="V96" s="324" t="s">
        <v>19</v>
      </c>
      <c r="W96" s="325">
        <v>20.5</v>
      </c>
      <c r="X96" s="325">
        <v>198</v>
      </c>
      <c r="Y96" s="327" t="s">
        <v>23</v>
      </c>
      <c r="AA96" s="341">
        <f t="shared" si="10"/>
        <v>27</v>
      </c>
      <c r="AB96" s="342" t="str">
        <f t="shared" si="10"/>
        <v>x</v>
      </c>
      <c r="AC96" s="343">
        <f t="shared" si="11"/>
        <v>359</v>
      </c>
      <c r="AD96" s="343" t="str">
        <f t="shared" si="11"/>
        <v>x</v>
      </c>
      <c r="AE96" s="342">
        <f t="shared" si="12"/>
        <v>15.5</v>
      </c>
      <c r="AF96" s="342" t="str">
        <f t="shared" si="12"/>
        <v>x</v>
      </c>
      <c r="AG96" s="343">
        <f t="shared" si="13"/>
        <v>179</v>
      </c>
      <c r="AH96" s="343" t="str">
        <f t="shared" si="13"/>
        <v>x</v>
      </c>
      <c r="AI96" s="342">
        <f t="shared" si="14"/>
        <v>20.5</v>
      </c>
      <c r="AJ96" s="342" t="str">
        <f t="shared" si="14"/>
        <v>x</v>
      </c>
      <c r="AK96" s="343">
        <f t="shared" si="15"/>
        <v>198</v>
      </c>
      <c r="AL96" s="348" t="str">
        <f t="shared" si="15"/>
        <v>x</v>
      </c>
      <c r="AN96" s="342" t="str">
        <f>IF(ISERROR(VLOOKUP($I96,'TB. Bantuan'!$C$3:$E$28,2,0)=0),"x",VLOOKUP($I96,'TB. Bantuan'!$C$3:$E$28,2,0))</f>
        <v>N</v>
      </c>
      <c r="AO96" s="342" t="str">
        <f>IF(ISERROR(VLOOKUP($Q96,'TB. Bantuan'!$C$3:$E$28,2,0)=0),"x",VLOOKUP($Q96,'TB. Bantuan'!$C$3:$E$28,2,0))</f>
        <v>N</v>
      </c>
      <c r="AP96" s="342" t="str">
        <f>IF(ISERROR(VLOOKUP($Y96,'TB. Bantuan'!$C$3:$E$28,2,0)=0),"x",VLOOKUP($Y96,'TB. Bantuan'!$C$3:$E$28,2,0))</f>
        <v>N</v>
      </c>
    </row>
    <row r="97" spans="2:42">
      <c r="B97" s="319" t="s">
        <v>21</v>
      </c>
      <c r="C97" s="323">
        <f t="shared" si="16"/>
        <v>91</v>
      </c>
      <c r="D97" s="324" t="s">
        <v>1</v>
      </c>
      <c r="E97" s="324">
        <v>12</v>
      </c>
      <c r="F97" s="324" t="s">
        <v>19</v>
      </c>
      <c r="G97" s="325">
        <v>27</v>
      </c>
      <c r="H97" s="325">
        <v>299</v>
      </c>
      <c r="I97" s="327" t="s">
        <v>23</v>
      </c>
      <c r="K97" s="323">
        <f t="shared" si="17"/>
        <v>91</v>
      </c>
      <c r="L97" s="324" t="s">
        <v>1</v>
      </c>
      <c r="M97" s="324">
        <v>11</v>
      </c>
      <c r="N97" s="324" t="s">
        <v>19</v>
      </c>
      <c r="O97" s="325">
        <v>20.5</v>
      </c>
      <c r="P97" s="325">
        <v>377</v>
      </c>
      <c r="Q97" s="327" t="s">
        <v>25</v>
      </c>
      <c r="S97" s="323">
        <f t="shared" si="18"/>
        <v>91</v>
      </c>
      <c r="T97" s="324" t="s">
        <v>1</v>
      </c>
      <c r="U97" s="324">
        <v>10</v>
      </c>
      <c r="V97" s="324" t="s">
        <v>19</v>
      </c>
      <c r="W97" s="325">
        <v>25.5</v>
      </c>
      <c r="X97" s="325">
        <v>405</v>
      </c>
      <c r="Y97" s="327" t="s">
        <v>23</v>
      </c>
      <c r="AA97" s="341">
        <f t="shared" si="10"/>
        <v>27</v>
      </c>
      <c r="AB97" s="342" t="str">
        <f t="shared" si="10"/>
        <v>x</v>
      </c>
      <c r="AC97" s="343">
        <f t="shared" si="11"/>
        <v>299</v>
      </c>
      <c r="AD97" s="343" t="str">
        <f t="shared" si="11"/>
        <v>x</v>
      </c>
      <c r="AE97" s="342">
        <f t="shared" si="12"/>
        <v>20.5</v>
      </c>
      <c r="AF97" s="342" t="str">
        <f t="shared" si="12"/>
        <v>x</v>
      </c>
      <c r="AG97" s="343">
        <f t="shared" si="13"/>
        <v>377</v>
      </c>
      <c r="AH97" s="343" t="str">
        <f t="shared" si="13"/>
        <v>x</v>
      </c>
      <c r="AI97" s="342">
        <f t="shared" si="14"/>
        <v>25.5</v>
      </c>
      <c r="AJ97" s="342" t="str">
        <f t="shared" si="14"/>
        <v>x</v>
      </c>
      <c r="AK97" s="343">
        <f t="shared" si="15"/>
        <v>405</v>
      </c>
      <c r="AL97" s="348" t="str">
        <f t="shared" si="15"/>
        <v>x</v>
      </c>
      <c r="AN97" s="342" t="str">
        <f>IF(ISERROR(VLOOKUP($I97,'TB. Bantuan'!$C$3:$E$28,2,0)=0),"x",VLOOKUP($I97,'TB. Bantuan'!$C$3:$E$28,2,0))</f>
        <v>N</v>
      </c>
      <c r="AO97" s="342" t="str">
        <f>IF(ISERROR(VLOOKUP($Q97,'TB. Bantuan'!$C$3:$E$28,2,0)=0),"x",VLOOKUP($Q97,'TB. Bantuan'!$C$3:$E$28,2,0))</f>
        <v>C2</v>
      </c>
      <c r="AP97" s="342" t="str">
        <f>IF(ISERROR(VLOOKUP($Y97,'TB. Bantuan'!$C$3:$E$28,2,0)=0),"x",VLOOKUP($Y97,'TB. Bantuan'!$C$3:$E$28,2,0))</f>
        <v>N</v>
      </c>
    </row>
    <row r="98" spans="2:42">
      <c r="B98" s="319" t="s">
        <v>21</v>
      </c>
      <c r="C98" s="323">
        <f t="shared" si="16"/>
        <v>92</v>
      </c>
      <c r="D98" s="324" t="s">
        <v>1</v>
      </c>
      <c r="E98" s="324">
        <v>12</v>
      </c>
      <c r="F98" s="324" t="s">
        <v>19</v>
      </c>
      <c r="G98" s="325">
        <v>24</v>
      </c>
      <c r="H98" s="325">
        <v>311</v>
      </c>
      <c r="I98" s="327" t="s">
        <v>23</v>
      </c>
      <c r="K98" s="323">
        <f t="shared" si="17"/>
        <v>92</v>
      </c>
      <c r="L98" s="324" t="s">
        <v>1</v>
      </c>
      <c r="M98" s="324">
        <v>11</v>
      </c>
      <c r="N98" s="324" t="s">
        <v>19</v>
      </c>
      <c r="O98" s="325">
        <v>23</v>
      </c>
      <c r="P98" s="325">
        <v>240</v>
      </c>
      <c r="Q98" s="327" t="s">
        <v>23</v>
      </c>
      <c r="S98" s="323">
        <f t="shared" si="18"/>
        <v>92</v>
      </c>
      <c r="T98" s="324" t="s">
        <v>1</v>
      </c>
      <c r="U98" s="324">
        <v>10</v>
      </c>
      <c r="V98" s="324" t="s">
        <v>19</v>
      </c>
      <c r="W98" s="325">
        <v>24</v>
      </c>
      <c r="X98" s="325">
        <v>299</v>
      </c>
      <c r="Y98" s="327" t="s">
        <v>23</v>
      </c>
      <c r="AA98" s="341">
        <f t="shared" si="10"/>
        <v>24</v>
      </c>
      <c r="AB98" s="342" t="str">
        <f t="shared" si="10"/>
        <v>x</v>
      </c>
      <c r="AC98" s="343">
        <f t="shared" si="11"/>
        <v>311</v>
      </c>
      <c r="AD98" s="343" t="str">
        <f t="shared" si="11"/>
        <v>x</v>
      </c>
      <c r="AE98" s="342">
        <f t="shared" si="12"/>
        <v>23</v>
      </c>
      <c r="AF98" s="342" t="str">
        <f t="shared" si="12"/>
        <v>x</v>
      </c>
      <c r="AG98" s="343">
        <f t="shared" si="13"/>
        <v>240</v>
      </c>
      <c r="AH98" s="343" t="str">
        <f t="shared" si="13"/>
        <v>x</v>
      </c>
      <c r="AI98" s="342">
        <f t="shared" si="14"/>
        <v>24</v>
      </c>
      <c r="AJ98" s="342" t="str">
        <f t="shared" si="14"/>
        <v>x</v>
      </c>
      <c r="AK98" s="343">
        <f t="shared" si="15"/>
        <v>299</v>
      </c>
      <c r="AL98" s="348" t="str">
        <f t="shared" si="15"/>
        <v>x</v>
      </c>
      <c r="AN98" s="342" t="str">
        <f>IF(ISERROR(VLOOKUP($I98,'TB. Bantuan'!$C$3:$E$28,2,0)=0),"x",VLOOKUP($I98,'TB. Bantuan'!$C$3:$E$28,2,0))</f>
        <v>N</v>
      </c>
      <c r="AO98" s="342" t="str">
        <f>IF(ISERROR(VLOOKUP($Q98,'TB. Bantuan'!$C$3:$E$28,2,0)=0),"x",VLOOKUP($Q98,'TB. Bantuan'!$C$3:$E$28,2,0))</f>
        <v>N</v>
      </c>
      <c r="AP98" s="342" t="str">
        <f>IF(ISERROR(VLOOKUP($Y98,'TB. Bantuan'!$C$3:$E$28,2,0)=0),"x",VLOOKUP($Y98,'TB. Bantuan'!$C$3:$E$28,2,0))</f>
        <v>N</v>
      </c>
    </row>
    <row r="99" spans="2:42">
      <c r="B99" s="319" t="s">
        <v>21</v>
      </c>
      <c r="C99" s="323">
        <f t="shared" si="16"/>
        <v>93</v>
      </c>
      <c r="D99" s="324" t="s">
        <v>1</v>
      </c>
      <c r="E99" s="324">
        <v>12</v>
      </c>
      <c r="F99" s="324" t="s">
        <v>19</v>
      </c>
      <c r="G99" s="325">
        <v>22.5</v>
      </c>
      <c r="H99" s="325">
        <v>433</v>
      </c>
      <c r="I99" s="327" t="s">
        <v>25</v>
      </c>
      <c r="K99" s="323">
        <f t="shared" si="17"/>
        <v>93</v>
      </c>
      <c r="L99" s="324" t="s">
        <v>1</v>
      </c>
      <c r="M99" s="324">
        <v>11</v>
      </c>
      <c r="N99" s="324" t="s">
        <v>19</v>
      </c>
      <c r="O99" s="325">
        <v>26</v>
      </c>
      <c r="P99" s="325">
        <v>215</v>
      </c>
      <c r="Q99" s="327" t="s">
        <v>23</v>
      </c>
      <c r="S99" s="323">
        <f t="shared" si="18"/>
        <v>93</v>
      </c>
      <c r="T99" s="324" t="s">
        <v>1</v>
      </c>
      <c r="U99" s="324">
        <v>10</v>
      </c>
      <c r="V99" s="324" t="s">
        <v>19</v>
      </c>
      <c r="W99" s="325">
        <v>22</v>
      </c>
      <c r="X99" s="325">
        <v>214</v>
      </c>
      <c r="Y99" s="327" t="s">
        <v>23</v>
      </c>
      <c r="AA99" s="341">
        <f t="shared" si="10"/>
        <v>22.5</v>
      </c>
      <c r="AB99" s="342" t="str">
        <f t="shared" si="10"/>
        <v>x</v>
      </c>
      <c r="AC99" s="343">
        <f t="shared" si="11"/>
        <v>433</v>
      </c>
      <c r="AD99" s="343" t="str">
        <f t="shared" si="11"/>
        <v>x</v>
      </c>
      <c r="AE99" s="342">
        <f t="shared" si="12"/>
        <v>26</v>
      </c>
      <c r="AF99" s="342" t="str">
        <f t="shared" si="12"/>
        <v>x</v>
      </c>
      <c r="AG99" s="343">
        <f t="shared" si="13"/>
        <v>215</v>
      </c>
      <c r="AH99" s="343" t="str">
        <f t="shared" si="13"/>
        <v>x</v>
      </c>
      <c r="AI99" s="342">
        <f t="shared" si="14"/>
        <v>22</v>
      </c>
      <c r="AJ99" s="342" t="str">
        <f t="shared" si="14"/>
        <v>x</v>
      </c>
      <c r="AK99" s="343">
        <f t="shared" si="15"/>
        <v>214</v>
      </c>
      <c r="AL99" s="348" t="str">
        <f t="shared" si="15"/>
        <v>x</v>
      </c>
      <c r="AN99" s="342" t="str">
        <f>IF(ISERROR(VLOOKUP($I99,'TB. Bantuan'!$C$3:$E$28,2,0)=0),"x",VLOOKUP($I99,'TB. Bantuan'!$C$3:$E$28,2,0))</f>
        <v>C2</v>
      </c>
      <c r="AO99" s="342" t="str">
        <f>IF(ISERROR(VLOOKUP($Q99,'TB. Bantuan'!$C$3:$E$28,2,0)=0),"x",VLOOKUP($Q99,'TB. Bantuan'!$C$3:$E$28,2,0))</f>
        <v>N</v>
      </c>
      <c r="AP99" s="342" t="str">
        <f>IF(ISERROR(VLOOKUP($Y99,'TB. Bantuan'!$C$3:$E$28,2,0)=0),"x",VLOOKUP($Y99,'TB. Bantuan'!$C$3:$E$28,2,0))</f>
        <v>N</v>
      </c>
    </row>
    <row r="100" spans="2:42">
      <c r="B100" s="319" t="s">
        <v>21</v>
      </c>
      <c r="C100" s="323">
        <f t="shared" si="16"/>
        <v>94</v>
      </c>
      <c r="D100" s="324" t="s">
        <v>1</v>
      </c>
      <c r="E100" s="324">
        <v>12</v>
      </c>
      <c r="F100" s="324" t="s">
        <v>19</v>
      </c>
      <c r="G100" s="325">
        <v>24</v>
      </c>
      <c r="H100" s="325">
        <v>321</v>
      </c>
      <c r="I100" s="327" t="s">
        <v>22</v>
      </c>
      <c r="K100" s="323">
        <f t="shared" si="17"/>
        <v>94</v>
      </c>
      <c r="L100" s="324" t="s">
        <v>1</v>
      </c>
      <c r="M100" s="324">
        <v>11</v>
      </c>
      <c r="N100" s="324" t="s">
        <v>19</v>
      </c>
      <c r="O100" s="325">
        <v>27</v>
      </c>
      <c r="P100" s="325">
        <v>318</v>
      </c>
      <c r="Q100" s="327" t="s">
        <v>23</v>
      </c>
      <c r="S100" s="323">
        <f t="shared" si="18"/>
        <v>94</v>
      </c>
      <c r="T100" s="324" t="s">
        <v>1</v>
      </c>
      <c r="U100" s="324">
        <v>10</v>
      </c>
      <c r="V100" s="324" t="s">
        <v>19</v>
      </c>
      <c r="W100" s="325">
        <v>25.5</v>
      </c>
      <c r="X100" s="325">
        <v>214</v>
      </c>
      <c r="Y100" s="327" t="s">
        <v>23</v>
      </c>
      <c r="AA100" s="341">
        <f t="shared" si="10"/>
        <v>24</v>
      </c>
      <c r="AB100" s="342" t="str">
        <f t="shared" si="10"/>
        <v>x</v>
      </c>
      <c r="AC100" s="343">
        <f t="shared" si="11"/>
        <v>321</v>
      </c>
      <c r="AD100" s="343" t="str">
        <f t="shared" si="11"/>
        <v>x</v>
      </c>
      <c r="AE100" s="342">
        <f t="shared" si="12"/>
        <v>27</v>
      </c>
      <c r="AF100" s="342" t="str">
        <f t="shared" si="12"/>
        <v>x</v>
      </c>
      <c r="AG100" s="343">
        <f t="shared" si="13"/>
        <v>318</v>
      </c>
      <c r="AH100" s="343" t="str">
        <f t="shared" si="13"/>
        <v>x</v>
      </c>
      <c r="AI100" s="342">
        <f t="shared" si="14"/>
        <v>25.5</v>
      </c>
      <c r="AJ100" s="342" t="str">
        <f t="shared" si="14"/>
        <v>x</v>
      </c>
      <c r="AK100" s="343">
        <f t="shared" si="15"/>
        <v>214</v>
      </c>
      <c r="AL100" s="348" t="str">
        <f t="shared" si="15"/>
        <v>x</v>
      </c>
      <c r="AN100" s="342" t="str">
        <f>IF(ISERROR(VLOOKUP($I100,'TB. Bantuan'!$C$3:$E$28,2,0)=0),"x",VLOOKUP($I100,'TB. Bantuan'!$C$3:$E$28,2,0))</f>
        <v>T2</v>
      </c>
      <c r="AO100" s="342" t="str">
        <f>IF(ISERROR(VLOOKUP($Q100,'TB. Bantuan'!$C$3:$E$28,2,0)=0),"x",VLOOKUP($Q100,'TB. Bantuan'!$C$3:$E$28,2,0))</f>
        <v>N</v>
      </c>
      <c r="AP100" s="342" t="str">
        <f>IF(ISERROR(VLOOKUP($Y100,'TB. Bantuan'!$C$3:$E$28,2,0)=0),"x",VLOOKUP($Y100,'TB. Bantuan'!$C$3:$E$28,2,0))</f>
        <v>N</v>
      </c>
    </row>
    <row r="101" spans="2:42">
      <c r="B101" s="319" t="s">
        <v>21</v>
      </c>
      <c r="C101" s="323">
        <f t="shared" si="16"/>
        <v>95</v>
      </c>
      <c r="D101" s="324" t="s">
        <v>1</v>
      </c>
      <c r="E101" s="324">
        <v>12</v>
      </c>
      <c r="F101" s="324" t="s">
        <v>19</v>
      </c>
      <c r="G101" s="325">
        <v>24.5</v>
      </c>
      <c r="H101" s="325">
        <v>238</v>
      </c>
      <c r="I101" s="327" t="s">
        <v>23</v>
      </c>
      <c r="K101" s="323">
        <f t="shared" si="17"/>
        <v>95</v>
      </c>
      <c r="L101" s="324" t="s">
        <v>1</v>
      </c>
      <c r="M101" s="324">
        <v>11</v>
      </c>
      <c r="N101" s="324" t="s">
        <v>19</v>
      </c>
      <c r="O101" s="325">
        <v>21</v>
      </c>
      <c r="P101" s="325">
        <v>159</v>
      </c>
      <c r="Q101" s="327" t="s">
        <v>23</v>
      </c>
      <c r="S101" s="323">
        <f t="shared" si="18"/>
        <v>95</v>
      </c>
      <c r="T101" s="324" t="s">
        <v>1</v>
      </c>
      <c r="U101" s="324">
        <v>10</v>
      </c>
      <c r="V101" s="324" t="s">
        <v>19</v>
      </c>
      <c r="W101" s="325">
        <v>25.5</v>
      </c>
      <c r="X101" s="325">
        <v>251</v>
      </c>
      <c r="Y101" s="327" t="s">
        <v>23</v>
      </c>
      <c r="AA101" s="341">
        <f t="shared" si="10"/>
        <v>24.5</v>
      </c>
      <c r="AB101" s="342" t="str">
        <f t="shared" si="10"/>
        <v>x</v>
      </c>
      <c r="AC101" s="343">
        <f t="shared" si="11"/>
        <v>238</v>
      </c>
      <c r="AD101" s="343" t="str">
        <f t="shared" si="11"/>
        <v>x</v>
      </c>
      <c r="AE101" s="342">
        <f t="shared" si="12"/>
        <v>21</v>
      </c>
      <c r="AF101" s="342" t="str">
        <f t="shared" si="12"/>
        <v>x</v>
      </c>
      <c r="AG101" s="343">
        <f t="shared" si="13"/>
        <v>159</v>
      </c>
      <c r="AH101" s="343" t="str">
        <f t="shared" si="13"/>
        <v>x</v>
      </c>
      <c r="AI101" s="342">
        <f t="shared" si="14"/>
        <v>25.5</v>
      </c>
      <c r="AJ101" s="342" t="str">
        <f t="shared" si="14"/>
        <v>x</v>
      </c>
      <c r="AK101" s="343">
        <f t="shared" si="15"/>
        <v>251</v>
      </c>
      <c r="AL101" s="348" t="str">
        <f t="shared" si="15"/>
        <v>x</v>
      </c>
      <c r="AN101" s="342" t="str">
        <f>IF(ISERROR(VLOOKUP($I101,'TB. Bantuan'!$C$3:$E$28,2,0)=0),"x",VLOOKUP($I101,'TB. Bantuan'!$C$3:$E$28,2,0))</f>
        <v>N</v>
      </c>
      <c r="AO101" s="342" t="str">
        <f>IF(ISERROR(VLOOKUP($Q101,'TB. Bantuan'!$C$3:$E$28,2,0)=0),"x",VLOOKUP($Q101,'TB. Bantuan'!$C$3:$E$28,2,0))</f>
        <v>N</v>
      </c>
      <c r="AP101" s="342" t="str">
        <f>IF(ISERROR(VLOOKUP($Y101,'TB. Bantuan'!$C$3:$E$28,2,0)=0),"x",VLOOKUP($Y101,'TB. Bantuan'!$C$3:$E$28,2,0))</f>
        <v>N</v>
      </c>
    </row>
    <row r="102" spans="2:42">
      <c r="B102" s="319" t="s">
        <v>21</v>
      </c>
      <c r="C102" s="323">
        <f t="shared" si="16"/>
        <v>96</v>
      </c>
      <c r="D102" s="324" t="s">
        <v>1</v>
      </c>
      <c r="E102" s="324">
        <v>12</v>
      </c>
      <c r="F102" s="324" t="s">
        <v>19</v>
      </c>
      <c r="G102" s="325">
        <v>21</v>
      </c>
      <c r="H102" s="325">
        <v>217</v>
      </c>
      <c r="I102" s="327" t="s">
        <v>23</v>
      </c>
      <c r="K102" s="323">
        <f t="shared" si="17"/>
        <v>96</v>
      </c>
      <c r="L102" s="324" t="s">
        <v>1</v>
      </c>
      <c r="M102" s="324">
        <v>11</v>
      </c>
      <c r="N102" s="324" t="s">
        <v>19</v>
      </c>
      <c r="O102" s="325">
        <v>23</v>
      </c>
      <c r="P102" s="325">
        <v>270</v>
      </c>
      <c r="Q102" s="327" t="s">
        <v>23</v>
      </c>
      <c r="S102" s="323">
        <f t="shared" si="18"/>
        <v>96</v>
      </c>
      <c r="T102" s="324" t="s">
        <v>1</v>
      </c>
      <c r="U102" s="324">
        <v>10</v>
      </c>
      <c r="V102" s="324" t="s">
        <v>19</v>
      </c>
      <c r="W102" s="325">
        <v>28</v>
      </c>
      <c r="X102" s="325">
        <v>329</v>
      </c>
      <c r="Y102" s="327" t="s">
        <v>23</v>
      </c>
      <c r="AA102" s="341">
        <f t="shared" si="10"/>
        <v>21</v>
      </c>
      <c r="AB102" s="342" t="str">
        <f t="shared" si="10"/>
        <v>x</v>
      </c>
      <c r="AC102" s="343">
        <f t="shared" si="11"/>
        <v>217</v>
      </c>
      <c r="AD102" s="343" t="str">
        <f t="shared" si="11"/>
        <v>x</v>
      </c>
      <c r="AE102" s="342">
        <f t="shared" si="12"/>
        <v>23</v>
      </c>
      <c r="AF102" s="342" t="str">
        <f t="shared" si="12"/>
        <v>x</v>
      </c>
      <c r="AG102" s="343">
        <f t="shared" si="13"/>
        <v>270</v>
      </c>
      <c r="AH102" s="343" t="str">
        <f t="shared" si="13"/>
        <v>x</v>
      </c>
      <c r="AI102" s="342">
        <f t="shared" si="14"/>
        <v>28</v>
      </c>
      <c r="AJ102" s="342" t="str">
        <f t="shared" si="14"/>
        <v>x</v>
      </c>
      <c r="AK102" s="343">
        <f t="shared" si="15"/>
        <v>329</v>
      </c>
      <c r="AL102" s="348" t="str">
        <f t="shared" si="15"/>
        <v>x</v>
      </c>
      <c r="AN102" s="342" t="str">
        <f>IF(ISERROR(VLOOKUP($I102,'TB. Bantuan'!$C$3:$E$28,2,0)=0),"x",VLOOKUP($I102,'TB. Bantuan'!$C$3:$E$28,2,0))</f>
        <v>N</v>
      </c>
      <c r="AO102" s="342" t="str">
        <f>IF(ISERROR(VLOOKUP($Q102,'TB. Bantuan'!$C$3:$E$28,2,0)=0),"x",VLOOKUP($Q102,'TB. Bantuan'!$C$3:$E$28,2,0))</f>
        <v>N</v>
      </c>
      <c r="AP102" s="342" t="str">
        <f>IF(ISERROR(VLOOKUP($Y102,'TB. Bantuan'!$C$3:$E$28,2,0)=0),"x",VLOOKUP($Y102,'TB. Bantuan'!$C$3:$E$28,2,0))</f>
        <v>N</v>
      </c>
    </row>
    <row r="103" spans="2:42">
      <c r="B103" s="319" t="s">
        <v>21</v>
      </c>
      <c r="C103" s="323">
        <f t="shared" si="16"/>
        <v>97</v>
      </c>
      <c r="D103" s="324" t="s">
        <v>1</v>
      </c>
      <c r="E103" s="324">
        <v>12</v>
      </c>
      <c r="F103" s="324" t="s">
        <v>19</v>
      </c>
      <c r="G103" s="325">
        <v>20</v>
      </c>
      <c r="H103" s="325">
        <v>203</v>
      </c>
      <c r="I103" s="327" t="s">
        <v>23</v>
      </c>
      <c r="K103" s="323">
        <f t="shared" si="17"/>
        <v>97</v>
      </c>
      <c r="L103" s="324" t="s">
        <v>1</v>
      </c>
      <c r="M103" s="324">
        <v>11</v>
      </c>
      <c r="N103" s="324" t="s">
        <v>19</v>
      </c>
      <c r="O103" s="325">
        <v>23</v>
      </c>
      <c r="P103" s="325">
        <v>321</v>
      </c>
      <c r="Q103" s="327" t="s">
        <v>23</v>
      </c>
      <c r="S103" s="323">
        <f t="shared" si="18"/>
        <v>97</v>
      </c>
      <c r="T103" s="324" t="s">
        <v>1</v>
      </c>
      <c r="U103" s="324">
        <v>10</v>
      </c>
      <c r="V103" s="324" t="s">
        <v>19</v>
      </c>
      <c r="W103" s="325">
        <v>19</v>
      </c>
      <c r="X103" s="325">
        <v>145</v>
      </c>
      <c r="Y103" s="327" t="s">
        <v>23</v>
      </c>
      <c r="AA103" s="341">
        <f t="shared" si="10"/>
        <v>20</v>
      </c>
      <c r="AB103" s="342" t="str">
        <f t="shared" si="10"/>
        <v>x</v>
      </c>
      <c r="AC103" s="343">
        <f t="shared" si="11"/>
        <v>203</v>
      </c>
      <c r="AD103" s="343" t="str">
        <f t="shared" si="11"/>
        <v>x</v>
      </c>
      <c r="AE103" s="342">
        <f t="shared" si="12"/>
        <v>23</v>
      </c>
      <c r="AF103" s="342" t="str">
        <f t="shared" si="12"/>
        <v>x</v>
      </c>
      <c r="AG103" s="343">
        <f t="shared" si="13"/>
        <v>321</v>
      </c>
      <c r="AH103" s="343" t="str">
        <f t="shared" si="13"/>
        <v>x</v>
      </c>
      <c r="AI103" s="342">
        <f t="shared" si="14"/>
        <v>19</v>
      </c>
      <c r="AJ103" s="342" t="str">
        <f t="shared" si="14"/>
        <v>x</v>
      </c>
      <c r="AK103" s="343">
        <f t="shared" si="15"/>
        <v>145</v>
      </c>
      <c r="AL103" s="348" t="str">
        <f t="shared" si="15"/>
        <v>x</v>
      </c>
      <c r="AN103" s="342" t="str">
        <f>IF(ISERROR(VLOOKUP($I103,'TB. Bantuan'!$C$3:$E$28,2,0)=0),"x",VLOOKUP($I103,'TB. Bantuan'!$C$3:$E$28,2,0))</f>
        <v>N</v>
      </c>
      <c r="AO103" s="342" t="str">
        <f>IF(ISERROR(VLOOKUP($Q103,'TB. Bantuan'!$C$3:$E$28,2,0)=0),"x",VLOOKUP($Q103,'TB. Bantuan'!$C$3:$E$28,2,0))</f>
        <v>N</v>
      </c>
      <c r="AP103" s="342" t="str">
        <f>IF(ISERROR(VLOOKUP($Y103,'TB. Bantuan'!$C$3:$E$28,2,0)=0),"x",VLOOKUP($Y103,'TB. Bantuan'!$C$3:$E$28,2,0))</f>
        <v>N</v>
      </c>
    </row>
    <row r="104" spans="2:42">
      <c r="B104" s="319" t="s">
        <v>21</v>
      </c>
      <c r="C104" s="323">
        <f t="shared" si="16"/>
        <v>98</v>
      </c>
      <c r="D104" s="324" t="s">
        <v>1</v>
      </c>
      <c r="E104" s="324">
        <v>12</v>
      </c>
      <c r="F104" s="324" t="s">
        <v>19</v>
      </c>
      <c r="G104" s="325">
        <v>16</v>
      </c>
      <c r="H104" s="325">
        <v>173</v>
      </c>
      <c r="I104" s="327" t="s">
        <v>23</v>
      </c>
      <c r="K104" s="323">
        <f t="shared" si="17"/>
        <v>98</v>
      </c>
      <c r="L104" s="324" t="s">
        <v>1</v>
      </c>
      <c r="M104" s="324">
        <v>11</v>
      </c>
      <c r="N104" s="324" t="s">
        <v>19</v>
      </c>
      <c r="O104" s="325">
        <v>19</v>
      </c>
      <c r="P104" s="325">
        <v>155</v>
      </c>
      <c r="Q104" s="327" t="s">
        <v>23</v>
      </c>
      <c r="S104" s="323">
        <f t="shared" si="18"/>
        <v>98</v>
      </c>
      <c r="T104" s="324" t="s">
        <v>1</v>
      </c>
      <c r="U104" s="324">
        <v>10</v>
      </c>
      <c r="V104" s="324" t="s">
        <v>19</v>
      </c>
      <c r="W104" s="325">
        <v>24.5</v>
      </c>
      <c r="X104" s="325">
        <v>252</v>
      </c>
      <c r="Y104" s="327" t="s">
        <v>23</v>
      </c>
      <c r="AA104" s="341">
        <f t="shared" si="10"/>
        <v>16</v>
      </c>
      <c r="AB104" s="342" t="str">
        <f t="shared" si="10"/>
        <v>x</v>
      </c>
      <c r="AC104" s="343">
        <f t="shared" si="11"/>
        <v>173</v>
      </c>
      <c r="AD104" s="343" t="str">
        <f t="shared" si="11"/>
        <v>x</v>
      </c>
      <c r="AE104" s="342">
        <f t="shared" si="12"/>
        <v>19</v>
      </c>
      <c r="AF104" s="342" t="str">
        <f t="shared" si="12"/>
        <v>x</v>
      </c>
      <c r="AG104" s="343">
        <f t="shared" si="13"/>
        <v>155</v>
      </c>
      <c r="AH104" s="343" t="str">
        <f t="shared" si="13"/>
        <v>x</v>
      </c>
      <c r="AI104" s="342">
        <f t="shared" si="14"/>
        <v>24.5</v>
      </c>
      <c r="AJ104" s="342" t="str">
        <f t="shared" si="14"/>
        <v>x</v>
      </c>
      <c r="AK104" s="343">
        <f t="shared" si="15"/>
        <v>252</v>
      </c>
      <c r="AL104" s="348" t="str">
        <f t="shared" si="15"/>
        <v>x</v>
      </c>
      <c r="AN104" s="342" t="str">
        <f>IF(ISERROR(VLOOKUP($I104,'TB. Bantuan'!$C$3:$E$28,2,0)=0),"x",VLOOKUP($I104,'TB. Bantuan'!$C$3:$E$28,2,0))</f>
        <v>N</v>
      </c>
      <c r="AO104" s="342" t="str">
        <f>IF(ISERROR(VLOOKUP($Q104,'TB. Bantuan'!$C$3:$E$28,2,0)=0),"x",VLOOKUP($Q104,'TB. Bantuan'!$C$3:$E$28,2,0))</f>
        <v>N</v>
      </c>
      <c r="AP104" s="342" t="str">
        <f>IF(ISERROR(VLOOKUP($Y104,'TB. Bantuan'!$C$3:$E$28,2,0)=0),"x",VLOOKUP($Y104,'TB. Bantuan'!$C$3:$E$28,2,0))</f>
        <v>N</v>
      </c>
    </row>
    <row r="105" spans="2:42">
      <c r="B105" s="319" t="s">
        <v>21</v>
      </c>
      <c r="C105" s="323">
        <f t="shared" si="16"/>
        <v>99</v>
      </c>
      <c r="D105" s="324" t="s">
        <v>1</v>
      </c>
      <c r="E105" s="324">
        <v>12</v>
      </c>
      <c r="F105" s="324" t="s">
        <v>19</v>
      </c>
      <c r="G105" s="325">
        <v>21.5</v>
      </c>
      <c r="H105" s="325">
        <v>303</v>
      </c>
      <c r="I105" s="327" t="s">
        <v>22</v>
      </c>
      <c r="K105" s="323">
        <f t="shared" si="17"/>
        <v>99</v>
      </c>
      <c r="L105" s="324" t="s">
        <v>1</v>
      </c>
      <c r="M105" s="324">
        <v>11</v>
      </c>
      <c r="N105" s="324" t="s">
        <v>19</v>
      </c>
      <c r="O105" s="325">
        <v>22</v>
      </c>
      <c r="P105" s="325">
        <v>217</v>
      </c>
      <c r="Q105" s="327" t="s">
        <v>23</v>
      </c>
      <c r="S105" s="323">
        <f t="shared" si="18"/>
        <v>99</v>
      </c>
      <c r="T105" s="324" t="s">
        <v>1</v>
      </c>
      <c r="U105" s="324">
        <v>10</v>
      </c>
      <c r="V105" s="324" t="s">
        <v>19</v>
      </c>
      <c r="W105" s="325">
        <v>19.5</v>
      </c>
      <c r="X105" s="325">
        <v>177</v>
      </c>
      <c r="Y105" s="327" t="s">
        <v>23</v>
      </c>
      <c r="AA105" s="341">
        <f t="shared" si="10"/>
        <v>21.5</v>
      </c>
      <c r="AB105" s="342" t="str">
        <f t="shared" si="10"/>
        <v>x</v>
      </c>
      <c r="AC105" s="343">
        <f t="shared" si="11"/>
        <v>303</v>
      </c>
      <c r="AD105" s="343" t="str">
        <f t="shared" si="11"/>
        <v>x</v>
      </c>
      <c r="AE105" s="342">
        <f t="shared" si="12"/>
        <v>22</v>
      </c>
      <c r="AF105" s="342" t="str">
        <f t="shared" si="12"/>
        <v>x</v>
      </c>
      <c r="AG105" s="343">
        <f t="shared" si="13"/>
        <v>217</v>
      </c>
      <c r="AH105" s="343" t="str">
        <f t="shared" si="13"/>
        <v>x</v>
      </c>
      <c r="AI105" s="342">
        <f t="shared" si="14"/>
        <v>19.5</v>
      </c>
      <c r="AJ105" s="342" t="str">
        <f t="shared" si="14"/>
        <v>x</v>
      </c>
      <c r="AK105" s="343">
        <f t="shared" si="15"/>
        <v>177</v>
      </c>
      <c r="AL105" s="348" t="str">
        <f t="shared" si="15"/>
        <v>x</v>
      </c>
      <c r="AN105" s="342" t="str">
        <f>IF(ISERROR(VLOOKUP($I105,'TB. Bantuan'!$C$3:$E$28,2,0)=0),"x",VLOOKUP($I105,'TB. Bantuan'!$C$3:$E$28,2,0))</f>
        <v>T2</v>
      </c>
      <c r="AO105" s="342" t="str">
        <f>IF(ISERROR(VLOOKUP($Q105,'TB. Bantuan'!$C$3:$E$28,2,0)=0),"x",VLOOKUP($Q105,'TB. Bantuan'!$C$3:$E$28,2,0))</f>
        <v>N</v>
      </c>
      <c r="AP105" s="342" t="str">
        <f>IF(ISERROR(VLOOKUP($Y105,'TB. Bantuan'!$C$3:$E$28,2,0)=0),"x",VLOOKUP($Y105,'TB. Bantuan'!$C$3:$E$28,2,0))</f>
        <v>N</v>
      </c>
    </row>
    <row r="106" spans="2:42">
      <c r="B106" s="319" t="s">
        <v>21</v>
      </c>
      <c r="C106" s="323">
        <f t="shared" si="16"/>
        <v>100</v>
      </c>
      <c r="D106" s="324" t="s">
        <v>1</v>
      </c>
      <c r="E106" s="324">
        <v>12</v>
      </c>
      <c r="F106" s="324" t="s">
        <v>19</v>
      </c>
      <c r="G106" s="325">
        <v>19</v>
      </c>
      <c r="H106" s="325">
        <v>288</v>
      </c>
      <c r="I106" s="327" t="s">
        <v>23</v>
      </c>
      <c r="K106" s="323">
        <f t="shared" si="17"/>
        <v>100</v>
      </c>
      <c r="L106" s="324" t="s">
        <v>1</v>
      </c>
      <c r="M106" s="324">
        <v>11</v>
      </c>
      <c r="N106" s="324" t="s">
        <v>19</v>
      </c>
      <c r="O106" s="325">
        <v>24.5</v>
      </c>
      <c r="P106" s="325">
        <v>232</v>
      </c>
      <c r="Q106" s="327" t="s">
        <v>23</v>
      </c>
      <c r="S106" s="323">
        <f t="shared" si="18"/>
        <v>100</v>
      </c>
      <c r="T106" s="324" t="s">
        <v>1</v>
      </c>
      <c r="U106" s="324">
        <v>10</v>
      </c>
      <c r="V106" s="324" t="s">
        <v>19</v>
      </c>
      <c r="W106" s="325">
        <v>23</v>
      </c>
      <c r="X106" s="325">
        <v>240</v>
      </c>
      <c r="Y106" s="327" t="s">
        <v>23</v>
      </c>
      <c r="AA106" s="341">
        <f t="shared" si="10"/>
        <v>19</v>
      </c>
      <c r="AB106" s="342" t="str">
        <f t="shared" si="10"/>
        <v>x</v>
      </c>
      <c r="AC106" s="343">
        <f t="shared" si="11"/>
        <v>288</v>
      </c>
      <c r="AD106" s="343" t="str">
        <f t="shared" si="11"/>
        <v>x</v>
      </c>
      <c r="AE106" s="342">
        <f t="shared" si="12"/>
        <v>24.5</v>
      </c>
      <c r="AF106" s="342" t="str">
        <f t="shared" si="12"/>
        <v>x</v>
      </c>
      <c r="AG106" s="343">
        <f t="shared" si="13"/>
        <v>232</v>
      </c>
      <c r="AH106" s="343" t="str">
        <f t="shared" si="13"/>
        <v>x</v>
      </c>
      <c r="AI106" s="342">
        <f t="shared" si="14"/>
        <v>23</v>
      </c>
      <c r="AJ106" s="342" t="str">
        <f t="shared" si="14"/>
        <v>x</v>
      </c>
      <c r="AK106" s="343">
        <f t="shared" si="15"/>
        <v>240</v>
      </c>
      <c r="AL106" s="348" t="str">
        <f t="shared" si="15"/>
        <v>x</v>
      </c>
      <c r="AN106" s="342" t="str">
        <f>IF(ISERROR(VLOOKUP($I106,'TB. Bantuan'!$C$3:$E$28,2,0)=0),"x",VLOOKUP($I106,'TB. Bantuan'!$C$3:$E$28,2,0))</f>
        <v>N</v>
      </c>
      <c r="AO106" s="342" t="str">
        <f>IF(ISERROR(VLOOKUP($Q106,'TB. Bantuan'!$C$3:$E$28,2,0)=0),"x",VLOOKUP($Q106,'TB. Bantuan'!$C$3:$E$28,2,0))</f>
        <v>N</v>
      </c>
      <c r="AP106" s="342" t="str">
        <f>IF(ISERROR(VLOOKUP($Y106,'TB. Bantuan'!$C$3:$E$28,2,0)=0),"x",VLOOKUP($Y106,'TB. Bantuan'!$C$3:$E$28,2,0))</f>
        <v>N</v>
      </c>
    </row>
    <row r="107" spans="2:42">
      <c r="B107" s="319" t="s">
        <v>21</v>
      </c>
      <c r="C107" s="323">
        <f t="shared" si="16"/>
        <v>101</v>
      </c>
      <c r="D107" s="324" t="s">
        <v>1</v>
      </c>
      <c r="E107" s="324">
        <v>12</v>
      </c>
      <c r="F107" s="324" t="s">
        <v>19</v>
      </c>
      <c r="G107" s="325">
        <v>24.5</v>
      </c>
      <c r="H107" s="325">
        <v>349</v>
      </c>
      <c r="I107" s="327" t="s">
        <v>23</v>
      </c>
      <c r="K107" s="323">
        <f t="shared" si="17"/>
        <v>101</v>
      </c>
      <c r="L107" s="324" t="s">
        <v>1</v>
      </c>
      <c r="M107" s="324">
        <v>11</v>
      </c>
      <c r="N107" s="324" t="s">
        <v>19</v>
      </c>
      <c r="O107" s="325">
        <v>26</v>
      </c>
      <c r="P107" s="325">
        <v>232</v>
      </c>
      <c r="Q107" s="327" t="s">
        <v>23</v>
      </c>
      <c r="S107" s="323">
        <f t="shared" si="18"/>
        <v>101</v>
      </c>
      <c r="T107" s="324" t="s">
        <v>1</v>
      </c>
      <c r="U107" s="324">
        <v>10</v>
      </c>
      <c r="V107" s="324" t="s">
        <v>19</v>
      </c>
      <c r="W107" s="325">
        <v>26</v>
      </c>
      <c r="X107" s="325">
        <v>270</v>
      </c>
      <c r="Y107" s="327" t="s">
        <v>23</v>
      </c>
      <c r="AA107" s="341">
        <f t="shared" si="10"/>
        <v>24.5</v>
      </c>
      <c r="AB107" s="342" t="str">
        <f t="shared" si="10"/>
        <v>x</v>
      </c>
      <c r="AC107" s="343">
        <f t="shared" si="11"/>
        <v>349</v>
      </c>
      <c r="AD107" s="343" t="str">
        <f t="shared" si="11"/>
        <v>x</v>
      </c>
      <c r="AE107" s="342">
        <f t="shared" si="12"/>
        <v>26</v>
      </c>
      <c r="AF107" s="342" t="str">
        <f t="shared" si="12"/>
        <v>x</v>
      </c>
      <c r="AG107" s="343">
        <f t="shared" si="13"/>
        <v>232</v>
      </c>
      <c r="AH107" s="343" t="str">
        <f t="shared" si="13"/>
        <v>x</v>
      </c>
      <c r="AI107" s="342">
        <f t="shared" si="14"/>
        <v>26</v>
      </c>
      <c r="AJ107" s="342" t="str">
        <f t="shared" si="14"/>
        <v>x</v>
      </c>
      <c r="AK107" s="343">
        <f t="shared" si="15"/>
        <v>270</v>
      </c>
      <c r="AL107" s="348" t="str">
        <f t="shared" si="15"/>
        <v>x</v>
      </c>
      <c r="AN107" s="342" t="str">
        <f>IF(ISERROR(VLOOKUP($I107,'TB. Bantuan'!$C$3:$E$28,2,0)=0),"x",VLOOKUP($I107,'TB. Bantuan'!$C$3:$E$28,2,0))</f>
        <v>N</v>
      </c>
      <c r="AO107" s="342" t="str">
        <f>IF(ISERROR(VLOOKUP($Q107,'TB. Bantuan'!$C$3:$E$28,2,0)=0),"x",VLOOKUP($Q107,'TB. Bantuan'!$C$3:$E$28,2,0))</f>
        <v>N</v>
      </c>
      <c r="AP107" s="342" t="str">
        <f>IF(ISERROR(VLOOKUP($Y107,'TB. Bantuan'!$C$3:$E$28,2,0)=0),"x",VLOOKUP($Y107,'TB. Bantuan'!$C$3:$E$28,2,0))</f>
        <v>N</v>
      </c>
    </row>
    <row r="108" spans="2:42">
      <c r="B108" s="319" t="s">
        <v>21</v>
      </c>
      <c r="C108" s="323">
        <f t="shared" si="16"/>
        <v>102</v>
      </c>
      <c r="D108" s="324" t="s">
        <v>1</v>
      </c>
      <c r="E108" s="324">
        <v>12</v>
      </c>
      <c r="F108" s="324" t="s">
        <v>19</v>
      </c>
      <c r="G108" s="325">
        <v>20.5</v>
      </c>
      <c r="H108" s="325">
        <v>308</v>
      </c>
      <c r="I108" s="327" t="s">
        <v>23</v>
      </c>
      <c r="K108" s="323">
        <f t="shared" si="17"/>
        <v>102</v>
      </c>
      <c r="L108" s="324" t="s">
        <v>1</v>
      </c>
      <c r="M108" s="324">
        <v>11</v>
      </c>
      <c r="N108" s="324" t="s">
        <v>19</v>
      </c>
      <c r="O108" s="325">
        <v>20</v>
      </c>
      <c r="P108" s="325">
        <v>137</v>
      </c>
      <c r="Q108" s="327" t="s">
        <v>23</v>
      </c>
      <c r="S108" s="323">
        <f t="shared" si="18"/>
        <v>102</v>
      </c>
      <c r="T108" s="324" t="s">
        <v>1</v>
      </c>
      <c r="U108" s="324">
        <v>10</v>
      </c>
      <c r="V108" s="324" t="s">
        <v>19</v>
      </c>
      <c r="W108" s="325">
        <v>11</v>
      </c>
      <c r="X108" s="325">
        <v>89</v>
      </c>
      <c r="Y108" s="327" t="s">
        <v>24</v>
      </c>
      <c r="AA108" s="341">
        <f t="shared" si="10"/>
        <v>20.5</v>
      </c>
      <c r="AB108" s="342" t="str">
        <f t="shared" si="10"/>
        <v>x</v>
      </c>
      <c r="AC108" s="343">
        <f t="shared" si="11"/>
        <v>308</v>
      </c>
      <c r="AD108" s="343" t="str">
        <f t="shared" si="11"/>
        <v>x</v>
      </c>
      <c r="AE108" s="342">
        <f t="shared" si="12"/>
        <v>20</v>
      </c>
      <c r="AF108" s="342" t="str">
        <f t="shared" si="12"/>
        <v>x</v>
      </c>
      <c r="AG108" s="343">
        <f t="shared" si="13"/>
        <v>137</v>
      </c>
      <c r="AH108" s="343" t="str">
        <f t="shared" si="13"/>
        <v>x</v>
      </c>
      <c r="AI108" s="342">
        <f t="shared" si="14"/>
        <v>11</v>
      </c>
      <c r="AJ108" s="342" t="str">
        <f t="shared" si="14"/>
        <v>x</v>
      </c>
      <c r="AK108" s="343">
        <f t="shared" si="15"/>
        <v>89</v>
      </c>
      <c r="AL108" s="348" t="str">
        <f t="shared" si="15"/>
        <v>x</v>
      </c>
      <c r="AN108" s="342" t="str">
        <f>IF(ISERROR(VLOOKUP($I108,'TB. Bantuan'!$C$3:$E$28,2,0)=0),"x",VLOOKUP($I108,'TB. Bantuan'!$C$3:$E$28,2,0))</f>
        <v>N</v>
      </c>
      <c r="AO108" s="342" t="str">
        <f>IF(ISERROR(VLOOKUP($Q108,'TB. Bantuan'!$C$3:$E$28,2,0)=0),"x",VLOOKUP($Q108,'TB. Bantuan'!$C$3:$E$28,2,0))</f>
        <v>N</v>
      </c>
      <c r="AP108" s="342" t="str">
        <f>IF(ISERROR(VLOOKUP($Y108,'TB. Bantuan'!$C$3:$E$28,2,0)=0),"x",VLOOKUP($Y108,'TB. Bantuan'!$C$3:$E$28,2,0))</f>
        <v>DT</v>
      </c>
    </row>
    <row r="109" spans="2:42">
      <c r="B109" s="319" t="s">
        <v>21</v>
      </c>
      <c r="C109" s="323">
        <f t="shared" si="16"/>
        <v>103</v>
      </c>
      <c r="D109" s="324" t="s">
        <v>1</v>
      </c>
      <c r="E109" s="324">
        <v>12</v>
      </c>
      <c r="F109" s="324" t="s">
        <v>19</v>
      </c>
      <c r="G109" s="325">
        <v>16</v>
      </c>
      <c r="H109" s="325">
        <v>189</v>
      </c>
      <c r="I109" s="327" t="s">
        <v>23</v>
      </c>
      <c r="K109" s="323">
        <f t="shared" si="17"/>
        <v>103</v>
      </c>
      <c r="L109" s="324" t="s">
        <v>1</v>
      </c>
      <c r="M109" s="324">
        <v>11</v>
      </c>
      <c r="N109" s="324" t="s">
        <v>19</v>
      </c>
      <c r="O109" s="325">
        <v>26</v>
      </c>
      <c r="P109" s="325">
        <v>313</v>
      </c>
      <c r="Q109" s="327" t="s">
        <v>23</v>
      </c>
      <c r="S109" s="323">
        <f t="shared" si="18"/>
        <v>103</v>
      </c>
      <c r="T109" s="324" t="s">
        <v>1</v>
      </c>
      <c r="U109" s="324">
        <v>10</v>
      </c>
      <c r="V109" s="324" t="s">
        <v>19</v>
      </c>
      <c r="W109" s="325">
        <v>22</v>
      </c>
      <c r="X109" s="325">
        <v>256</v>
      </c>
      <c r="Y109" s="327" t="s">
        <v>23</v>
      </c>
      <c r="AA109" s="341">
        <f t="shared" si="10"/>
        <v>16</v>
      </c>
      <c r="AB109" s="342" t="str">
        <f t="shared" si="10"/>
        <v>x</v>
      </c>
      <c r="AC109" s="343">
        <f t="shared" si="11"/>
        <v>189</v>
      </c>
      <c r="AD109" s="343" t="str">
        <f t="shared" si="11"/>
        <v>x</v>
      </c>
      <c r="AE109" s="342">
        <f t="shared" si="12"/>
        <v>26</v>
      </c>
      <c r="AF109" s="342" t="str">
        <f t="shared" si="12"/>
        <v>x</v>
      </c>
      <c r="AG109" s="343">
        <f t="shared" si="13"/>
        <v>313</v>
      </c>
      <c r="AH109" s="343" t="str">
        <f t="shared" si="13"/>
        <v>x</v>
      </c>
      <c r="AI109" s="342">
        <f t="shared" si="14"/>
        <v>22</v>
      </c>
      <c r="AJ109" s="342" t="str">
        <f t="shared" si="14"/>
        <v>x</v>
      </c>
      <c r="AK109" s="343">
        <f t="shared" si="15"/>
        <v>256</v>
      </c>
      <c r="AL109" s="348" t="str">
        <f t="shared" si="15"/>
        <v>x</v>
      </c>
      <c r="AN109" s="342" t="str">
        <f>IF(ISERROR(VLOOKUP($I109,'TB. Bantuan'!$C$3:$E$28,2,0)=0),"x",VLOOKUP($I109,'TB. Bantuan'!$C$3:$E$28,2,0))</f>
        <v>N</v>
      </c>
      <c r="AO109" s="342" t="str">
        <f>IF(ISERROR(VLOOKUP($Q109,'TB. Bantuan'!$C$3:$E$28,2,0)=0),"x",VLOOKUP($Q109,'TB. Bantuan'!$C$3:$E$28,2,0))</f>
        <v>N</v>
      </c>
      <c r="AP109" s="342" t="str">
        <f>IF(ISERROR(VLOOKUP($Y109,'TB. Bantuan'!$C$3:$E$28,2,0)=0),"x",VLOOKUP($Y109,'TB. Bantuan'!$C$3:$E$28,2,0))</f>
        <v>N</v>
      </c>
    </row>
    <row r="110" spans="2:42">
      <c r="B110" s="319" t="s">
        <v>21</v>
      </c>
      <c r="C110" s="323">
        <f t="shared" si="16"/>
        <v>104</v>
      </c>
      <c r="D110" s="324" t="s">
        <v>1</v>
      </c>
      <c r="E110" s="324">
        <v>12</v>
      </c>
      <c r="F110" s="324" t="s">
        <v>19</v>
      </c>
      <c r="G110" s="325">
        <v>9.5</v>
      </c>
      <c r="H110" s="325">
        <v>90</v>
      </c>
      <c r="I110" s="327" t="s">
        <v>23</v>
      </c>
      <c r="K110" s="323">
        <f t="shared" si="17"/>
        <v>104</v>
      </c>
      <c r="L110" s="324" t="s">
        <v>1</v>
      </c>
      <c r="M110" s="324">
        <v>11</v>
      </c>
      <c r="N110" s="324" t="s">
        <v>19</v>
      </c>
      <c r="O110" s="325">
        <v>16</v>
      </c>
      <c r="P110" s="325">
        <v>169</v>
      </c>
      <c r="Q110" s="327" t="s">
        <v>24</v>
      </c>
      <c r="S110" s="323">
        <f t="shared" si="18"/>
        <v>104</v>
      </c>
      <c r="T110" s="324" t="s">
        <v>1</v>
      </c>
      <c r="U110" s="324">
        <v>10</v>
      </c>
      <c r="V110" s="324" t="s">
        <v>19</v>
      </c>
      <c r="W110" s="325">
        <v>22</v>
      </c>
      <c r="X110" s="325">
        <v>205</v>
      </c>
      <c r="Y110" s="327" t="s">
        <v>23</v>
      </c>
      <c r="AA110" s="341">
        <f t="shared" si="10"/>
        <v>9.5</v>
      </c>
      <c r="AB110" s="342" t="str">
        <f t="shared" si="10"/>
        <v>x</v>
      </c>
      <c r="AC110" s="343">
        <f t="shared" si="11"/>
        <v>90</v>
      </c>
      <c r="AD110" s="343" t="str">
        <f t="shared" si="11"/>
        <v>x</v>
      </c>
      <c r="AE110" s="342">
        <f t="shared" si="12"/>
        <v>16</v>
      </c>
      <c r="AF110" s="342" t="str">
        <f t="shared" si="12"/>
        <v>x</v>
      </c>
      <c r="AG110" s="343">
        <f t="shared" si="13"/>
        <v>169</v>
      </c>
      <c r="AH110" s="343" t="str">
        <f t="shared" si="13"/>
        <v>x</v>
      </c>
      <c r="AI110" s="342">
        <f t="shared" si="14"/>
        <v>22</v>
      </c>
      <c r="AJ110" s="342" t="str">
        <f t="shared" si="14"/>
        <v>x</v>
      </c>
      <c r="AK110" s="343">
        <f t="shared" si="15"/>
        <v>205</v>
      </c>
      <c r="AL110" s="348" t="str">
        <f t="shared" si="15"/>
        <v>x</v>
      </c>
      <c r="AN110" s="342" t="str">
        <f>IF(ISERROR(VLOOKUP($I110,'TB. Bantuan'!$C$3:$E$28,2,0)=0),"x",VLOOKUP($I110,'TB. Bantuan'!$C$3:$E$28,2,0))</f>
        <v>N</v>
      </c>
      <c r="AO110" s="342" t="str">
        <f>IF(ISERROR(VLOOKUP($Q110,'TB. Bantuan'!$C$3:$E$28,2,0)=0),"x",VLOOKUP($Q110,'TB. Bantuan'!$C$3:$E$28,2,0))</f>
        <v>DT</v>
      </c>
      <c r="AP110" s="342" t="str">
        <f>IF(ISERROR(VLOOKUP($Y110,'TB. Bantuan'!$C$3:$E$28,2,0)=0),"x",VLOOKUP($Y110,'TB. Bantuan'!$C$3:$E$28,2,0))</f>
        <v>N</v>
      </c>
    </row>
    <row r="111" spans="2:42">
      <c r="B111" s="319" t="s">
        <v>21</v>
      </c>
      <c r="C111" s="323">
        <f t="shared" si="16"/>
        <v>105</v>
      </c>
      <c r="D111" s="324" t="s">
        <v>1</v>
      </c>
      <c r="E111" s="324">
        <v>12</v>
      </c>
      <c r="F111" s="324" t="s">
        <v>19</v>
      </c>
      <c r="G111" s="325">
        <v>22</v>
      </c>
      <c r="H111" s="325">
        <v>220</v>
      </c>
      <c r="I111" s="327" t="s">
        <v>23</v>
      </c>
      <c r="K111" s="323">
        <f t="shared" si="17"/>
        <v>105</v>
      </c>
      <c r="L111" s="324" t="s">
        <v>1</v>
      </c>
      <c r="M111" s="324">
        <v>11</v>
      </c>
      <c r="N111" s="324" t="s">
        <v>19</v>
      </c>
      <c r="O111" s="325">
        <v>25</v>
      </c>
      <c r="P111" s="325">
        <v>332</v>
      </c>
      <c r="Q111" s="327" t="s">
        <v>23</v>
      </c>
      <c r="S111" s="323">
        <f t="shared" si="18"/>
        <v>105</v>
      </c>
      <c r="T111" s="324" t="s">
        <v>1</v>
      </c>
      <c r="U111" s="324">
        <v>10</v>
      </c>
      <c r="V111" s="324" t="s">
        <v>19</v>
      </c>
      <c r="W111" s="325">
        <v>17.5</v>
      </c>
      <c r="X111" s="325">
        <v>133</v>
      </c>
      <c r="Y111" s="327" t="s">
        <v>23</v>
      </c>
      <c r="AA111" s="341">
        <f t="shared" si="10"/>
        <v>22</v>
      </c>
      <c r="AB111" s="342" t="str">
        <f t="shared" si="10"/>
        <v>x</v>
      </c>
      <c r="AC111" s="343">
        <f t="shared" si="11"/>
        <v>220</v>
      </c>
      <c r="AD111" s="343" t="str">
        <f t="shared" si="11"/>
        <v>x</v>
      </c>
      <c r="AE111" s="342">
        <f t="shared" si="12"/>
        <v>25</v>
      </c>
      <c r="AF111" s="342" t="str">
        <f t="shared" si="12"/>
        <v>x</v>
      </c>
      <c r="AG111" s="343">
        <f t="shared" si="13"/>
        <v>332</v>
      </c>
      <c r="AH111" s="343" t="str">
        <f t="shared" si="13"/>
        <v>x</v>
      </c>
      <c r="AI111" s="342">
        <f t="shared" si="14"/>
        <v>17.5</v>
      </c>
      <c r="AJ111" s="342" t="str">
        <f t="shared" si="14"/>
        <v>x</v>
      </c>
      <c r="AK111" s="343">
        <f t="shared" si="15"/>
        <v>133</v>
      </c>
      <c r="AL111" s="348" t="str">
        <f t="shared" si="15"/>
        <v>x</v>
      </c>
      <c r="AN111" s="342" t="str">
        <f>IF(ISERROR(VLOOKUP($I111,'TB. Bantuan'!$C$3:$E$28,2,0)=0),"x",VLOOKUP($I111,'TB. Bantuan'!$C$3:$E$28,2,0))</f>
        <v>N</v>
      </c>
      <c r="AO111" s="342" t="str">
        <f>IF(ISERROR(VLOOKUP($Q111,'TB. Bantuan'!$C$3:$E$28,2,0)=0),"x",VLOOKUP($Q111,'TB. Bantuan'!$C$3:$E$28,2,0))</f>
        <v>N</v>
      </c>
      <c r="AP111" s="342" t="str">
        <f>IF(ISERROR(VLOOKUP($Y111,'TB. Bantuan'!$C$3:$E$28,2,0)=0),"x",VLOOKUP($Y111,'TB. Bantuan'!$C$3:$E$28,2,0))</f>
        <v>N</v>
      </c>
    </row>
    <row r="112" spans="2:42">
      <c r="B112" s="319" t="s">
        <v>21</v>
      </c>
      <c r="C112" s="323">
        <f t="shared" si="16"/>
        <v>106</v>
      </c>
      <c r="D112" s="324" t="s">
        <v>1</v>
      </c>
      <c r="E112" s="324">
        <v>12</v>
      </c>
      <c r="F112" s="324" t="s">
        <v>19</v>
      </c>
      <c r="G112" s="325">
        <v>20</v>
      </c>
      <c r="H112" s="325">
        <v>193</v>
      </c>
      <c r="I112" s="327" t="s">
        <v>23</v>
      </c>
      <c r="K112" s="323">
        <f t="shared" si="17"/>
        <v>106</v>
      </c>
      <c r="L112" s="324" t="s">
        <v>1</v>
      </c>
      <c r="M112" s="324">
        <v>11</v>
      </c>
      <c r="N112" s="324" t="s">
        <v>19</v>
      </c>
      <c r="O112" s="325">
        <v>22</v>
      </c>
      <c r="P112" s="325">
        <v>279</v>
      </c>
      <c r="Q112" s="327" t="s">
        <v>23</v>
      </c>
      <c r="S112" s="323">
        <f t="shared" si="18"/>
        <v>106</v>
      </c>
      <c r="T112" s="324" t="s">
        <v>1</v>
      </c>
      <c r="U112" s="324">
        <v>10</v>
      </c>
      <c r="V112" s="324" t="s">
        <v>19</v>
      </c>
      <c r="W112" s="325">
        <v>22</v>
      </c>
      <c r="X112" s="325">
        <v>289</v>
      </c>
      <c r="Y112" s="327" t="s">
        <v>23</v>
      </c>
      <c r="AA112" s="341">
        <f t="shared" si="10"/>
        <v>20</v>
      </c>
      <c r="AB112" s="342" t="str">
        <f t="shared" si="10"/>
        <v>x</v>
      </c>
      <c r="AC112" s="343">
        <f t="shared" si="11"/>
        <v>193</v>
      </c>
      <c r="AD112" s="343" t="str">
        <f t="shared" si="11"/>
        <v>x</v>
      </c>
      <c r="AE112" s="342">
        <f t="shared" si="12"/>
        <v>22</v>
      </c>
      <c r="AF112" s="342" t="str">
        <f t="shared" si="12"/>
        <v>x</v>
      </c>
      <c r="AG112" s="343">
        <f t="shared" si="13"/>
        <v>279</v>
      </c>
      <c r="AH112" s="343" t="str">
        <f t="shared" si="13"/>
        <v>x</v>
      </c>
      <c r="AI112" s="342">
        <f t="shared" si="14"/>
        <v>22</v>
      </c>
      <c r="AJ112" s="342" t="str">
        <f t="shared" si="14"/>
        <v>x</v>
      </c>
      <c r="AK112" s="343">
        <f t="shared" si="15"/>
        <v>289</v>
      </c>
      <c r="AL112" s="348" t="str">
        <f t="shared" si="15"/>
        <v>x</v>
      </c>
      <c r="AN112" s="342" t="str">
        <f>IF(ISERROR(VLOOKUP($I112,'TB. Bantuan'!$C$3:$E$28,2,0)=0),"x",VLOOKUP($I112,'TB. Bantuan'!$C$3:$E$28,2,0))</f>
        <v>N</v>
      </c>
      <c r="AO112" s="342" t="str">
        <f>IF(ISERROR(VLOOKUP($Q112,'TB. Bantuan'!$C$3:$E$28,2,0)=0),"x",VLOOKUP($Q112,'TB. Bantuan'!$C$3:$E$28,2,0))</f>
        <v>N</v>
      </c>
      <c r="AP112" s="342" t="str">
        <f>IF(ISERROR(VLOOKUP($Y112,'TB. Bantuan'!$C$3:$E$28,2,0)=0),"x",VLOOKUP($Y112,'TB. Bantuan'!$C$3:$E$28,2,0))</f>
        <v>N</v>
      </c>
    </row>
    <row r="113" spans="2:42">
      <c r="B113" s="319" t="s">
        <v>21</v>
      </c>
      <c r="C113" s="323">
        <f t="shared" si="16"/>
        <v>107</v>
      </c>
      <c r="D113" s="324" t="s">
        <v>1</v>
      </c>
      <c r="E113" s="324">
        <v>12</v>
      </c>
      <c r="F113" s="324" t="s">
        <v>19</v>
      </c>
      <c r="G113" s="325">
        <v>27</v>
      </c>
      <c r="H113" s="325">
        <v>282</v>
      </c>
      <c r="I113" s="327" t="s">
        <v>23</v>
      </c>
      <c r="K113" s="323">
        <f t="shared" si="17"/>
        <v>107</v>
      </c>
      <c r="L113" s="324" t="s">
        <v>1</v>
      </c>
      <c r="M113" s="324">
        <v>11</v>
      </c>
      <c r="N113" s="324" t="s">
        <v>19</v>
      </c>
      <c r="O113" s="325">
        <v>17</v>
      </c>
      <c r="P113" s="325">
        <v>181</v>
      </c>
      <c r="Q113" s="327" t="s">
        <v>23</v>
      </c>
      <c r="S113" s="323">
        <f t="shared" si="18"/>
        <v>107</v>
      </c>
      <c r="T113" s="324" t="s">
        <v>1</v>
      </c>
      <c r="U113" s="324">
        <v>10</v>
      </c>
      <c r="V113" s="324" t="s">
        <v>19</v>
      </c>
      <c r="W113" s="325">
        <v>24</v>
      </c>
      <c r="X113" s="325">
        <v>236</v>
      </c>
      <c r="Y113" s="327" t="s">
        <v>23</v>
      </c>
      <c r="AA113" s="341">
        <f t="shared" si="10"/>
        <v>27</v>
      </c>
      <c r="AB113" s="342" t="str">
        <f t="shared" si="10"/>
        <v>x</v>
      </c>
      <c r="AC113" s="343">
        <f t="shared" si="11"/>
        <v>282</v>
      </c>
      <c r="AD113" s="343" t="str">
        <f t="shared" si="11"/>
        <v>x</v>
      </c>
      <c r="AE113" s="342">
        <f t="shared" si="12"/>
        <v>17</v>
      </c>
      <c r="AF113" s="342" t="str">
        <f t="shared" si="12"/>
        <v>x</v>
      </c>
      <c r="AG113" s="343">
        <f t="shared" si="13"/>
        <v>181</v>
      </c>
      <c r="AH113" s="343" t="str">
        <f t="shared" si="13"/>
        <v>x</v>
      </c>
      <c r="AI113" s="342">
        <f t="shared" si="14"/>
        <v>24</v>
      </c>
      <c r="AJ113" s="342" t="str">
        <f t="shared" si="14"/>
        <v>x</v>
      </c>
      <c r="AK113" s="343">
        <f t="shared" si="15"/>
        <v>236</v>
      </c>
      <c r="AL113" s="348" t="str">
        <f t="shared" si="15"/>
        <v>x</v>
      </c>
      <c r="AN113" s="342" t="str">
        <f>IF(ISERROR(VLOOKUP($I113,'TB. Bantuan'!$C$3:$E$28,2,0)=0),"x",VLOOKUP($I113,'TB. Bantuan'!$C$3:$E$28,2,0))</f>
        <v>N</v>
      </c>
      <c r="AO113" s="342" t="str">
        <f>IF(ISERROR(VLOOKUP($Q113,'TB. Bantuan'!$C$3:$E$28,2,0)=0),"x",VLOOKUP($Q113,'TB. Bantuan'!$C$3:$E$28,2,0))</f>
        <v>N</v>
      </c>
      <c r="AP113" s="342" t="str">
        <f>IF(ISERROR(VLOOKUP($Y113,'TB. Bantuan'!$C$3:$E$28,2,0)=0),"x",VLOOKUP($Y113,'TB. Bantuan'!$C$3:$E$28,2,0))</f>
        <v>N</v>
      </c>
    </row>
    <row r="114" spans="2:42">
      <c r="B114" s="319" t="s">
        <v>21</v>
      </c>
      <c r="C114" s="323">
        <f t="shared" si="16"/>
        <v>108</v>
      </c>
      <c r="D114" s="324" t="s">
        <v>1</v>
      </c>
      <c r="E114" s="324">
        <v>12</v>
      </c>
      <c r="F114" s="324" t="s">
        <v>19</v>
      </c>
      <c r="G114" s="325">
        <v>27</v>
      </c>
      <c r="H114" s="325">
        <v>385</v>
      </c>
      <c r="I114" s="327" t="s">
        <v>23</v>
      </c>
      <c r="K114" s="323">
        <f t="shared" si="17"/>
        <v>108</v>
      </c>
      <c r="L114" s="324" t="s">
        <v>1</v>
      </c>
      <c r="M114" s="324">
        <v>11</v>
      </c>
      <c r="N114" s="324" t="s">
        <v>19</v>
      </c>
      <c r="O114" s="325">
        <v>23</v>
      </c>
      <c r="P114" s="325">
        <v>300</v>
      </c>
      <c r="Q114" s="327" t="s">
        <v>23</v>
      </c>
      <c r="S114" s="323">
        <f t="shared" si="18"/>
        <v>108</v>
      </c>
      <c r="T114" s="324" t="s">
        <v>1</v>
      </c>
      <c r="U114" s="324">
        <v>10</v>
      </c>
      <c r="V114" s="324" t="s">
        <v>19</v>
      </c>
      <c r="W114" s="325">
        <v>19</v>
      </c>
      <c r="X114" s="325">
        <v>170</v>
      </c>
      <c r="Y114" s="327" t="s">
        <v>23</v>
      </c>
      <c r="AA114" s="341">
        <f t="shared" si="10"/>
        <v>27</v>
      </c>
      <c r="AB114" s="342" t="str">
        <f t="shared" si="10"/>
        <v>x</v>
      </c>
      <c r="AC114" s="343">
        <f t="shared" si="11"/>
        <v>385</v>
      </c>
      <c r="AD114" s="343" t="str">
        <f t="shared" si="11"/>
        <v>x</v>
      </c>
      <c r="AE114" s="342">
        <f t="shared" si="12"/>
        <v>23</v>
      </c>
      <c r="AF114" s="342" t="str">
        <f t="shared" si="12"/>
        <v>x</v>
      </c>
      <c r="AG114" s="343">
        <f t="shared" si="13"/>
        <v>300</v>
      </c>
      <c r="AH114" s="343" t="str">
        <f t="shared" si="13"/>
        <v>x</v>
      </c>
      <c r="AI114" s="342">
        <f t="shared" si="14"/>
        <v>19</v>
      </c>
      <c r="AJ114" s="342" t="str">
        <f t="shared" si="14"/>
        <v>x</v>
      </c>
      <c r="AK114" s="343">
        <f t="shared" si="15"/>
        <v>170</v>
      </c>
      <c r="AL114" s="348" t="str">
        <f t="shared" si="15"/>
        <v>x</v>
      </c>
      <c r="AN114" s="342" t="str">
        <f>IF(ISERROR(VLOOKUP($I114,'TB. Bantuan'!$C$3:$E$28,2,0)=0),"x",VLOOKUP($I114,'TB. Bantuan'!$C$3:$E$28,2,0))</f>
        <v>N</v>
      </c>
      <c r="AO114" s="342" t="str">
        <f>IF(ISERROR(VLOOKUP($Q114,'TB. Bantuan'!$C$3:$E$28,2,0)=0),"x",VLOOKUP($Q114,'TB. Bantuan'!$C$3:$E$28,2,0))</f>
        <v>N</v>
      </c>
      <c r="AP114" s="342" t="str">
        <f>IF(ISERROR(VLOOKUP($Y114,'TB. Bantuan'!$C$3:$E$28,2,0)=0),"x",VLOOKUP($Y114,'TB. Bantuan'!$C$3:$E$28,2,0))</f>
        <v>N</v>
      </c>
    </row>
    <row r="115" spans="2:42">
      <c r="B115" s="319" t="s">
        <v>21</v>
      </c>
      <c r="C115" s="323">
        <f t="shared" si="16"/>
        <v>109</v>
      </c>
      <c r="D115" s="324" t="s">
        <v>1</v>
      </c>
      <c r="E115" s="324">
        <v>12</v>
      </c>
      <c r="F115" s="324" t="s">
        <v>19</v>
      </c>
      <c r="G115" s="325">
        <v>22.5</v>
      </c>
      <c r="H115" s="325">
        <v>283</v>
      </c>
      <c r="I115" s="327" t="s">
        <v>27</v>
      </c>
      <c r="K115" s="323">
        <f t="shared" si="17"/>
        <v>109</v>
      </c>
      <c r="L115" s="324" t="s">
        <v>1</v>
      </c>
      <c r="M115" s="324">
        <v>11</v>
      </c>
      <c r="N115" s="324" t="s">
        <v>19</v>
      </c>
      <c r="O115" s="325">
        <v>25</v>
      </c>
      <c r="P115" s="325">
        <v>327</v>
      </c>
      <c r="Q115" s="327" t="s">
        <v>23</v>
      </c>
      <c r="S115" s="323">
        <f t="shared" si="18"/>
        <v>109</v>
      </c>
      <c r="T115" s="324" t="s">
        <v>1</v>
      </c>
      <c r="U115" s="324">
        <v>10</v>
      </c>
      <c r="V115" s="324" t="s">
        <v>19</v>
      </c>
      <c r="W115" s="325">
        <v>22</v>
      </c>
      <c r="X115" s="325">
        <v>212</v>
      </c>
      <c r="Y115" s="327" t="s">
        <v>23</v>
      </c>
      <c r="AA115" s="341">
        <f t="shared" si="10"/>
        <v>22.5</v>
      </c>
      <c r="AB115" s="342" t="str">
        <f t="shared" si="10"/>
        <v>x</v>
      </c>
      <c r="AC115" s="343">
        <f t="shared" si="11"/>
        <v>283</v>
      </c>
      <c r="AD115" s="343" t="str">
        <f t="shared" si="11"/>
        <v>x</v>
      </c>
      <c r="AE115" s="342">
        <f t="shared" si="12"/>
        <v>25</v>
      </c>
      <c r="AF115" s="342" t="str">
        <f t="shared" si="12"/>
        <v>x</v>
      </c>
      <c r="AG115" s="343">
        <f t="shared" si="13"/>
        <v>327</v>
      </c>
      <c r="AH115" s="343" t="str">
        <f t="shared" si="13"/>
        <v>x</v>
      </c>
      <c r="AI115" s="342">
        <f t="shared" si="14"/>
        <v>22</v>
      </c>
      <c r="AJ115" s="342" t="str">
        <f t="shared" si="14"/>
        <v>x</v>
      </c>
      <c r="AK115" s="343">
        <f t="shared" si="15"/>
        <v>212</v>
      </c>
      <c r="AL115" s="348" t="str">
        <f t="shared" si="15"/>
        <v>x</v>
      </c>
      <c r="AN115" s="342" t="str">
        <f>IF(ISERROR(VLOOKUP($I115,'TB. Bantuan'!$C$3:$E$28,2,0)=0),"x",VLOOKUP($I115,'TB. Bantuan'!$C$3:$E$28,2,0))</f>
        <v>DR</v>
      </c>
      <c r="AO115" s="342" t="str">
        <f>IF(ISERROR(VLOOKUP($Q115,'TB. Bantuan'!$C$3:$E$28,2,0)=0),"x",VLOOKUP($Q115,'TB. Bantuan'!$C$3:$E$28,2,0))</f>
        <v>N</v>
      </c>
      <c r="AP115" s="342" t="str">
        <f>IF(ISERROR(VLOOKUP($Y115,'TB. Bantuan'!$C$3:$E$28,2,0)=0),"x",VLOOKUP($Y115,'TB. Bantuan'!$C$3:$E$28,2,0))</f>
        <v>N</v>
      </c>
    </row>
    <row r="116" spans="2:42">
      <c r="B116" s="319" t="s">
        <v>21</v>
      </c>
      <c r="C116" s="323">
        <f t="shared" si="16"/>
        <v>110</v>
      </c>
      <c r="D116" s="324" t="s">
        <v>1</v>
      </c>
      <c r="E116" s="324">
        <v>12</v>
      </c>
      <c r="F116" s="324" t="s">
        <v>19</v>
      </c>
      <c r="G116" s="325">
        <v>21</v>
      </c>
      <c r="H116" s="325">
        <v>186</v>
      </c>
      <c r="I116" s="327" t="s">
        <v>23</v>
      </c>
      <c r="K116" s="323">
        <f t="shared" si="17"/>
        <v>110</v>
      </c>
      <c r="L116" s="324" t="s">
        <v>1</v>
      </c>
      <c r="M116" s="324">
        <v>11</v>
      </c>
      <c r="N116" s="324" t="s">
        <v>19</v>
      </c>
      <c r="O116" s="325">
        <v>23.5</v>
      </c>
      <c r="P116" s="325">
        <v>188</v>
      </c>
      <c r="Q116" s="327" t="s">
        <v>23</v>
      </c>
      <c r="S116" s="323">
        <f t="shared" si="18"/>
        <v>110</v>
      </c>
      <c r="T116" s="324" t="s">
        <v>1</v>
      </c>
      <c r="U116" s="324">
        <v>10</v>
      </c>
      <c r="V116" s="324" t="s">
        <v>19</v>
      </c>
      <c r="W116" s="325">
        <v>24</v>
      </c>
      <c r="X116" s="325">
        <v>248</v>
      </c>
      <c r="Y116" s="327" t="s">
        <v>23</v>
      </c>
      <c r="AA116" s="341">
        <f t="shared" si="10"/>
        <v>21</v>
      </c>
      <c r="AB116" s="342" t="str">
        <f t="shared" si="10"/>
        <v>x</v>
      </c>
      <c r="AC116" s="343">
        <f t="shared" si="11"/>
        <v>186</v>
      </c>
      <c r="AD116" s="343" t="str">
        <f t="shared" si="11"/>
        <v>x</v>
      </c>
      <c r="AE116" s="342">
        <f t="shared" si="12"/>
        <v>23.5</v>
      </c>
      <c r="AF116" s="342" t="str">
        <f t="shared" si="12"/>
        <v>x</v>
      </c>
      <c r="AG116" s="343">
        <f t="shared" si="13"/>
        <v>188</v>
      </c>
      <c r="AH116" s="343" t="str">
        <f t="shared" si="13"/>
        <v>x</v>
      </c>
      <c r="AI116" s="342">
        <f t="shared" si="14"/>
        <v>24</v>
      </c>
      <c r="AJ116" s="342" t="str">
        <f t="shared" si="14"/>
        <v>x</v>
      </c>
      <c r="AK116" s="343">
        <f t="shared" si="15"/>
        <v>248</v>
      </c>
      <c r="AL116" s="348" t="str">
        <f t="shared" si="15"/>
        <v>x</v>
      </c>
      <c r="AN116" s="342" t="str">
        <f>IF(ISERROR(VLOOKUP($I116,'TB. Bantuan'!$C$3:$E$28,2,0)=0),"x",VLOOKUP($I116,'TB. Bantuan'!$C$3:$E$28,2,0))</f>
        <v>N</v>
      </c>
      <c r="AO116" s="342" t="str">
        <f>IF(ISERROR(VLOOKUP($Q116,'TB. Bantuan'!$C$3:$E$28,2,0)=0),"x",VLOOKUP($Q116,'TB. Bantuan'!$C$3:$E$28,2,0))</f>
        <v>N</v>
      </c>
      <c r="AP116" s="342" t="str">
        <f>IF(ISERROR(VLOOKUP($Y116,'TB. Bantuan'!$C$3:$E$28,2,0)=0),"x",VLOOKUP($Y116,'TB. Bantuan'!$C$3:$E$28,2,0))</f>
        <v>N</v>
      </c>
    </row>
    <row r="117" spans="2:42">
      <c r="B117" s="319" t="s">
        <v>21</v>
      </c>
      <c r="C117" s="323">
        <f t="shared" si="16"/>
        <v>111</v>
      </c>
      <c r="D117" s="324" t="s">
        <v>1</v>
      </c>
      <c r="E117" s="324">
        <v>12</v>
      </c>
      <c r="F117" s="324" t="s">
        <v>19</v>
      </c>
      <c r="G117" s="325">
        <v>21.5</v>
      </c>
      <c r="H117" s="325">
        <v>257</v>
      </c>
      <c r="I117" s="327" t="s">
        <v>23</v>
      </c>
      <c r="K117" s="323">
        <f t="shared" si="17"/>
        <v>111</v>
      </c>
      <c r="L117" s="324" t="s">
        <v>1</v>
      </c>
      <c r="M117" s="324">
        <v>11</v>
      </c>
      <c r="N117" s="324" t="s">
        <v>19</v>
      </c>
      <c r="O117" s="325">
        <v>24</v>
      </c>
      <c r="P117" s="325">
        <v>369</v>
      </c>
      <c r="Q117" s="327" t="s">
        <v>23</v>
      </c>
      <c r="S117" s="323">
        <f t="shared" si="18"/>
        <v>111</v>
      </c>
      <c r="T117" s="324" t="s">
        <v>1</v>
      </c>
      <c r="U117" s="324">
        <v>10</v>
      </c>
      <c r="V117" s="324" t="s">
        <v>19</v>
      </c>
      <c r="W117" s="325">
        <v>22</v>
      </c>
      <c r="X117" s="325">
        <v>262</v>
      </c>
      <c r="Y117" s="327" t="s">
        <v>23</v>
      </c>
      <c r="AA117" s="341">
        <f t="shared" si="10"/>
        <v>21.5</v>
      </c>
      <c r="AB117" s="342" t="str">
        <f t="shared" si="10"/>
        <v>x</v>
      </c>
      <c r="AC117" s="343">
        <f t="shared" si="11"/>
        <v>257</v>
      </c>
      <c r="AD117" s="343" t="str">
        <f t="shared" si="11"/>
        <v>x</v>
      </c>
      <c r="AE117" s="342">
        <f t="shared" si="12"/>
        <v>24</v>
      </c>
      <c r="AF117" s="342" t="str">
        <f t="shared" si="12"/>
        <v>x</v>
      </c>
      <c r="AG117" s="343">
        <f t="shared" si="13"/>
        <v>369</v>
      </c>
      <c r="AH117" s="343" t="str">
        <f t="shared" si="13"/>
        <v>x</v>
      </c>
      <c r="AI117" s="342">
        <f t="shared" si="14"/>
        <v>22</v>
      </c>
      <c r="AJ117" s="342" t="str">
        <f t="shared" si="14"/>
        <v>x</v>
      </c>
      <c r="AK117" s="343">
        <f t="shared" si="15"/>
        <v>262</v>
      </c>
      <c r="AL117" s="348" t="str">
        <f t="shared" si="15"/>
        <v>x</v>
      </c>
      <c r="AN117" s="342" t="str">
        <f>IF(ISERROR(VLOOKUP($I117,'TB. Bantuan'!$C$3:$E$28,2,0)=0),"x",VLOOKUP($I117,'TB. Bantuan'!$C$3:$E$28,2,0))</f>
        <v>N</v>
      </c>
      <c r="AO117" s="342" t="str">
        <f>IF(ISERROR(VLOOKUP($Q117,'TB. Bantuan'!$C$3:$E$28,2,0)=0),"x",VLOOKUP($Q117,'TB. Bantuan'!$C$3:$E$28,2,0))</f>
        <v>N</v>
      </c>
      <c r="AP117" s="342" t="str">
        <f>IF(ISERROR(VLOOKUP($Y117,'TB. Bantuan'!$C$3:$E$28,2,0)=0),"x",VLOOKUP($Y117,'TB. Bantuan'!$C$3:$E$28,2,0))</f>
        <v>N</v>
      </c>
    </row>
    <row r="118" spans="2:42">
      <c r="B118" s="319" t="s">
        <v>21</v>
      </c>
      <c r="C118" s="323">
        <f t="shared" si="16"/>
        <v>112</v>
      </c>
      <c r="D118" s="324" t="s">
        <v>1</v>
      </c>
      <c r="E118" s="324">
        <v>12</v>
      </c>
      <c r="F118" s="324" t="s">
        <v>19</v>
      </c>
      <c r="G118" s="325">
        <v>20</v>
      </c>
      <c r="H118" s="325">
        <v>213</v>
      </c>
      <c r="I118" s="327" t="s">
        <v>23</v>
      </c>
      <c r="K118" s="323">
        <f t="shared" si="17"/>
        <v>112</v>
      </c>
      <c r="L118" s="324" t="s">
        <v>1</v>
      </c>
      <c r="M118" s="324">
        <v>11</v>
      </c>
      <c r="N118" s="324" t="s">
        <v>19</v>
      </c>
      <c r="O118" s="325">
        <v>21.5</v>
      </c>
      <c r="P118" s="325">
        <v>200</v>
      </c>
      <c r="Q118" s="327" t="s">
        <v>23</v>
      </c>
      <c r="S118" s="323">
        <f t="shared" si="18"/>
        <v>112</v>
      </c>
      <c r="T118" s="324" t="s">
        <v>1</v>
      </c>
      <c r="U118" s="324">
        <v>10</v>
      </c>
      <c r="V118" s="324" t="s">
        <v>19</v>
      </c>
      <c r="W118" s="325">
        <v>22</v>
      </c>
      <c r="X118" s="325">
        <v>239</v>
      </c>
      <c r="Y118" s="327" t="s">
        <v>23</v>
      </c>
      <c r="AA118" s="341">
        <f t="shared" si="10"/>
        <v>20</v>
      </c>
      <c r="AB118" s="342" t="str">
        <f t="shared" si="10"/>
        <v>x</v>
      </c>
      <c r="AC118" s="343">
        <f t="shared" si="11"/>
        <v>213</v>
      </c>
      <c r="AD118" s="343" t="str">
        <f t="shared" si="11"/>
        <v>x</v>
      </c>
      <c r="AE118" s="342">
        <f t="shared" si="12"/>
        <v>21.5</v>
      </c>
      <c r="AF118" s="342" t="str">
        <f t="shared" si="12"/>
        <v>x</v>
      </c>
      <c r="AG118" s="343">
        <f t="shared" si="13"/>
        <v>200</v>
      </c>
      <c r="AH118" s="343" t="str">
        <f t="shared" si="13"/>
        <v>x</v>
      </c>
      <c r="AI118" s="342">
        <f t="shared" si="14"/>
        <v>22</v>
      </c>
      <c r="AJ118" s="342" t="str">
        <f t="shared" si="14"/>
        <v>x</v>
      </c>
      <c r="AK118" s="343">
        <f t="shared" si="15"/>
        <v>239</v>
      </c>
      <c r="AL118" s="348" t="str">
        <f t="shared" si="15"/>
        <v>x</v>
      </c>
      <c r="AN118" s="342" t="str">
        <f>IF(ISERROR(VLOOKUP($I118,'TB. Bantuan'!$C$3:$E$28,2,0)=0),"x",VLOOKUP($I118,'TB. Bantuan'!$C$3:$E$28,2,0))</f>
        <v>N</v>
      </c>
      <c r="AO118" s="342" t="str">
        <f>IF(ISERROR(VLOOKUP($Q118,'TB. Bantuan'!$C$3:$E$28,2,0)=0),"x",VLOOKUP($Q118,'TB. Bantuan'!$C$3:$E$28,2,0))</f>
        <v>N</v>
      </c>
      <c r="AP118" s="342" t="str">
        <f>IF(ISERROR(VLOOKUP($Y118,'TB. Bantuan'!$C$3:$E$28,2,0)=0),"x",VLOOKUP($Y118,'TB. Bantuan'!$C$3:$E$28,2,0))</f>
        <v>N</v>
      </c>
    </row>
    <row r="119" spans="2:42">
      <c r="B119" s="319" t="s">
        <v>21</v>
      </c>
      <c r="C119" s="323">
        <f t="shared" si="16"/>
        <v>113</v>
      </c>
      <c r="D119" s="324" t="s">
        <v>1</v>
      </c>
      <c r="E119" s="324">
        <v>12</v>
      </c>
      <c r="F119" s="324" t="s">
        <v>19</v>
      </c>
      <c r="G119" s="325">
        <v>22</v>
      </c>
      <c r="H119" s="325">
        <v>260</v>
      </c>
      <c r="I119" s="327" t="s">
        <v>23</v>
      </c>
      <c r="K119" s="323">
        <f t="shared" si="17"/>
        <v>113</v>
      </c>
      <c r="L119" s="324" t="s">
        <v>1</v>
      </c>
      <c r="M119" s="324">
        <v>11</v>
      </c>
      <c r="N119" s="324" t="s">
        <v>19</v>
      </c>
      <c r="O119" s="325">
        <v>23</v>
      </c>
      <c r="P119" s="325">
        <v>350</v>
      </c>
      <c r="Q119" s="327" t="s">
        <v>22</v>
      </c>
      <c r="S119" s="323">
        <f t="shared" si="18"/>
        <v>113</v>
      </c>
      <c r="T119" s="324" t="s">
        <v>1</v>
      </c>
      <c r="U119" s="324">
        <v>10</v>
      </c>
      <c r="V119" s="324" t="s">
        <v>19</v>
      </c>
      <c r="W119" s="325">
        <v>20.5</v>
      </c>
      <c r="X119" s="325">
        <v>197</v>
      </c>
      <c r="Y119" s="327" t="s">
        <v>23</v>
      </c>
      <c r="AA119" s="341">
        <f t="shared" si="10"/>
        <v>22</v>
      </c>
      <c r="AB119" s="342" t="str">
        <f t="shared" si="10"/>
        <v>x</v>
      </c>
      <c r="AC119" s="343">
        <f t="shared" si="11"/>
        <v>260</v>
      </c>
      <c r="AD119" s="343" t="str">
        <f t="shared" si="11"/>
        <v>x</v>
      </c>
      <c r="AE119" s="342">
        <f t="shared" si="12"/>
        <v>23</v>
      </c>
      <c r="AF119" s="342" t="str">
        <f t="shared" si="12"/>
        <v>x</v>
      </c>
      <c r="AG119" s="343">
        <f t="shared" si="13"/>
        <v>350</v>
      </c>
      <c r="AH119" s="343" t="str">
        <f t="shared" si="13"/>
        <v>x</v>
      </c>
      <c r="AI119" s="342">
        <f t="shared" si="14"/>
        <v>20.5</v>
      </c>
      <c r="AJ119" s="342" t="str">
        <f t="shared" si="14"/>
        <v>x</v>
      </c>
      <c r="AK119" s="343">
        <f t="shared" si="15"/>
        <v>197</v>
      </c>
      <c r="AL119" s="348" t="str">
        <f t="shared" si="15"/>
        <v>x</v>
      </c>
      <c r="AN119" s="342" t="str">
        <f>IF(ISERROR(VLOOKUP($I119,'TB. Bantuan'!$C$3:$E$28,2,0)=0),"x",VLOOKUP($I119,'TB. Bantuan'!$C$3:$E$28,2,0))</f>
        <v>N</v>
      </c>
      <c r="AO119" s="342" t="str">
        <f>IF(ISERROR(VLOOKUP($Q119,'TB. Bantuan'!$C$3:$E$28,2,0)=0),"x",VLOOKUP($Q119,'TB. Bantuan'!$C$3:$E$28,2,0))</f>
        <v>T2</v>
      </c>
      <c r="AP119" s="342" t="str">
        <f>IF(ISERROR(VLOOKUP($Y119,'TB. Bantuan'!$C$3:$E$28,2,0)=0),"x",VLOOKUP($Y119,'TB. Bantuan'!$C$3:$E$28,2,0))</f>
        <v>N</v>
      </c>
    </row>
    <row r="120" spans="2:42">
      <c r="B120" s="319" t="s">
        <v>21</v>
      </c>
      <c r="C120" s="323">
        <f t="shared" si="16"/>
        <v>114</v>
      </c>
      <c r="D120" s="324" t="s">
        <v>1</v>
      </c>
      <c r="E120" s="324">
        <v>12</v>
      </c>
      <c r="F120" s="324" t="s">
        <v>19</v>
      </c>
      <c r="G120" s="325">
        <v>23</v>
      </c>
      <c r="H120" s="325">
        <v>242</v>
      </c>
      <c r="I120" s="327" t="s">
        <v>23</v>
      </c>
      <c r="K120" s="323">
        <f t="shared" si="17"/>
        <v>114</v>
      </c>
      <c r="L120" s="324" t="s">
        <v>1</v>
      </c>
      <c r="M120" s="324">
        <v>11</v>
      </c>
      <c r="N120" s="324" t="s">
        <v>19</v>
      </c>
      <c r="O120" s="325">
        <v>20</v>
      </c>
      <c r="P120" s="325">
        <v>247</v>
      </c>
      <c r="Q120" s="327" t="s">
        <v>23</v>
      </c>
      <c r="S120" s="323">
        <f t="shared" si="18"/>
        <v>114</v>
      </c>
      <c r="T120" s="324" t="s">
        <v>1</v>
      </c>
      <c r="U120" s="324">
        <v>10</v>
      </c>
      <c r="V120" s="324" t="s">
        <v>19</v>
      </c>
      <c r="W120" s="325">
        <v>23.5</v>
      </c>
      <c r="X120" s="325">
        <v>176</v>
      </c>
      <c r="Y120" s="327" t="s">
        <v>23</v>
      </c>
      <c r="AA120" s="341">
        <f t="shared" si="10"/>
        <v>23</v>
      </c>
      <c r="AB120" s="342" t="str">
        <f t="shared" si="10"/>
        <v>x</v>
      </c>
      <c r="AC120" s="343">
        <f t="shared" si="11"/>
        <v>242</v>
      </c>
      <c r="AD120" s="343" t="str">
        <f t="shared" si="11"/>
        <v>x</v>
      </c>
      <c r="AE120" s="342">
        <f t="shared" si="12"/>
        <v>20</v>
      </c>
      <c r="AF120" s="342" t="str">
        <f t="shared" si="12"/>
        <v>x</v>
      </c>
      <c r="AG120" s="343">
        <f t="shared" si="13"/>
        <v>247</v>
      </c>
      <c r="AH120" s="343" t="str">
        <f t="shared" si="13"/>
        <v>x</v>
      </c>
      <c r="AI120" s="342">
        <f t="shared" si="14"/>
        <v>23.5</v>
      </c>
      <c r="AJ120" s="342" t="str">
        <f t="shared" si="14"/>
        <v>x</v>
      </c>
      <c r="AK120" s="343">
        <f t="shared" si="15"/>
        <v>176</v>
      </c>
      <c r="AL120" s="348" t="str">
        <f t="shared" si="15"/>
        <v>x</v>
      </c>
      <c r="AN120" s="342" t="str">
        <f>IF(ISERROR(VLOOKUP($I120,'TB. Bantuan'!$C$3:$E$28,2,0)=0),"x",VLOOKUP($I120,'TB. Bantuan'!$C$3:$E$28,2,0))</f>
        <v>N</v>
      </c>
      <c r="AO120" s="342" t="str">
        <f>IF(ISERROR(VLOOKUP($Q120,'TB. Bantuan'!$C$3:$E$28,2,0)=0),"x",VLOOKUP($Q120,'TB. Bantuan'!$C$3:$E$28,2,0))</f>
        <v>N</v>
      </c>
      <c r="AP120" s="342" t="str">
        <f>IF(ISERROR(VLOOKUP($Y120,'TB. Bantuan'!$C$3:$E$28,2,0)=0),"x",VLOOKUP($Y120,'TB. Bantuan'!$C$3:$E$28,2,0))</f>
        <v>N</v>
      </c>
    </row>
    <row r="121" spans="2:42">
      <c r="B121" s="319" t="s">
        <v>21</v>
      </c>
      <c r="C121" s="323">
        <f t="shared" si="16"/>
        <v>115</v>
      </c>
      <c r="D121" s="324" t="s">
        <v>1</v>
      </c>
      <c r="E121" s="324">
        <v>12</v>
      </c>
      <c r="F121" s="324" t="s">
        <v>19</v>
      </c>
      <c r="G121" s="325">
        <v>22</v>
      </c>
      <c r="H121" s="325">
        <v>242</v>
      </c>
      <c r="I121" s="327" t="s">
        <v>23</v>
      </c>
      <c r="K121" s="323">
        <f t="shared" si="17"/>
        <v>115</v>
      </c>
      <c r="L121" s="324" t="s">
        <v>1</v>
      </c>
      <c r="M121" s="324">
        <v>11</v>
      </c>
      <c r="N121" s="324" t="s">
        <v>19</v>
      </c>
      <c r="O121" s="325">
        <v>29</v>
      </c>
      <c r="P121" s="325">
        <v>214</v>
      </c>
      <c r="Q121" s="327" t="s">
        <v>23</v>
      </c>
      <c r="S121" s="323">
        <f t="shared" si="18"/>
        <v>115</v>
      </c>
      <c r="T121" s="324" t="s">
        <v>1</v>
      </c>
      <c r="U121" s="324">
        <v>10</v>
      </c>
      <c r="V121" s="324" t="s">
        <v>19</v>
      </c>
      <c r="W121" s="325">
        <v>13</v>
      </c>
      <c r="X121" s="325">
        <v>161</v>
      </c>
      <c r="Y121" s="327" t="s">
        <v>28</v>
      </c>
      <c r="AA121" s="341">
        <f t="shared" si="10"/>
        <v>22</v>
      </c>
      <c r="AB121" s="342" t="str">
        <f t="shared" si="10"/>
        <v>x</v>
      </c>
      <c r="AC121" s="343">
        <f t="shared" si="11"/>
        <v>242</v>
      </c>
      <c r="AD121" s="343" t="str">
        <f t="shared" si="11"/>
        <v>x</v>
      </c>
      <c r="AE121" s="342">
        <f t="shared" si="12"/>
        <v>29</v>
      </c>
      <c r="AF121" s="342" t="str">
        <f t="shared" si="12"/>
        <v>x</v>
      </c>
      <c r="AG121" s="343">
        <f t="shared" si="13"/>
        <v>214</v>
      </c>
      <c r="AH121" s="343" t="str">
        <f t="shared" si="13"/>
        <v>x</v>
      </c>
      <c r="AI121" s="342">
        <f t="shared" si="14"/>
        <v>13</v>
      </c>
      <c r="AJ121" s="342" t="str">
        <f t="shared" si="14"/>
        <v>x</v>
      </c>
      <c r="AK121" s="343">
        <f t="shared" si="15"/>
        <v>161</v>
      </c>
      <c r="AL121" s="348" t="str">
        <f t="shared" si="15"/>
        <v>x</v>
      </c>
      <c r="AN121" s="342" t="str">
        <f>IF(ISERROR(VLOOKUP($I121,'TB. Bantuan'!$C$3:$E$28,2,0)=0),"x",VLOOKUP($I121,'TB. Bantuan'!$C$3:$E$28,2,0))</f>
        <v>N</v>
      </c>
      <c r="AO121" s="342" t="str">
        <f>IF(ISERROR(VLOOKUP($Q121,'TB. Bantuan'!$C$3:$E$28,2,0)=0),"x",VLOOKUP($Q121,'TB. Bantuan'!$C$3:$E$28,2,0))</f>
        <v>N</v>
      </c>
      <c r="AP121" s="342" t="str">
        <f>IF(ISERROR(VLOOKUP($Y121,'TB. Bantuan'!$C$3:$E$28,2,0)=0),"x",VLOOKUP($Y121,'TB. Bantuan'!$C$3:$E$28,2,0))</f>
        <v>BD</v>
      </c>
    </row>
    <row r="122" spans="2:42">
      <c r="B122" s="319" t="s">
        <v>21</v>
      </c>
      <c r="C122" s="323">
        <f t="shared" si="16"/>
        <v>116</v>
      </c>
      <c r="D122" s="324" t="s">
        <v>1</v>
      </c>
      <c r="E122" s="324">
        <v>12</v>
      </c>
      <c r="F122" s="324" t="s">
        <v>19</v>
      </c>
      <c r="G122" s="325">
        <v>20</v>
      </c>
      <c r="H122" s="325">
        <v>245</v>
      </c>
      <c r="I122" s="327" t="s">
        <v>23</v>
      </c>
      <c r="K122" s="323">
        <f t="shared" si="17"/>
        <v>116</v>
      </c>
      <c r="L122" s="324" t="s">
        <v>1</v>
      </c>
      <c r="M122" s="324">
        <v>11</v>
      </c>
      <c r="N122" s="324" t="s">
        <v>19</v>
      </c>
      <c r="O122" s="325">
        <v>24.5</v>
      </c>
      <c r="P122" s="325">
        <v>214</v>
      </c>
      <c r="Q122" s="327" t="s">
        <v>23</v>
      </c>
      <c r="S122" s="323">
        <f t="shared" si="18"/>
        <v>116</v>
      </c>
      <c r="T122" s="324" t="s">
        <v>1</v>
      </c>
      <c r="U122" s="324">
        <v>10</v>
      </c>
      <c r="V122" s="324" t="s">
        <v>19</v>
      </c>
      <c r="W122" s="325">
        <v>25</v>
      </c>
      <c r="X122" s="325">
        <v>219</v>
      </c>
      <c r="Y122" s="327" t="s">
        <v>23</v>
      </c>
      <c r="AA122" s="341">
        <f t="shared" si="10"/>
        <v>20</v>
      </c>
      <c r="AB122" s="342" t="str">
        <f t="shared" si="10"/>
        <v>x</v>
      </c>
      <c r="AC122" s="343">
        <f t="shared" si="11"/>
        <v>245</v>
      </c>
      <c r="AD122" s="343" t="str">
        <f t="shared" si="11"/>
        <v>x</v>
      </c>
      <c r="AE122" s="342">
        <f t="shared" si="12"/>
        <v>24.5</v>
      </c>
      <c r="AF122" s="342" t="str">
        <f t="shared" si="12"/>
        <v>x</v>
      </c>
      <c r="AG122" s="343">
        <f t="shared" si="13"/>
        <v>214</v>
      </c>
      <c r="AH122" s="343" t="str">
        <f t="shared" si="13"/>
        <v>x</v>
      </c>
      <c r="AI122" s="342">
        <f t="shared" si="14"/>
        <v>25</v>
      </c>
      <c r="AJ122" s="342" t="str">
        <f t="shared" si="14"/>
        <v>x</v>
      </c>
      <c r="AK122" s="343">
        <f t="shared" si="15"/>
        <v>219</v>
      </c>
      <c r="AL122" s="348" t="str">
        <f t="shared" si="15"/>
        <v>x</v>
      </c>
      <c r="AN122" s="342" t="str">
        <f>IF(ISERROR(VLOOKUP($I122,'TB. Bantuan'!$C$3:$E$28,2,0)=0),"x",VLOOKUP($I122,'TB. Bantuan'!$C$3:$E$28,2,0))</f>
        <v>N</v>
      </c>
      <c r="AO122" s="342" t="str">
        <f>IF(ISERROR(VLOOKUP($Q122,'TB. Bantuan'!$C$3:$E$28,2,0)=0),"x",VLOOKUP($Q122,'TB. Bantuan'!$C$3:$E$28,2,0))</f>
        <v>N</v>
      </c>
      <c r="AP122" s="342" t="str">
        <f>IF(ISERROR(VLOOKUP($Y122,'TB. Bantuan'!$C$3:$E$28,2,0)=0),"x",VLOOKUP($Y122,'TB. Bantuan'!$C$3:$E$28,2,0))</f>
        <v>N</v>
      </c>
    </row>
    <row r="123" spans="2:42">
      <c r="B123" s="319" t="s">
        <v>21</v>
      </c>
      <c r="C123" s="323">
        <f t="shared" si="16"/>
        <v>117</v>
      </c>
      <c r="D123" s="324" t="s">
        <v>1</v>
      </c>
      <c r="E123" s="324">
        <v>12</v>
      </c>
      <c r="F123" s="324" t="s">
        <v>19</v>
      </c>
      <c r="G123" s="325">
        <v>23</v>
      </c>
      <c r="H123" s="325">
        <v>288</v>
      </c>
      <c r="I123" s="327" t="s">
        <v>23</v>
      </c>
      <c r="K123" s="323">
        <f t="shared" si="17"/>
        <v>117</v>
      </c>
      <c r="L123" s="324" t="s">
        <v>1</v>
      </c>
      <c r="M123" s="324">
        <v>11</v>
      </c>
      <c r="N123" s="324" t="s">
        <v>19</v>
      </c>
      <c r="O123" s="325">
        <v>27</v>
      </c>
      <c r="P123" s="325">
        <v>350</v>
      </c>
      <c r="Q123" s="327" t="s">
        <v>23</v>
      </c>
      <c r="S123" s="323">
        <f t="shared" si="18"/>
        <v>117</v>
      </c>
      <c r="T123" s="324" t="s">
        <v>1</v>
      </c>
      <c r="U123" s="324">
        <v>10</v>
      </c>
      <c r="V123" s="324" t="s">
        <v>19</v>
      </c>
      <c r="W123" s="325">
        <v>23</v>
      </c>
      <c r="X123" s="325">
        <v>268</v>
      </c>
      <c r="Y123" s="327" t="s">
        <v>23</v>
      </c>
      <c r="AA123" s="341">
        <f t="shared" si="10"/>
        <v>23</v>
      </c>
      <c r="AB123" s="342" t="str">
        <f t="shared" si="10"/>
        <v>x</v>
      </c>
      <c r="AC123" s="343">
        <f t="shared" si="11"/>
        <v>288</v>
      </c>
      <c r="AD123" s="343" t="str">
        <f t="shared" si="11"/>
        <v>x</v>
      </c>
      <c r="AE123" s="342">
        <f t="shared" si="12"/>
        <v>27</v>
      </c>
      <c r="AF123" s="342" t="str">
        <f t="shared" si="12"/>
        <v>x</v>
      </c>
      <c r="AG123" s="343">
        <f t="shared" si="13"/>
        <v>350</v>
      </c>
      <c r="AH123" s="343" t="str">
        <f t="shared" si="13"/>
        <v>x</v>
      </c>
      <c r="AI123" s="342">
        <f t="shared" si="14"/>
        <v>23</v>
      </c>
      <c r="AJ123" s="342" t="str">
        <f t="shared" si="14"/>
        <v>x</v>
      </c>
      <c r="AK123" s="343">
        <f t="shared" si="15"/>
        <v>268</v>
      </c>
      <c r="AL123" s="348" t="str">
        <f t="shared" si="15"/>
        <v>x</v>
      </c>
      <c r="AN123" s="342" t="str">
        <f>IF(ISERROR(VLOOKUP($I123,'TB. Bantuan'!$C$3:$E$28,2,0)=0),"x",VLOOKUP($I123,'TB. Bantuan'!$C$3:$E$28,2,0))</f>
        <v>N</v>
      </c>
      <c r="AO123" s="342" t="str">
        <f>IF(ISERROR(VLOOKUP($Q123,'TB. Bantuan'!$C$3:$E$28,2,0)=0),"x",VLOOKUP($Q123,'TB. Bantuan'!$C$3:$E$28,2,0))</f>
        <v>N</v>
      </c>
      <c r="AP123" s="342" t="str">
        <f>IF(ISERROR(VLOOKUP($Y123,'TB. Bantuan'!$C$3:$E$28,2,0)=0),"x",VLOOKUP($Y123,'TB. Bantuan'!$C$3:$E$28,2,0))</f>
        <v>N</v>
      </c>
    </row>
    <row r="124" spans="2:42">
      <c r="B124" s="319" t="s">
        <v>21</v>
      </c>
      <c r="C124" s="323">
        <f t="shared" si="16"/>
        <v>118</v>
      </c>
      <c r="D124" s="324" t="s">
        <v>1</v>
      </c>
      <c r="E124" s="324">
        <v>12</v>
      </c>
      <c r="F124" s="324" t="s">
        <v>19</v>
      </c>
      <c r="G124" s="325">
        <v>13.5</v>
      </c>
      <c r="H124" s="325">
        <v>104</v>
      </c>
      <c r="I124" s="327" t="s">
        <v>23</v>
      </c>
      <c r="K124" s="323">
        <f t="shared" si="17"/>
        <v>118</v>
      </c>
      <c r="L124" s="324" t="s">
        <v>1</v>
      </c>
      <c r="M124" s="324">
        <v>11</v>
      </c>
      <c r="N124" s="324" t="s">
        <v>19</v>
      </c>
      <c r="O124" s="325">
        <v>20</v>
      </c>
      <c r="P124" s="325">
        <v>108</v>
      </c>
      <c r="Q124" s="327" t="s">
        <v>23</v>
      </c>
      <c r="S124" s="323">
        <f t="shared" si="18"/>
        <v>118</v>
      </c>
      <c r="T124" s="324" t="s">
        <v>1</v>
      </c>
      <c r="U124" s="324">
        <v>10</v>
      </c>
      <c r="V124" s="324" t="s">
        <v>19</v>
      </c>
      <c r="W124" s="325">
        <v>22.5</v>
      </c>
      <c r="X124" s="325">
        <v>330</v>
      </c>
      <c r="Y124" s="327" t="s">
        <v>23</v>
      </c>
      <c r="AA124" s="341">
        <f t="shared" si="10"/>
        <v>13.5</v>
      </c>
      <c r="AB124" s="342" t="str">
        <f t="shared" si="10"/>
        <v>x</v>
      </c>
      <c r="AC124" s="343">
        <f t="shared" si="11"/>
        <v>104</v>
      </c>
      <c r="AD124" s="343" t="str">
        <f t="shared" si="11"/>
        <v>x</v>
      </c>
      <c r="AE124" s="342">
        <f t="shared" si="12"/>
        <v>20</v>
      </c>
      <c r="AF124" s="342" t="str">
        <f t="shared" si="12"/>
        <v>x</v>
      </c>
      <c r="AG124" s="343">
        <f t="shared" si="13"/>
        <v>108</v>
      </c>
      <c r="AH124" s="343" t="str">
        <f t="shared" si="13"/>
        <v>x</v>
      </c>
      <c r="AI124" s="342">
        <f t="shared" si="14"/>
        <v>22.5</v>
      </c>
      <c r="AJ124" s="342" t="str">
        <f t="shared" si="14"/>
        <v>x</v>
      </c>
      <c r="AK124" s="343">
        <f t="shared" si="15"/>
        <v>330</v>
      </c>
      <c r="AL124" s="348" t="str">
        <f t="shared" si="15"/>
        <v>x</v>
      </c>
      <c r="AN124" s="342" t="str">
        <f>IF(ISERROR(VLOOKUP($I124,'TB. Bantuan'!$C$3:$E$28,2,0)=0),"x",VLOOKUP($I124,'TB. Bantuan'!$C$3:$E$28,2,0))</f>
        <v>N</v>
      </c>
      <c r="AO124" s="342" t="str">
        <f>IF(ISERROR(VLOOKUP($Q124,'TB. Bantuan'!$C$3:$E$28,2,0)=0),"x",VLOOKUP($Q124,'TB. Bantuan'!$C$3:$E$28,2,0))</f>
        <v>N</v>
      </c>
      <c r="AP124" s="342" t="str">
        <f>IF(ISERROR(VLOOKUP($Y124,'TB. Bantuan'!$C$3:$E$28,2,0)=0),"x",VLOOKUP($Y124,'TB. Bantuan'!$C$3:$E$28,2,0))</f>
        <v>N</v>
      </c>
    </row>
    <row r="125" spans="2:42">
      <c r="B125" s="319" t="s">
        <v>21</v>
      </c>
      <c r="C125" s="323">
        <f t="shared" si="16"/>
        <v>119</v>
      </c>
      <c r="D125" s="324" t="s">
        <v>1</v>
      </c>
      <c r="E125" s="324">
        <v>12</v>
      </c>
      <c r="F125" s="324" t="s">
        <v>19</v>
      </c>
      <c r="G125" s="325">
        <v>11.5</v>
      </c>
      <c r="H125" s="325">
        <v>65</v>
      </c>
      <c r="I125" s="327" t="s">
        <v>23</v>
      </c>
      <c r="K125" s="323">
        <f t="shared" si="17"/>
        <v>119</v>
      </c>
      <c r="L125" s="324" t="s">
        <v>1</v>
      </c>
      <c r="M125" s="324">
        <v>11</v>
      </c>
      <c r="N125" s="324" t="s">
        <v>19</v>
      </c>
      <c r="O125" s="325">
        <v>24</v>
      </c>
      <c r="P125" s="325">
        <v>122</v>
      </c>
      <c r="Q125" s="327" t="s">
        <v>23</v>
      </c>
      <c r="S125" s="323">
        <f t="shared" si="18"/>
        <v>119</v>
      </c>
      <c r="T125" s="324" t="s">
        <v>1</v>
      </c>
      <c r="U125" s="324">
        <v>10</v>
      </c>
      <c r="V125" s="324" t="s">
        <v>19</v>
      </c>
      <c r="W125" s="325">
        <v>21</v>
      </c>
      <c r="X125" s="325">
        <v>188</v>
      </c>
      <c r="Y125" s="327" t="s">
        <v>23</v>
      </c>
      <c r="AA125" s="341">
        <f t="shared" si="10"/>
        <v>11.5</v>
      </c>
      <c r="AB125" s="342" t="str">
        <f t="shared" si="10"/>
        <v>x</v>
      </c>
      <c r="AC125" s="343">
        <f t="shared" si="11"/>
        <v>65</v>
      </c>
      <c r="AD125" s="343" t="str">
        <f t="shared" si="11"/>
        <v>x</v>
      </c>
      <c r="AE125" s="342">
        <f t="shared" si="12"/>
        <v>24</v>
      </c>
      <c r="AF125" s="342" t="str">
        <f t="shared" si="12"/>
        <v>x</v>
      </c>
      <c r="AG125" s="343">
        <f t="shared" si="13"/>
        <v>122</v>
      </c>
      <c r="AH125" s="343" t="str">
        <f t="shared" si="13"/>
        <v>x</v>
      </c>
      <c r="AI125" s="342">
        <f t="shared" si="14"/>
        <v>21</v>
      </c>
      <c r="AJ125" s="342" t="str">
        <f t="shared" si="14"/>
        <v>x</v>
      </c>
      <c r="AK125" s="343">
        <f t="shared" si="15"/>
        <v>188</v>
      </c>
      <c r="AL125" s="348" t="str">
        <f t="shared" si="15"/>
        <v>x</v>
      </c>
      <c r="AN125" s="342" t="str">
        <f>IF(ISERROR(VLOOKUP($I125,'TB. Bantuan'!$C$3:$E$28,2,0)=0),"x",VLOOKUP($I125,'TB. Bantuan'!$C$3:$E$28,2,0))</f>
        <v>N</v>
      </c>
      <c r="AO125" s="342" t="str">
        <f>IF(ISERROR(VLOOKUP($Q125,'TB. Bantuan'!$C$3:$E$28,2,0)=0),"x",VLOOKUP($Q125,'TB. Bantuan'!$C$3:$E$28,2,0))</f>
        <v>N</v>
      </c>
      <c r="AP125" s="342" t="str">
        <f>IF(ISERROR(VLOOKUP($Y125,'TB. Bantuan'!$C$3:$E$28,2,0)=0),"x",VLOOKUP($Y125,'TB. Bantuan'!$C$3:$E$28,2,0))</f>
        <v>N</v>
      </c>
    </row>
    <row r="126" spans="2:42">
      <c r="B126" s="319" t="s">
        <v>21</v>
      </c>
      <c r="C126" s="323">
        <f t="shared" si="16"/>
        <v>120</v>
      </c>
      <c r="D126" s="324" t="s">
        <v>1</v>
      </c>
      <c r="E126" s="324">
        <v>12</v>
      </c>
      <c r="F126" s="324" t="s">
        <v>19</v>
      </c>
      <c r="G126" s="325">
        <v>19</v>
      </c>
      <c r="H126" s="325">
        <v>144</v>
      </c>
      <c r="I126" s="327" t="s">
        <v>23</v>
      </c>
      <c r="K126" s="323">
        <f t="shared" si="17"/>
        <v>120</v>
      </c>
      <c r="L126" s="324" t="s">
        <v>1</v>
      </c>
      <c r="M126" s="324">
        <v>11</v>
      </c>
      <c r="N126" s="324" t="s">
        <v>19</v>
      </c>
      <c r="O126" s="325">
        <v>21.5</v>
      </c>
      <c r="P126" s="325">
        <v>125</v>
      </c>
      <c r="Q126" s="327" t="s">
        <v>23</v>
      </c>
      <c r="S126" s="323">
        <f t="shared" si="18"/>
        <v>120</v>
      </c>
      <c r="T126" s="324" t="s">
        <v>1</v>
      </c>
      <c r="U126" s="324">
        <v>10</v>
      </c>
      <c r="V126" s="324" t="s">
        <v>19</v>
      </c>
      <c r="W126" s="325">
        <v>23</v>
      </c>
      <c r="X126" s="325">
        <v>186</v>
      </c>
      <c r="Y126" s="327" t="s">
        <v>23</v>
      </c>
      <c r="AA126" s="341">
        <f t="shared" si="10"/>
        <v>19</v>
      </c>
      <c r="AB126" s="342" t="str">
        <f t="shared" si="10"/>
        <v>x</v>
      </c>
      <c r="AC126" s="343">
        <f t="shared" si="11"/>
        <v>144</v>
      </c>
      <c r="AD126" s="343" t="str">
        <f t="shared" si="11"/>
        <v>x</v>
      </c>
      <c r="AE126" s="342">
        <f t="shared" si="12"/>
        <v>21.5</v>
      </c>
      <c r="AF126" s="342" t="str">
        <f t="shared" si="12"/>
        <v>x</v>
      </c>
      <c r="AG126" s="343">
        <f t="shared" si="13"/>
        <v>125</v>
      </c>
      <c r="AH126" s="343" t="str">
        <f t="shared" si="13"/>
        <v>x</v>
      </c>
      <c r="AI126" s="342">
        <f t="shared" si="14"/>
        <v>23</v>
      </c>
      <c r="AJ126" s="342" t="str">
        <f t="shared" si="14"/>
        <v>x</v>
      </c>
      <c r="AK126" s="343">
        <f t="shared" si="15"/>
        <v>186</v>
      </c>
      <c r="AL126" s="348" t="str">
        <f t="shared" si="15"/>
        <v>x</v>
      </c>
      <c r="AN126" s="342" t="str">
        <f>IF(ISERROR(VLOOKUP($I126,'TB. Bantuan'!$C$3:$E$28,2,0)=0),"x",VLOOKUP($I126,'TB. Bantuan'!$C$3:$E$28,2,0))</f>
        <v>N</v>
      </c>
      <c r="AO126" s="342" t="str">
        <f>IF(ISERROR(VLOOKUP($Q126,'TB. Bantuan'!$C$3:$E$28,2,0)=0),"x",VLOOKUP($Q126,'TB. Bantuan'!$C$3:$E$28,2,0))</f>
        <v>N</v>
      </c>
      <c r="AP126" s="342" t="str">
        <f>IF(ISERROR(VLOOKUP($Y126,'TB. Bantuan'!$C$3:$E$28,2,0)=0),"x",VLOOKUP($Y126,'TB. Bantuan'!$C$3:$E$28,2,0))</f>
        <v>N</v>
      </c>
    </row>
    <row r="127" spans="2:42">
      <c r="B127" s="319" t="s">
        <v>21</v>
      </c>
      <c r="C127" s="323">
        <f t="shared" si="16"/>
        <v>121</v>
      </c>
      <c r="D127" s="324" t="s">
        <v>1</v>
      </c>
      <c r="E127" s="324">
        <v>12</v>
      </c>
      <c r="F127" s="324" t="s">
        <v>19</v>
      </c>
      <c r="G127" s="325">
        <v>21</v>
      </c>
      <c r="H127" s="325">
        <v>88</v>
      </c>
      <c r="I127" s="327" t="s">
        <v>23</v>
      </c>
      <c r="K127" s="323">
        <f t="shared" si="17"/>
        <v>121</v>
      </c>
      <c r="L127" s="324" t="s">
        <v>1</v>
      </c>
      <c r="M127" s="324">
        <v>11</v>
      </c>
      <c r="N127" s="324" t="s">
        <v>19</v>
      </c>
      <c r="O127" s="325">
        <v>23</v>
      </c>
      <c r="P127" s="325">
        <v>150</v>
      </c>
      <c r="Q127" s="327" t="s">
        <v>23</v>
      </c>
      <c r="S127" s="323">
        <f t="shared" si="18"/>
        <v>121</v>
      </c>
      <c r="T127" s="324" t="s">
        <v>1</v>
      </c>
      <c r="U127" s="324">
        <v>10</v>
      </c>
      <c r="V127" s="324" t="s">
        <v>19</v>
      </c>
      <c r="W127" s="325">
        <v>24</v>
      </c>
      <c r="X127" s="325">
        <v>214</v>
      </c>
      <c r="Y127" s="327" t="s">
        <v>23</v>
      </c>
      <c r="AA127" s="341">
        <f t="shared" si="10"/>
        <v>21</v>
      </c>
      <c r="AB127" s="342" t="str">
        <f t="shared" si="10"/>
        <v>x</v>
      </c>
      <c r="AC127" s="343">
        <f t="shared" si="11"/>
        <v>88</v>
      </c>
      <c r="AD127" s="343" t="str">
        <f t="shared" si="11"/>
        <v>x</v>
      </c>
      <c r="AE127" s="342">
        <f t="shared" si="12"/>
        <v>23</v>
      </c>
      <c r="AF127" s="342" t="str">
        <f t="shared" si="12"/>
        <v>x</v>
      </c>
      <c r="AG127" s="343">
        <f t="shared" si="13"/>
        <v>150</v>
      </c>
      <c r="AH127" s="343" t="str">
        <f t="shared" si="13"/>
        <v>x</v>
      </c>
      <c r="AI127" s="342">
        <f t="shared" si="14"/>
        <v>24</v>
      </c>
      <c r="AJ127" s="342" t="str">
        <f t="shared" si="14"/>
        <v>x</v>
      </c>
      <c r="AK127" s="343">
        <f t="shared" si="15"/>
        <v>214</v>
      </c>
      <c r="AL127" s="348" t="str">
        <f t="shared" si="15"/>
        <v>x</v>
      </c>
      <c r="AN127" s="342" t="str">
        <f>IF(ISERROR(VLOOKUP($I127,'TB. Bantuan'!$C$3:$E$28,2,0)=0),"x",VLOOKUP($I127,'TB. Bantuan'!$C$3:$E$28,2,0))</f>
        <v>N</v>
      </c>
      <c r="AO127" s="342" t="str">
        <f>IF(ISERROR(VLOOKUP($Q127,'TB. Bantuan'!$C$3:$E$28,2,0)=0),"x",VLOOKUP($Q127,'TB. Bantuan'!$C$3:$E$28,2,0))</f>
        <v>N</v>
      </c>
      <c r="AP127" s="342" t="str">
        <f>IF(ISERROR(VLOOKUP($Y127,'TB. Bantuan'!$C$3:$E$28,2,0)=0),"x",VLOOKUP($Y127,'TB. Bantuan'!$C$3:$E$28,2,0))</f>
        <v>N</v>
      </c>
    </row>
    <row r="128" spans="2:42">
      <c r="B128" s="319" t="s">
        <v>21</v>
      </c>
      <c r="C128" s="323">
        <f t="shared" si="16"/>
        <v>122</v>
      </c>
      <c r="D128" s="324" t="s">
        <v>1</v>
      </c>
      <c r="E128" s="324">
        <v>12</v>
      </c>
      <c r="F128" s="324" t="s">
        <v>19</v>
      </c>
      <c r="G128" s="325">
        <v>21</v>
      </c>
      <c r="H128" s="325">
        <v>220</v>
      </c>
      <c r="I128" s="327" t="s">
        <v>23</v>
      </c>
      <c r="K128" s="323">
        <f t="shared" si="17"/>
        <v>122</v>
      </c>
      <c r="L128" s="324" t="s">
        <v>1</v>
      </c>
      <c r="M128" s="324">
        <v>11</v>
      </c>
      <c r="N128" s="324" t="s">
        <v>19</v>
      </c>
      <c r="O128" s="325">
        <v>23.5</v>
      </c>
      <c r="P128" s="325">
        <v>292</v>
      </c>
      <c r="Q128" s="327" t="s">
        <v>23</v>
      </c>
      <c r="S128" s="323">
        <f t="shared" si="18"/>
        <v>122</v>
      </c>
      <c r="T128" s="324" t="s">
        <v>1</v>
      </c>
      <c r="U128" s="324">
        <v>10</v>
      </c>
      <c r="V128" s="324" t="s">
        <v>19</v>
      </c>
      <c r="W128" s="325">
        <v>23.5</v>
      </c>
      <c r="X128" s="325">
        <v>184</v>
      </c>
      <c r="Y128" s="327" t="s">
        <v>23</v>
      </c>
      <c r="AA128" s="341">
        <f t="shared" si="10"/>
        <v>21</v>
      </c>
      <c r="AB128" s="342" t="str">
        <f t="shared" si="10"/>
        <v>x</v>
      </c>
      <c r="AC128" s="343">
        <f t="shared" si="11"/>
        <v>220</v>
      </c>
      <c r="AD128" s="343" t="str">
        <f t="shared" si="11"/>
        <v>x</v>
      </c>
      <c r="AE128" s="342">
        <f t="shared" si="12"/>
        <v>23.5</v>
      </c>
      <c r="AF128" s="342" t="str">
        <f t="shared" si="12"/>
        <v>x</v>
      </c>
      <c r="AG128" s="343">
        <f t="shared" si="13"/>
        <v>292</v>
      </c>
      <c r="AH128" s="343" t="str">
        <f t="shared" si="13"/>
        <v>x</v>
      </c>
      <c r="AI128" s="342">
        <f t="shared" si="14"/>
        <v>23.5</v>
      </c>
      <c r="AJ128" s="342" t="str">
        <f t="shared" si="14"/>
        <v>x</v>
      </c>
      <c r="AK128" s="343">
        <f t="shared" si="15"/>
        <v>184</v>
      </c>
      <c r="AL128" s="348" t="str">
        <f t="shared" si="15"/>
        <v>x</v>
      </c>
      <c r="AN128" s="342" t="str">
        <f>IF(ISERROR(VLOOKUP($I128,'TB. Bantuan'!$C$3:$E$28,2,0)=0),"x",VLOOKUP($I128,'TB. Bantuan'!$C$3:$E$28,2,0))</f>
        <v>N</v>
      </c>
      <c r="AO128" s="342" t="str">
        <f>IF(ISERROR(VLOOKUP($Q128,'TB. Bantuan'!$C$3:$E$28,2,0)=0),"x",VLOOKUP($Q128,'TB. Bantuan'!$C$3:$E$28,2,0))</f>
        <v>N</v>
      </c>
      <c r="AP128" s="342" t="str">
        <f>IF(ISERROR(VLOOKUP($Y128,'TB. Bantuan'!$C$3:$E$28,2,0)=0),"x",VLOOKUP($Y128,'TB. Bantuan'!$C$3:$E$28,2,0))</f>
        <v>N</v>
      </c>
    </row>
    <row r="129" spans="2:42">
      <c r="B129" s="319" t="s">
        <v>21</v>
      </c>
      <c r="C129" s="323">
        <f t="shared" si="16"/>
        <v>123</v>
      </c>
      <c r="D129" s="324" t="s">
        <v>1</v>
      </c>
      <c r="E129" s="324">
        <v>12</v>
      </c>
      <c r="F129" s="324" t="s">
        <v>19</v>
      </c>
      <c r="G129" s="325">
        <v>16.5</v>
      </c>
      <c r="H129" s="325">
        <v>144</v>
      </c>
      <c r="I129" s="327" t="s">
        <v>23</v>
      </c>
      <c r="K129" s="323">
        <f t="shared" si="17"/>
        <v>123</v>
      </c>
      <c r="L129" s="324" t="s">
        <v>1</v>
      </c>
      <c r="M129" s="324">
        <v>11</v>
      </c>
      <c r="N129" s="324" t="s">
        <v>19</v>
      </c>
      <c r="O129" s="325">
        <v>10.5</v>
      </c>
      <c r="P129" s="325">
        <v>86</v>
      </c>
      <c r="Q129" s="327" t="s">
        <v>23</v>
      </c>
      <c r="S129" s="323">
        <f t="shared" si="18"/>
        <v>123</v>
      </c>
      <c r="T129" s="324" t="s">
        <v>1</v>
      </c>
      <c r="U129" s="324">
        <v>10</v>
      </c>
      <c r="V129" s="324" t="s">
        <v>19</v>
      </c>
      <c r="W129" s="325">
        <v>24</v>
      </c>
      <c r="X129" s="325">
        <v>321</v>
      </c>
      <c r="Y129" s="327" t="s">
        <v>23</v>
      </c>
      <c r="AA129" s="341">
        <f t="shared" si="10"/>
        <v>16.5</v>
      </c>
      <c r="AB129" s="342" t="str">
        <f t="shared" si="10"/>
        <v>x</v>
      </c>
      <c r="AC129" s="343">
        <f t="shared" si="11"/>
        <v>144</v>
      </c>
      <c r="AD129" s="343" t="str">
        <f t="shared" si="11"/>
        <v>x</v>
      </c>
      <c r="AE129" s="342">
        <f t="shared" si="12"/>
        <v>10.5</v>
      </c>
      <c r="AF129" s="342" t="str">
        <f t="shared" si="12"/>
        <v>x</v>
      </c>
      <c r="AG129" s="343">
        <f t="shared" si="13"/>
        <v>86</v>
      </c>
      <c r="AH129" s="343" t="str">
        <f t="shared" si="13"/>
        <v>x</v>
      </c>
      <c r="AI129" s="342">
        <f t="shared" si="14"/>
        <v>24</v>
      </c>
      <c r="AJ129" s="342" t="str">
        <f t="shared" si="14"/>
        <v>x</v>
      </c>
      <c r="AK129" s="343">
        <f t="shared" si="15"/>
        <v>321</v>
      </c>
      <c r="AL129" s="348" t="str">
        <f t="shared" si="15"/>
        <v>x</v>
      </c>
      <c r="AN129" s="342" t="str">
        <f>IF(ISERROR(VLOOKUP($I129,'TB. Bantuan'!$C$3:$E$28,2,0)=0),"x",VLOOKUP($I129,'TB. Bantuan'!$C$3:$E$28,2,0))</f>
        <v>N</v>
      </c>
      <c r="AO129" s="342" t="str">
        <f>IF(ISERROR(VLOOKUP($Q129,'TB. Bantuan'!$C$3:$E$28,2,0)=0),"x",VLOOKUP($Q129,'TB. Bantuan'!$C$3:$E$28,2,0))</f>
        <v>N</v>
      </c>
      <c r="AP129" s="342" t="str">
        <f>IF(ISERROR(VLOOKUP($Y129,'TB. Bantuan'!$C$3:$E$28,2,0)=0),"x",VLOOKUP($Y129,'TB. Bantuan'!$C$3:$E$28,2,0))</f>
        <v>N</v>
      </c>
    </row>
    <row r="130" spans="2:42">
      <c r="B130" s="319" t="s">
        <v>21</v>
      </c>
      <c r="C130" s="323">
        <f t="shared" si="16"/>
        <v>124</v>
      </c>
      <c r="D130" s="324" t="s">
        <v>1</v>
      </c>
      <c r="E130" s="324">
        <v>12</v>
      </c>
      <c r="F130" s="324" t="s">
        <v>19</v>
      </c>
      <c r="G130" s="325">
        <v>22</v>
      </c>
      <c r="H130" s="325">
        <v>258</v>
      </c>
      <c r="I130" s="327" t="s">
        <v>23</v>
      </c>
      <c r="K130" s="323">
        <f t="shared" si="17"/>
        <v>124</v>
      </c>
      <c r="L130" s="324" t="s">
        <v>1</v>
      </c>
      <c r="M130" s="324">
        <v>11</v>
      </c>
      <c r="N130" s="324" t="s">
        <v>19</v>
      </c>
      <c r="O130" s="325">
        <v>18</v>
      </c>
      <c r="P130" s="325">
        <v>178</v>
      </c>
      <c r="Q130" s="327" t="s">
        <v>23</v>
      </c>
      <c r="S130" s="323">
        <f t="shared" si="18"/>
        <v>124</v>
      </c>
      <c r="T130" s="324" t="s">
        <v>1</v>
      </c>
      <c r="U130" s="324">
        <v>10</v>
      </c>
      <c r="V130" s="324" t="s">
        <v>19</v>
      </c>
      <c r="W130" s="325">
        <v>20.5</v>
      </c>
      <c r="X130" s="325">
        <v>234</v>
      </c>
      <c r="Y130" s="327" t="s">
        <v>23</v>
      </c>
      <c r="AA130" s="341">
        <f t="shared" si="10"/>
        <v>22</v>
      </c>
      <c r="AB130" s="342" t="str">
        <f t="shared" si="10"/>
        <v>x</v>
      </c>
      <c r="AC130" s="343">
        <f t="shared" si="11"/>
        <v>258</v>
      </c>
      <c r="AD130" s="343" t="str">
        <f t="shared" si="11"/>
        <v>x</v>
      </c>
      <c r="AE130" s="342">
        <f t="shared" si="12"/>
        <v>18</v>
      </c>
      <c r="AF130" s="342" t="str">
        <f t="shared" si="12"/>
        <v>x</v>
      </c>
      <c r="AG130" s="343">
        <f t="shared" si="13"/>
        <v>178</v>
      </c>
      <c r="AH130" s="343" t="str">
        <f t="shared" si="13"/>
        <v>x</v>
      </c>
      <c r="AI130" s="342">
        <f t="shared" si="14"/>
        <v>20.5</v>
      </c>
      <c r="AJ130" s="342" t="str">
        <f t="shared" si="14"/>
        <v>x</v>
      </c>
      <c r="AK130" s="343">
        <f t="shared" si="15"/>
        <v>234</v>
      </c>
      <c r="AL130" s="348" t="str">
        <f t="shared" si="15"/>
        <v>x</v>
      </c>
      <c r="AN130" s="342" t="str">
        <f>IF(ISERROR(VLOOKUP($I130,'TB. Bantuan'!$C$3:$E$28,2,0)=0),"x",VLOOKUP($I130,'TB. Bantuan'!$C$3:$E$28,2,0))</f>
        <v>N</v>
      </c>
      <c r="AO130" s="342" t="str">
        <f>IF(ISERROR(VLOOKUP($Q130,'TB. Bantuan'!$C$3:$E$28,2,0)=0),"x",VLOOKUP($Q130,'TB. Bantuan'!$C$3:$E$28,2,0))</f>
        <v>N</v>
      </c>
      <c r="AP130" s="342" t="str">
        <f>IF(ISERROR(VLOOKUP($Y130,'TB. Bantuan'!$C$3:$E$28,2,0)=0),"x",VLOOKUP($Y130,'TB. Bantuan'!$C$3:$E$28,2,0))</f>
        <v>N</v>
      </c>
    </row>
    <row r="131" spans="2:42">
      <c r="B131" s="319" t="s">
        <v>21</v>
      </c>
      <c r="C131" s="323">
        <f t="shared" si="16"/>
        <v>125</v>
      </c>
      <c r="D131" s="324" t="s">
        <v>1</v>
      </c>
      <c r="E131" s="324">
        <v>12</v>
      </c>
      <c r="F131" s="324" t="s">
        <v>19</v>
      </c>
      <c r="G131" s="325">
        <v>22</v>
      </c>
      <c r="H131" s="325">
        <v>190</v>
      </c>
      <c r="I131" s="327" t="s">
        <v>23</v>
      </c>
      <c r="K131" s="323">
        <f t="shared" si="17"/>
        <v>125</v>
      </c>
      <c r="L131" s="324" t="s">
        <v>1</v>
      </c>
      <c r="M131" s="324">
        <v>11</v>
      </c>
      <c r="N131" s="324" t="s">
        <v>19</v>
      </c>
      <c r="O131" s="325">
        <v>27.5</v>
      </c>
      <c r="P131" s="325">
        <v>255</v>
      </c>
      <c r="Q131" s="327" t="s">
        <v>23</v>
      </c>
      <c r="S131" s="323">
        <f t="shared" si="18"/>
        <v>125</v>
      </c>
      <c r="T131" s="324" t="s">
        <v>1</v>
      </c>
      <c r="U131" s="324">
        <v>10</v>
      </c>
      <c r="V131" s="324" t="s">
        <v>19</v>
      </c>
      <c r="W131" s="325">
        <v>16.5</v>
      </c>
      <c r="X131" s="325">
        <v>161</v>
      </c>
      <c r="Y131" s="327" t="s">
        <v>23</v>
      </c>
      <c r="AA131" s="341">
        <f t="shared" si="10"/>
        <v>22</v>
      </c>
      <c r="AB131" s="342" t="str">
        <f t="shared" si="10"/>
        <v>x</v>
      </c>
      <c r="AC131" s="343">
        <f t="shared" si="11"/>
        <v>190</v>
      </c>
      <c r="AD131" s="343" t="str">
        <f t="shared" si="11"/>
        <v>x</v>
      </c>
      <c r="AE131" s="342">
        <f t="shared" si="12"/>
        <v>27.5</v>
      </c>
      <c r="AF131" s="342" t="str">
        <f t="shared" si="12"/>
        <v>x</v>
      </c>
      <c r="AG131" s="343">
        <f t="shared" si="13"/>
        <v>255</v>
      </c>
      <c r="AH131" s="343" t="str">
        <f t="shared" si="13"/>
        <v>x</v>
      </c>
      <c r="AI131" s="342">
        <f t="shared" si="14"/>
        <v>16.5</v>
      </c>
      <c r="AJ131" s="342" t="str">
        <f t="shared" si="14"/>
        <v>x</v>
      </c>
      <c r="AK131" s="343">
        <f t="shared" si="15"/>
        <v>161</v>
      </c>
      <c r="AL131" s="348" t="str">
        <f t="shared" si="15"/>
        <v>x</v>
      </c>
      <c r="AN131" s="342" t="str">
        <f>IF(ISERROR(VLOOKUP($I131,'TB. Bantuan'!$C$3:$E$28,2,0)=0),"x",VLOOKUP($I131,'TB. Bantuan'!$C$3:$E$28,2,0))</f>
        <v>N</v>
      </c>
      <c r="AO131" s="342" t="str">
        <f>IF(ISERROR(VLOOKUP($Q131,'TB. Bantuan'!$C$3:$E$28,2,0)=0),"x",VLOOKUP($Q131,'TB. Bantuan'!$C$3:$E$28,2,0))</f>
        <v>N</v>
      </c>
      <c r="AP131" s="342" t="str">
        <f>IF(ISERROR(VLOOKUP($Y131,'TB. Bantuan'!$C$3:$E$28,2,0)=0),"x",VLOOKUP($Y131,'TB. Bantuan'!$C$3:$E$28,2,0))</f>
        <v>N</v>
      </c>
    </row>
    <row r="132" spans="2:42">
      <c r="B132" s="319" t="s">
        <v>21</v>
      </c>
      <c r="C132" s="323">
        <f t="shared" si="16"/>
        <v>126</v>
      </c>
      <c r="D132" s="324" t="s">
        <v>1</v>
      </c>
      <c r="E132" s="324">
        <v>12</v>
      </c>
      <c r="F132" s="324" t="s">
        <v>19</v>
      </c>
      <c r="G132" s="325">
        <v>22</v>
      </c>
      <c r="H132" s="325">
        <v>261</v>
      </c>
      <c r="I132" s="327" t="s">
        <v>22</v>
      </c>
      <c r="K132" s="323">
        <f t="shared" si="17"/>
        <v>126</v>
      </c>
      <c r="L132" s="324" t="s">
        <v>1</v>
      </c>
      <c r="M132" s="324">
        <v>11</v>
      </c>
      <c r="N132" s="324" t="s">
        <v>19</v>
      </c>
      <c r="O132" s="325">
        <v>19</v>
      </c>
      <c r="P132" s="325">
        <v>251</v>
      </c>
      <c r="Q132" s="327" t="s">
        <v>22</v>
      </c>
      <c r="S132" s="323">
        <f t="shared" si="18"/>
        <v>126</v>
      </c>
      <c r="T132" s="324" t="s">
        <v>1</v>
      </c>
      <c r="U132" s="324">
        <v>10</v>
      </c>
      <c r="V132" s="324" t="s">
        <v>19</v>
      </c>
      <c r="W132" s="325">
        <v>16</v>
      </c>
      <c r="X132" s="325">
        <v>87</v>
      </c>
      <c r="Y132" s="327" t="s">
        <v>23</v>
      </c>
      <c r="AA132" s="341">
        <f t="shared" si="10"/>
        <v>22</v>
      </c>
      <c r="AB132" s="342" t="str">
        <f t="shared" si="10"/>
        <v>x</v>
      </c>
      <c r="AC132" s="343">
        <f t="shared" si="11"/>
        <v>261</v>
      </c>
      <c r="AD132" s="343" t="str">
        <f t="shared" si="11"/>
        <v>x</v>
      </c>
      <c r="AE132" s="342">
        <f t="shared" si="12"/>
        <v>19</v>
      </c>
      <c r="AF132" s="342" t="str">
        <f t="shared" si="12"/>
        <v>x</v>
      </c>
      <c r="AG132" s="343">
        <f t="shared" si="13"/>
        <v>251</v>
      </c>
      <c r="AH132" s="343" t="str">
        <f t="shared" si="13"/>
        <v>x</v>
      </c>
      <c r="AI132" s="342">
        <f t="shared" si="14"/>
        <v>16</v>
      </c>
      <c r="AJ132" s="342" t="str">
        <f t="shared" si="14"/>
        <v>x</v>
      </c>
      <c r="AK132" s="343">
        <f t="shared" si="15"/>
        <v>87</v>
      </c>
      <c r="AL132" s="348" t="str">
        <f t="shared" si="15"/>
        <v>x</v>
      </c>
      <c r="AN132" s="342" t="str">
        <f>IF(ISERROR(VLOOKUP($I132,'TB. Bantuan'!$C$3:$E$28,2,0)=0),"x",VLOOKUP($I132,'TB. Bantuan'!$C$3:$E$28,2,0))</f>
        <v>T2</v>
      </c>
      <c r="AO132" s="342" t="str">
        <f>IF(ISERROR(VLOOKUP($Q132,'TB. Bantuan'!$C$3:$E$28,2,0)=0),"x",VLOOKUP($Q132,'TB. Bantuan'!$C$3:$E$28,2,0))</f>
        <v>T2</v>
      </c>
      <c r="AP132" s="342" t="str">
        <f>IF(ISERROR(VLOOKUP($Y132,'TB. Bantuan'!$C$3:$E$28,2,0)=0),"x",VLOOKUP($Y132,'TB. Bantuan'!$C$3:$E$28,2,0))</f>
        <v>N</v>
      </c>
    </row>
    <row r="133" spans="2:42">
      <c r="B133" s="319" t="s">
        <v>21</v>
      </c>
      <c r="C133" s="323">
        <f t="shared" si="16"/>
        <v>127</v>
      </c>
      <c r="D133" s="324" t="s">
        <v>1</v>
      </c>
      <c r="E133" s="324">
        <v>12</v>
      </c>
      <c r="F133" s="324" t="s">
        <v>19</v>
      </c>
      <c r="G133" s="325">
        <v>27</v>
      </c>
      <c r="H133" s="325">
        <v>283</v>
      </c>
      <c r="I133" s="327" t="s">
        <v>23</v>
      </c>
      <c r="K133" s="323">
        <f t="shared" si="17"/>
        <v>127</v>
      </c>
      <c r="L133" s="324" t="s">
        <v>1</v>
      </c>
      <c r="M133" s="324">
        <v>11</v>
      </c>
      <c r="N133" s="324" t="s">
        <v>19</v>
      </c>
      <c r="O133" s="325">
        <v>16.5</v>
      </c>
      <c r="P133" s="325">
        <v>115</v>
      </c>
      <c r="Q133" s="327" t="s">
        <v>23</v>
      </c>
      <c r="S133" s="323">
        <f t="shared" si="18"/>
        <v>127</v>
      </c>
      <c r="T133" s="324" t="s">
        <v>1</v>
      </c>
      <c r="U133" s="324">
        <v>10</v>
      </c>
      <c r="V133" s="324" t="s">
        <v>19</v>
      </c>
      <c r="W133" s="325">
        <v>21.5</v>
      </c>
      <c r="X133" s="325">
        <v>217</v>
      </c>
      <c r="Y133" s="327" t="s">
        <v>23</v>
      </c>
      <c r="AA133" s="341">
        <f t="shared" si="10"/>
        <v>27</v>
      </c>
      <c r="AB133" s="342" t="str">
        <f t="shared" si="10"/>
        <v>x</v>
      </c>
      <c r="AC133" s="343">
        <f t="shared" si="11"/>
        <v>283</v>
      </c>
      <c r="AD133" s="343" t="str">
        <f t="shared" si="11"/>
        <v>x</v>
      </c>
      <c r="AE133" s="342">
        <f t="shared" si="12"/>
        <v>16.5</v>
      </c>
      <c r="AF133" s="342" t="str">
        <f t="shared" si="12"/>
        <v>x</v>
      </c>
      <c r="AG133" s="343">
        <f t="shared" si="13"/>
        <v>115</v>
      </c>
      <c r="AH133" s="343" t="str">
        <f t="shared" si="13"/>
        <v>x</v>
      </c>
      <c r="AI133" s="342">
        <f t="shared" si="14"/>
        <v>21.5</v>
      </c>
      <c r="AJ133" s="342" t="str">
        <f t="shared" si="14"/>
        <v>x</v>
      </c>
      <c r="AK133" s="343">
        <f t="shared" si="15"/>
        <v>217</v>
      </c>
      <c r="AL133" s="348" t="str">
        <f t="shared" si="15"/>
        <v>x</v>
      </c>
      <c r="AN133" s="342" t="str">
        <f>IF(ISERROR(VLOOKUP($I133,'TB. Bantuan'!$C$3:$E$28,2,0)=0),"x",VLOOKUP($I133,'TB. Bantuan'!$C$3:$E$28,2,0))</f>
        <v>N</v>
      </c>
      <c r="AO133" s="342" t="str">
        <f>IF(ISERROR(VLOOKUP($Q133,'TB. Bantuan'!$C$3:$E$28,2,0)=0),"x",VLOOKUP($Q133,'TB. Bantuan'!$C$3:$E$28,2,0))</f>
        <v>N</v>
      </c>
      <c r="AP133" s="342" t="str">
        <f>IF(ISERROR(VLOOKUP($Y133,'TB. Bantuan'!$C$3:$E$28,2,0)=0),"x",VLOOKUP($Y133,'TB. Bantuan'!$C$3:$E$28,2,0))</f>
        <v>N</v>
      </c>
    </row>
    <row r="134" spans="2:42">
      <c r="B134" s="319" t="s">
        <v>21</v>
      </c>
      <c r="C134" s="323">
        <f t="shared" si="16"/>
        <v>128</v>
      </c>
      <c r="D134" s="324" t="s">
        <v>1</v>
      </c>
      <c r="E134" s="324">
        <v>12</v>
      </c>
      <c r="F134" s="324" t="s">
        <v>19</v>
      </c>
      <c r="G134" s="325">
        <v>23.5</v>
      </c>
      <c r="H134" s="325">
        <v>194</v>
      </c>
      <c r="I134" s="327" t="s">
        <v>23</v>
      </c>
      <c r="K134" s="323">
        <f t="shared" si="17"/>
        <v>128</v>
      </c>
      <c r="L134" s="324" t="s">
        <v>1</v>
      </c>
      <c r="M134" s="324">
        <v>11</v>
      </c>
      <c r="N134" s="324" t="s">
        <v>19</v>
      </c>
      <c r="O134" s="325">
        <v>15</v>
      </c>
      <c r="P134" s="325">
        <v>112</v>
      </c>
      <c r="Q134" s="327" t="s">
        <v>23</v>
      </c>
      <c r="S134" s="323">
        <f t="shared" si="18"/>
        <v>128</v>
      </c>
      <c r="T134" s="324" t="s">
        <v>1</v>
      </c>
      <c r="U134" s="324">
        <v>10</v>
      </c>
      <c r="V134" s="324" t="s">
        <v>19</v>
      </c>
      <c r="W134" s="325">
        <v>20</v>
      </c>
      <c r="X134" s="325">
        <v>290</v>
      </c>
      <c r="Y134" s="327" t="s">
        <v>29</v>
      </c>
      <c r="AA134" s="341">
        <f t="shared" si="10"/>
        <v>23.5</v>
      </c>
      <c r="AB134" s="342" t="str">
        <f t="shared" si="10"/>
        <v>x</v>
      </c>
      <c r="AC134" s="343">
        <f t="shared" si="11"/>
        <v>194</v>
      </c>
      <c r="AD134" s="343" t="str">
        <f t="shared" si="11"/>
        <v>x</v>
      </c>
      <c r="AE134" s="342">
        <f t="shared" si="12"/>
        <v>15</v>
      </c>
      <c r="AF134" s="342" t="str">
        <f t="shared" si="12"/>
        <v>x</v>
      </c>
      <c r="AG134" s="343">
        <f t="shared" si="13"/>
        <v>112</v>
      </c>
      <c r="AH134" s="343" t="str">
        <f t="shared" si="13"/>
        <v>x</v>
      </c>
      <c r="AI134" s="342">
        <f t="shared" si="14"/>
        <v>20</v>
      </c>
      <c r="AJ134" s="342" t="str">
        <f t="shared" si="14"/>
        <v>x</v>
      </c>
      <c r="AK134" s="343">
        <f t="shared" si="15"/>
        <v>290</v>
      </c>
      <c r="AL134" s="348" t="str">
        <f t="shared" si="15"/>
        <v>x</v>
      </c>
      <c r="AN134" s="342" t="str">
        <f>IF(ISERROR(VLOOKUP($I134,'TB. Bantuan'!$C$3:$E$28,2,0)=0),"x",VLOOKUP($I134,'TB. Bantuan'!$C$3:$E$28,2,0))</f>
        <v>N</v>
      </c>
      <c r="AO134" s="342" t="str">
        <f>IF(ISERROR(VLOOKUP($Q134,'TB. Bantuan'!$C$3:$E$28,2,0)=0),"x",VLOOKUP($Q134,'TB. Bantuan'!$C$3:$E$28,2,0))</f>
        <v>N</v>
      </c>
      <c r="AP134" s="342" t="str">
        <f>IF(ISERROR(VLOOKUP($Y134,'TB. Bantuan'!$C$3:$E$28,2,0)=0),"x",VLOOKUP($Y134,'TB. Bantuan'!$C$3:$E$28,2,0))</f>
        <v>T3</v>
      </c>
    </row>
    <row r="135" spans="2:42">
      <c r="B135" s="319" t="s">
        <v>21</v>
      </c>
      <c r="C135" s="323">
        <f t="shared" si="16"/>
        <v>129</v>
      </c>
      <c r="D135" s="324" t="s">
        <v>1</v>
      </c>
      <c r="E135" s="324">
        <v>12</v>
      </c>
      <c r="F135" s="324" t="s">
        <v>19</v>
      </c>
      <c r="G135" s="325">
        <v>26.5</v>
      </c>
      <c r="H135" s="325">
        <v>218</v>
      </c>
      <c r="I135" s="327" t="s">
        <v>27</v>
      </c>
      <c r="K135" s="323">
        <f t="shared" si="17"/>
        <v>129</v>
      </c>
      <c r="L135" s="324" t="s">
        <v>1</v>
      </c>
      <c r="M135" s="324">
        <v>11</v>
      </c>
      <c r="N135" s="324" t="s">
        <v>19</v>
      </c>
      <c r="O135" s="325">
        <v>24.5</v>
      </c>
      <c r="P135" s="325">
        <v>284</v>
      </c>
      <c r="Q135" s="327" t="s">
        <v>23</v>
      </c>
      <c r="S135" s="323">
        <f t="shared" si="18"/>
        <v>129</v>
      </c>
      <c r="T135" s="324" t="s">
        <v>1</v>
      </c>
      <c r="U135" s="324">
        <v>10</v>
      </c>
      <c r="V135" s="324" t="s">
        <v>19</v>
      </c>
      <c r="W135" s="325">
        <v>24.5</v>
      </c>
      <c r="X135" s="325">
        <v>295</v>
      </c>
      <c r="Y135" s="327" t="s">
        <v>23</v>
      </c>
      <c r="AA135" s="341">
        <f t="shared" si="10"/>
        <v>26.5</v>
      </c>
      <c r="AB135" s="342" t="str">
        <f t="shared" si="10"/>
        <v>x</v>
      </c>
      <c r="AC135" s="343">
        <f t="shared" si="11"/>
        <v>218</v>
      </c>
      <c r="AD135" s="343" t="str">
        <f t="shared" si="11"/>
        <v>x</v>
      </c>
      <c r="AE135" s="342">
        <f t="shared" si="12"/>
        <v>24.5</v>
      </c>
      <c r="AF135" s="342" t="str">
        <f t="shared" si="12"/>
        <v>x</v>
      </c>
      <c r="AG135" s="343">
        <f t="shared" si="13"/>
        <v>284</v>
      </c>
      <c r="AH135" s="343" t="str">
        <f t="shared" si="13"/>
        <v>x</v>
      </c>
      <c r="AI135" s="342">
        <f t="shared" si="14"/>
        <v>24.5</v>
      </c>
      <c r="AJ135" s="342" t="str">
        <f t="shared" si="14"/>
        <v>x</v>
      </c>
      <c r="AK135" s="343">
        <f t="shared" si="15"/>
        <v>295</v>
      </c>
      <c r="AL135" s="348" t="str">
        <f t="shared" si="15"/>
        <v>x</v>
      </c>
      <c r="AN135" s="342" t="str">
        <f>IF(ISERROR(VLOOKUP($I135,'TB. Bantuan'!$C$3:$E$28,2,0)=0),"x",VLOOKUP($I135,'TB. Bantuan'!$C$3:$E$28,2,0))</f>
        <v>DR</v>
      </c>
      <c r="AO135" s="342" t="str">
        <f>IF(ISERROR(VLOOKUP($Q135,'TB. Bantuan'!$C$3:$E$28,2,0)=0),"x",VLOOKUP($Q135,'TB. Bantuan'!$C$3:$E$28,2,0))</f>
        <v>N</v>
      </c>
      <c r="AP135" s="342" t="str">
        <f>IF(ISERROR(VLOOKUP($Y135,'TB. Bantuan'!$C$3:$E$28,2,0)=0),"x",VLOOKUP($Y135,'TB. Bantuan'!$C$3:$E$28,2,0))</f>
        <v>N</v>
      </c>
    </row>
    <row r="136" spans="2:42">
      <c r="B136" s="319" t="s">
        <v>21</v>
      </c>
      <c r="C136" s="323">
        <f t="shared" si="16"/>
        <v>130</v>
      </c>
      <c r="D136" s="324" t="s">
        <v>1</v>
      </c>
      <c r="E136" s="324">
        <v>12</v>
      </c>
      <c r="F136" s="324" t="s">
        <v>19</v>
      </c>
      <c r="G136" s="325">
        <v>24</v>
      </c>
      <c r="H136" s="325">
        <v>277</v>
      </c>
      <c r="I136" s="327" t="s">
        <v>23</v>
      </c>
      <c r="K136" s="323">
        <f t="shared" si="17"/>
        <v>130</v>
      </c>
      <c r="L136" s="324" t="s">
        <v>1</v>
      </c>
      <c r="M136" s="324">
        <v>11</v>
      </c>
      <c r="N136" s="324" t="s">
        <v>19</v>
      </c>
      <c r="O136" s="325">
        <v>24.5</v>
      </c>
      <c r="P136" s="325">
        <v>255</v>
      </c>
      <c r="Q136" s="327" t="s">
        <v>23</v>
      </c>
      <c r="S136" s="323">
        <f t="shared" si="18"/>
        <v>130</v>
      </c>
      <c r="T136" s="324" t="s">
        <v>1</v>
      </c>
      <c r="U136" s="324">
        <v>10</v>
      </c>
      <c r="V136" s="324" t="s">
        <v>19</v>
      </c>
      <c r="W136" s="325">
        <v>23.5</v>
      </c>
      <c r="X136" s="325">
        <v>311</v>
      </c>
      <c r="Y136" s="327" t="s">
        <v>22</v>
      </c>
      <c r="AA136" s="341">
        <f t="shared" ref="AA136:AB199" si="19">IF($F136=AA$5,$G136,"x")</f>
        <v>24</v>
      </c>
      <c r="AB136" s="342" t="str">
        <f t="shared" si="19"/>
        <v>x</v>
      </c>
      <c r="AC136" s="343">
        <f t="shared" ref="AC136:AD199" si="20">IF($F136=AC$5,$H136,"x")</f>
        <v>277</v>
      </c>
      <c r="AD136" s="343" t="str">
        <f t="shared" si="20"/>
        <v>x</v>
      </c>
      <c r="AE136" s="342">
        <f t="shared" ref="AE136:AF199" si="21">IF($N136=AE$5,$O136,"x")</f>
        <v>24.5</v>
      </c>
      <c r="AF136" s="342" t="str">
        <f t="shared" si="21"/>
        <v>x</v>
      </c>
      <c r="AG136" s="343">
        <f t="shared" ref="AG136:AH199" si="22">IF($N136=AG$5,$P136,"x")</f>
        <v>255</v>
      </c>
      <c r="AH136" s="343" t="str">
        <f t="shared" si="22"/>
        <v>x</v>
      </c>
      <c r="AI136" s="342">
        <f t="shared" ref="AI136:AJ199" si="23">IF($V136=AI$5,$W136,"x")</f>
        <v>23.5</v>
      </c>
      <c r="AJ136" s="342" t="str">
        <f t="shared" si="23"/>
        <v>x</v>
      </c>
      <c r="AK136" s="343">
        <f t="shared" ref="AK136:AL199" si="24">IF($V136=AK$5,$X136,"x")</f>
        <v>311</v>
      </c>
      <c r="AL136" s="348" t="str">
        <f t="shared" si="24"/>
        <v>x</v>
      </c>
      <c r="AN136" s="342" t="str">
        <f>IF(ISERROR(VLOOKUP($I136,'TB. Bantuan'!$C$3:$E$28,2,0)=0),"x",VLOOKUP($I136,'TB. Bantuan'!$C$3:$E$28,2,0))</f>
        <v>N</v>
      </c>
      <c r="AO136" s="342" t="str">
        <f>IF(ISERROR(VLOOKUP($Q136,'TB. Bantuan'!$C$3:$E$28,2,0)=0),"x",VLOOKUP($Q136,'TB. Bantuan'!$C$3:$E$28,2,0))</f>
        <v>N</v>
      </c>
      <c r="AP136" s="342" t="str">
        <f>IF(ISERROR(VLOOKUP($Y136,'TB. Bantuan'!$C$3:$E$28,2,0)=0),"x",VLOOKUP($Y136,'TB. Bantuan'!$C$3:$E$28,2,0))</f>
        <v>T2</v>
      </c>
    </row>
    <row r="137" spans="2:42">
      <c r="B137" s="319" t="s">
        <v>21</v>
      </c>
      <c r="C137" s="323">
        <f t="shared" ref="C137:C200" si="25">C136+1</f>
        <v>131</v>
      </c>
      <c r="D137" s="324" t="s">
        <v>1</v>
      </c>
      <c r="E137" s="324">
        <v>12</v>
      </c>
      <c r="F137" s="324" t="s">
        <v>19</v>
      </c>
      <c r="G137" s="325">
        <v>21</v>
      </c>
      <c r="H137" s="325">
        <v>223</v>
      </c>
      <c r="I137" s="327" t="s">
        <v>23</v>
      </c>
      <c r="K137" s="323">
        <f t="shared" ref="K137:K200" si="26">K136+1</f>
        <v>131</v>
      </c>
      <c r="L137" s="324" t="s">
        <v>1</v>
      </c>
      <c r="M137" s="324">
        <v>11</v>
      </c>
      <c r="N137" s="324" t="s">
        <v>19</v>
      </c>
      <c r="O137" s="325">
        <v>20.5</v>
      </c>
      <c r="P137" s="325">
        <v>167</v>
      </c>
      <c r="Q137" s="327" t="s">
        <v>23</v>
      </c>
      <c r="S137" s="323">
        <f t="shared" ref="S137:S200" si="27">S136+1</f>
        <v>131</v>
      </c>
      <c r="T137" s="324" t="s">
        <v>1</v>
      </c>
      <c r="U137" s="324">
        <v>10</v>
      </c>
      <c r="V137" s="324" t="s">
        <v>19</v>
      </c>
      <c r="W137" s="325">
        <v>24</v>
      </c>
      <c r="X137" s="325">
        <v>351</v>
      </c>
      <c r="Y137" s="327" t="s">
        <v>23</v>
      </c>
      <c r="AA137" s="341">
        <f t="shared" si="19"/>
        <v>21</v>
      </c>
      <c r="AB137" s="342" t="str">
        <f t="shared" si="19"/>
        <v>x</v>
      </c>
      <c r="AC137" s="343">
        <f t="shared" si="20"/>
        <v>223</v>
      </c>
      <c r="AD137" s="343" t="str">
        <f t="shared" si="20"/>
        <v>x</v>
      </c>
      <c r="AE137" s="342">
        <f t="shared" si="21"/>
        <v>20.5</v>
      </c>
      <c r="AF137" s="342" t="str">
        <f t="shared" si="21"/>
        <v>x</v>
      </c>
      <c r="AG137" s="343">
        <f t="shared" si="22"/>
        <v>167</v>
      </c>
      <c r="AH137" s="343" t="str">
        <f t="shared" si="22"/>
        <v>x</v>
      </c>
      <c r="AI137" s="342">
        <f t="shared" si="23"/>
        <v>24</v>
      </c>
      <c r="AJ137" s="342" t="str">
        <f t="shared" si="23"/>
        <v>x</v>
      </c>
      <c r="AK137" s="343">
        <f t="shared" si="24"/>
        <v>351</v>
      </c>
      <c r="AL137" s="348" t="str">
        <f t="shared" si="24"/>
        <v>x</v>
      </c>
      <c r="AN137" s="342" t="str">
        <f>IF(ISERROR(VLOOKUP($I137,'TB. Bantuan'!$C$3:$E$28,2,0)=0),"x",VLOOKUP($I137,'TB. Bantuan'!$C$3:$E$28,2,0))</f>
        <v>N</v>
      </c>
      <c r="AO137" s="342" t="str">
        <f>IF(ISERROR(VLOOKUP($Q137,'TB. Bantuan'!$C$3:$E$28,2,0)=0),"x",VLOOKUP($Q137,'TB. Bantuan'!$C$3:$E$28,2,0))</f>
        <v>N</v>
      </c>
      <c r="AP137" s="342" t="str">
        <f>IF(ISERROR(VLOOKUP($Y137,'TB. Bantuan'!$C$3:$E$28,2,0)=0),"x",VLOOKUP($Y137,'TB. Bantuan'!$C$3:$E$28,2,0))</f>
        <v>N</v>
      </c>
    </row>
    <row r="138" spans="2:42">
      <c r="B138" s="319" t="s">
        <v>21</v>
      </c>
      <c r="C138" s="323">
        <f t="shared" si="25"/>
        <v>132</v>
      </c>
      <c r="D138" s="324" t="s">
        <v>1</v>
      </c>
      <c r="E138" s="324">
        <v>12</v>
      </c>
      <c r="F138" s="324" t="s">
        <v>19</v>
      </c>
      <c r="G138" s="325">
        <v>21.5</v>
      </c>
      <c r="H138" s="325">
        <v>282</v>
      </c>
      <c r="I138" s="327" t="s">
        <v>23</v>
      </c>
      <c r="K138" s="323">
        <f t="shared" si="26"/>
        <v>132</v>
      </c>
      <c r="L138" s="324" t="s">
        <v>1</v>
      </c>
      <c r="M138" s="324">
        <v>11</v>
      </c>
      <c r="N138" s="324" t="s">
        <v>19</v>
      </c>
      <c r="O138" s="325">
        <v>20</v>
      </c>
      <c r="P138" s="325">
        <v>137</v>
      </c>
      <c r="Q138" s="327" t="s">
        <v>23</v>
      </c>
      <c r="S138" s="323">
        <f t="shared" si="27"/>
        <v>132</v>
      </c>
      <c r="T138" s="324" t="s">
        <v>1</v>
      </c>
      <c r="U138" s="324">
        <v>10</v>
      </c>
      <c r="V138" s="324" t="s">
        <v>19</v>
      </c>
      <c r="W138" s="325">
        <v>21.5</v>
      </c>
      <c r="X138" s="325">
        <v>252</v>
      </c>
      <c r="Y138" s="327" t="s">
        <v>23</v>
      </c>
      <c r="AA138" s="341">
        <f t="shared" si="19"/>
        <v>21.5</v>
      </c>
      <c r="AB138" s="342" t="str">
        <f t="shared" si="19"/>
        <v>x</v>
      </c>
      <c r="AC138" s="343">
        <f t="shared" si="20"/>
        <v>282</v>
      </c>
      <c r="AD138" s="343" t="str">
        <f t="shared" si="20"/>
        <v>x</v>
      </c>
      <c r="AE138" s="342">
        <f t="shared" si="21"/>
        <v>20</v>
      </c>
      <c r="AF138" s="342" t="str">
        <f t="shared" si="21"/>
        <v>x</v>
      </c>
      <c r="AG138" s="343">
        <f t="shared" si="22"/>
        <v>137</v>
      </c>
      <c r="AH138" s="343" t="str">
        <f t="shared" si="22"/>
        <v>x</v>
      </c>
      <c r="AI138" s="342">
        <f t="shared" si="23"/>
        <v>21.5</v>
      </c>
      <c r="AJ138" s="342" t="str">
        <f t="shared" si="23"/>
        <v>x</v>
      </c>
      <c r="AK138" s="343">
        <f t="shared" si="24"/>
        <v>252</v>
      </c>
      <c r="AL138" s="348" t="str">
        <f t="shared" si="24"/>
        <v>x</v>
      </c>
      <c r="AN138" s="342" t="str">
        <f>IF(ISERROR(VLOOKUP($I138,'TB. Bantuan'!$C$3:$E$28,2,0)=0),"x",VLOOKUP($I138,'TB. Bantuan'!$C$3:$E$28,2,0))</f>
        <v>N</v>
      </c>
      <c r="AO138" s="342" t="str">
        <f>IF(ISERROR(VLOOKUP($Q138,'TB. Bantuan'!$C$3:$E$28,2,0)=0),"x",VLOOKUP($Q138,'TB. Bantuan'!$C$3:$E$28,2,0))</f>
        <v>N</v>
      </c>
      <c r="AP138" s="342" t="str">
        <f>IF(ISERROR(VLOOKUP($Y138,'TB. Bantuan'!$C$3:$E$28,2,0)=0),"x",VLOOKUP($Y138,'TB. Bantuan'!$C$3:$E$28,2,0))</f>
        <v>N</v>
      </c>
    </row>
    <row r="139" spans="2:42">
      <c r="B139" s="319" t="s">
        <v>21</v>
      </c>
      <c r="C139" s="323">
        <f t="shared" si="25"/>
        <v>133</v>
      </c>
      <c r="D139" s="324" t="s">
        <v>1</v>
      </c>
      <c r="E139" s="324">
        <v>12</v>
      </c>
      <c r="F139" s="324" t="s">
        <v>19</v>
      </c>
      <c r="G139" s="325">
        <v>20.5</v>
      </c>
      <c r="H139" s="325">
        <v>247</v>
      </c>
      <c r="I139" s="327" t="s">
        <v>23</v>
      </c>
      <c r="K139" s="323">
        <f t="shared" si="26"/>
        <v>133</v>
      </c>
      <c r="L139" s="324" t="s">
        <v>1</v>
      </c>
      <c r="M139" s="324">
        <v>11</v>
      </c>
      <c r="N139" s="324" t="s">
        <v>19</v>
      </c>
      <c r="O139" s="325">
        <v>21.5</v>
      </c>
      <c r="P139" s="325">
        <v>337</v>
      </c>
      <c r="Q139" s="327" t="s">
        <v>23</v>
      </c>
      <c r="S139" s="323">
        <f t="shared" si="27"/>
        <v>133</v>
      </c>
      <c r="T139" s="324" t="s">
        <v>1</v>
      </c>
      <c r="U139" s="324">
        <v>10</v>
      </c>
      <c r="V139" s="324" t="s">
        <v>19</v>
      </c>
      <c r="W139" s="325">
        <v>26</v>
      </c>
      <c r="X139" s="325">
        <v>372</v>
      </c>
      <c r="Y139" s="327" t="s">
        <v>23</v>
      </c>
      <c r="AA139" s="341">
        <f t="shared" si="19"/>
        <v>20.5</v>
      </c>
      <c r="AB139" s="342" t="str">
        <f t="shared" si="19"/>
        <v>x</v>
      </c>
      <c r="AC139" s="343">
        <f t="shared" si="20"/>
        <v>247</v>
      </c>
      <c r="AD139" s="343" t="str">
        <f t="shared" si="20"/>
        <v>x</v>
      </c>
      <c r="AE139" s="342">
        <f t="shared" si="21"/>
        <v>21.5</v>
      </c>
      <c r="AF139" s="342" t="str">
        <f t="shared" si="21"/>
        <v>x</v>
      </c>
      <c r="AG139" s="343">
        <f t="shared" si="22"/>
        <v>337</v>
      </c>
      <c r="AH139" s="343" t="str">
        <f t="shared" si="22"/>
        <v>x</v>
      </c>
      <c r="AI139" s="342">
        <f t="shared" si="23"/>
        <v>26</v>
      </c>
      <c r="AJ139" s="342" t="str">
        <f t="shared" si="23"/>
        <v>x</v>
      </c>
      <c r="AK139" s="343">
        <f t="shared" si="24"/>
        <v>372</v>
      </c>
      <c r="AL139" s="348" t="str">
        <f t="shared" si="24"/>
        <v>x</v>
      </c>
      <c r="AN139" s="342" t="str">
        <f>IF(ISERROR(VLOOKUP($I139,'TB. Bantuan'!$C$3:$E$28,2,0)=0),"x",VLOOKUP($I139,'TB. Bantuan'!$C$3:$E$28,2,0))</f>
        <v>N</v>
      </c>
      <c r="AO139" s="342" t="str">
        <f>IF(ISERROR(VLOOKUP($Q139,'TB. Bantuan'!$C$3:$E$28,2,0)=0),"x",VLOOKUP($Q139,'TB. Bantuan'!$C$3:$E$28,2,0))</f>
        <v>N</v>
      </c>
      <c r="AP139" s="342" t="str">
        <f>IF(ISERROR(VLOOKUP($Y139,'TB. Bantuan'!$C$3:$E$28,2,0)=0),"x",VLOOKUP($Y139,'TB. Bantuan'!$C$3:$E$28,2,0))</f>
        <v>N</v>
      </c>
    </row>
    <row r="140" spans="2:42">
      <c r="B140" s="319" t="s">
        <v>21</v>
      </c>
      <c r="C140" s="323">
        <f t="shared" si="25"/>
        <v>134</v>
      </c>
      <c r="D140" s="324" t="s">
        <v>1</v>
      </c>
      <c r="E140" s="324">
        <v>12</v>
      </c>
      <c r="F140" s="324" t="s">
        <v>19</v>
      </c>
      <c r="G140" s="325">
        <v>20</v>
      </c>
      <c r="H140" s="325">
        <v>231</v>
      </c>
      <c r="I140" s="327" t="s">
        <v>23</v>
      </c>
      <c r="K140" s="323">
        <f t="shared" si="26"/>
        <v>134</v>
      </c>
      <c r="L140" s="324" t="s">
        <v>1</v>
      </c>
      <c r="M140" s="324">
        <v>11</v>
      </c>
      <c r="N140" s="324" t="s">
        <v>19</v>
      </c>
      <c r="O140" s="325">
        <v>18</v>
      </c>
      <c r="P140" s="325">
        <v>176</v>
      </c>
      <c r="Q140" s="327" t="s">
        <v>23</v>
      </c>
      <c r="S140" s="323">
        <f t="shared" si="27"/>
        <v>134</v>
      </c>
      <c r="T140" s="324" t="s">
        <v>1</v>
      </c>
      <c r="U140" s="324">
        <v>10</v>
      </c>
      <c r="V140" s="324" t="s">
        <v>19</v>
      </c>
      <c r="W140" s="325">
        <v>21.5</v>
      </c>
      <c r="X140" s="325">
        <v>281</v>
      </c>
      <c r="Y140" s="327" t="s">
        <v>23</v>
      </c>
      <c r="AA140" s="341">
        <f t="shared" si="19"/>
        <v>20</v>
      </c>
      <c r="AB140" s="342" t="str">
        <f t="shared" si="19"/>
        <v>x</v>
      </c>
      <c r="AC140" s="343">
        <f t="shared" si="20"/>
        <v>231</v>
      </c>
      <c r="AD140" s="343" t="str">
        <f t="shared" si="20"/>
        <v>x</v>
      </c>
      <c r="AE140" s="342">
        <f t="shared" si="21"/>
        <v>18</v>
      </c>
      <c r="AF140" s="342" t="str">
        <f t="shared" si="21"/>
        <v>x</v>
      </c>
      <c r="AG140" s="343">
        <f t="shared" si="22"/>
        <v>176</v>
      </c>
      <c r="AH140" s="343" t="str">
        <f t="shared" si="22"/>
        <v>x</v>
      </c>
      <c r="AI140" s="342">
        <f t="shared" si="23"/>
        <v>21.5</v>
      </c>
      <c r="AJ140" s="342" t="str">
        <f t="shared" si="23"/>
        <v>x</v>
      </c>
      <c r="AK140" s="343">
        <f t="shared" si="24"/>
        <v>281</v>
      </c>
      <c r="AL140" s="348" t="str">
        <f t="shared" si="24"/>
        <v>x</v>
      </c>
      <c r="AN140" s="342" t="str">
        <f>IF(ISERROR(VLOOKUP($I140,'TB. Bantuan'!$C$3:$E$28,2,0)=0),"x",VLOOKUP($I140,'TB. Bantuan'!$C$3:$E$28,2,0))</f>
        <v>N</v>
      </c>
      <c r="AO140" s="342" t="str">
        <f>IF(ISERROR(VLOOKUP($Q140,'TB. Bantuan'!$C$3:$E$28,2,0)=0),"x",VLOOKUP($Q140,'TB. Bantuan'!$C$3:$E$28,2,0))</f>
        <v>N</v>
      </c>
      <c r="AP140" s="342" t="str">
        <f>IF(ISERROR(VLOOKUP($Y140,'TB. Bantuan'!$C$3:$E$28,2,0)=0),"x",VLOOKUP($Y140,'TB. Bantuan'!$C$3:$E$28,2,0))</f>
        <v>N</v>
      </c>
    </row>
    <row r="141" spans="2:42">
      <c r="B141" s="319" t="s">
        <v>21</v>
      </c>
      <c r="C141" s="323">
        <f t="shared" si="25"/>
        <v>135</v>
      </c>
      <c r="D141" s="324" t="s">
        <v>1</v>
      </c>
      <c r="E141" s="324">
        <v>12</v>
      </c>
      <c r="F141" s="324" t="s">
        <v>19</v>
      </c>
      <c r="G141" s="325">
        <v>21.5</v>
      </c>
      <c r="H141" s="325">
        <v>244</v>
      </c>
      <c r="I141" s="327" t="s">
        <v>23</v>
      </c>
      <c r="K141" s="323">
        <f t="shared" si="26"/>
        <v>135</v>
      </c>
      <c r="L141" s="324" t="s">
        <v>1</v>
      </c>
      <c r="M141" s="324">
        <v>11</v>
      </c>
      <c r="N141" s="324" t="s">
        <v>19</v>
      </c>
      <c r="O141" s="325">
        <v>21.5</v>
      </c>
      <c r="P141" s="325">
        <v>250</v>
      </c>
      <c r="Q141" s="327" t="s">
        <v>22</v>
      </c>
      <c r="S141" s="323">
        <f t="shared" si="27"/>
        <v>135</v>
      </c>
      <c r="T141" s="324" t="s">
        <v>1</v>
      </c>
      <c r="U141" s="324">
        <v>10</v>
      </c>
      <c r="V141" s="324" t="s">
        <v>19</v>
      </c>
      <c r="W141" s="325">
        <v>28</v>
      </c>
      <c r="X141" s="325">
        <v>244</v>
      </c>
      <c r="Y141" s="327" t="s">
        <v>23</v>
      </c>
      <c r="AA141" s="341">
        <f t="shared" si="19"/>
        <v>21.5</v>
      </c>
      <c r="AB141" s="342" t="str">
        <f t="shared" si="19"/>
        <v>x</v>
      </c>
      <c r="AC141" s="343">
        <f t="shared" si="20"/>
        <v>244</v>
      </c>
      <c r="AD141" s="343" t="str">
        <f t="shared" si="20"/>
        <v>x</v>
      </c>
      <c r="AE141" s="342">
        <f t="shared" si="21"/>
        <v>21.5</v>
      </c>
      <c r="AF141" s="342" t="str">
        <f t="shared" si="21"/>
        <v>x</v>
      </c>
      <c r="AG141" s="343">
        <f t="shared" si="22"/>
        <v>250</v>
      </c>
      <c r="AH141" s="343" t="str">
        <f t="shared" si="22"/>
        <v>x</v>
      </c>
      <c r="AI141" s="342">
        <f t="shared" si="23"/>
        <v>28</v>
      </c>
      <c r="AJ141" s="342" t="str">
        <f t="shared" si="23"/>
        <v>x</v>
      </c>
      <c r="AK141" s="343">
        <f t="shared" si="24"/>
        <v>244</v>
      </c>
      <c r="AL141" s="348" t="str">
        <f t="shared" si="24"/>
        <v>x</v>
      </c>
      <c r="AN141" s="342" t="str">
        <f>IF(ISERROR(VLOOKUP($I141,'TB. Bantuan'!$C$3:$E$28,2,0)=0),"x",VLOOKUP($I141,'TB. Bantuan'!$C$3:$E$28,2,0))</f>
        <v>N</v>
      </c>
      <c r="AO141" s="342" t="str">
        <f>IF(ISERROR(VLOOKUP($Q141,'TB. Bantuan'!$C$3:$E$28,2,0)=0),"x",VLOOKUP($Q141,'TB. Bantuan'!$C$3:$E$28,2,0))</f>
        <v>T2</v>
      </c>
      <c r="AP141" s="342" t="str">
        <f>IF(ISERROR(VLOOKUP($Y141,'TB. Bantuan'!$C$3:$E$28,2,0)=0),"x",VLOOKUP($Y141,'TB. Bantuan'!$C$3:$E$28,2,0))</f>
        <v>N</v>
      </c>
    </row>
    <row r="142" spans="2:42">
      <c r="B142" s="319" t="s">
        <v>21</v>
      </c>
      <c r="C142" s="323">
        <f t="shared" si="25"/>
        <v>136</v>
      </c>
      <c r="D142" s="324" t="s">
        <v>1</v>
      </c>
      <c r="E142" s="324">
        <v>12</v>
      </c>
      <c r="F142" s="324" t="s">
        <v>19</v>
      </c>
      <c r="G142" s="325">
        <v>22</v>
      </c>
      <c r="H142" s="325">
        <v>236</v>
      </c>
      <c r="I142" s="327" t="s">
        <v>23</v>
      </c>
      <c r="K142" s="323">
        <f t="shared" si="26"/>
        <v>136</v>
      </c>
      <c r="L142" s="324" t="s">
        <v>1</v>
      </c>
      <c r="M142" s="324">
        <v>11</v>
      </c>
      <c r="N142" s="324" t="s">
        <v>19</v>
      </c>
      <c r="O142" s="325">
        <v>21</v>
      </c>
      <c r="P142" s="325">
        <v>222</v>
      </c>
      <c r="Q142" s="327" t="s">
        <v>22</v>
      </c>
      <c r="S142" s="323">
        <f t="shared" si="27"/>
        <v>136</v>
      </c>
      <c r="T142" s="324" t="s">
        <v>1</v>
      </c>
      <c r="U142" s="324">
        <v>10</v>
      </c>
      <c r="V142" s="324" t="s">
        <v>19</v>
      </c>
      <c r="W142" s="325">
        <v>24</v>
      </c>
      <c r="X142" s="325">
        <v>200</v>
      </c>
      <c r="Y142" s="327" t="s">
        <v>23</v>
      </c>
      <c r="AA142" s="341">
        <f t="shared" si="19"/>
        <v>22</v>
      </c>
      <c r="AB142" s="342" t="str">
        <f t="shared" si="19"/>
        <v>x</v>
      </c>
      <c r="AC142" s="343">
        <f t="shared" si="20"/>
        <v>236</v>
      </c>
      <c r="AD142" s="343" t="str">
        <f t="shared" si="20"/>
        <v>x</v>
      </c>
      <c r="AE142" s="342">
        <f t="shared" si="21"/>
        <v>21</v>
      </c>
      <c r="AF142" s="342" t="str">
        <f t="shared" si="21"/>
        <v>x</v>
      </c>
      <c r="AG142" s="343">
        <f t="shared" si="22"/>
        <v>222</v>
      </c>
      <c r="AH142" s="343" t="str">
        <f t="shared" si="22"/>
        <v>x</v>
      </c>
      <c r="AI142" s="342">
        <f t="shared" si="23"/>
        <v>24</v>
      </c>
      <c r="AJ142" s="342" t="str">
        <f t="shared" si="23"/>
        <v>x</v>
      </c>
      <c r="AK142" s="343">
        <f t="shared" si="24"/>
        <v>200</v>
      </c>
      <c r="AL142" s="348" t="str">
        <f t="shared" si="24"/>
        <v>x</v>
      </c>
      <c r="AN142" s="342" t="str">
        <f>IF(ISERROR(VLOOKUP($I142,'TB. Bantuan'!$C$3:$E$28,2,0)=0),"x",VLOOKUP($I142,'TB. Bantuan'!$C$3:$E$28,2,0))</f>
        <v>N</v>
      </c>
      <c r="AO142" s="342" t="str">
        <f>IF(ISERROR(VLOOKUP($Q142,'TB. Bantuan'!$C$3:$E$28,2,0)=0),"x",VLOOKUP($Q142,'TB. Bantuan'!$C$3:$E$28,2,0))</f>
        <v>T2</v>
      </c>
      <c r="AP142" s="342" t="str">
        <f>IF(ISERROR(VLOOKUP($Y142,'TB. Bantuan'!$C$3:$E$28,2,0)=0),"x",VLOOKUP($Y142,'TB. Bantuan'!$C$3:$E$28,2,0))</f>
        <v>N</v>
      </c>
    </row>
    <row r="143" spans="2:42">
      <c r="B143" s="319" t="s">
        <v>21</v>
      </c>
      <c r="C143" s="323">
        <f t="shared" si="25"/>
        <v>137</v>
      </c>
      <c r="D143" s="324" t="s">
        <v>1</v>
      </c>
      <c r="E143" s="324">
        <v>12</v>
      </c>
      <c r="F143" s="324" t="s">
        <v>19</v>
      </c>
      <c r="G143" s="325">
        <v>22.5</v>
      </c>
      <c r="H143" s="325">
        <v>245</v>
      </c>
      <c r="I143" s="327" t="s">
        <v>23</v>
      </c>
      <c r="K143" s="323">
        <f t="shared" si="26"/>
        <v>137</v>
      </c>
      <c r="L143" s="324" t="s">
        <v>1</v>
      </c>
      <c r="M143" s="324">
        <v>11</v>
      </c>
      <c r="N143" s="324" t="s">
        <v>19</v>
      </c>
      <c r="O143" s="325">
        <v>13</v>
      </c>
      <c r="P143" s="325">
        <v>1010</v>
      </c>
      <c r="Q143" s="327" t="s">
        <v>23</v>
      </c>
      <c r="S143" s="323">
        <f t="shared" si="27"/>
        <v>137</v>
      </c>
      <c r="T143" s="324" t="s">
        <v>1</v>
      </c>
      <c r="U143" s="324">
        <v>10</v>
      </c>
      <c r="V143" s="324" t="s">
        <v>19</v>
      </c>
      <c r="W143" s="325">
        <v>24</v>
      </c>
      <c r="X143" s="325">
        <v>176</v>
      </c>
      <c r="Y143" s="327" t="s">
        <v>23</v>
      </c>
      <c r="AA143" s="341">
        <f t="shared" si="19"/>
        <v>22.5</v>
      </c>
      <c r="AB143" s="342" t="str">
        <f t="shared" si="19"/>
        <v>x</v>
      </c>
      <c r="AC143" s="343">
        <f t="shared" si="20"/>
        <v>245</v>
      </c>
      <c r="AD143" s="343" t="str">
        <f t="shared" si="20"/>
        <v>x</v>
      </c>
      <c r="AE143" s="342">
        <f t="shared" si="21"/>
        <v>13</v>
      </c>
      <c r="AF143" s="342" t="str">
        <f t="shared" si="21"/>
        <v>x</v>
      </c>
      <c r="AG143" s="343">
        <f t="shared" si="22"/>
        <v>1010</v>
      </c>
      <c r="AH143" s="343" t="str">
        <f t="shared" si="22"/>
        <v>x</v>
      </c>
      <c r="AI143" s="342">
        <f t="shared" si="23"/>
        <v>24</v>
      </c>
      <c r="AJ143" s="342" t="str">
        <f t="shared" si="23"/>
        <v>x</v>
      </c>
      <c r="AK143" s="343">
        <f t="shared" si="24"/>
        <v>176</v>
      </c>
      <c r="AL143" s="348" t="str">
        <f t="shared" si="24"/>
        <v>x</v>
      </c>
      <c r="AN143" s="342" t="str">
        <f>IF(ISERROR(VLOOKUP($I143,'TB. Bantuan'!$C$3:$E$28,2,0)=0),"x",VLOOKUP($I143,'TB. Bantuan'!$C$3:$E$28,2,0))</f>
        <v>N</v>
      </c>
      <c r="AO143" s="342" t="str">
        <f>IF(ISERROR(VLOOKUP($Q143,'TB. Bantuan'!$C$3:$E$28,2,0)=0),"x",VLOOKUP($Q143,'TB. Bantuan'!$C$3:$E$28,2,0))</f>
        <v>N</v>
      </c>
      <c r="AP143" s="342" t="str">
        <f>IF(ISERROR(VLOOKUP($Y143,'TB. Bantuan'!$C$3:$E$28,2,0)=0),"x",VLOOKUP($Y143,'TB. Bantuan'!$C$3:$E$28,2,0))</f>
        <v>N</v>
      </c>
    </row>
    <row r="144" spans="2:42">
      <c r="B144" s="319" t="s">
        <v>21</v>
      </c>
      <c r="C144" s="323">
        <f t="shared" si="25"/>
        <v>138</v>
      </c>
      <c r="D144" s="324" t="s">
        <v>1</v>
      </c>
      <c r="E144" s="324">
        <v>12</v>
      </c>
      <c r="F144" s="324" t="s">
        <v>19</v>
      </c>
      <c r="G144" s="325">
        <v>15.5</v>
      </c>
      <c r="H144" s="325">
        <v>133</v>
      </c>
      <c r="I144" s="327" t="s">
        <v>23</v>
      </c>
      <c r="K144" s="323">
        <f t="shared" si="26"/>
        <v>138</v>
      </c>
      <c r="L144" s="324" t="s">
        <v>1</v>
      </c>
      <c r="M144" s="324">
        <v>11</v>
      </c>
      <c r="N144" s="324" t="s">
        <v>19</v>
      </c>
      <c r="O144" s="325">
        <v>23</v>
      </c>
      <c r="P144" s="325">
        <v>326</v>
      </c>
      <c r="Q144" s="327" t="s">
        <v>23</v>
      </c>
      <c r="S144" s="323">
        <f t="shared" si="27"/>
        <v>138</v>
      </c>
      <c r="T144" s="324" t="s">
        <v>1</v>
      </c>
      <c r="U144" s="324">
        <v>10</v>
      </c>
      <c r="V144" s="324" t="s">
        <v>19</v>
      </c>
      <c r="W144" s="325">
        <v>18</v>
      </c>
      <c r="X144" s="325">
        <v>110</v>
      </c>
      <c r="Y144" s="327" t="s">
        <v>23</v>
      </c>
      <c r="AA144" s="341">
        <f t="shared" si="19"/>
        <v>15.5</v>
      </c>
      <c r="AB144" s="342" t="str">
        <f t="shared" si="19"/>
        <v>x</v>
      </c>
      <c r="AC144" s="343">
        <f t="shared" si="20"/>
        <v>133</v>
      </c>
      <c r="AD144" s="343" t="str">
        <f t="shared" si="20"/>
        <v>x</v>
      </c>
      <c r="AE144" s="342">
        <f t="shared" si="21"/>
        <v>23</v>
      </c>
      <c r="AF144" s="342" t="str">
        <f t="shared" si="21"/>
        <v>x</v>
      </c>
      <c r="AG144" s="343">
        <f t="shared" si="22"/>
        <v>326</v>
      </c>
      <c r="AH144" s="343" t="str">
        <f t="shared" si="22"/>
        <v>x</v>
      </c>
      <c r="AI144" s="342">
        <f t="shared" si="23"/>
        <v>18</v>
      </c>
      <c r="AJ144" s="342" t="str">
        <f t="shared" si="23"/>
        <v>x</v>
      </c>
      <c r="AK144" s="343">
        <f t="shared" si="24"/>
        <v>110</v>
      </c>
      <c r="AL144" s="348" t="str">
        <f t="shared" si="24"/>
        <v>x</v>
      </c>
      <c r="AN144" s="342" t="str">
        <f>IF(ISERROR(VLOOKUP($I144,'TB. Bantuan'!$C$3:$E$28,2,0)=0),"x",VLOOKUP($I144,'TB. Bantuan'!$C$3:$E$28,2,0))</f>
        <v>N</v>
      </c>
      <c r="AO144" s="342" t="str">
        <f>IF(ISERROR(VLOOKUP($Q144,'TB. Bantuan'!$C$3:$E$28,2,0)=0),"x",VLOOKUP($Q144,'TB. Bantuan'!$C$3:$E$28,2,0))</f>
        <v>N</v>
      </c>
      <c r="AP144" s="342" t="str">
        <f>IF(ISERROR(VLOOKUP($Y144,'TB. Bantuan'!$C$3:$E$28,2,0)=0),"x",VLOOKUP($Y144,'TB. Bantuan'!$C$3:$E$28,2,0))</f>
        <v>N</v>
      </c>
    </row>
    <row r="145" spans="2:42">
      <c r="B145" s="319" t="s">
        <v>21</v>
      </c>
      <c r="C145" s="323">
        <f t="shared" si="25"/>
        <v>139</v>
      </c>
      <c r="D145" s="324" t="s">
        <v>1</v>
      </c>
      <c r="E145" s="324">
        <v>12</v>
      </c>
      <c r="F145" s="324" t="s">
        <v>19</v>
      </c>
      <c r="G145" s="325">
        <v>9.5</v>
      </c>
      <c r="H145" s="325">
        <v>67</v>
      </c>
      <c r="I145" s="327" t="s">
        <v>23</v>
      </c>
      <c r="K145" s="323">
        <f t="shared" si="26"/>
        <v>139</v>
      </c>
      <c r="L145" s="324" t="s">
        <v>1</v>
      </c>
      <c r="M145" s="324">
        <v>11</v>
      </c>
      <c r="N145" s="324" t="s">
        <v>19</v>
      </c>
      <c r="O145" s="325">
        <v>23</v>
      </c>
      <c r="P145" s="325">
        <v>265</v>
      </c>
      <c r="Q145" s="327" t="s">
        <v>23</v>
      </c>
      <c r="S145" s="323">
        <f t="shared" si="27"/>
        <v>139</v>
      </c>
      <c r="T145" s="324" t="s">
        <v>1</v>
      </c>
      <c r="U145" s="324">
        <v>10</v>
      </c>
      <c r="V145" s="324" t="s">
        <v>19</v>
      </c>
      <c r="W145" s="325">
        <v>18.5</v>
      </c>
      <c r="X145" s="325">
        <v>175</v>
      </c>
      <c r="Y145" s="327" t="s">
        <v>23</v>
      </c>
      <c r="AA145" s="341">
        <f t="shared" si="19"/>
        <v>9.5</v>
      </c>
      <c r="AB145" s="342" t="str">
        <f t="shared" si="19"/>
        <v>x</v>
      </c>
      <c r="AC145" s="343">
        <f t="shared" si="20"/>
        <v>67</v>
      </c>
      <c r="AD145" s="343" t="str">
        <f t="shared" si="20"/>
        <v>x</v>
      </c>
      <c r="AE145" s="342">
        <f t="shared" si="21"/>
        <v>23</v>
      </c>
      <c r="AF145" s="342" t="str">
        <f t="shared" si="21"/>
        <v>x</v>
      </c>
      <c r="AG145" s="343">
        <f t="shared" si="22"/>
        <v>265</v>
      </c>
      <c r="AH145" s="343" t="str">
        <f t="shared" si="22"/>
        <v>x</v>
      </c>
      <c r="AI145" s="342">
        <f t="shared" si="23"/>
        <v>18.5</v>
      </c>
      <c r="AJ145" s="342" t="str">
        <f t="shared" si="23"/>
        <v>x</v>
      </c>
      <c r="AK145" s="343">
        <f t="shared" si="24"/>
        <v>175</v>
      </c>
      <c r="AL145" s="348" t="str">
        <f t="shared" si="24"/>
        <v>x</v>
      </c>
      <c r="AN145" s="342" t="str">
        <f>IF(ISERROR(VLOOKUP($I145,'TB. Bantuan'!$C$3:$E$28,2,0)=0),"x",VLOOKUP($I145,'TB. Bantuan'!$C$3:$E$28,2,0))</f>
        <v>N</v>
      </c>
      <c r="AO145" s="342" t="str">
        <f>IF(ISERROR(VLOOKUP($Q145,'TB. Bantuan'!$C$3:$E$28,2,0)=0),"x",VLOOKUP($Q145,'TB. Bantuan'!$C$3:$E$28,2,0))</f>
        <v>N</v>
      </c>
      <c r="AP145" s="342" t="str">
        <f>IF(ISERROR(VLOOKUP($Y145,'TB. Bantuan'!$C$3:$E$28,2,0)=0),"x",VLOOKUP($Y145,'TB. Bantuan'!$C$3:$E$28,2,0))</f>
        <v>N</v>
      </c>
    </row>
    <row r="146" spans="2:42">
      <c r="B146" s="319" t="s">
        <v>21</v>
      </c>
      <c r="C146" s="323">
        <f t="shared" si="25"/>
        <v>140</v>
      </c>
      <c r="D146" s="324" t="s">
        <v>1</v>
      </c>
      <c r="E146" s="324">
        <v>12</v>
      </c>
      <c r="F146" s="324" t="s">
        <v>19</v>
      </c>
      <c r="G146" s="325">
        <v>20</v>
      </c>
      <c r="H146" s="325">
        <v>130</v>
      </c>
      <c r="I146" s="327" t="s">
        <v>23</v>
      </c>
      <c r="K146" s="323">
        <f t="shared" si="26"/>
        <v>140</v>
      </c>
      <c r="L146" s="324" t="s">
        <v>1</v>
      </c>
      <c r="M146" s="324">
        <v>11</v>
      </c>
      <c r="N146" s="324" t="s">
        <v>19</v>
      </c>
      <c r="O146" s="325">
        <v>26</v>
      </c>
      <c r="P146" s="325">
        <v>231</v>
      </c>
      <c r="Q146" s="327" t="s">
        <v>23</v>
      </c>
      <c r="S146" s="323">
        <f t="shared" si="27"/>
        <v>140</v>
      </c>
      <c r="T146" s="324" t="s">
        <v>1</v>
      </c>
      <c r="U146" s="324">
        <v>10</v>
      </c>
      <c r="V146" s="324" t="s">
        <v>19</v>
      </c>
      <c r="W146" s="325">
        <v>21.5</v>
      </c>
      <c r="X146" s="325">
        <v>230</v>
      </c>
      <c r="Y146" s="327" t="s">
        <v>23</v>
      </c>
      <c r="AA146" s="341">
        <f t="shared" si="19"/>
        <v>20</v>
      </c>
      <c r="AB146" s="342" t="str">
        <f t="shared" si="19"/>
        <v>x</v>
      </c>
      <c r="AC146" s="343">
        <f t="shared" si="20"/>
        <v>130</v>
      </c>
      <c r="AD146" s="343" t="str">
        <f t="shared" si="20"/>
        <v>x</v>
      </c>
      <c r="AE146" s="342">
        <f t="shared" si="21"/>
        <v>26</v>
      </c>
      <c r="AF146" s="342" t="str">
        <f t="shared" si="21"/>
        <v>x</v>
      </c>
      <c r="AG146" s="343">
        <f t="shared" si="22"/>
        <v>231</v>
      </c>
      <c r="AH146" s="343" t="str">
        <f t="shared" si="22"/>
        <v>x</v>
      </c>
      <c r="AI146" s="342">
        <f t="shared" si="23"/>
        <v>21.5</v>
      </c>
      <c r="AJ146" s="342" t="str">
        <f t="shared" si="23"/>
        <v>x</v>
      </c>
      <c r="AK146" s="343">
        <f t="shared" si="24"/>
        <v>230</v>
      </c>
      <c r="AL146" s="348" t="str">
        <f t="shared" si="24"/>
        <v>x</v>
      </c>
      <c r="AN146" s="342" t="str">
        <f>IF(ISERROR(VLOOKUP($I146,'TB. Bantuan'!$C$3:$E$28,2,0)=0),"x",VLOOKUP($I146,'TB. Bantuan'!$C$3:$E$28,2,0))</f>
        <v>N</v>
      </c>
      <c r="AO146" s="342" t="str">
        <f>IF(ISERROR(VLOOKUP($Q146,'TB. Bantuan'!$C$3:$E$28,2,0)=0),"x",VLOOKUP($Q146,'TB. Bantuan'!$C$3:$E$28,2,0))</f>
        <v>N</v>
      </c>
      <c r="AP146" s="342" t="str">
        <f>IF(ISERROR(VLOOKUP($Y146,'TB. Bantuan'!$C$3:$E$28,2,0)=0),"x",VLOOKUP($Y146,'TB. Bantuan'!$C$3:$E$28,2,0))</f>
        <v>N</v>
      </c>
    </row>
    <row r="147" spans="2:42">
      <c r="B147" s="319" t="s">
        <v>21</v>
      </c>
      <c r="C147" s="323">
        <f t="shared" si="25"/>
        <v>141</v>
      </c>
      <c r="D147" s="324" t="s">
        <v>1</v>
      </c>
      <c r="E147" s="324">
        <v>12</v>
      </c>
      <c r="F147" s="324" t="s">
        <v>19</v>
      </c>
      <c r="G147" s="325">
        <v>24</v>
      </c>
      <c r="H147" s="325">
        <v>315</v>
      </c>
      <c r="I147" s="327" t="s">
        <v>23</v>
      </c>
      <c r="K147" s="323">
        <f t="shared" si="26"/>
        <v>141</v>
      </c>
      <c r="L147" s="324" t="s">
        <v>1</v>
      </c>
      <c r="M147" s="324">
        <v>11</v>
      </c>
      <c r="N147" s="324" t="s">
        <v>19</v>
      </c>
      <c r="O147" s="325">
        <v>21</v>
      </c>
      <c r="P147" s="325">
        <v>224</v>
      </c>
      <c r="Q147" s="327" t="s">
        <v>23</v>
      </c>
      <c r="S147" s="323">
        <f t="shared" si="27"/>
        <v>141</v>
      </c>
      <c r="T147" s="324" t="s">
        <v>1</v>
      </c>
      <c r="U147" s="324">
        <v>10</v>
      </c>
      <c r="V147" s="324" t="s">
        <v>19</v>
      </c>
      <c r="W147" s="325">
        <v>13</v>
      </c>
      <c r="X147" s="325">
        <v>81</v>
      </c>
      <c r="Y147" s="327" t="s">
        <v>23</v>
      </c>
      <c r="AA147" s="341">
        <f t="shared" si="19"/>
        <v>24</v>
      </c>
      <c r="AB147" s="342" t="str">
        <f t="shared" si="19"/>
        <v>x</v>
      </c>
      <c r="AC147" s="343">
        <f t="shared" si="20"/>
        <v>315</v>
      </c>
      <c r="AD147" s="343" t="str">
        <f t="shared" si="20"/>
        <v>x</v>
      </c>
      <c r="AE147" s="342">
        <f t="shared" si="21"/>
        <v>21</v>
      </c>
      <c r="AF147" s="342" t="str">
        <f t="shared" si="21"/>
        <v>x</v>
      </c>
      <c r="AG147" s="343">
        <f t="shared" si="22"/>
        <v>224</v>
      </c>
      <c r="AH147" s="343" t="str">
        <f t="shared" si="22"/>
        <v>x</v>
      </c>
      <c r="AI147" s="342">
        <f t="shared" si="23"/>
        <v>13</v>
      </c>
      <c r="AJ147" s="342" t="str">
        <f t="shared" si="23"/>
        <v>x</v>
      </c>
      <c r="AK147" s="343">
        <f t="shared" si="24"/>
        <v>81</v>
      </c>
      <c r="AL147" s="348" t="str">
        <f t="shared" si="24"/>
        <v>x</v>
      </c>
      <c r="AN147" s="342" t="str">
        <f>IF(ISERROR(VLOOKUP($I147,'TB. Bantuan'!$C$3:$E$28,2,0)=0),"x",VLOOKUP($I147,'TB. Bantuan'!$C$3:$E$28,2,0))</f>
        <v>N</v>
      </c>
      <c r="AO147" s="342" t="str">
        <f>IF(ISERROR(VLOOKUP($Q147,'TB. Bantuan'!$C$3:$E$28,2,0)=0),"x",VLOOKUP($Q147,'TB. Bantuan'!$C$3:$E$28,2,0))</f>
        <v>N</v>
      </c>
      <c r="AP147" s="342" t="str">
        <f>IF(ISERROR(VLOOKUP($Y147,'TB. Bantuan'!$C$3:$E$28,2,0)=0),"x",VLOOKUP($Y147,'TB. Bantuan'!$C$3:$E$28,2,0))</f>
        <v>N</v>
      </c>
    </row>
    <row r="148" spans="2:42">
      <c r="B148" s="319" t="s">
        <v>21</v>
      </c>
      <c r="C148" s="323">
        <f t="shared" si="25"/>
        <v>142</v>
      </c>
      <c r="D148" s="324" t="s">
        <v>1</v>
      </c>
      <c r="E148" s="324">
        <v>12</v>
      </c>
      <c r="F148" s="324" t="s">
        <v>19</v>
      </c>
      <c r="G148" s="325">
        <v>24</v>
      </c>
      <c r="H148" s="325">
        <v>348</v>
      </c>
      <c r="I148" s="327" t="s">
        <v>23</v>
      </c>
      <c r="K148" s="323">
        <f t="shared" si="26"/>
        <v>142</v>
      </c>
      <c r="L148" s="324" t="s">
        <v>1</v>
      </c>
      <c r="M148" s="324">
        <v>11</v>
      </c>
      <c r="N148" s="324" t="s">
        <v>19</v>
      </c>
      <c r="O148" s="325">
        <v>22.5</v>
      </c>
      <c r="P148" s="325">
        <v>284</v>
      </c>
      <c r="Q148" s="327" t="s">
        <v>23</v>
      </c>
      <c r="S148" s="323">
        <f t="shared" si="27"/>
        <v>142</v>
      </c>
      <c r="T148" s="324" t="s">
        <v>1</v>
      </c>
      <c r="U148" s="324">
        <v>10</v>
      </c>
      <c r="V148" s="324" t="s">
        <v>19</v>
      </c>
      <c r="W148" s="325">
        <v>12</v>
      </c>
      <c r="X148" s="325">
        <v>149</v>
      </c>
      <c r="Y148" s="327" t="s">
        <v>23</v>
      </c>
      <c r="AA148" s="341">
        <f t="shared" si="19"/>
        <v>24</v>
      </c>
      <c r="AB148" s="342" t="str">
        <f t="shared" si="19"/>
        <v>x</v>
      </c>
      <c r="AC148" s="343">
        <f t="shared" si="20"/>
        <v>348</v>
      </c>
      <c r="AD148" s="343" t="str">
        <f t="shared" si="20"/>
        <v>x</v>
      </c>
      <c r="AE148" s="342">
        <f t="shared" si="21"/>
        <v>22.5</v>
      </c>
      <c r="AF148" s="342" t="str">
        <f t="shared" si="21"/>
        <v>x</v>
      </c>
      <c r="AG148" s="343">
        <f t="shared" si="22"/>
        <v>284</v>
      </c>
      <c r="AH148" s="343" t="str">
        <f t="shared" si="22"/>
        <v>x</v>
      </c>
      <c r="AI148" s="342">
        <f t="shared" si="23"/>
        <v>12</v>
      </c>
      <c r="AJ148" s="342" t="str">
        <f t="shared" si="23"/>
        <v>x</v>
      </c>
      <c r="AK148" s="343">
        <f t="shared" si="24"/>
        <v>149</v>
      </c>
      <c r="AL148" s="348" t="str">
        <f t="shared" si="24"/>
        <v>x</v>
      </c>
      <c r="AN148" s="342" t="str">
        <f>IF(ISERROR(VLOOKUP($I148,'TB. Bantuan'!$C$3:$E$28,2,0)=0),"x",VLOOKUP($I148,'TB. Bantuan'!$C$3:$E$28,2,0))</f>
        <v>N</v>
      </c>
      <c r="AO148" s="342" t="str">
        <f>IF(ISERROR(VLOOKUP($Q148,'TB. Bantuan'!$C$3:$E$28,2,0)=0),"x",VLOOKUP($Q148,'TB. Bantuan'!$C$3:$E$28,2,0))</f>
        <v>N</v>
      </c>
      <c r="AP148" s="342" t="str">
        <f>IF(ISERROR(VLOOKUP($Y148,'TB. Bantuan'!$C$3:$E$28,2,0)=0),"x",VLOOKUP($Y148,'TB. Bantuan'!$C$3:$E$28,2,0))</f>
        <v>N</v>
      </c>
    </row>
    <row r="149" spans="2:42">
      <c r="B149" s="319" t="s">
        <v>21</v>
      </c>
      <c r="C149" s="323">
        <f t="shared" si="25"/>
        <v>143</v>
      </c>
      <c r="D149" s="324" t="s">
        <v>1</v>
      </c>
      <c r="E149" s="324">
        <v>12</v>
      </c>
      <c r="F149" s="324" t="s">
        <v>19</v>
      </c>
      <c r="G149" s="325">
        <v>20</v>
      </c>
      <c r="H149" s="325">
        <v>280</v>
      </c>
      <c r="I149" s="327" t="s">
        <v>22</v>
      </c>
      <c r="K149" s="323">
        <f t="shared" si="26"/>
        <v>143</v>
      </c>
      <c r="L149" s="324" t="s">
        <v>1</v>
      </c>
      <c r="M149" s="324">
        <v>11</v>
      </c>
      <c r="N149" s="324" t="s">
        <v>19</v>
      </c>
      <c r="O149" s="325">
        <v>19</v>
      </c>
      <c r="P149" s="325">
        <v>286</v>
      </c>
      <c r="Q149" s="327" t="s">
        <v>23</v>
      </c>
      <c r="S149" s="323">
        <f t="shared" si="27"/>
        <v>143</v>
      </c>
      <c r="T149" s="324" t="s">
        <v>1</v>
      </c>
      <c r="U149" s="324">
        <v>10</v>
      </c>
      <c r="V149" s="324" t="s">
        <v>19</v>
      </c>
      <c r="W149" s="325">
        <v>20.5</v>
      </c>
      <c r="X149" s="325">
        <v>170</v>
      </c>
      <c r="Y149" s="327" t="s">
        <v>23</v>
      </c>
      <c r="AA149" s="341">
        <f t="shared" si="19"/>
        <v>20</v>
      </c>
      <c r="AB149" s="342" t="str">
        <f t="shared" si="19"/>
        <v>x</v>
      </c>
      <c r="AC149" s="343">
        <f t="shared" si="20"/>
        <v>280</v>
      </c>
      <c r="AD149" s="343" t="str">
        <f t="shared" si="20"/>
        <v>x</v>
      </c>
      <c r="AE149" s="342">
        <f t="shared" si="21"/>
        <v>19</v>
      </c>
      <c r="AF149" s="342" t="str">
        <f t="shared" si="21"/>
        <v>x</v>
      </c>
      <c r="AG149" s="343">
        <f t="shared" si="22"/>
        <v>286</v>
      </c>
      <c r="AH149" s="343" t="str">
        <f t="shared" si="22"/>
        <v>x</v>
      </c>
      <c r="AI149" s="342">
        <f t="shared" si="23"/>
        <v>20.5</v>
      </c>
      <c r="AJ149" s="342" t="str">
        <f t="shared" si="23"/>
        <v>x</v>
      </c>
      <c r="AK149" s="343">
        <f t="shared" si="24"/>
        <v>170</v>
      </c>
      <c r="AL149" s="348" t="str">
        <f t="shared" si="24"/>
        <v>x</v>
      </c>
      <c r="AN149" s="342" t="str">
        <f>IF(ISERROR(VLOOKUP($I149,'TB. Bantuan'!$C$3:$E$28,2,0)=0),"x",VLOOKUP($I149,'TB. Bantuan'!$C$3:$E$28,2,0))</f>
        <v>T2</v>
      </c>
      <c r="AO149" s="342" t="str">
        <f>IF(ISERROR(VLOOKUP($Q149,'TB. Bantuan'!$C$3:$E$28,2,0)=0),"x",VLOOKUP($Q149,'TB. Bantuan'!$C$3:$E$28,2,0))</f>
        <v>N</v>
      </c>
      <c r="AP149" s="342" t="str">
        <f>IF(ISERROR(VLOOKUP($Y149,'TB. Bantuan'!$C$3:$E$28,2,0)=0),"x",VLOOKUP($Y149,'TB. Bantuan'!$C$3:$E$28,2,0))</f>
        <v>N</v>
      </c>
    </row>
    <row r="150" spans="2:42">
      <c r="B150" s="319" t="s">
        <v>21</v>
      </c>
      <c r="C150" s="323">
        <f t="shared" si="25"/>
        <v>144</v>
      </c>
      <c r="D150" s="324" t="s">
        <v>1</v>
      </c>
      <c r="E150" s="324">
        <v>12</v>
      </c>
      <c r="F150" s="324" t="s">
        <v>19</v>
      </c>
      <c r="G150" s="325">
        <v>15.5</v>
      </c>
      <c r="H150" s="325">
        <v>81</v>
      </c>
      <c r="I150" s="327" t="s">
        <v>23</v>
      </c>
      <c r="K150" s="323">
        <f t="shared" si="26"/>
        <v>144</v>
      </c>
      <c r="L150" s="324" t="s">
        <v>1</v>
      </c>
      <c r="M150" s="324">
        <v>11</v>
      </c>
      <c r="N150" s="324" t="s">
        <v>19</v>
      </c>
      <c r="O150" s="325">
        <v>21</v>
      </c>
      <c r="P150" s="325">
        <v>214</v>
      </c>
      <c r="Q150" s="327" t="s">
        <v>23</v>
      </c>
      <c r="S150" s="323">
        <f t="shared" si="27"/>
        <v>144</v>
      </c>
      <c r="T150" s="324" t="s">
        <v>1</v>
      </c>
      <c r="U150" s="324">
        <v>10</v>
      </c>
      <c r="V150" s="324" t="s">
        <v>19</v>
      </c>
      <c r="W150" s="325">
        <v>22</v>
      </c>
      <c r="X150" s="325">
        <v>200</v>
      </c>
      <c r="Y150" s="327" t="s">
        <v>23</v>
      </c>
      <c r="AA150" s="341">
        <f t="shared" si="19"/>
        <v>15.5</v>
      </c>
      <c r="AB150" s="342" t="str">
        <f t="shared" si="19"/>
        <v>x</v>
      </c>
      <c r="AC150" s="343">
        <f t="shared" si="20"/>
        <v>81</v>
      </c>
      <c r="AD150" s="343" t="str">
        <f t="shared" si="20"/>
        <v>x</v>
      </c>
      <c r="AE150" s="342">
        <f t="shared" si="21"/>
        <v>21</v>
      </c>
      <c r="AF150" s="342" t="str">
        <f t="shared" si="21"/>
        <v>x</v>
      </c>
      <c r="AG150" s="343">
        <f t="shared" si="22"/>
        <v>214</v>
      </c>
      <c r="AH150" s="343" t="str">
        <f t="shared" si="22"/>
        <v>x</v>
      </c>
      <c r="AI150" s="342">
        <f t="shared" si="23"/>
        <v>22</v>
      </c>
      <c r="AJ150" s="342" t="str">
        <f t="shared" si="23"/>
        <v>x</v>
      </c>
      <c r="AK150" s="343">
        <f t="shared" si="24"/>
        <v>200</v>
      </c>
      <c r="AL150" s="348" t="str">
        <f t="shared" si="24"/>
        <v>x</v>
      </c>
      <c r="AN150" s="342" t="str">
        <f>IF(ISERROR(VLOOKUP($I150,'TB. Bantuan'!$C$3:$E$28,2,0)=0),"x",VLOOKUP($I150,'TB. Bantuan'!$C$3:$E$28,2,0))</f>
        <v>N</v>
      </c>
      <c r="AO150" s="342" t="str">
        <f>IF(ISERROR(VLOOKUP($Q150,'TB. Bantuan'!$C$3:$E$28,2,0)=0),"x",VLOOKUP($Q150,'TB. Bantuan'!$C$3:$E$28,2,0))</f>
        <v>N</v>
      </c>
      <c r="AP150" s="342" t="str">
        <f>IF(ISERROR(VLOOKUP($Y150,'TB. Bantuan'!$C$3:$E$28,2,0)=0),"x",VLOOKUP($Y150,'TB. Bantuan'!$C$3:$E$28,2,0))</f>
        <v>N</v>
      </c>
    </row>
    <row r="151" spans="2:42">
      <c r="B151" s="319" t="s">
        <v>21</v>
      </c>
      <c r="C151" s="323">
        <f t="shared" si="25"/>
        <v>145</v>
      </c>
      <c r="D151" s="324" t="s">
        <v>1</v>
      </c>
      <c r="E151" s="324">
        <v>12</v>
      </c>
      <c r="F151" s="324" t="s">
        <v>19</v>
      </c>
      <c r="G151" s="325">
        <v>23</v>
      </c>
      <c r="H151" s="325">
        <v>288</v>
      </c>
      <c r="I151" s="327" t="s">
        <v>23</v>
      </c>
      <c r="K151" s="323">
        <f t="shared" si="26"/>
        <v>145</v>
      </c>
      <c r="L151" s="324" t="s">
        <v>1</v>
      </c>
      <c r="M151" s="324">
        <v>11</v>
      </c>
      <c r="N151" s="324" t="s">
        <v>19</v>
      </c>
      <c r="O151" s="325">
        <v>18.5</v>
      </c>
      <c r="P151" s="325">
        <v>195</v>
      </c>
      <c r="Q151" s="327" t="s">
        <v>23</v>
      </c>
      <c r="S151" s="323">
        <f t="shared" si="27"/>
        <v>145</v>
      </c>
      <c r="T151" s="324" t="s">
        <v>1</v>
      </c>
      <c r="U151" s="324">
        <v>10</v>
      </c>
      <c r="V151" s="324" t="s">
        <v>19</v>
      </c>
      <c r="W151" s="325">
        <v>21.5</v>
      </c>
      <c r="X151" s="325">
        <v>249</v>
      </c>
      <c r="Y151" s="327" t="s">
        <v>23</v>
      </c>
      <c r="AA151" s="341">
        <f t="shared" si="19"/>
        <v>23</v>
      </c>
      <c r="AB151" s="342" t="str">
        <f t="shared" si="19"/>
        <v>x</v>
      </c>
      <c r="AC151" s="343">
        <f t="shared" si="20"/>
        <v>288</v>
      </c>
      <c r="AD151" s="343" t="str">
        <f t="shared" si="20"/>
        <v>x</v>
      </c>
      <c r="AE151" s="342">
        <f t="shared" si="21"/>
        <v>18.5</v>
      </c>
      <c r="AF151" s="342" t="str">
        <f t="shared" si="21"/>
        <v>x</v>
      </c>
      <c r="AG151" s="343">
        <f t="shared" si="22"/>
        <v>195</v>
      </c>
      <c r="AH151" s="343" t="str">
        <f t="shared" si="22"/>
        <v>x</v>
      </c>
      <c r="AI151" s="342">
        <f t="shared" si="23"/>
        <v>21.5</v>
      </c>
      <c r="AJ151" s="342" t="str">
        <f t="shared" si="23"/>
        <v>x</v>
      </c>
      <c r="AK151" s="343">
        <f t="shared" si="24"/>
        <v>249</v>
      </c>
      <c r="AL151" s="348" t="str">
        <f t="shared" si="24"/>
        <v>x</v>
      </c>
      <c r="AN151" s="342" t="str">
        <f>IF(ISERROR(VLOOKUP($I151,'TB. Bantuan'!$C$3:$E$28,2,0)=0),"x",VLOOKUP($I151,'TB. Bantuan'!$C$3:$E$28,2,0))</f>
        <v>N</v>
      </c>
      <c r="AO151" s="342" t="str">
        <f>IF(ISERROR(VLOOKUP($Q151,'TB. Bantuan'!$C$3:$E$28,2,0)=0),"x",VLOOKUP($Q151,'TB. Bantuan'!$C$3:$E$28,2,0))</f>
        <v>N</v>
      </c>
      <c r="AP151" s="342" t="str">
        <f>IF(ISERROR(VLOOKUP($Y151,'TB. Bantuan'!$C$3:$E$28,2,0)=0),"x",VLOOKUP($Y151,'TB. Bantuan'!$C$3:$E$28,2,0))</f>
        <v>N</v>
      </c>
    </row>
    <row r="152" spans="2:42">
      <c r="B152" s="319" t="s">
        <v>21</v>
      </c>
      <c r="C152" s="323">
        <f t="shared" si="25"/>
        <v>146</v>
      </c>
      <c r="D152" s="324" t="s">
        <v>1</v>
      </c>
      <c r="E152" s="324">
        <v>12</v>
      </c>
      <c r="F152" s="324" t="s">
        <v>19</v>
      </c>
      <c r="G152" s="325">
        <v>23</v>
      </c>
      <c r="H152" s="325">
        <v>263</v>
      </c>
      <c r="I152" s="327" t="s">
        <v>23</v>
      </c>
      <c r="K152" s="323">
        <f t="shared" si="26"/>
        <v>146</v>
      </c>
      <c r="L152" s="324" t="s">
        <v>1</v>
      </c>
      <c r="M152" s="324">
        <v>11</v>
      </c>
      <c r="N152" s="324" t="s">
        <v>19</v>
      </c>
      <c r="O152" s="325">
        <v>14.5</v>
      </c>
      <c r="P152" s="325">
        <v>163</v>
      </c>
      <c r="Q152" s="327" t="s">
        <v>24</v>
      </c>
      <c r="S152" s="323">
        <f t="shared" si="27"/>
        <v>146</v>
      </c>
      <c r="T152" s="324" t="s">
        <v>1</v>
      </c>
      <c r="U152" s="324">
        <v>10</v>
      </c>
      <c r="V152" s="324" t="s">
        <v>19</v>
      </c>
      <c r="W152" s="325">
        <v>17.5</v>
      </c>
      <c r="X152" s="325">
        <v>114</v>
      </c>
      <c r="Y152" s="327" t="s">
        <v>23</v>
      </c>
      <c r="AA152" s="341">
        <f t="shared" si="19"/>
        <v>23</v>
      </c>
      <c r="AB152" s="342" t="str">
        <f t="shared" si="19"/>
        <v>x</v>
      </c>
      <c r="AC152" s="343">
        <f t="shared" si="20"/>
        <v>263</v>
      </c>
      <c r="AD152" s="343" t="str">
        <f t="shared" si="20"/>
        <v>x</v>
      </c>
      <c r="AE152" s="342">
        <f t="shared" si="21"/>
        <v>14.5</v>
      </c>
      <c r="AF152" s="342" t="str">
        <f t="shared" si="21"/>
        <v>x</v>
      </c>
      <c r="AG152" s="343">
        <f t="shared" si="22"/>
        <v>163</v>
      </c>
      <c r="AH152" s="343" t="str">
        <f t="shared" si="22"/>
        <v>x</v>
      </c>
      <c r="AI152" s="342">
        <f t="shared" si="23"/>
        <v>17.5</v>
      </c>
      <c r="AJ152" s="342" t="str">
        <f t="shared" si="23"/>
        <v>x</v>
      </c>
      <c r="AK152" s="343">
        <f t="shared" si="24"/>
        <v>114</v>
      </c>
      <c r="AL152" s="348" t="str">
        <f t="shared" si="24"/>
        <v>x</v>
      </c>
      <c r="AN152" s="342" t="str">
        <f>IF(ISERROR(VLOOKUP($I152,'TB. Bantuan'!$C$3:$E$28,2,0)=0),"x",VLOOKUP($I152,'TB. Bantuan'!$C$3:$E$28,2,0))</f>
        <v>N</v>
      </c>
      <c r="AO152" s="342" t="str">
        <f>IF(ISERROR(VLOOKUP($Q152,'TB. Bantuan'!$C$3:$E$28,2,0)=0),"x",VLOOKUP($Q152,'TB. Bantuan'!$C$3:$E$28,2,0))</f>
        <v>DT</v>
      </c>
      <c r="AP152" s="342" t="str">
        <f>IF(ISERROR(VLOOKUP($Y152,'TB. Bantuan'!$C$3:$E$28,2,0)=0),"x",VLOOKUP($Y152,'TB. Bantuan'!$C$3:$E$28,2,0))</f>
        <v>N</v>
      </c>
    </row>
    <row r="153" spans="2:42">
      <c r="B153" s="319" t="s">
        <v>21</v>
      </c>
      <c r="C153" s="323">
        <f t="shared" si="25"/>
        <v>147</v>
      </c>
      <c r="D153" s="324" t="s">
        <v>1</v>
      </c>
      <c r="E153" s="324">
        <v>12</v>
      </c>
      <c r="F153" s="324" t="s">
        <v>19</v>
      </c>
      <c r="G153" s="325">
        <v>23.5</v>
      </c>
      <c r="H153" s="325">
        <v>345</v>
      </c>
      <c r="I153" s="327" t="s">
        <v>23</v>
      </c>
      <c r="K153" s="323">
        <f t="shared" si="26"/>
        <v>147</v>
      </c>
      <c r="L153" s="324" t="s">
        <v>1</v>
      </c>
      <c r="M153" s="324">
        <v>11</v>
      </c>
      <c r="N153" s="324" t="s">
        <v>19</v>
      </c>
      <c r="O153" s="325">
        <v>14</v>
      </c>
      <c r="P153" s="325">
        <v>155</v>
      </c>
      <c r="Q153" s="327" t="s">
        <v>23</v>
      </c>
      <c r="S153" s="323">
        <f t="shared" si="27"/>
        <v>147</v>
      </c>
      <c r="T153" s="324" t="s">
        <v>1</v>
      </c>
      <c r="U153" s="324">
        <v>10</v>
      </c>
      <c r="V153" s="324" t="s">
        <v>19</v>
      </c>
      <c r="W153" s="325">
        <v>23</v>
      </c>
      <c r="X153" s="325">
        <v>329</v>
      </c>
      <c r="Y153" s="327" t="s">
        <v>23</v>
      </c>
      <c r="AA153" s="341">
        <f t="shared" si="19"/>
        <v>23.5</v>
      </c>
      <c r="AB153" s="342" t="str">
        <f t="shared" si="19"/>
        <v>x</v>
      </c>
      <c r="AC153" s="343">
        <f t="shared" si="20"/>
        <v>345</v>
      </c>
      <c r="AD153" s="343" t="str">
        <f t="shared" si="20"/>
        <v>x</v>
      </c>
      <c r="AE153" s="342">
        <f t="shared" si="21"/>
        <v>14</v>
      </c>
      <c r="AF153" s="342" t="str">
        <f t="shared" si="21"/>
        <v>x</v>
      </c>
      <c r="AG153" s="343">
        <f t="shared" si="22"/>
        <v>155</v>
      </c>
      <c r="AH153" s="343" t="str">
        <f t="shared" si="22"/>
        <v>x</v>
      </c>
      <c r="AI153" s="342">
        <f t="shared" si="23"/>
        <v>23</v>
      </c>
      <c r="AJ153" s="342" t="str">
        <f t="shared" si="23"/>
        <v>x</v>
      </c>
      <c r="AK153" s="343">
        <f t="shared" si="24"/>
        <v>329</v>
      </c>
      <c r="AL153" s="348" t="str">
        <f t="shared" si="24"/>
        <v>x</v>
      </c>
      <c r="AN153" s="342" t="str">
        <f>IF(ISERROR(VLOOKUP($I153,'TB. Bantuan'!$C$3:$E$28,2,0)=0),"x",VLOOKUP($I153,'TB. Bantuan'!$C$3:$E$28,2,0))</f>
        <v>N</v>
      </c>
      <c r="AO153" s="342" t="str">
        <f>IF(ISERROR(VLOOKUP($Q153,'TB. Bantuan'!$C$3:$E$28,2,0)=0),"x",VLOOKUP($Q153,'TB. Bantuan'!$C$3:$E$28,2,0))</f>
        <v>N</v>
      </c>
      <c r="AP153" s="342" t="str">
        <f>IF(ISERROR(VLOOKUP($Y153,'TB. Bantuan'!$C$3:$E$28,2,0)=0),"x",VLOOKUP($Y153,'TB. Bantuan'!$C$3:$E$28,2,0))</f>
        <v>N</v>
      </c>
    </row>
    <row r="154" spans="2:42">
      <c r="B154" s="319" t="s">
        <v>21</v>
      </c>
      <c r="C154" s="323">
        <f t="shared" si="25"/>
        <v>148</v>
      </c>
      <c r="D154" s="324" t="s">
        <v>1</v>
      </c>
      <c r="E154" s="324">
        <v>12</v>
      </c>
      <c r="F154" s="324" t="s">
        <v>19</v>
      </c>
      <c r="G154" s="325">
        <v>25</v>
      </c>
      <c r="H154" s="325">
        <v>257</v>
      </c>
      <c r="I154" s="327" t="s">
        <v>23</v>
      </c>
      <c r="K154" s="323">
        <f t="shared" si="26"/>
        <v>148</v>
      </c>
      <c r="L154" s="324" t="s">
        <v>1</v>
      </c>
      <c r="M154" s="324">
        <v>11</v>
      </c>
      <c r="N154" s="324" t="s">
        <v>19</v>
      </c>
      <c r="O154" s="325">
        <v>26.5</v>
      </c>
      <c r="P154" s="325">
        <v>321</v>
      </c>
      <c r="Q154" s="327" t="s">
        <v>23</v>
      </c>
      <c r="S154" s="323">
        <f t="shared" si="27"/>
        <v>148</v>
      </c>
      <c r="T154" s="324" t="s">
        <v>1</v>
      </c>
      <c r="U154" s="324">
        <v>10</v>
      </c>
      <c r="V154" s="324" t="s">
        <v>19</v>
      </c>
      <c r="W154" s="325">
        <v>23.5</v>
      </c>
      <c r="X154" s="325">
        <v>367</v>
      </c>
      <c r="Y154" s="327" t="s">
        <v>23</v>
      </c>
      <c r="AA154" s="341">
        <f t="shared" si="19"/>
        <v>25</v>
      </c>
      <c r="AB154" s="342" t="str">
        <f t="shared" si="19"/>
        <v>x</v>
      </c>
      <c r="AC154" s="343">
        <f t="shared" si="20"/>
        <v>257</v>
      </c>
      <c r="AD154" s="343" t="str">
        <f t="shared" si="20"/>
        <v>x</v>
      </c>
      <c r="AE154" s="342">
        <f t="shared" si="21"/>
        <v>26.5</v>
      </c>
      <c r="AF154" s="342" t="str">
        <f t="shared" si="21"/>
        <v>x</v>
      </c>
      <c r="AG154" s="343">
        <f t="shared" si="22"/>
        <v>321</v>
      </c>
      <c r="AH154" s="343" t="str">
        <f t="shared" si="22"/>
        <v>x</v>
      </c>
      <c r="AI154" s="342">
        <f t="shared" si="23"/>
        <v>23.5</v>
      </c>
      <c r="AJ154" s="342" t="str">
        <f t="shared" si="23"/>
        <v>x</v>
      </c>
      <c r="AK154" s="343">
        <f t="shared" si="24"/>
        <v>367</v>
      </c>
      <c r="AL154" s="348" t="str">
        <f t="shared" si="24"/>
        <v>x</v>
      </c>
      <c r="AN154" s="342" t="str">
        <f>IF(ISERROR(VLOOKUP($I154,'TB. Bantuan'!$C$3:$E$28,2,0)=0),"x",VLOOKUP($I154,'TB. Bantuan'!$C$3:$E$28,2,0))</f>
        <v>N</v>
      </c>
      <c r="AO154" s="342" t="str">
        <f>IF(ISERROR(VLOOKUP($Q154,'TB. Bantuan'!$C$3:$E$28,2,0)=0),"x",VLOOKUP($Q154,'TB. Bantuan'!$C$3:$E$28,2,0))</f>
        <v>N</v>
      </c>
      <c r="AP154" s="342" t="str">
        <f>IF(ISERROR(VLOOKUP($Y154,'TB. Bantuan'!$C$3:$E$28,2,0)=0),"x",VLOOKUP($Y154,'TB. Bantuan'!$C$3:$E$28,2,0))</f>
        <v>N</v>
      </c>
    </row>
    <row r="155" spans="2:42">
      <c r="B155" s="319" t="s">
        <v>21</v>
      </c>
      <c r="C155" s="323">
        <f t="shared" si="25"/>
        <v>149</v>
      </c>
      <c r="D155" s="324" t="s">
        <v>1</v>
      </c>
      <c r="E155" s="324">
        <v>12</v>
      </c>
      <c r="F155" s="324" t="s">
        <v>19</v>
      </c>
      <c r="G155" s="325">
        <v>19</v>
      </c>
      <c r="H155" s="325">
        <v>154</v>
      </c>
      <c r="I155" s="327" t="s">
        <v>23</v>
      </c>
      <c r="K155" s="323">
        <f t="shared" si="26"/>
        <v>149</v>
      </c>
      <c r="L155" s="324" t="s">
        <v>1</v>
      </c>
      <c r="M155" s="324">
        <v>11</v>
      </c>
      <c r="N155" s="324" t="s">
        <v>19</v>
      </c>
      <c r="O155" s="325">
        <v>18</v>
      </c>
      <c r="P155" s="325">
        <v>189</v>
      </c>
      <c r="Q155" s="327" t="s">
        <v>23</v>
      </c>
      <c r="S155" s="323">
        <f t="shared" si="27"/>
        <v>149</v>
      </c>
      <c r="T155" s="324" t="s">
        <v>1</v>
      </c>
      <c r="U155" s="324">
        <v>10</v>
      </c>
      <c r="V155" s="324" t="s">
        <v>19</v>
      </c>
      <c r="W155" s="325">
        <v>22.5</v>
      </c>
      <c r="X155" s="325">
        <v>218</v>
      </c>
      <c r="Y155" s="327" t="s">
        <v>23</v>
      </c>
      <c r="AA155" s="341">
        <f t="shared" si="19"/>
        <v>19</v>
      </c>
      <c r="AB155" s="342" t="str">
        <f t="shared" si="19"/>
        <v>x</v>
      </c>
      <c r="AC155" s="343">
        <f t="shared" si="20"/>
        <v>154</v>
      </c>
      <c r="AD155" s="343" t="str">
        <f t="shared" si="20"/>
        <v>x</v>
      </c>
      <c r="AE155" s="342">
        <f t="shared" si="21"/>
        <v>18</v>
      </c>
      <c r="AF155" s="342" t="str">
        <f t="shared" si="21"/>
        <v>x</v>
      </c>
      <c r="AG155" s="343">
        <f t="shared" si="22"/>
        <v>189</v>
      </c>
      <c r="AH155" s="343" t="str">
        <f t="shared" si="22"/>
        <v>x</v>
      </c>
      <c r="AI155" s="342">
        <f t="shared" si="23"/>
        <v>22.5</v>
      </c>
      <c r="AJ155" s="342" t="str">
        <f t="shared" si="23"/>
        <v>x</v>
      </c>
      <c r="AK155" s="343">
        <f t="shared" si="24"/>
        <v>218</v>
      </c>
      <c r="AL155" s="348" t="str">
        <f t="shared" si="24"/>
        <v>x</v>
      </c>
      <c r="AN155" s="342" t="str">
        <f>IF(ISERROR(VLOOKUP($I155,'TB. Bantuan'!$C$3:$E$28,2,0)=0),"x",VLOOKUP($I155,'TB. Bantuan'!$C$3:$E$28,2,0))</f>
        <v>N</v>
      </c>
      <c r="AO155" s="342" t="str">
        <f>IF(ISERROR(VLOOKUP($Q155,'TB. Bantuan'!$C$3:$E$28,2,0)=0),"x",VLOOKUP($Q155,'TB. Bantuan'!$C$3:$E$28,2,0))</f>
        <v>N</v>
      </c>
      <c r="AP155" s="342" t="str">
        <f>IF(ISERROR(VLOOKUP($Y155,'TB. Bantuan'!$C$3:$E$28,2,0)=0),"x",VLOOKUP($Y155,'TB. Bantuan'!$C$3:$E$28,2,0))</f>
        <v>N</v>
      </c>
    </row>
    <row r="156" spans="2:42">
      <c r="B156" s="319" t="s">
        <v>21</v>
      </c>
      <c r="C156" s="323">
        <f t="shared" si="25"/>
        <v>150</v>
      </c>
      <c r="D156" s="324" t="s">
        <v>1</v>
      </c>
      <c r="E156" s="324">
        <v>12</v>
      </c>
      <c r="F156" s="324" t="s">
        <v>19</v>
      </c>
      <c r="G156" s="325">
        <v>21</v>
      </c>
      <c r="H156" s="325">
        <v>193</v>
      </c>
      <c r="I156" s="327" t="s">
        <v>23</v>
      </c>
      <c r="K156" s="323">
        <f t="shared" si="26"/>
        <v>150</v>
      </c>
      <c r="L156" s="324" t="s">
        <v>1</v>
      </c>
      <c r="M156" s="324">
        <v>11</v>
      </c>
      <c r="N156" s="324" t="s">
        <v>19</v>
      </c>
      <c r="O156" s="325">
        <v>24</v>
      </c>
      <c r="P156" s="325">
        <v>346</v>
      </c>
      <c r="Q156" s="327" t="s">
        <v>23</v>
      </c>
      <c r="S156" s="323">
        <f t="shared" si="27"/>
        <v>150</v>
      </c>
      <c r="T156" s="324" t="s">
        <v>1</v>
      </c>
      <c r="U156" s="324">
        <v>10</v>
      </c>
      <c r="V156" s="324" t="s">
        <v>19</v>
      </c>
      <c r="W156" s="325">
        <v>19</v>
      </c>
      <c r="X156" s="325">
        <v>278</v>
      </c>
      <c r="Y156" s="327" t="s">
        <v>23</v>
      </c>
      <c r="AA156" s="341">
        <f t="shared" si="19"/>
        <v>21</v>
      </c>
      <c r="AB156" s="342" t="str">
        <f t="shared" si="19"/>
        <v>x</v>
      </c>
      <c r="AC156" s="343">
        <f t="shared" si="20"/>
        <v>193</v>
      </c>
      <c r="AD156" s="343" t="str">
        <f t="shared" si="20"/>
        <v>x</v>
      </c>
      <c r="AE156" s="342">
        <f t="shared" si="21"/>
        <v>24</v>
      </c>
      <c r="AF156" s="342" t="str">
        <f t="shared" si="21"/>
        <v>x</v>
      </c>
      <c r="AG156" s="343">
        <f t="shared" si="22"/>
        <v>346</v>
      </c>
      <c r="AH156" s="343" t="str">
        <f t="shared" si="22"/>
        <v>x</v>
      </c>
      <c r="AI156" s="342">
        <f t="shared" si="23"/>
        <v>19</v>
      </c>
      <c r="AJ156" s="342" t="str">
        <f t="shared" si="23"/>
        <v>x</v>
      </c>
      <c r="AK156" s="343">
        <f t="shared" si="24"/>
        <v>278</v>
      </c>
      <c r="AL156" s="348" t="str">
        <f t="shared" si="24"/>
        <v>x</v>
      </c>
      <c r="AN156" s="342" t="str">
        <f>IF(ISERROR(VLOOKUP($I156,'TB. Bantuan'!$C$3:$E$28,2,0)=0),"x",VLOOKUP($I156,'TB. Bantuan'!$C$3:$E$28,2,0))</f>
        <v>N</v>
      </c>
      <c r="AO156" s="342" t="str">
        <f>IF(ISERROR(VLOOKUP($Q156,'TB. Bantuan'!$C$3:$E$28,2,0)=0),"x",VLOOKUP($Q156,'TB. Bantuan'!$C$3:$E$28,2,0))</f>
        <v>N</v>
      </c>
      <c r="AP156" s="342" t="str">
        <f>IF(ISERROR(VLOOKUP($Y156,'TB. Bantuan'!$C$3:$E$28,2,0)=0),"x",VLOOKUP($Y156,'TB. Bantuan'!$C$3:$E$28,2,0))</f>
        <v>N</v>
      </c>
    </row>
    <row r="157" spans="2:42">
      <c r="B157" s="319" t="s">
        <v>21</v>
      </c>
      <c r="C157" s="323">
        <f t="shared" si="25"/>
        <v>151</v>
      </c>
      <c r="D157" s="324" t="s">
        <v>1</v>
      </c>
      <c r="E157" s="324">
        <v>12</v>
      </c>
      <c r="F157" s="324" t="s">
        <v>19</v>
      </c>
      <c r="G157" s="325">
        <v>21.5</v>
      </c>
      <c r="H157" s="325">
        <v>211</v>
      </c>
      <c r="I157" s="327" t="s">
        <v>23</v>
      </c>
      <c r="K157" s="323">
        <f t="shared" si="26"/>
        <v>151</v>
      </c>
      <c r="L157" s="324" t="s">
        <v>1</v>
      </c>
      <c r="M157" s="324">
        <v>11</v>
      </c>
      <c r="N157" s="324" t="s">
        <v>19</v>
      </c>
      <c r="O157" s="325">
        <v>23.5</v>
      </c>
      <c r="P157" s="325">
        <v>264</v>
      </c>
      <c r="Q157" s="327" t="s">
        <v>23</v>
      </c>
      <c r="S157" s="323">
        <f t="shared" si="27"/>
        <v>151</v>
      </c>
      <c r="T157" s="324" t="s">
        <v>1</v>
      </c>
      <c r="U157" s="324">
        <v>10</v>
      </c>
      <c r="V157" s="324" t="s">
        <v>19</v>
      </c>
      <c r="W157" s="325">
        <v>20</v>
      </c>
      <c r="X157" s="325">
        <v>267</v>
      </c>
      <c r="Y157" s="327" t="s">
        <v>24</v>
      </c>
      <c r="AA157" s="341">
        <f t="shared" si="19"/>
        <v>21.5</v>
      </c>
      <c r="AB157" s="342" t="str">
        <f t="shared" si="19"/>
        <v>x</v>
      </c>
      <c r="AC157" s="343">
        <f t="shared" si="20"/>
        <v>211</v>
      </c>
      <c r="AD157" s="343" t="str">
        <f t="shared" si="20"/>
        <v>x</v>
      </c>
      <c r="AE157" s="342">
        <f t="shared" si="21"/>
        <v>23.5</v>
      </c>
      <c r="AF157" s="342" t="str">
        <f t="shared" si="21"/>
        <v>x</v>
      </c>
      <c r="AG157" s="343">
        <f t="shared" si="22"/>
        <v>264</v>
      </c>
      <c r="AH157" s="343" t="str">
        <f t="shared" si="22"/>
        <v>x</v>
      </c>
      <c r="AI157" s="342">
        <f t="shared" si="23"/>
        <v>20</v>
      </c>
      <c r="AJ157" s="342" t="str">
        <f t="shared" si="23"/>
        <v>x</v>
      </c>
      <c r="AK157" s="343">
        <f t="shared" si="24"/>
        <v>267</v>
      </c>
      <c r="AL157" s="348" t="str">
        <f t="shared" si="24"/>
        <v>x</v>
      </c>
      <c r="AN157" s="342" t="str">
        <f>IF(ISERROR(VLOOKUP($I157,'TB. Bantuan'!$C$3:$E$28,2,0)=0),"x",VLOOKUP($I157,'TB. Bantuan'!$C$3:$E$28,2,0))</f>
        <v>N</v>
      </c>
      <c r="AO157" s="342" t="str">
        <f>IF(ISERROR(VLOOKUP($Q157,'TB. Bantuan'!$C$3:$E$28,2,0)=0),"x",VLOOKUP($Q157,'TB. Bantuan'!$C$3:$E$28,2,0))</f>
        <v>N</v>
      </c>
      <c r="AP157" s="342" t="str">
        <f>IF(ISERROR(VLOOKUP($Y157,'TB. Bantuan'!$C$3:$E$28,2,0)=0),"x",VLOOKUP($Y157,'TB. Bantuan'!$C$3:$E$28,2,0))</f>
        <v>DT</v>
      </c>
    </row>
    <row r="158" spans="2:42">
      <c r="B158" s="319" t="s">
        <v>21</v>
      </c>
      <c r="C158" s="323">
        <f t="shared" si="25"/>
        <v>152</v>
      </c>
      <c r="D158" s="324" t="s">
        <v>1</v>
      </c>
      <c r="E158" s="324">
        <v>12</v>
      </c>
      <c r="F158" s="324" t="s">
        <v>19</v>
      </c>
      <c r="G158" s="325">
        <v>23.5</v>
      </c>
      <c r="H158" s="325">
        <v>374</v>
      </c>
      <c r="I158" s="327" t="s">
        <v>23</v>
      </c>
      <c r="K158" s="323">
        <f t="shared" si="26"/>
        <v>152</v>
      </c>
      <c r="L158" s="324" t="s">
        <v>1</v>
      </c>
      <c r="M158" s="324">
        <v>11</v>
      </c>
      <c r="N158" s="324" t="s">
        <v>19</v>
      </c>
      <c r="O158" s="325">
        <v>23</v>
      </c>
      <c r="P158" s="325">
        <v>270</v>
      </c>
      <c r="Q158" s="327" t="s">
        <v>22</v>
      </c>
      <c r="S158" s="323">
        <f t="shared" si="27"/>
        <v>152</v>
      </c>
      <c r="T158" s="324" t="s">
        <v>1</v>
      </c>
      <c r="U158" s="324">
        <v>10</v>
      </c>
      <c r="V158" s="324" t="s">
        <v>19</v>
      </c>
      <c r="W158" s="325">
        <v>24</v>
      </c>
      <c r="X158" s="325">
        <v>384</v>
      </c>
      <c r="Y158" s="327" t="s">
        <v>23</v>
      </c>
      <c r="AA158" s="341">
        <f t="shared" si="19"/>
        <v>23.5</v>
      </c>
      <c r="AB158" s="342" t="str">
        <f t="shared" si="19"/>
        <v>x</v>
      </c>
      <c r="AC158" s="343">
        <f t="shared" si="20"/>
        <v>374</v>
      </c>
      <c r="AD158" s="343" t="str">
        <f t="shared" si="20"/>
        <v>x</v>
      </c>
      <c r="AE158" s="342">
        <f t="shared" si="21"/>
        <v>23</v>
      </c>
      <c r="AF158" s="342" t="str">
        <f t="shared" si="21"/>
        <v>x</v>
      </c>
      <c r="AG158" s="343">
        <f t="shared" si="22"/>
        <v>270</v>
      </c>
      <c r="AH158" s="343" t="str">
        <f t="shared" si="22"/>
        <v>x</v>
      </c>
      <c r="AI158" s="342">
        <f t="shared" si="23"/>
        <v>24</v>
      </c>
      <c r="AJ158" s="342" t="str">
        <f t="shared" si="23"/>
        <v>x</v>
      </c>
      <c r="AK158" s="343">
        <f t="shared" si="24"/>
        <v>384</v>
      </c>
      <c r="AL158" s="348" t="str">
        <f t="shared" si="24"/>
        <v>x</v>
      </c>
      <c r="AN158" s="342" t="str">
        <f>IF(ISERROR(VLOOKUP($I158,'TB. Bantuan'!$C$3:$E$28,2,0)=0),"x",VLOOKUP($I158,'TB. Bantuan'!$C$3:$E$28,2,0))</f>
        <v>N</v>
      </c>
      <c r="AO158" s="342" t="str">
        <f>IF(ISERROR(VLOOKUP($Q158,'TB. Bantuan'!$C$3:$E$28,2,0)=0),"x",VLOOKUP($Q158,'TB. Bantuan'!$C$3:$E$28,2,0))</f>
        <v>T2</v>
      </c>
      <c r="AP158" s="342" t="str">
        <f>IF(ISERROR(VLOOKUP($Y158,'TB. Bantuan'!$C$3:$E$28,2,0)=0),"x",VLOOKUP($Y158,'TB. Bantuan'!$C$3:$E$28,2,0))</f>
        <v>N</v>
      </c>
    </row>
    <row r="159" spans="2:42">
      <c r="B159" s="319" t="s">
        <v>21</v>
      </c>
      <c r="C159" s="323">
        <f t="shared" si="25"/>
        <v>153</v>
      </c>
      <c r="D159" s="324" t="s">
        <v>1</v>
      </c>
      <c r="E159" s="324">
        <v>12</v>
      </c>
      <c r="F159" s="324" t="s">
        <v>19</v>
      </c>
      <c r="G159" s="325">
        <v>20</v>
      </c>
      <c r="H159" s="325">
        <v>147</v>
      </c>
      <c r="I159" s="327" t="s">
        <v>23</v>
      </c>
      <c r="K159" s="323">
        <f t="shared" si="26"/>
        <v>153</v>
      </c>
      <c r="L159" s="324" t="s">
        <v>1</v>
      </c>
      <c r="M159" s="324">
        <v>11</v>
      </c>
      <c r="N159" s="324" t="s">
        <v>19</v>
      </c>
      <c r="O159" s="325">
        <v>21</v>
      </c>
      <c r="P159" s="325">
        <v>236</v>
      </c>
      <c r="Q159" s="327" t="s">
        <v>23</v>
      </c>
      <c r="S159" s="323">
        <f t="shared" si="27"/>
        <v>153</v>
      </c>
      <c r="T159" s="324" t="s">
        <v>1</v>
      </c>
      <c r="U159" s="324">
        <v>10</v>
      </c>
      <c r="V159" s="324" t="s">
        <v>19</v>
      </c>
      <c r="W159" s="325">
        <v>17</v>
      </c>
      <c r="X159" s="325">
        <v>163</v>
      </c>
      <c r="Y159" s="327" t="s">
        <v>24</v>
      </c>
      <c r="AA159" s="341">
        <f t="shared" si="19"/>
        <v>20</v>
      </c>
      <c r="AB159" s="342" t="str">
        <f t="shared" si="19"/>
        <v>x</v>
      </c>
      <c r="AC159" s="343">
        <f t="shared" si="20"/>
        <v>147</v>
      </c>
      <c r="AD159" s="343" t="str">
        <f t="shared" si="20"/>
        <v>x</v>
      </c>
      <c r="AE159" s="342">
        <f t="shared" si="21"/>
        <v>21</v>
      </c>
      <c r="AF159" s="342" t="str">
        <f t="shared" si="21"/>
        <v>x</v>
      </c>
      <c r="AG159" s="343">
        <f t="shared" si="22"/>
        <v>236</v>
      </c>
      <c r="AH159" s="343" t="str">
        <f t="shared" si="22"/>
        <v>x</v>
      </c>
      <c r="AI159" s="342">
        <f t="shared" si="23"/>
        <v>17</v>
      </c>
      <c r="AJ159" s="342" t="str">
        <f t="shared" si="23"/>
        <v>x</v>
      </c>
      <c r="AK159" s="343">
        <f t="shared" si="24"/>
        <v>163</v>
      </c>
      <c r="AL159" s="348" t="str">
        <f t="shared" si="24"/>
        <v>x</v>
      </c>
      <c r="AN159" s="342" t="str">
        <f>IF(ISERROR(VLOOKUP($I159,'TB. Bantuan'!$C$3:$E$28,2,0)=0),"x",VLOOKUP($I159,'TB. Bantuan'!$C$3:$E$28,2,0))</f>
        <v>N</v>
      </c>
      <c r="AO159" s="342" t="str">
        <f>IF(ISERROR(VLOOKUP($Q159,'TB. Bantuan'!$C$3:$E$28,2,0)=0),"x",VLOOKUP($Q159,'TB. Bantuan'!$C$3:$E$28,2,0))</f>
        <v>N</v>
      </c>
      <c r="AP159" s="342" t="str">
        <f>IF(ISERROR(VLOOKUP($Y159,'TB. Bantuan'!$C$3:$E$28,2,0)=0),"x",VLOOKUP($Y159,'TB. Bantuan'!$C$3:$E$28,2,0))</f>
        <v>DT</v>
      </c>
    </row>
    <row r="160" spans="2:42">
      <c r="B160" s="319" t="s">
        <v>21</v>
      </c>
      <c r="C160" s="323">
        <f t="shared" si="25"/>
        <v>154</v>
      </c>
      <c r="D160" s="324" t="s">
        <v>1</v>
      </c>
      <c r="E160" s="324">
        <v>12</v>
      </c>
      <c r="F160" s="324" t="s">
        <v>19</v>
      </c>
      <c r="G160" s="325">
        <v>22</v>
      </c>
      <c r="H160" s="325">
        <v>207</v>
      </c>
      <c r="I160" s="327" t="s">
        <v>23</v>
      </c>
      <c r="K160" s="323">
        <f t="shared" si="26"/>
        <v>154</v>
      </c>
      <c r="L160" s="324" t="s">
        <v>1</v>
      </c>
      <c r="M160" s="324">
        <v>11</v>
      </c>
      <c r="N160" s="324" t="s">
        <v>19</v>
      </c>
      <c r="O160" s="325">
        <v>23</v>
      </c>
      <c r="P160" s="325">
        <v>179</v>
      </c>
      <c r="Q160" s="327" t="s">
        <v>23</v>
      </c>
      <c r="S160" s="323">
        <f t="shared" si="27"/>
        <v>154</v>
      </c>
      <c r="T160" s="324" t="s">
        <v>1</v>
      </c>
      <c r="U160" s="324">
        <v>10</v>
      </c>
      <c r="V160" s="324" t="s">
        <v>19</v>
      </c>
      <c r="W160" s="325">
        <v>21</v>
      </c>
      <c r="X160" s="325">
        <v>227</v>
      </c>
      <c r="Y160" s="327" t="s">
        <v>23</v>
      </c>
      <c r="AA160" s="341">
        <f t="shared" si="19"/>
        <v>22</v>
      </c>
      <c r="AB160" s="342" t="str">
        <f t="shared" si="19"/>
        <v>x</v>
      </c>
      <c r="AC160" s="343">
        <f t="shared" si="20"/>
        <v>207</v>
      </c>
      <c r="AD160" s="343" t="str">
        <f t="shared" si="20"/>
        <v>x</v>
      </c>
      <c r="AE160" s="342">
        <f t="shared" si="21"/>
        <v>23</v>
      </c>
      <c r="AF160" s="342" t="str">
        <f t="shared" si="21"/>
        <v>x</v>
      </c>
      <c r="AG160" s="343">
        <f t="shared" si="22"/>
        <v>179</v>
      </c>
      <c r="AH160" s="343" t="str">
        <f t="shared" si="22"/>
        <v>x</v>
      </c>
      <c r="AI160" s="342">
        <f t="shared" si="23"/>
        <v>21</v>
      </c>
      <c r="AJ160" s="342" t="str">
        <f t="shared" si="23"/>
        <v>x</v>
      </c>
      <c r="AK160" s="343">
        <f t="shared" si="24"/>
        <v>227</v>
      </c>
      <c r="AL160" s="348" t="str">
        <f t="shared" si="24"/>
        <v>x</v>
      </c>
      <c r="AN160" s="342" t="str">
        <f>IF(ISERROR(VLOOKUP($I160,'TB. Bantuan'!$C$3:$E$28,2,0)=0),"x",VLOOKUP($I160,'TB. Bantuan'!$C$3:$E$28,2,0))</f>
        <v>N</v>
      </c>
      <c r="AO160" s="342" t="str">
        <f>IF(ISERROR(VLOOKUP($Q160,'TB. Bantuan'!$C$3:$E$28,2,0)=0),"x",VLOOKUP($Q160,'TB. Bantuan'!$C$3:$E$28,2,0))</f>
        <v>N</v>
      </c>
      <c r="AP160" s="342" t="str">
        <f>IF(ISERROR(VLOOKUP($Y160,'TB. Bantuan'!$C$3:$E$28,2,0)=0),"x",VLOOKUP($Y160,'TB. Bantuan'!$C$3:$E$28,2,0))</f>
        <v>N</v>
      </c>
    </row>
    <row r="161" spans="2:42">
      <c r="B161" s="319" t="s">
        <v>21</v>
      </c>
      <c r="C161" s="323">
        <f t="shared" si="25"/>
        <v>155</v>
      </c>
      <c r="D161" s="324" t="s">
        <v>1</v>
      </c>
      <c r="E161" s="324">
        <v>12</v>
      </c>
      <c r="F161" s="324" t="s">
        <v>19</v>
      </c>
      <c r="G161" s="325">
        <v>21</v>
      </c>
      <c r="H161" s="325">
        <v>183</v>
      </c>
      <c r="I161" s="327" t="s">
        <v>23</v>
      </c>
      <c r="K161" s="323">
        <f t="shared" si="26"/>
        <v>155</v>
      </c>
      <c r="L161" s="324" t="s">
        <v>1</v>
      </c>
      <c r="M161" s="324">
        <v>11</v>
      </c>
      <c r="N161" s="324" t="s">
        <v>19</v>
      </c>
      <c r="O161" s="325">
        <v>22</v>
      </c>
      <c r="P161" s="325">
        <v>225</v>
      </c>
      <c r="Q161" s="327" t="s">
        <v>23</v>
      </c>
      <c r="S161" s="323">
        <f t="shared" si="27"/>
        <v>155</v>
      </c>
      <c r="T161" s="324" t="s">
        <v>1</v>
      </c>
      <c r="U161" s="324">
        <v>10</v>
      </c>
      <c r="V161" s="324" t="s">
        <v>19</v>
      </c>
      <c r="W161" s="325">
        <v>22</v>
      </c>
      <c r="X161" s="325">
        <v>250</v>
      </c>
      <c r="Y161" s="327" t="s">
        <v>27</v>
      </c>
      <c r="AA161" s="341">
        <f t="shared" si="19"/>
        <v>21</v>
      </c>
      <c r="AB161" s="342" t="str">
        <f t="shared" si="19"/>
        <v>x</v>
      </c>
      <c r="AC161" s="343">
        <f t="shared" si="20"/>
        <v>183</v>
      </c>
      <c r="AD161" s="343" t="str">
        <f t="shared" si="20"/>
        <v>x</v>
      </c>
      <c r="AE161" s="342">
        <f t="shared" si="21"/>
        <v>22</v>
      </c>
      <c r="AF161" s="342" t="str">
        <f t="shared" si="21"/>
        <v>x</v>
      </c>
      <c r="AG161" s="343">
        <f t="shared" si="22"/>
        <v>225</v>
      </c>
      <c r="AH161" s="343" t="str">
        <f t="shared" si="22"/>
        <v>x</v>
      </c>
      <c r="AI161" s="342">
        <f t="shared" si="23"/>
        <v>22</v>
      </c>
      <c r="AJ161" s="342" t="str">
        <f t="shared" si="23"/>
        <v>x</v>
      </c>
      <c r="AK161" s="343">
        <f t="shared" si="24"/>
        <v>250</v>
      </c>
      <c r="AL161" s="348" t="str">
        <f t="shared" si="24"/>
        <v>x</v>
      </c>
      <c r="AN161" s="342" t="str">
        <f>IF(ISERROR(VLOOKUP($I161,'TB. Bantuan'!$C$3:$E$28,2,0)=0),"x",VLOOKUP($I161,'TB. Bantuan'!$C$3:$E$28,2,0))</f>
        <v>N</v>
      </c>
      <c r="AO161" s="342" t="str">
        <f>IF(ISERROR(VLOOKUP($Q161,'TB. Bantuan'!$C$3:$E$28,2,0)=0),"x",VLOOKUP($Q161,'TB. Bantuan'!$C$3:$E$28,2,0))</f>
        <v>N</v>
      </c>
      <c r="AP161" s="342" t="str">
        <f>IF(ISERROR(VLOOKUP($Y161,'TB. Bantuan'!$C$3:$E$28,2,0)=0),"x",VLOOKUP($Y161,'TB. Bantuan'!$C$3:$E$28,2,0))</f>
        <v>DR</v>
      </c>
    </row>
    <row r="162" spans="2:42">
      <c r="B162" s="319" t="s">
        <v>21</v>
      </c>
      <c r="C162" s="323">
        <f t="shared" si="25"/>
        <v>156</v>
      </c>
      <c r="D162" s="324" t="s">
        <v>1</v>
      </c>
      <c r="E162" s="324">
        <v>12</v>
      </c>
      <c r="F162" s="324" t="s">
        <v>19</v>
      </c>
      <c r="G162" s="325">
        <v>19</v>
      </c>
      <c r="H162" s="325">
        <v>184</v>
      </c>
      <c r="I162" s="327" t="s">
        <v>23</v>
      </c>
      <c r="K162" s="323">
        <f t="shared" si="26"/>
        <v>156</v>
      </c>
      <c r="L162" s="324" t="s">
        <v>1</v>
      </c>
      <c r="M162" s="324">
        <v>11</v>
      </c>
      <c r="N162" s="324" t="s">
        <v>19</v>
      </c>
      <c r="O162" s="325">
        <v>24</v>
      </c>
      <c r="P162" s="325">
        <v>377</v>
      </c>
      <c r="Q162" s="327" t="s">
        <v>23</v>
      </c>
      <c r="S162" s="323">
        <f t="shared" si="27"/>
        <v>156</v>
      </c>
      <c r="T162" s="324" t="s">
        <v>1</v>
      </c>
      <c r="U162" s="324">
        <v>10</v>
      </c>
      <c r="V162" s="324" t="s">
        <v>19</v>
      </c>
      <c r="W162" s="325">
        <v>19.5</v>
      </c>
      <c r="X162" s="325">
        <v>231</v>
      </c>
      <c r="Y162" s="327" t="s">
        <v>23</v>
      </c>
      <c r="AA162" s="341">
        <f t="shared" si="19"/>
        <v>19</v>
      </c>
      <c r="AB162" s="342" t="str">
        <f t="shared" si="19"/>
        <v>x</v>
      </c>
      <c r="AC162" s="343">
        <f t="shared" si="20"/>
        <v>184</v>
      </c>
      <c r="AD162" s="343" t="str">
        <f t="shared" si="20"/>
        <v>x</v>
      </c>
      <c r="AE162" s="342">
        <f t="shared" si="21"/>
        <v>24</v>
      </c>
      <c r="AF162" s="342" t="str">
        <f t="shared" si="21"/>
        <v>x</v>
      </c>
      <c r="AG162" s="343">
        <f t="shared" si="22"/>
        <v>377</v>
      </c>
      <c r="AH162" s="343" t="str">
        <f t="shared" si="22"/>
        <v>x</v>
      </c>
      <c r="AI162" s="342">
        <f t="shared" si="23"/>
        <v>19.5</v>
      </c>
      <c r="AJ162" s="342" t="str">
        <f t="shared" si="23"/>
        <v>x</v>
      </c>
      <c r="AK162" s="343">
        <f t="shared" si="24"/>
        <v>231</v>
      </c>
      <c r="AL162" s="348" t="str">
        <f t="shared" si="24"/>
        <v>x</v>
      </c>
      <c r="AN162" s="342" t="str">
        <f>IF(ISERROR(VLOOKUP($I162,'TB. Bantuan'!$C$3:$E$28,2,0)=0),"x",VLOOKUP($I162,'TB. Bantuan'!$C$3:$E$28,2,0))</f>
        <v>N</v>
      </c>
      <c r="AO162" s="342" t="str">
        <f>IF(ISERROR(VLOOKUP($Q162,'TB. Bantuan'!$C$3:$E$28,2,0)=0),"x",VLOOKUP($Q162,'TB. Bantuan'!$C$3:$E$28,2,0))</f>
        <v>N</v>
      </c>
      <c r="AP162" s="342" t="str">
        <f>IF(ISERROR(VLOOKUP($Y162,'TB. Bantuan'!$C$3:$E$28,2,0)=0),"x",VLOOKUP($Y162,'TB. Bantuan'!$C$3:$E$28,2,0))</f>
        <v>N</v>
      </c>
    </row>
    <row r="163" spans="2:42">
      <c r="B163" s="319" t="s">
        <v>21</v>
      </c>
      <c r="C163" s="323">
        <f t="shared" si="25"/>
        <v>157</v>
      </c>
      <c r="D163" s="324" t="s">
        <v>1</v>
      </c>
      <c r="E163" s="324">
        <v>12</v>
      </c>
      <c r="F163" s="324" t="s">
        <v>19</v>
      </c>
      <c r="G163" s="325">
        <v>22</v>
      </c>
      <c r="H163" s="325">
        <v>274</v>
      </c>
      <c r="I163" s="327" t="s">
        <v>23</v>
      </c>
      <c r="K163" s="323">
        <f t="shared" si="26"/>
        <v>157</v>
      </c>
      <c r="L163" s="324" t="s">
        <v>1</v>
      </c>
      <c r="M163" s="324">
        <v>11</v>
      </c>
      <c r="N163" s="324" t="s">
        <v>19</v>
      </c>
      <c r="O163" s="325">
        <v>11.5</v>
      </c>
      <c r="P163" s="325">
        <v>96</v>
      </c>
      <c r="Q163" s="327" t="s">
        <v>23</v>
      </c>
      <c r="S163" s="323">
        <f t="shared" si="27"/>
        <v>157</v>
      </c>
      <c r="T163" s="324" t="s">
        <v>1</v>
      </c>
      <c r="U163" s="324">
        <v>10</v>
      </c>
      <c r="V163" s="324" t="s">
        <v>19</v>
      </c>
      <c r="W163" s="325">
        <v>20</v>
      </c>
      <c r="X163" s="325">
        <v>214</v>
      </c>
      <c r="Y163" s="327" t="s">
        <v>23</v>
      </c>
      <c r="AA163" s="341">
        <f t="shared" si="19"/>
        <v>22</v>
      </c>
      <c r="AB163" s="342" t="str">
        <f t="shared" si="19"/>
        <v>x</v>
      </c>
      <c r="AC163" s="343">
        <f t="shared" si="20"/>
        <v>274</v>
      </c>
      <c r="AD163" s="343" t="str">
        <f t="shared" si="20"/>
        <v>x</v>
      </c>
      <c r="AE163" s="342">
        <f t="shared" si="21"/>
        <v>11.5</v>
      </c>
      <c r="AF163" s="342" t="str">
        <f t="shared" si="21"/>
        <v>x</v>
      </c>
      <c r="AG163" s="343">
        <f t="shared" si="22"/>
        <v>96</v>
      </c>
      <c r="AH163" s="343" t="str">
        <f t="shared" si="22"/>
        <v>x</v>
      </c>
      <c r="AI163" s="342">
        <f t="shared" si="23"/>
        <v>20</v>
      </c>
      <c r="AJ163" s="342" t="str">
        <f t="shared" si="23"/>
        <v>x</v>
      </c>
      <c r="AK163" s="343">
        <f t="shared" si="24"/>
        <v>214</v>
      </c>
      <c r="AL163" s="348" t="str">
        <f t="shared" si="24"/>
        <v>x</v>
      </c>
      <c r="AN163" s="342" t="str">
        <f>IF(ISERROR(VLOOKUP($I163,'TB. Bantuan'!$C$3:$E$28,2,0)=0),"x",VLOOKUP($I163,'TB. Bantuan'!$C$3:$E$28,2,0))</f>
        <v>N</v>
      </c>
      <c r="AO163" s="342" t="str">
        <f>IF(ISERROR(VLOOKUP($Q163,'TB. Bantuan'!$C$3:$E$28,2,0)=0),"x",VLOOKUP($Q163,'TB. Bantuan'!$C$3:$E$28,2,0))</f>
        <v>N</v>
      </c>
      <c r="AP163" s="342" t="str">
        <f>IF(ISERROR(VLOOKUP($Y163,'TB. Bantuan'!$C$3:$E$28,2,0)=0),"x",VLOOKUP($Y163,'TB. Bantuan'!$C$3:$E$28,2,0))</f>
        <v>N</v>
      </c>
    </row>
    <row r="164" spans="2:42">
      <c r="B164" s="319" t="s">
        <v>21</v>
      </c>
      <c r="C164" s="323">
        <f t="shared" si="25"/>
        <v>158</v>
      </c>
      <c r="D164" s="324" t="s">
        <v>1</v>
      </c>
      <c r="E164" s="324">
        <v>12</v>
      </c>
      <c r="F164" s="324" t="s">
        <v>19</v>
      </c>
      <c r="G164" s="325">
        <v>18.5</v>
      </c>
      <c r="H164" s="325">
        <v>196</v>
      </c>
      <c r="I164" s="327" t="s">
        <v>23</v>
      </c>
      <c r="K164" s="323">
        <f t="shared" si="26"/>
        <v>158</v>
      </c>
      <c r="L164" s="324" t="s">
        <v>1</v>
      </c>
      <c r="M164" s="324">
        <v>11</v>
      </c>
      <c r="N164" s="324" t="s">
        <v>19</v>
      </c>
      <c r="O164" s="325">
        <v>21</v>
      </c>
      <c r="P164" s="325">
        <v>255</v>
      </c>
      <c r="Q164" s="327" t="s">
        <v>23</v>
      </c>
      <c r="S164" s="323">
        <f t="shared" si="27"/>
        <v>158</v>
      </c>
      <c r="T164" s="324" t="s">
        <v>1</v>
      </c>
      <c r="U164" s="324">
        <v>10</v>
      </c>
      <c r="V164" s="324" t="s">
        <v>19</v>
      </c>
      <c r="W164" s="325">
        <v>21.5</v>
      </c>
      <c r="X164" s="325">
        <v>294</v>
      </c>
      <c r="Y164" s="327" t="s">
        <v>22</v>
      </c>
      <c r="AA164" s="341">
        <f t="shared" si="19"/>
        <v>18.5</v>
      </c>
      <c r="AB164" s="342" t="str">
        <f t="shared" si="19"/>
        <v>x</v>
      </c>
      <c r="AC164" s="343">
        <f t="shared" si="20"/>
        <v>196</v>
      </c>
      <c r="AD164" s="343" t="str">
        <f t="shared" si="20"/>
        <v>x</v>
      </c>
      <c r="AE164" s="342">
        <f t="shared" si="21"/>
        <v>21</v>
      </c>
      <c r="AF164" s="342" t="str">
        <f t="shared" si="21"/>
        <v>x</v>
      </c>
      <c r="AG164" s="343">
        <f t="shared" si="22"/>
        <v>255</v>
      </c>
      <c r="AH164" s="343" t="str">
        <f t="shared" si="22"/>
        <v>x</v>
      </c>
      <c r="AI164" s="342">
        <f t="shared" si="23"/>
        <v>21.5</v>
      </c>
      <c r="AJ164" s="342" t="str">
        <f t="shared" si="23"/>
        <v>x</v>
      </c>
      <c r="AK164" s="343">
        <f t="shared" si="24"/>
        <v>294</v>
      </c>
      <c r="AL164" s="348" t="str">
        <f t="shared" si="24"/>
        <v>x</v>
      </c>
      <c r="AN164" s="342" t="str">
        <f>IF(ISERROR(VLOOKUP($I164,'TB. Bantuan'!$C$3:$E$28,2,0)=0),"x",VLOOKUP($I164,'TB. Bantuan'!$C$3:$E$28,2,0))</f>
        <v>N</v>
      </c>
      <c r="AO164" s="342" t="str">
        <f>IF(ISERROR(VLOOKUP($Q164,'TB. Bantuan'!$C$3:$E$28,2,0)=0),"x",VLOOKUP($Q164,'TB. Bantuan'!$C$3:$E$28,2,0))</f>
        <v>N</v>
      </c>
      <c r="AP164" s="342" t="str">
        <f>IF(ISERROR(VLOOKUP($Y164,'TB. Bantuan'!$C$3:$E$28,2,0)=0),"x",VLOOKUP($Y164,'TB. Bantuan'!$C$3:$E$28,2,0))</f>
        <v>T2</v>
      </c>
    </row>
    <row r="165" spans="2:42">
      <c r="B165" s="319" t="s">
        <v>21</v>
      </c>
      <c r="C165" s="323">
        <f t="shared" si="25"/>
        <v>159</v>
      </c>
      <c r="D165" s="324" t="s">
        <v>1</v>
      </c>
      <c r="E165" s="324">
        <v>12</v>
      </c>
      <c r="F165" s="324" t="s">
        <v>19</v>
      </c>
      <c r="G165" s="325">
        <v>22</v>
      </c>
      <c r="H165" s="325">
        <v>207</v>
      </c>
      <c r="I165" s="327" t="s">
        <v>23</v>
      </c>
      <c r="K165" s="323">
        <f t="shared" si="26"/>
        <v>159</v>
      </c>
      <c r="L165" s="324" t="s">
        <v>1</v>
      </c>
      <c r="M165" s="324">
        <v>11</v>
      </c>
      <c r="N165" s="324" t="s">
        <v>19</v>
      </c>
      <c r="O165" s="325">
        <v>21.5</v>
      </c>
      <c r="P165" s="325">
        <v>174</v>
      </c>
      <c r="Q165" s="327" t="s">
        <v>23</v>
      </c>
      <c r="S165" s="323">
        <f t="shared" si="27"/>
        <v>159</v>
      </c>
      <c r="T165" s="324" t="s">
        <v>1</v>
      </c>
      <c r="U165" s="324">
        <v>10</v>
      </c>
      <c r="V165" s="324" t="s">
        <v>19</v>
      </c>
      <c r="W165" s="325">
        <v>16.5</v>
      </c>
      <c r="X165" s="325">
        <v>239</v>
      </c>
      <c r="Y165" s="327" t="s">
        <v>23</v>
      </c>
      <c r="AA165" s="341">
        <f t="shared" si="19"/>
        <v>22</v>
      </c>
      <c r="AB165" s="342" t="str">
        <f t="shared" si="19"/>
        <v>x</v>
      </c>
      <c r="AC165" s="343">
        <f t="shared" si="20"/>
        <v>207</v>
      </c>
      <c r="AD165" s="343" t="str">
        <f t="shared" si="20"/>
        <v>x</v>
      </c>
      <c r="AE165" s="342">
        <f t="shared" si="21"/>
        <v>21.5</v>
      </c>
      <c r="AF165" s="342" t="str">
        <f t="shared" si="21"/>
        <v>x</v>
      </c>
      <c r="AG165" s="343">
        <f t="shared" si="22"/>
        <v>174</v>
      </c>
      <c r="AH165" s="343" t="str">
        <f t="shared" si="22"/>
        <v>x</v>
      </c>
      <c r="AI165" s="342">
        <f t="shared" si="23"/>
        <v>16.5</v>
      </c>
      <c r="AJ165" s="342" t="str">
        <f t="shared" si="23"/>
        <v>x</v>
      </c>
      <c r="AK165" s="343">
        <f t="shared" si="24"/>
        <v>239</v>
      </c>
      <c r="AL165" s="348" t="str">
        <f t="shared" si="24"/>
        <v>x</v>
      </c>
      <c r="AN165" s="342" t="str">
        <f>IF(ISERROR(VLOOKUP($I165,'TB. Bantuan'!$C$3:$E$28,2,0)=0),"x",VLOOKUP($I165,'TB. Bantuan'!$C$3:$E$28,2,0))</f>
        <v>N</v>
      </c>
      <c r="AO165" s="342" t="str">
        <f>IF(ISERROR(VLOOKUP($Q165,'TB. Bantuan'!$C$3:$E$28,2,0)=0),"x",VLOOKUP($Q165,'TB. Bantuan'!$C$3:$E$28,2,0))</f>
        <v>N</v>
      </c>
      <c r="AP165" s="342" t="str">
        <f>IF(ISERROR(VLOOKUP($Y165,'TB. Bantuan'!$C$3:$E$28,2,0)=0),"x",VLOOKUP($Y165,'TB. Bantuan'!$C$3:$E$28,2,0))</f>
        <v>N</v>
      </c>
    </row>
    <row r="166" spans="2:42">
      <c r="B166" s="319" t="s">
        <v>21</v>
      </c>
      <c r="C166" s="323">
        <f t="shared" si="25"/>
        <v>160</v>
      </c>
      <c r="D166" s="324" t="s">
        <v>1</v>
      </c>
      <c r="E166" s="324">
        <v>12</v>
      </c>
      <c r="F166" s="324" t="s">
        <v>19</v>
      </c>
      <c r="G166" s="325">
        <v>26.5</v>
      </c>
      <c r="H166" s="325">
        <v>335</v>
      </c>
      <c r="I166" s="327" t="s">
        <v>23</v>
      </c>
      <c r="K166" s="323">
        <f t="shared" si="26"/>
        <v>160</v>
      </c>
      <c r="L166" s="324" t="s">
        <v>1</v>
      </c>
      <c r="M166" s="324">
        <v>11</v>
      </c>
      <c r="N166" s="324" t="s">
        <v>19</v>
      </c>
      <c r="O166" s="325">
        <v>15.5</v>
      </c>
      <c r="P166" s="325">
        <v>110</v>
      </c>
      <c r="Q166" s="327" t="s">
        <v>30</v>
      </c>
      <c r="S166" s="323">
        <f t="shared" si="27"/>
        <v>160</v>
      </c>
      <c r="T166" s="324" t="s">
        <v>1</v>
      </c>
      <c r="U166" s="324">
        <v>10</v>
      </c>
      <c r="V166" s="324" t="s">
        <v>19</v>
      </c>
      <c r="W166" s="325">
        <v>24</v>
      </c>
      <c r="X166" s="325">
        <v>207</v>
      </c>
      <c r="Y166" s="327" t="s">
        <v>23</v>
      </c>
      <c r="AA166" s="341">
        <f t="shared" si="19"/>
        <v>26.5</v>
      </c>
      <c r="AB166" s="342" t="str">
        <f t="shared" si="19"/>
        <v>x</v>
      </c>
      <c r="AC166" s="343">
        <f t="shared" si="20"/>
        <v>335</v>
      </c>
      <c r="AD166" s="343" t="str">
        <f t="shared" si="20"/>
        <v>x</v>
      </c>
      <c r="AE166" s="342">
        <f t="shared" si="21"/>
        <v>15.5</v>
      </c>
      <c r="AF166" s="342" t="str">
        <f t="shared" si="21"/>
        <v>x</v>
      </c>
      <c r="AG166" s="343">
        <f t="shared" si="22"/>
        <v>110</v>
      </c>
      <c r="AH166" s="343" t="str">
        <f t="shared" si="22"/>
        <v>x</v>
      </c>
      <c r="AI166" s="342">
        <f t="shared" si="23"/>
        <v>24</v>
      </c>
      <c r="AJ166" s="342" t="str">
        <f t="shared" si="23"/>
        <v>x</v>
      </c>
      <c r="AK166" s="343">
        <f t="shared" si="24"/>
        <v>207</v>
      </c>
      <c r="AL166" s="348" t="str">
        <f t="shared" si="24"/>
        <v>x</v>
      </c>
      <c r="AN166" s="342" t="str">
        <f>IF(ISERROR(VLOOKUP($I166,'TB. Bantuan'!$C$3:$E$28,2,0)=0),"x",VLOOKUP($I166,'TB. Bantuan'!$C$3:$E$28,2,0))</f>
        <v>N</v>
      </c>
      <c r="AO166" s="342" t="str">
        <f>IF(ISERROR(VLOOKUP($Q166,'TB. Bantuan'!$C$3:$E$28,2,0)=0),"x",VLOOKUP($Q166,'TB. Bantuan'!$C$3:$E$28,2,0))</f>
        <v>RM</v>
      </c>
      <c r="AP166" s="342" t="str">
        <f>IF(ISERROR(VLOOKUP($Y166,'TB. Bantuan'!$C$3:$E$28,2,0)=0),"x",VLOOKUP($Y166,'TB. Bantuan'!$C$3:$E$28,2,0))</f>
        <v>N</v>
      </c>
    </row>
    <row r="167" spans="2:42">
      <c r="B167" s="319" t="s">
        <v>21</v>
      </c>
      <c r="C167" s="323">
        <f t="shared" si="25"/>
        <v>161</v>
      </c>
      <c r="D167" s="324" t="s">
        <v>1</v>
      </c>
      <c r="E167" s="324">
        <v>12</v>
      </c>
      <c r="F167" s="324" t="s">
        <v>19</v>
      </c>
      <c r="G167" s="325">
        <v>23</v>
      </c>
      <c r="H167" s="325">
        <v>353</v>
      </c>
      <c r="I167" s="327" t="s">
        <v>23</v>
      </c>
      <c r="K167" s="323">
        <f t="shared" si="26"/>
        <v>161</v>
      </c>
      <c r="L167" s="324" t="s">
        <v>1</v>
      </c>
      <c r="M167" s="324">
        <v>11</v>
      </c>
      <c r="N167" s="324" t="s">
        <v>19</v>
      </c>
      <c r="O167" s="325">
        <v>12</v>
      </c>
      <c r="P167" s="325">
        <v>98</v>
      </c>
      <c r="Q167" s="327" t="s">
        <v>23</v>
      </c>
      <c r="S167" s="323">
        <f t="shared" si="27"/>
        <v>161</v>
      </c>
      <c r="T167" s="324" t="s">
        <v>1</v>
      </c>
      <c r="U167" s="324">
        <v>10</v>
      </c>
      <c r="V167" s="324" t="s">
        <v>19</v>
      </c>
      <c r="W167" s="325">
        <v>28.5</v>
      </c>
      <c r="X167" s="325">
        <v>398</v>
      </c>
      <c r="Y167" s="327" t="s">
        <v>23</v>
      </c>
      <c r="AA167" s="341">
        <f t="shared" si="19"/>
        <v>23</v>
      </c>
      <c r="AB167" s="342" t="str">
        <f t="shared" si="19"/>
        <v>x</v>
      </c>
      <c r="AC167" s="343">
        <f t="shared" si="20"/>
        <v>353</v>
      </c>
      <c r="AD167" s="343" t="str">
        <f t="shared" si="20"/>
        <v>x</v>
      </c>
      <c r="AE167" s="342">
        <f t="shared" si="21"/>
        <v>12</v>
      </c>
      <c r="AF167" s="342" t="str">
        <f t="shared" si="21"/>
        <v>x</v>
      </c>
      <c r="AG167" s="343">
        <f t="shared" si="22"/>
        <v>98</v>
      </c>
      <c r="AH167" s="343" t="str">
        <f t="shared" si="22"/>
        <v>x</v>
      </c>
      <c r="AI167" s="342">
        <f t="shared" si="23"/>
        <v>28.5</v>
      </c>
      <c r="AJ167" s="342" t="str">
        <f t="shared" si="23"/>
        <v>x</v>
      </c>
      <c r="AK167" s="343">
        <f t="shared" si="24"/>
        <v>398</v>
      </c>
      <c r="AL167" s="348" t="str">
        <f t="shared" si="24"/>
        <v>x</v>
      </c>
      <c r="AN167" s="342" t="str">
        <f>IF(ISERROR(VLOOKUP($I167,'TB. Bantuan'!$C$3:$E$28,2,0)=0),"x",VLOOKUP($I167,'TB. Bantuan'!$C$3:$E$28,2,0))</f>
        <v>N</v>
      </c>
      <c r="AO167" s="342" t="str">
        <f>IF(ISERROR(VLOOKUP($Q167,'TB. Bantuan'!$C$3:$E$28,2,0)=0),"x",VLOOKUP($Q167,'TB. Bantuan'!$C$3:$E$28,2,0))</f>
        <v>N</v>
      </c>
      <c r="AP167" s="342" t="str">
        <f>IF(ISERROR(VLOOKUP($Y167,'TB. Bantuan'!$C$3:$E$28,2,0)=0),"x",VLOOKUP($Y167,'TB. Bantuan'!$C$3:$E$28,2,0))</f>
        <v>N</v>
      </c>
    </row>
    <row r="168" spans="2:42">
      <c r="B168" s="319" t="s">
        <v>21</v>
      </c>
      <c r="C168" s="323">
        <f t="shared" si="25"/>
        <v>162</v>
      </c>
      <c r="D168" s="324" t="s">
        <v>1</v>
      </c>
      <c r="E168" s="324">
        <v>12</v>
      </c>
      <c r="F168" s="324" t="s">
        <v>19</v>
      </c>
      <c r="G168" s="325">
        <v>20</v>
      </c>
      <c r="H168" s="325">
        <v>122</v>
      </c>
      <c r="I168" s="327" t="s">
        <v>23</v>
      </c>
      <c r="K168" s="323">
        <f t="shared" si="26"/>
        <v>162</v>
      </c>
      <c r="L168" s="324" t="s">
        <v>1</v>
      </c>
      <c r="M168" s="324">
        <v>11</v>
      </c>
      <c r="N168" s="324" t="s">
        <v>19</v>
      </c>
      <c r="O168" s="325">
        <v>11.5</v>
      </c>
      <c r="P168" s="325">
        <v>118</v>
      </c>
      <c r="Q168" s="327" t="s">
        <v>24</v>
      </c>
      <c r="S168" s="323">
        <f t="shared" si="27"/>
        <v>162</v>
      </c>
      <c r="T168" s="324" t="s">
        <v>1</v>
      </c>
      <c r="U168" s="324">
        <v>10</v>
      </c>
      <c r="V168" s="324" t="s">
        <v>19</v>
      </c>
      <c r="W168" s="325">
        <v>16.5</v>
      </c>
      <c r="X168" s="325">
        <v>178</v>
      </c>
      <c r="Y168" s="327" t="s">
        <v>24</v>
      </c>
      <c r="AA168" s="341">
        <f t="shared" si="19"/>
        <v>20</v>
      </c>
      <c r="AB168" s="342" t="str">
        <f t="shared" si="19"/>
        <v>x</v>
      </c>
      <c r="AC168" s="343">
        <f t="shared" si="20"/>
        <v>122</v>
      </c>
      <c r="AD168" s="343" t="str">
        <f t="shared" si="20"/>
        <v>x</v>
      </c>
      <c r="AE168" s="342">
        <f t="shared" si="21"/>
        <v>11.5</v>
      </c>
      <c r="AF168" s="342" t="str">
        <f t="shared" si="21"/>
        <v>x</v>
      </c>
      <c r="AG168" s="343">
        <f t="shared" si="22"/>
        <v>118</v>
      </c>
      <c r="AH168" s="343" t="str">
        <f t="shared" si="22"/>
        <v>x</v>
      </c>
      <c r="AI168" s="342">
        <f t="shared" si="23"/>
        <v>16.5</v>
      </c>
      <c r="AJ168" s="342" t="str">
        <f t="shared" si="23"/>
        <v>x</v>
      </c>
      <c r="AK168" s="343">
        <f t="shared" si="24"/>
        <v>178</v>
      </c>
      <c r="AL168" s="348" t="str">
        <f t="shared" si="24"/>
        <v>x</v>
      </c>
      <c r="AN168" s="342" t="str">
        <f>IF(ISERROR(VLOOKUP($I168,'TB. Bantuan'!$C$3:$E$28,2,0)=0),"x",VLOOKUP($I168,'TB. Bantuan'!$C$3:$E$28,2,0))</f>
        <v>N</v>
      </c>
      <c r="AO168" s="342" t="str">
        <f>IF(ISERROR(VLOOKUP($Q168,'TB. Bantuan'!$C$3:$E$28,2,0)=0),"x",VLOOKUP($Q168,'TB. Bantuan'!$C$3:$E$28,2,0))</f>
        <v>DT</v>
      </c>
      <c r="AP168" s="342" t="str">
        <f>IF(ISERROR(VLOOKUP($Y168,'TB. Bantuan'!$C$3:$E$28,2,0)=0),"x",VLOOKUP($Y168,'TB. Bantuan'!$C$3:$E$28,2,0))</f>
        <v>DT</v>
      </c>
    </row>
    <row r="169" spans="2:42">
      <c r="B169" s="319" t="s">
        <v>21</v>
      </c>
      <c r="C169" s="323">
        <f t="shared" si="25"/>
        <v>163</v>
      </c>
      <c r="D169" s="324" t="s">
        <v>1</v>
      </c>
      <c r="E169" s="324">
        <v>12</v>
      </c>
      <c r="F169" s="324" t="s">
        <v>19</v>
      </c>
      <c r="G169" s="325">
        <v>15</v>
      </c>
      <c r="H169" s="325">
        <v>83</v>
      </c>
      <c r="I169" s="327" t="s">
        <v>23</v>
      </c>
      <c r="K169" s="323">
        <f t="shared" si="26"/>
        <v>163</v>
      </c>
      <c r="L169" s="324" t="s">
        <v>1</v>
      </c>
      <c r="M169" s="324">
        <v>11</v>
      </c>
      <c r="N169" s="324" t="s">
        <v>19</v>
      </c>
      <c r="O169" s="325">
        <v>21</v>
      </c>
      <c r="P169" s="325">
        <v>225</v>
      </c>
      <c r="Q169" s="327" t="s">
        <v>23</v>
      </c>
      <c r="S169" s="323">
        <f t="shared" si="27"/>
        <v>163</v>
      </c>
      <c r="T169" s="324" t="s">
        <v>1</v>
      </c>
      <c r="U169" s="324">
        <v>10</v>
      </c>
      <c r="V169" s="324" t="s">
        <v>19</v>
      </c>
      <c r="W169" s="325">
        <v>25</v>
      </c>
      <c r="X169" s="325">
        <v>365</v>
      </c>
      <c r="Y169" s="327" t="s">
        <v>23</v>
      </c>
      <c r="AA169" s="341">
        <f t="shared" si="19"/>
        <v>15</v>
      </c>
      <c r="AB169" s="342" t="str">
        <f t="shared" si="19"/>
        <v>x</v>
      </c>
      <c r="AC169" s="343">
        <f t="shared" si="20"/>
        <v>83</v>
      </c>
      <c r="AD169" s="343" t="str">
        <f t="shared" si="20"/>
        <v>x</v>
      </c>
      <c r="AE169" s="342">
        <f t="shared" si="21"/>
        <v>21</v>
      </c>
      <c r="AF169" s="342" t="str">
        <f t="shared" si="21"/>
        <v>x</v>
      </c>
      <c r="AG169" s="343">
        <f t="shared" si="22"/>
        <v>225</v>
      </c>
      <c r="AH169" s="343" t="str">
        <f t="shared" si="22"/>
        <v>x</v>
      </c>
      <c r="AI169" s="342">
        <f t="shared" si="23"/>
        <v>25</v>
      </c>
      <c r="AJ169" s="342" t="str">
        <f t="shared" si="23"/>
        <v>x</v>
      </c>
      <c r="AK169" s="343">
        <f t="shared" si="24"/>
        <v>365</v>
      </c>
      <c r="AL169" s="348" t="str">
        <f t="shared" si="24"/>
        <v>x</v>
      </c>
      <c r="AN169" s="342" t="str">
        <f>IF(ISERROR(VLOOKUP($I169,'TB. Bantuan'!$C$3:$E$28,2,0)=0),"x",VLOOKUP($I169,'TB. Bantuan'!$C$3:$E$28,2,0))</f>
        <v>N</v>
      </c>
      <c r="AO169" s="342" t="str">
        <f>IF(ISERROR(VLOOKUP($Q169,'TB. Bantuan'!$C$3:$E$28,2,0)=0),"x",VLOOKUP($Q169,'TB. Bantuan'!$C$3:$E$28,2,0))</f>
        <v>N</v>
      </c>
      <c r="AP169" s="342" t="str">
        <f>IF(ISERROR(VLOOKUP($Y169,'TB. Bantuan'!$C$3:$E$28,2,0)=0),"x",VLOOKUP($Y169,'TB. Bantuan'!$C$3:$E$28,2,0))</f>
        <v>N</v>
      </c>
    </row>
    <row r="170" spans="2:42">
      <c r="B170" s="319" t="s">
        <v>21</v>
      </c>
      <c r="C170" s="323">
        <f t="shared" si="25"/>
        <v>164</v>
      </c>
      <c r="D170" s="324" t="s">
        <v>1</v>
      </c>
      <c r="E170" s="324">
        <v>12</v>
      </c>
      <c r="F170" s="324" t="s">
        <v>19</v>
      </c>
      <c r="G170" s="325">
        <v>24</v>
      </c>
      <c r="H170" s="325">
        <v>286</v>
      </c>
      <c r="I170" s="327" t="s">
        <v>23</v>
      </c>
      <c r="K170" s="323">
        <f t="shared" si="26"/>
        <v>164</v>
      </c>
      <c r="L170" s="324" t="s">
        <v>1</v>
      </c>
      <c r="M170" s="324">
        <v>11</v>
      </c>
      <c r="N170" s="324" t="s">
        <v>19</v>
      </c>
      <c r="O170" s="325">
        <v>23.5</v>
      </c>
      <c r="P170" s="325">
        <v>254</v>
      </c>
      <c r="Q170" s="327" t="s">
        <v>23</v>
      </c>
      <c r="S170" s="323">
        <f t="shared" si="27"/>
        <v>164</v>
      </c>
      <c r="T170" s="324" t="s">
        <v>1</v>
      </c>
      <c r="U170" s="324">
        <v>10</v>
      </c>
      <c r="V170" s="324" t="s">
        <v>19</v>
      </c>
      <c r="W170" s="325">
        <v>21.5</v>
      </c>
      <c r="X170" s="325">
        <v>325</v>
      </c>
      <c r="Y170" s="327" t="s">
        <v>23</v>
      </c>
      <c r="AA170" s="341">
        <f t="shared" si="19"/>
        <v>24</v>
      </c>
      <c r="AB170" s="342" t="str">
        <f t="shared" si="19"/>
        <v>x</v>
      </c>
      <c r="AC170" s="343">
        <f t="shared" si="20"/>
        <v>286</v>
      </c>
      <c r="AD170" s="343" t="str">
        <f t="shared" si="20"/>
        <v>x</v>
      </c>
      <c r="AE170" s="342">
        <f t="shared" si="21"/>
        <v>23.5</v>
      </c>
      <c r="AF170" s="342" t="str">
        <f t="shared" si="21"/>
        <v>x</v>
      </c>
      <c r="AG170" s="343">
        <f t="shared" si="22"/>
        <v>254</v>
      </c>
      <c r="AH170" s="343" t="str">
        <f t="shared" si="22"/>
        <v>x</v>
      </c>
      <c r="AI170" s="342">
        <f t="shared" si="23"/>
        <v>21.5</v>
      </c>
      <c r="AJ170" s="342" t="str">
        <f t="shared" si="23"/>
        <v>x</v>
      </c>
      <c r="AK170" s="343">
        <f t="shared" si="24"/>
        <v>325</v>
      </c>
      <c r="AL170" s="348" t="str">
        <f t="shared" si="24"/>
        <v>x</v>
      </c>
      <c r="AN170" s="342" t="str">
        <f>IF(ISERROR(VLOOKUP($I170,'TB. Bantuan'!$C$3:$E$28,2,0)=0),"x",VLOOKUP($I170,'TB. Bantuan'!$C$3:$E$28,2,0))</f>
        <v>N</v>
      </c>
      <c r="AO170" s="342" t="str">
        <f>IF(ISERROR(VLOOKUP($Q170,'TB. Bantuan'!$C$3:$E$28,2,0)=0),"x",VLOOKUP($Q170,'TB. Bantuan'!$C$3:$E$28,2,0))</f>
        <v>N</v>
      </c>
      <c r="AP170" s="342" t="str">
        <f>IF(ISERROR(VLOOKUP($Y170,'TB. Bantuan'!$C$3:$E$28,2,0)=0),"x",VLOOKUP($Y170,'TB. Bantuan'!$C$3:$E$28,2,0))</f>
        <v>N</v>
      </c>
    </row>
    <row r="171" spans="2:42">
      <c r="B171" s="319" t="s">
        <v>21</v>
      </c>
      <c r="C171" s="323">
        <f t="shared" si="25"/>
        <v>165</v>
      </c>
      <c r="D171" s="324" t="s">
        <v>1</v>
      </c>
      <c r="E171" s="324">
        <v>12</v>
      </c>
      <c r="F171" s="324" t="s">
        <v>19</v>
      </c>
      <c r="G171" s="325">
        <v>19</v>
      </c>
      <c r="H171" s="325">
        <v>210</v>
      </c>
      <c r="I171" s="327" t="s">
        <v>23</v>
      </c>
      <c r="K171" s="323">
        <f t="shared" si="26"/>
        <v>165</v>
      </c>
      <c r="L171" s="324" t="s">
        <v>1</v>
      </c>
      <c r="M171" s="324">
        <v>11</v>
      </c>
      <c r="N171" s="324" t="s">
        <v>19</v>
      </c>
      <c r="O171" s="325">
        <v>24</v>
      </c>
      <c r="P171" s="325">
        <v>213</v>
      </c>
      <c r="Q171" s="327" t="s">
        <v>23</v>
      </c>
      <c r="S171" s="323">
        <f t="shared" si="27"/>
        <v>165</v>
      </c>
      <c r="T171" s="324" t="s">
        <v>1</v>
      </c>
      <c r="U171" s="324">
        <v>10</v>
      </c>
      <c r="V171" s="324" t="s">
        <v>19</v>
      </c>
      <c r="W171" s="325">
        <v>21</v>
      </c>
      <c r="X171" s="325">
        <v>243</v>
      </c>
      <c r="Y171" s="327" t="s">
        <v>23</v>
      </c>
      <c r="AA171" s="341">
        <f t="shared" si="19"/>
        <v>19</v>
      </c>
      <c r="AB171" s="342" t="str">
        <f t="shared" si="19"/>
        <v>x</v>
      </c>
      <c r="AC171" s="343">
        <f t="shared" si="20"/>
        <v>210</v>
      </c>
      <c r="AD171" s="343" t="str">
        <f t="shared" si="20"/>
        <v>x</v>
      </c>
      <c r="AE171" s="342">
        <f t="shared" si="21"/>
        <v>24</v>
      </c>
      <c r="AF171" s="342" t="str">
        <f t="shared" si="21"/>
        <v>x</v>
      </c>
      <c r="AG171" s="343">
        <f t="shared" si="22"/>
        <v>213</v>
      </c>
      <c r="AH171" s="343" t="str">
        <f t="shared" si="22"/>
        <v>x</v>
      </c>
      <c r="AI171" s="342">
        <f t="shared" si="23"/>
        <v>21</v>
      </c>
      <c r="AJ171" s="342" t="str">
        <f t="shared" si="23"/>
        <v>x</v>
      </c>
      <c r="AK171" s="343">
        <f t="shared" si="24"/>
        <v>243</v>
      </c>
      <c r="AL171" s="348" t="str">
        <f t="shared" si="24"/>
        <v>x</v>
      </c>
      <c r="AN171" s="342" t="str">
        <f>IF(ISERROR(VLOOKUP($I171,'TB. Bantuan'!$C$3:$E$28,2,0)=0),"x",VLOOKUP($I171,'TB. Bantuan'!$C$3:$E$28,2,0))</f>
        <v>N</v>
      </c>
      <c r="AO171" s="342" t="str">
        <f>IF(ISERROR(VLOOKUP($Q171,'TB. Bantuan'!$C$3:$E$28,2,0)=0),"x",VLOOKUP($Q171,'TB. Bantuan'!$C$3:$E$28,2,0))</f>
        <v>N</v>
      </c>
      <c r="AP171" s="342" t="str">
        <f>IF(ISERROR(VLOOKUP($Y171,'TB. Bantuan'!$C$3:$E$28,2,0)=0),"x",VLOOKUP($Y171,'TB. Bantuan'!$C$3:$E$28,2,0))</f>
        <v>N</v>
      </c>
    </row>
    <row r="172" spans="2:42">
      <c r="B172" s="319" t="s">
        <v>21</v>
      </c>
      <c r="C172" s="323">
        <f t="shared" si="25"/>
        <v>166</v>
      </c>
      <c r="D172" s="324" t="s">
        <v>1</v>
      </c>
      <c r="E172" s="324">
        <v>12</v>
      </c>
      <c r="F172" s="324" t="s">
        <v>19</v>
      </c>
      <c r="G172" s="325">
        <v>22</v>
      </c>
      <c r="H172" s="325">
        <v>165</v>
      </c>
      <c r="I172" s="327" t="s">
        <v>23</v>
      </c>
      <c r="K172" s="323">
        <f t="shared" si="26"/>
        <v>166</v>
      </c>
      <c r="L172" s="324" t="s">
        <v>1</v>
      </c>
      <c r="M172" s="324">
        <v>11</v>
      </c>
      <c r="N172" s="324" t="s">
        <v>19</v>
      </c>
      <c r="O172" s="325">
        <v>14</v>
      </c>
      <c r="P172" s="325">
        <v>150</v>
      </c>
      <c r="Q172" s="327" t="s">
        <v>23</v>
      </c>
      <c r="S172" s="323">
        <f t="shared" si="27"/>
        <v>166</v>
      </c>
      <c r="T172" s="324" t="s">
        <v>1</v>
      </c>
      <c r="U172" s="324">
        <v>10</v>
      </c>
      <c r="V172" s="324" t="s">
        <v>19</v>
      </c>
      <c r="W172" s="325">
        <v>22.5</v>
      </c>
      <c r="X172" s="325">
        <v>236</v>
      </c>
      <c r="Y172" s="327" t="s">
        <v>23</v>
      </c>
      <c r="AA172" s="341">
        <f t="shared" si="19"/>
        <v>22</v>
      </c>
      <c r="AB172" s="342" t="str">
        <f t="shared" si="19"/>
        <v>x</v>
      </c>
      <c r="AC172" s="343">
        <f t="shared" si="20"/>
        <v>165</v>
      </c>
      <c r="AD172" s="343" t="str">
        <f t="shared" si="20"/>
        <v>x</v>
      </c>
      <c r="AE172" s="342">
        <f t="shared" si="21"/>
        <v>14</v>
      </c>
      <c r="AF172" s="342" t="str">
        <f t="shared" si="21"/>
        <v>x</v>
      </c>
      <c r="AG172" s="343">
        <f t="shared" si="22"/>
        <v>150</v>
      </c>
      <c r="AH172" s="343" t="str">
        <f t="shared" si="22"/>
        <v>x</v>
      </c>
      <c r="AI172" s="342">
        <f t="shared" si="23"/>
        <v>22.5</v>
      </c>
      <c r="AJ172" s="342" t="str">
        <f t="shared" si="23"/>
        <v>x</v>
      </c>
      <c r="AK172" s="343">
        <f t="shared" si="24"/>
        <v>236</v>
      </c>
      <c r="AL172" s="348" t="str">
        <f t="shared" si="24"/>
        <v>x</v>
      </c>
      <c r="AN172" s="342" t="str">
        <f>IF(ISERROR(VLOOKUP($I172,'TB. Bantuan'!$C$3:$E$28,2,0)=0),"x",VLOOKUP($I172,'TB. Bantuan'!$C$3:$E$28,2,0))</f>
        <v>N</v>
      </c>
      <c r="AO172" s="342" t="str">
        <f>IF(ISERROR(VLOOKUP($Q172,'TB. Bantuan'!$C$3:$E$28,2,0)=0),"x",VLOOKUP($Q172,'TB. Bantuan'!$C$3:$E$28,2,0))</f>
        <v>N</v>
      </c>
      <c r="AP172" s="342" t="str">
        <f>IF(ISERROR(VLOOKUP($Y172,'TB. Bantuan'!$C$3:$E$28,2,0)=0),"x",VLOOKUP($Y172,'TB. Bantuan'!$C$3:$E$28,2,0))</f>
        <v>N</v>
      </c>
    </row>
    <row r="173" spans="2:42">
      <c r="B173" s="319" t="s">
        <v>21</v>
      </c>
      <c r="C173" s="323">
        <f t="shared" si="25"/>
        <v>167</v>
      </c>
      <c r="D173" s="324" t="s">
        <v>1</v>
      </c>
      <c r="E173" s="324">
        <v>12</v>
      </c>
      <c r="F173" s="324" t="s">
        <v>19</v>
      </c>
      <c r="G173" s="325">
        <v>22.5</v>
      </c>
      <c r="H173" s="325">
        <v>205</v>
      </c>
      <c r="I173" s="327" t="s">
        <v>23</v>
      </c>
      <c r="K173" s="323">
        <f t="shared" si="26"/>
        <v>167</v>
      </c>
      <c r="L173" s="324" t="s">
        <v>1</v>
      </c>
      <c r="M173" s="324">
        <v>11</v>
      </c>
      <c r="N173" s="324" t="s">
        <v>19</v>
      </c>
      <c r="O173" s="325">
        <v>23</v>
      </c>
      <c r="P173" s="325">
        <v>260</v>
      </c>
      <c r="Q173" s="327" t="s">
        <v>23</v>
      </c>
      <c r="S173" s="323">
        <f t="shared" si="27"/>
        <v>167</v>
      </c>
      <c r="T173" s="324" t="s">
        <v>1</v>
      </c>
      <c r="U173" s="324">
        <v>10</v>
      </c>
      <c r="V173" s="324" t="s">
        <v>19</v>
      </c>
      <c r="W173" s="325">
        <v>20</v>
      </c>
      <c r="X173" s="325">
        <v>176</v>
      </c>
      <c r="Y173" s="327" t="s">
        <v>23</v>
      </c>
      <c r="AA173" s="341">
        <f t="shared" si="19"/>
        <v>22.5</v>
      </c>
      <c r="AB173" s="342" t="str">
        <f t="shared" si="19"/>
        <v>x</v>
      </c>
      <c r="AC173" s="343">
        <f t="shared" si="20"/>
        <v>205</v>
      </c>
      <c r="AD173" s="343" t="str">
        <f t="shared" si="20"/>
        <v>x</v>
      </c>
      <c r="AE173" s="342">
        <f t="shared" si="21"/>
        <v>23</v>
      </c>
      <c r="AF173" s="342" t="str">
        <f t="shared" si="21"/>
        <v>x</v>
      </c>
      <c r="AG173" s="343">
        <f t="shared" si="22"/>
        <v>260</v>
      </c>
      <c r="AH173" s="343" t="str">
        <f t="shared" si="22"/>
        <v>x</v>
      </c>
      <c r="AI173" s="342">
        <f t="shared" si="23"/>
        <v>20</v>
      </c>
      <c r="AJ173" s="342" t="str">
        <f t="shared" si="23"/>
        <v>x</v>
      </c>
      <c r="AK173" s="343">
        <f t="shared" si="24"/>
        <v>176</v>
      </c>
      <c r="AL173" s="348" t="str">
        <f t="shared" si="24"/>
        <v>x</v>
      </c>
      <c r="AN173" s="342" t="str">
        <f>IF(ISERROR(VLOOKUP($I173,'TB. Bantuan'!$C$3:$E$28,2,0)=0),"x",VLOOKUP($I173,'TB. Bantuan'!$C$3:$E$28,2,0))</f>
        <v>N</v>
      </c>
      <c r="AO173" s="342" t="str">
        <f>IF(ISERROR(VLOOKUP($Q173,'TB. Bantuan'!$C$3:$E$28,2,0)=0),"x",VLOOKUP($Q173,'TB. Bantuan'!$C$3:$E$28,2,0))</f>
        <v>N</v>
      </c>
      <c r="AP173" s="342" t="str">
        <f>IF(ISERROR(VLOOKUP($Y173,'TB. Bantuan'!$C$3:$E$28,2,0)=0),"x",VLOOKUP($Y173,'TB. Bantuan'!$C$3:$E$28,2,0))</f>
        <v>N</v>
      </c>
    </row>
    <row r="174" spans="2:42">
      <c r="B174" s="319" t="s">
        <v>21</v>
      </c>
      <c r="C174" s="323">
        <f t="shared" si="25"/>
        <v>168</v>
      </c>
      <c r="D174" s="324" t="s">
        <v>1</v>
      </c>
      <c r="E174" s="324">
        <v>12</v>
      </c>
      <c r="F174" s="324" t="s">
        <v>19</v>
      </c>
      <c r="G174" s="325">
        <v>21</v>
      </c>
      <c r="H174" s="325">
        <v>316</v>
      </c>
      <c r="I174" s="327" t="s">
        <v>23</v>
      </c>
      <c r="K174" s="323">
        <f t="shared" si="26"/>
        <v>168</v>
      </c>
      <c r="L174" s="324" t="s">
        <v>1</v>
      </c>
      <c r="M174" s="324">
        <v>11</v>
      </c>
      <c r="N174" s="324" t="s">
        <v>19</v>
      </c>
      <c r="O174" s="325">
        <v>22</v>
      </c>
      <c r="P174" s="325">
        <v>339</v>
      </c>
      <c r="Q174" s="327" t="s">
        <v>23</v>
      </c>
      <c r="S174" s="323">
        <f t="shared" si="27"/>
        <v>168</v>
      </c>
      <c r="T174" s="324" t="s">
        <v>1</v>
      </c>
      <c r="U174" s="324">
        <v>10</v>
      </c>
      <c r="V174" s="324" t="s">
        <v>19</v>
      </c>
      <c r="W174" s="325">
        <v>15</v>
      </c>
      <c r="X174" s="325">
        <v>163</v>
      </c>
      <c r="Y174" s="327" t="s">
        <v>24</v>
      </c>
      <c r="AA174" s="341">
        <f t="shared" si="19"/>
        <v>21</v>
      </c>
      <c r="AB174" s="342" t="str">
        <f t="shared" si="19"/>
        <v>x</v>
      </c>
      <c r="AC174" s="343">
        <f t="shared" si="20"/>
        <v>316</v>
      </c>
      <c r="AD174" s="343" t="str">
        <f t="shared" si="20"/>
        <v>x</v>
      </c>
      <c r="AE174" s="342">
        <f t="shared" si="21"/>
        <v>22</v>
      </c>
      <c r="AF174" s="342" t="str">
        <f t="shared" si="21"/>
        <v>x</v>
      </c>
      <c r="AG174" s="343">
        <f t="shared" si="22"/>
        <v>339</v>
      </c>
      <c r="AH174" s="343" t="str">
        <f t="shared" si="22"/>
        <v>x</v>
      </c>
      <c r="AI174" s="342">
        <f t="shared" si="23"/>
        <v>15</v>
      </c>
      <c r="AJ174" s="342" t="str">
        <f t="shared" si="23"/>
        <v>x</v>
      </c>
      <c r="AK174" s="343">
        <f t="shared" si="24"/>
        <v>163</v>
      </c>
      <c r="AL174" s="348" t="str">
        <f t="shared" si="24"/>
        <v>x</v>
      </c>
      <c r="AN174" s="342" t="str">
        <f>IF(ISERROR(VLOOKUP($I174,'TB. Bantuan'!$C$3:$E$28,2,0)=0),"x",VLOOKUP($I174,'TB. Bantuan'!$C$3:$E$28,2,0))</f>
        <v>N</v>
      </c>
      <c r="AO174" s="342" t="str">
        <f>IF(ISERROR(VLOOKUP($Q174,'TB. Bantuan'!$C$3:$E$28,2,0)=0),"x",VLOOKUP($Q174,'TB. Bantuan'!$C$3:$E$28,2,0))</f>
        <v>N</v>
      </c>
      <c r="AP174" s="342" t="str">
        <f>IF(ISERROR(VLOOKUP($Y174,'TB. Bantuan'!$C$3:$E$28,2,0)=0),"x",VLOOKUP($Y174,'TB. Bantuan'!$C$3:$E$28,2,0))</f>
        <v>DT</v>
      </c>
    </row>
    <row r="175" spans="2:42">
      <c r="B175" s="319" t="s">
        <v>21</v>
      </c>
      <c r="C175" s="323">
        <f t="shared" si="25"/>
        <v>169</v>
      </c>
      <c r="D175" s="324" t="s">
        <v>1</v>
      </c>
      <c r="E175" s="324">
        <v>12</v>
      </c>
      <c r="F175" s="324" t="s">
        <v>19</v>
      </c>
      <c r="G175" s="325">
        <v>24</v>
      </c>
      <c r="H175" s="325">
        <v>271</v>
      </c>
      <c r="I175" s="327" t="s">
        <v>23</v>
      </c>
      <c r="K175" s="323">
        <f t="shared" si="26"/>
        <v>169</v>
      </c>
      <c r="L175" s="324" t="s">
        <v>1</v>
      </c>
      <c r="M175" s="324">
        <v>11</v>
      </c>
      <c r="N175" s="324" t="s">
        <v>19</v>
      </c>
      <c r="O175" s="325">
        <v>21</v>
      </c>
      <c r="P175" s="325">
        <v>225</v>
      </c>
      <c r="Q175" s="327" t="s">
        <v>23</v>
      </c>
      <c r="S175" s="323">
        <f t="shared" si="27"/>
        <v>169</v>
      </c>
      <c r="T175" s="324" t="s">
        <v>1</v>
      </c>
      <c r="U175" s="324">
        <v>10</v>
      </c>
      <c r="V175" s="324" t="s">
        <v>19</v>
      </c>
      <c r="W175" s="325">
        <v>19.5</v>
      </c>
      <c r="X175" s="325">
        <v>211</v>
      </c>
      <c r="Y175" s="327" t="s">
        <v>23</v>
      </c>
      <c r="AA175" s="341">
        <f t="shared" si="19"/>
        <v>24</v>
      </c>
      <c r="AB175" s="342" t="str">
        <f t="shared" si="19"/>
        <v>x</v>
      </c>
      <c r="AC175" s="343">
        <f t="shared" si="20"/>
        <v>271</v>
      </c>
      <c r="AD175" s="343" t="str">
        <f t="shared" si="20"/>
        <v>x</v>
      </c>
      <c r="AE175" s="342">
        <f t="shared" si="21"/>
        <v>21</v>
      </c>
      <c r="AF175" s="342" t="str">
        <f t="shared" si="21"/>
        <v>x</v>
      </c>
      <c r="AG175" s="343">
        <f t="shared" si="22"/>
        <v>225</v>
      </c>
      <c r="AH175" s="343" t="str">
        <f t="shared" si="22"/>
        <v>x</v>
      </c>
      <c r="AI175" s="342">
        <f t="shared" si="23"/>
        <v>19.5</v>
      </c>
      <c r="AJ175" s="342" t="str">
        <f t="shared" si="23"/>
        <v>x</v>
      </c>
      <c r="AK175" s="343">
        <f t="shared" si="24"/>
        <v>211</v>
      </c>
      <c r="AL175" s="348" t="str">
        <f t="shared" si="24"/>
        <v>x</v>
      </c>
      <c r="AN175" s="342" t="str">
        <f>IF(ISERROR(VLOOKUP($I175,'TB. Bantuan'!$C$3:$E$28,2,0)=0),"x",VLOOKUP($I175,'TB. Bantuan'!$C$3:$E$28,2,0))</f>
        <v>N</v>
      </c>
      <c r="AO175" s="342" t="str">
        <f>IF(ISERROR(VLOOKUP($Q175,'TB. Bantuan'!$C$3:$E$28,2,0)=0),"x",VLOOKUP($Q175,'TB. Bantuan'!$C$3:$E$28,2,0))</f>
        <v>N</v>
      </c>
      <c r="AP175" s="342" t="str">
        <f>IF(ISERROR(VLOOKUP($Y175,'TB. Bantuan'!$C$3:$E$28,2,0)=0),"x",VLOOKUP($Y175,'TB. Bantuan'!$C$3:$E$28,2,0))</f>
        <v>N</v>
      </c>
    </row>
    <row r="176" spans="2:42">
      <c r="B176" s="319" t="s">
        <v>21</v>
      </c>
      <c r="C176" s="323">
        <f t="shared" si="25"/>
        <v>170</v>
      </c>
      <c r="D176" s="324" t="s">
        <v>1</v>
      </c>
      <c r="E176" s="324">
        <v>12</v>
      </c>
      <c r="F176" s="324" t="s">
        <v>19</v>
      </c>
      <c r="G176" s="325">
        <v>19</v>
      </c>
      <c r="H176" s="325">
        <v>179</v>
      </c>
      <c r="I176" s="327" t="s">
        <v>23</v>
      </c>
      <c r="K176" s="323">
        <f t="shared" si="26"/>
        <v>170</v>
      </c>
      <c r="L176" s="324" t="s">
        <v>1</v>
      </c>
      <c r="M176" s="324">
        <v>11</v>
      </c>
      <c r="N176" s="324" t="s">
        <v>19</v>
      </c>
      <c r="O176" s="325">
        <v>22</v>
      </c>
      <c r="P176" s="325">
        <v>264</v>
      </c>
      <c r="Q176" s="327" t="s">
        <v>23</v>
      </c>
      <c r="S176" s="323">
        <f t="shared" si="27"/>
        <v>170</v>
      </c>
      <c r="T176" s="324" t="s">
        <v>1</v>
      </c>
      <c r="U176" s="324">
        <v>10</v>
      </c>
      <c r="V176" s="324" t="s">
        <v>19</v>
      </c>
      <c r="W176" s="325">
        <v>23.5</v>
      </c>
      <c r="X176" s="325">
        <v>294</v>
      </c>
      <c r="Y176" s="327" t="s">
        <v>23</v>
      </c>
      <c r="AA176" s="341">
        <f t="shared" si="19"/>
        <v>19</v>
      </c>
      <c r="AB176" s="342" t="str">
        <f t="shared" si="19"/>
        <v>x</v>
      </c>
      <c r="AC176" s="343">
        <f t="shared" si="20"/>
        <v>179</v>
      </c>
      <c r="AD176" s="343" t="str">
        <f t="shared" si="20"/>
        <v>x</v>
      </c>
      <c r="AE176" s="342">
        <f t="shared" si="21"/>
        <v>22</v>
      </c>
      <c r="AF176" s="342" t="str">
        <f t="shared" si="21"/>
        <v>x</v>
      </c>
      <c r="AG176" s="343">
        <f t="shared" si="22"/>
        <v>264</v>
      </c>
      <c r="AH176" s="343" t="str">
        <f t="shared" si="22"/>
        <v>x</v>
      </c>
      <c r="AI176" s="342">
        <f t="shared" si="23"/>
        <v>23.5</v>
      </c>
      <c r="AJ176" s="342" t="str">
        <f t="shared" si="23"/>
        <v>x</v>
      </c>
      <c r="AK176" s="343">
        <f t="shared" si="24"/>
        <v>294</v>
      </c>
      <c r="AL176" s="348" t="str">
        <f t="shared" si="24"/>
        <v>x</v>
      </c>
      <c r="AN176" s="342" t="str">
        <f>IF(ISERROR(VLOOKUP($I176,'TB. Bantuan'!$C$3:$E$28,2,0)=0),"x",VLOOKUP($I176,'TB. Bantuan'!$C$3:$E$28,2,0))</f>
        <v>N</v>
      </c>
      <c r="AO176" s="342" t="str">
        <f>IF(ISERROR(VLOOKUP($Q176,'TB. Bantuan'!$C$3:$E$28,2,0)=0),"x",VLOOKUP($Q176,'TB. Bantuan'!$C$3:$E$28,2,0))</f>
        <v>N</v>
      </c>
      <c r="AP176" s="342" t="str">
        <f>IF(ISERROR(VLOOKUP($Y176,'TB. Bantuan'!$C$3:$E$28,2,0)=0),"x",VLOOKUP($Y176,'TB. Bantuan'!$C$3:$E$28,2,0))</f>
        <v>N</v>
      </c>
    </row>
    <row r="177" spans="2:42">
      <c r="B177" s="319" t="s">
        <v>21</v>
      </c>
      <c r="C177" s="323">
        <f t="shared" si="25"/>
        <v>171</v>
      </c>
      <c r="D177" s="324" t="s">
        <v>1</v>
      </c>
      <c r="E177" s="324">
        <v>12</v>
      </c>
      <c r="F177" s="324" t="s">
        <v>19</v>
      </c>
      <c r="G177" s="325">
        <v>24</v>
      </c>
      <c r="H177" s="325">
        <v>198</v>
      </c>
      <c r="I177" s="327" t="s">
        <v>23</v>
      </c>
      <c r="K177" s="323">
        <f t="shared" si="26"/>
        <v>171</v>
      </c>
      <c r="L177" s="324" t="s">
        <v>1</v>
      </c>
      <c r="M177" s="324">
        <v>11</v>
      </c>
      <c r="N177" s="324" t="s">
        <v>19</v>
      </c>
      <c r="O177" s="325">
        <v>14.5</v>
      </c>
      <c r="P177" s="325">
        <v>136</v>
      </c>
      <c r="Q177" s="327" t="s">
        <v>23</v>
      </c>
      <c r="S177" s="323">
        <f t="shared" si="27"/>
        <v>171</v>
      </c>
      <c r="T177" s="324" t="s">
        <v>1</v>
      </c>
      <c r="U177" s="324">
        <v>10</v>
      </c>
      <c r="V177" s="324" t="s">
        <v>19</v>
      </c>
      <c r="W177" s="325">
        <v>22</v>
      </c>
      <c r="X177" s="325">
        <v>163</v>
      </c>
      <c r="Y177" s="327" t="s">
        <v>23</v>
      </c>
      <c r="AA177" s="341">
        <f t="shared" si="19"/>
        <v>24</v>
      </c>
      <c r="AB177" s="342" t="str">
        <f t="shared" si="19"/>
        <v>x</v>
      </c>
      <c r="AC177" s="343">
        <f t="shared" si="20"/>
        <v>198</v>
      </c>
      <c r="AD177" s="343" t="str">
        <f t="shared" si="20"/>
        <v>x</v>
      </c>
      <c r="AE177" s="342">
        <f t="shared" si="21"/>
        <v>14.5</v>
      </c>
      <c r="AF177" s="342" t="str">
        <f t="shared" si="21"/>
        <v>x</v>
      </c>
      <c r="AG177" s="343">
        <f t="shared" si="22"/>
        <v>136</v>
      </c>
      <c r="AH177" s="343" t="str">
        <f t="shared" si="22"/>
        <v>x</v>
      </c>
      <c r="AI177" s="342">
        <f t="shared" si="23"/>
        <v>22</v>
      </c>
      <c r="AJ177" s="342" t="str">
        <f t="shared" si="23"/>
        <v>x</v>
      </c>
      <c r="AK177" s="343">
        <f t="shared" si="24"/>
        <v>163</v>
      </c>
      <c r="AL177" s="348" t="str">
        <f t="shared" si="24"/>
        <v>x</v>
      </c>
      <c r="AN177" s="342" t="str">
        <f>IF(ISERROR(VLOOKUP($I177,'TB. Bantuan'!$C$3:$E$28,2,0)=0),"x",VLOOKUP($I177,'TB. Bantuan'!$C$3:$E$28,2,0))</f>
        <v>N</v>
      </c>
      <c r="AO177" s="342" t="str">
        <f>IF(ISERROR(VLOOKUP($Q177,'TB. Bantuan'!$C$3:$E$28,2,0)=0),"x",VLOOKUP($Q177,'TB. Bantuan'!$C$3:$E$28,2,0))</f>
        <v>N</v>
      </c>
      <c r="AP177" s="342" t="str">
        <f>IF(ISERROR(VLOOKUP($Y177,'TB. Bantuan'!$C$3:$E$28,2,0)=0),"x",VLOOKUP($Y177,'TB. Bantuan'!$C$3:$E$28,2,0))</f>
        <v>N</v>
      </c>
    </row>
    <row r="178" spans="2:42">
      <c r="B178" s="319" t="s">
        <v>21</v>
      </c>
      <c r="C178" s="323">
        <f t="shared" si="25"/>
        <v>172</v>
      </c>
      <c r="D178" s="324" t="s">
        <v>1</v>
      </c>
      <c r="E178" s="324">
        <v>12</v>
      </c>
      <c r="F178" s="324" t="s">
        <v>19</v>
      </c>
      <c r="G178" s="325">
        <v>23</v>
      </c>
      <c r="H178" s="325">
        <v>258</v>
      </c>
      <c r="I178" s="327" t="s">
        <v>23</v>
      </c>
      <c r="K178" s="323">
        <f t="shared" si="26"/>
        <v>172</v>
      </c>
      <c r="L178" s="324" t="s">
        <v>1</v>
      </c>
      <c r="M178" s="324">
        <v>11</v>
      </c>
      <c r="N178" s="324" t="s">
        <v>19</v>
      </c>
      <c r="O178" s="325">
        <v>19</v>
      </c>
      <c r="P178" s="325">
        <v>222</v>
      </c>
      <c r="Q178" s="327" t="s">
        <v>23</v>
      </c>
      <c r="S178" s="323">
        <f t="shared" si="27"/>
        <v>172</v>
      </c>
      <c r="T178" s="324" t="s">
        <v>1</v>
      </c>
      <c r="U178" s="324">
        <v>10</v>
      </c>
      <c r="V178" s="324" t="s">
        <v>19</v>
      </c>
      <c r="W178" s="325">
        <v>22</v>
      </c>
      <c r="X178" s="325">
        <v>250</v>
      </c>
      <c r="Y178" s="327" t="s">
        <v>23</v>
      </c>
      <c r="AA178" s="341">
        <f t="shared" si="19"/>
        <v>23</v>
      </c>
      <c r="AB178" s="342" t="str">
        <f t="shared" si="19"/>
        <v>x</v>
      </c>
      <c r="AC178" s="343">
        <f t="shared" si="20"/>
        <v>258</v>
      </c>
      <c r="AD178" s="343" t="str">
        <f t="shared" si="20"/>
        <v>x</v>
      </c>
      <c r="AE178" s="342">
        <f t="shared" si="21"/>
        <v>19</v>
      </c>
      <c r="AF178" s="342" t="str">
        <f t="shared" si="21"/>
        <v>x</v>
      </c>
      <c r="AG178" s="343">
        <f t="shared" si="22"/>
        <v>222</v>
      </c>
      <c r="AH178" s="343" t="str">
        <f t="shared" si="22"/>
        <v>x</v>
      </c>
      <c r="AI178" s="342">
        <f t="shared" si="23"/>
        <v>22</v>
      </c>
      <c r="AJ178" s="342" t="str">
        <f t="shared" si="23"/>
        <v>x</v>
      </c>
      <c r="AK178" s="343">
        <f t="shared" si="24"/>
        <v>250</v>
      </c>
      <c r="AL178" s="348" t="str">
        <f t="shared" si="24"/>
        <v>x</v>
      </c>
      <c r="AN178" s="342" t="str">
        <f>IF(ISERROR(VLOOKUP($I178,'TB. Bantuan'!$C$3:$E$28,2,0)=0),"x",VLOOKUP($I178,'TB. Bantuan'!$C$3:$E$28,2,0))</f>
        <v>N</v>
      </c>
      <c r="AO178" s="342" t="str">
        <f>IF(ISERROR(VLOOKUP($Q178,'TB. Bantuan'!$C$3:$E$28,2,0)=0),"x",VLOOKUP($Q178,'TB. Bantuan'!$C$3:$E$28,2,0))</f>
        <v>N</v>
      </c>
      <c r="AP178" s="342" t="str">
        <f>IF(ISERROR(VLOOKUP($Y178,'TB. Bantuan'!$C$3:$E$28,2,0)=0),"x",VLOOKUP($Y178,'TB. Bantuan'!$C$3:$E$28,2,0))</f>
        <v>N</v>
      </c>
    </row>
    <row r="179" spans="2:42">
      <c r="B179" s="319" t="s">
        <v>21</v>
      </c>
      <c r="C179" s="323">
        <f t="shared" si="25"/>
        <v>173</v>
      </c>
      <c r="D179" s="324" t="s">
        <v>1</v>
      </c>
      <c r="E179" s="324">
        <v>12</v>
      </c>
      <c r="F179" s="324" t="s">
        <v>19</v>
      </c>
      <c r="G179" s="325">
        <v>18</v>
      </c>
      <c r="H179" s="325">
        <v>146</v>
      </c>
      <c r="I179" s="327" t="s">
        <v>23</v>
      </c>
      <c r="K179" s="323">
        <f t="shared" si="26"/>
        <v>173</v>
      </c>
      <c r="L179" s="324" t="s">
        <v>1</v>
      </c>
      <c r="M179" s="324">
        <v>11</v>
      </c>
      <c r="N179" s="324" t="s">
        <v>19</v>
      </c>
      <c r="O179" s="325">
        <v>23</v>
      </c>
      <c r="P179" s="325">
        <v>393</v>
      </c>
      <c r="Q179" s="327" t="s">
        <v>23</v>
      </c>
      <c r="S179" s="323">
        <f t="shared" si="27"/>
        <v>173</v>
      </c>
      <c r="T179" s="324" t="s">
        <v>1</v>
      </c>
      <c r="U179" s="324">
        <v>10</v>
      </c>
      <c r="V179" s="324" t="s">
        <v>19</v>
      </c>
      <c r="W179" s="325">
        <v>22.5</v>
      </c>
      <c r="X179" s="325">
        <v>277</v>
      </c>
      <c r="Y179" s="327" t="s">
        <v>23</v>
      </c>
      <c r="AA179" s="341">
        <f t="shared" si="19"/>
        <v>18</v>
      </c>
      <c r="AB179" s="342" t="str">
        <f t="shared" si="19"/>
        <v>x</v>
      </c>
      <c r="AC179" s="343">
        <f t="shared" si="20"/>
        <v>146</v>
      </c>
      <c r="AD179" s="343" t="str">
        <f t="shared" si="20"/>
        <v>x</v>
      </c>
      <c r="AE179" s="342">
        <f t="shared" si="21"/>
        <v>23</v>
      </c>
      <c r="AF179" s="342" t="str">
        <f t="shared" si="21"/>
        <v>x</v>
      </c>
      <c r="AG179" s="343">
        <f t="shared" si="22"/>
        <v>393</v>
      </c>
      <c r="AH179" s="343" t="str">
        <f t="shared" si="22"/>
        <v>x</v>
      </c>
      <c r="AI179" s="342">
        <f t="shared" si="23"/>
        <v>22.5</v>
      </c>
      <c r="AJ179" s="342" t="str">
        <f t="shared" si="23"/>
        <v>x</v>
      </c>
      <c r="AK179" s="343">
        <f t="shared" si="24"/>
        <v>277</v>
      </c>
      <c r="AL179" s="348" t="str">
        <f t="shared" si="24"/>
        <v>x</v>
      </c>
      <c r="AN179" s="342" t="str">
        <f>IF(ISERROR(VLOOKUP($I179,'TB. Bantuan'!$C$3:$E$28,2,0)=0),"x",VLOOKUP($I179,'TB. Bantuan'!$C$3:$E$28,2,0))</f>
        <v>N</v>
      </c>
      <c r="AO179" s="342" t="str">
        <f>IF(ISERROR(VLOOKUP($Q179,'TB. Bantuan'!$C$3:$E$28,2,0)=0),"x",VLOOKUP($Q179,'TB. Bantuan'!$C$3:$E$28,2,0))</f>
        <v>N</v>
      </c>
      <c r="AP179" s="342" t="str">
        <f>IF(ISERROR(VLOOKUP($Y179,'TB. Bantuan'!$C$3:$E$28,2,0)=0),"x",VLOOKUP($Y179,'TB. Bantuan'!$C$3:$E$28,2,0))</f>
        <v>N</v>
      </c>
    </row>
    <row r="180" spans="2:42">
      <c r="B180" s="319" t="s">
        <v>21</v>
      </c>
      <c r="C180" s="323">
        <f t="shared" si="25"/>
        <v>174</v>
      </c>
      <c r="D180" s="324" t="s">
        <v>1</v>
      </c>
      <c r="E180" s="324">
        <v>12</v>
      </c>
      <c r="F180" s="324" t="s">
        <v>19</v>
      </c>
      <c r="G180" s="325">
        <v>20.5</v>
      </c>
      <c r="H180" s="325">
        <v>237</v>
      </c>
      <c r="I180" s="327" t="s">
        <v>23</v>
      </c>
      <c r="K180" s="323">
        <f t="shared" si="26"/>
        <v>174</v>
      </c>
      <c r="L180" s="324" t="s">
        <v>1</v>
      </c>
      <c r="M180" s="324">
        <v>11</v>
      </c>
      <c r="N180" s="324" t="s">
        <v>19</v>
      </c>
      <c r="O180" s="325">
        <v>22</v>
      </c>
      <c r="P180" s="325">
        <v>242</v>
      </c>
      <c r="Q180" s="327" t="s">
        <v>23</v>
      </c>
      <c r="S180" s="323">
        <f t="shared" si="27"/>
        <v>174</v>
      </c>
      <c r="T180" s="324" t="s">
        <v>1</v>
      </c>
      <c r="U180" s="324">
        <v>10</v>
      </c>
      <c r="V180" s="324" t="s">
        <v>19</v>
      </c>
      <c r="W180" s="325">
        <v>21.5</v>
      </c>
      <c r="X180" s="325">
        <v>222</v>
      </c>
      <c r="Y180" s="327" t="s">
        <v>23</v>
      </c>
      <c r="AA180" s="341">
        <f t="shared" si="19"/>
        <v>20.5</v>
      </c>
      <c r="AB180" s="342" t="str">
        <f t="shared" si="19"/>
        <v>x</v>
      </c>
      <c r="AC180" s="343">
        <f t="shared" si="20"/>
        <v>237</v>
      </c>
      <c r="AD180" s="343" t="str">
        <f t="shared" si="20"/>
        <v>x</v>
      </c>
      <c r="AE180" s="342">
        <f t="shared" si="21"/>
        <v>22</v>
      </c>
      <c r="AF180" s="342" t="str">
        <f t="shared" si="21"/>
        <v>x</v>
      </c>
      <c r="AG180" s="343">
        <f t="shared" si="22"/>
        <v>242</v>
      </c>
      <c r="AH180" s="343" t="str">
        <f t="shared" si="22"/>
        <v>x</v>
      </c>
      <c r="AI180" s="342">
        <f t="shared" si="23"/>
        <v>21.5</v>
      </c>
      <c r="AJ180" s="342" t="str">
        <f t="shared" si="23"/>
        <v>x</v>
      </c>
      <c r="AK180" s="343">
        <f t="shared" si="24"/>
        <v>222</v>
      </c>
      <c r="AL180" s="348" t="str">
        <f t="shared" si="24"/>
        <v>x</v>
      </c>
      <c r="AN180" s="342" t="str">
        <f>IF(ISERROR(VLOOKUP($I180,'TB. Bantuan'!$C$3:$E$28,2,0)=0),"x",VLOOKUP($I180,'TB. Bantuan'!$C$3:$E$28,2,0))</f>
        <v>N</v>
      </c>
      <c r="AO180" s="342" t="str">
        <f>IF(ISERROR(VLOOKUP($Q180,'TB. Bantuan'!$C$3:$E$28,2,0)=0),"x",VLOOKUP($Q180,'TB. Bantuan'!$C$3:$E$28,2,0))</f>
        <v>N</v>
      </c>
      <c r="AP180" s="342" t="str">
        <f>IF(ISERROR(VLOOKUP($Y180,'TB. Bantuan'!$C$3:$E$28,2,0)=0),"x",VLOOKUP($Y180,'TB. Bantuan'!$C$3:$E$28,2,0))</f>
        <v>N</v>
      </c>
    </row>
    <row r="181" spans="2:42">
      <c r="B181" s="319" t="s">
        <v>21</v>
      </c>
      <c r="C181" s="323">
        <f t="shared" si="25"/>
        <v>175</v>
      </c>
      <c r="D181" s="324" t="s">
        <v>1</v>
      </c>
      <c r="E181" s="324">
        <v>12</v>
      </c>
      <c r="F181" s="324" t="s">
        <v>19</v>
      </c>
      <c r="G181" s="325">
        <v>24.5</v>
      </c>
      <c r="H181" s="325">
        <v>235</v>
      </c>
      <c r="I181" s="327" t="s">
        <v>23</v>
      </c>
      <c r="K181" s="323">
        <f t="shared" si="26"/>
        <v>175</v>
      </c>
      <c r="L181" s="324" t="s">
        <v>1</v>
      </c>
      <c r="M181" s="324">
        <v>11</v>
      </c>
      <c r="N181" s="324" t="s">
        <v>19</v>
      </c>
      <c r="O181" s="325">
        <v>22</v>
      </c>
      <c r="P181" s="325">
        <v>267</v>
      </c>
      <c r="Q181" s="327" t="s">
        <v>22</v>
      </c>
      <c r="S181" s="323">
        <f t="shared" si="27"/>
        <v>175</v>
      </c>
      <c r="T181" s="324" t="s">
        <v>1</v>
      </c>
      <c r="U181" s="324">
        <v>10</v>
      </c>
      <c r="V181" s="324" t="s">
        <v>19</v>
      </c>
      <c r="W181" s="325">
        <v>21</v>
      </c>
      <c r="X181" s="325">
        <v>203</v>
      </c>
      <c r="Y181" s="327" t="s">
        <v>23</v>
      </c>
      <c r="AA181" s="341">
        <f t="shared" si="19"/>
        <v>24.5</v>
      </c>
      <c r="AB181" s="342" t="str">
        <f t="shared" si="19"/>
        <v>x</v>
      </c>
      <c r="AC181" s="343">
        <f t="shared" si="20"/>
        <v>235</v>
      </c>
      <c r="AD181" s="343" t="str">
        <f t="shared" si="20"/>
        <v>x</v>
      </c>
      <c r="AE181" s="342">
        <f t="shared" si="21"/>
        <v>22</v>
      </c>
      <c r="AF181" s="342" t="str">
        <f t="shared" si="21"/>
        <v>x</v>
      </c>
      <c r="AG181" s="343">
        <f t="shared" si="22"/>
        <v>267</v>
      </c>
      <c r="AH181" s="343" t="str">
        <f t="shared" si="22"/>
        <v>x</v>
      </c>
      <c r="AI181" s="342">
        <f t="shared" si="23"/>
        <v>21</v>
      </c>
      <c r="AJ181" s="342" t="str">
        <f t="shared" si="23"/>
        <v>x</v>
      </c>
      <c r="AK181" s="343">
        <f t="shared" si="24"/>
        <v>203</v>
      </c>
      <c r="AL181" s="348" t="str">
        <f t="shared" si="24"/>
        <v>x</v>
      </c>
      <c r="AN181" s="342" t="str">
        <f>IF(ISERROR(VLOOKUP($I181,'TB. Bantuan'!$C$3:$E$28,2,0)=0),"x",VLOOKUP($I181,'TB. Bantuan'!$C$3:$E$28,2,0))</f>
        <v>N</v>
      </c>
      <c r="AO181" s="342" t="str">
        <f>IF(ISERROR(VLOOKUP($Q181,'TB. Bantuan'!$C$3:$E$28,2,0)=0),"x",VLOOKUP($Q181,'TB. Bantuan'!$C$3:$E$28,2,0))</f>
        <v>T2</v>
      </c>
      <c r="AP181" s="342" t="str">
        <f>IF(ISERROR(VLOOKUP($Y181,'TB. Bantuan'!$C$3:$E$28,2,0)=0),"x",VLOOKUP($Y181,'TB. Bantuan'!$C$3:$E$28,2,0))</f>
        <v>N</v>
      </c>
    </row>
    <row r="182" spans="2:42">
      <c r="B182" s="319" t="s">
        <v>21</v>
      </c>
      <c r="C182" s="323">
        <f t="shared" si="25"/>
        <v>176</v>
      </c>
      <c r="D182" s="324" t="s">
        <v>1</v>
      </c>
      <c r="E182" s="324">
        <v>12</v>
      </c>
      <c r="F182" s="324" t="s">
        <v>19</v>
      </c>
      <c r="G182" s="325">
        <v>20.5</v>
      </c>
      <c r="H182" s="325">
        <v>200</v>
      </c>
      <c r="I182" s="327" t="s">
        <v>23</v>
      </c>
      <c r="K182" s="323">
        <f t="shared" si="26"/>
        <v>176</v>
      </c>
      <c r="L182" s="324" t="s">
        <v>1</v>
      </c>
      <c r="M182" s="324">
        <v>11</v>
      </c>
      <c r="N182" s="324" t="s">
        <v>19</v>
      </c>
      <c r="O182" s="325">
        <v>22</v>
      </c>
      <c r="P182" s="325">
        <v>211</v>
      </c>
      <c r="Q182" s="327" t="s">
        <v>23</v>
      </c>
      <c r="S182" s="323">
        <f t="shared" si="27"/>
        <v>176</v>
      </c>
      <c r="T182" s="324" t="s">
        <v>1</v>
      </c>
      <c r="U182" s="324">
        <v>10</v>
      </c>
      <c r="V182" s="324" t="s">
        <v>19</v>
      </c>
      <c r="W182" s="325">
        <v>23.5</v>
      </c>
      <c r="X182" s="325">
        <v>283</v>
      </c>
      <c r="Y182" s="327" t="s">
        <v>23</v>
      </c>
      <c r="AA182" s="341">
        <f t="shared" si="19"/>
        <v>20.5</v>
      </c>
      <c r="AB182" s="342" t="str">
        <f t="shared" si="19"/>
        <v>x</v>
      </c>
      <c r="AC182" s="343">
        <f t="shared" si="20"/>
        <v>200</v>
      </c>
      <c r="AD182" s="343" t="str">
        <f t="shared" si="20"/>
        <v>x</v>
      </c>
      <c r="AE182" s="342">
        <f t="shared" si="21"/>
        <v>22</v>
      </c>
      <c r="AF182" s="342" t="str">
        <f t="shared" si="21"/>
        <v>x</v>
      </c>
      <c r="AG182" s="343">
        <f t="shared" si="22"/>
        <v>211</v>
      </c>
      <c r="AH182" s="343" t="str">
        <f t="shared" si="22"/>
        <v>x</v>
      </c>
      <c r="AI182" s="342">
        <f t="shared" si="23"/>
        <v>23.5</v>
      </c>
      <c r="AJ182" s="342" t="str">
        <f t="shared" si="23"/>
        <v>x</v>
      </c>
      <c r="AK182" s="343">
        <f t="shared" si="24"/>
        <v>283</v>
      </c>
      <c r="AL182" s="348" t="str">
        <f t="shared" si="24"/>
        <v>x</v>
      </c>
      <c r="AN182" s="342" t="str">
        <f>IF(ISERROR(VLOOKUP($I182,'TB. Bantuan'!$C$3:$E$28,2,0)=0),"x",VLOOKUP($I182,'TB. Bantuan'!$C$3:$E$28,2,0))</f>
        <v>N</v>
      </c>
      <c r="AO182" s="342" t="str">
        <f>IF(ISERROR(VLOOKUP($Q182,'TB. Bantuan'!$C$3:$E$28,2,0)=0),"x",VLOOKUP($Q182,'TB. Bantuan'!$C$3:$E$28,2,0))</f>
        <v>N</v>
      </c>
      <c r="AP182" s="342" t="str">
        <f>IF(ISERROR(VLOOKUP($Y182,'TB. Bantuan'!$C$3:$E$28,2,0)=0),"x",VLOOKUP($Y182,'TB. Bantuan'!$C$3:$E$28,2,0))</f>
        <v>N</v>
      </c>
    </row>
    <row r="183" spans="2:42">
      <c r="B183" s="319" t="s">
        <v>21</v>
      </c>
      <c r="C183" s="323">
        <f t="shared" si="25"/>
        <v>177</v>
      </c>
      <c r="D183" s="324" t="s">
        <v>1</v>
      </c>
      <c r="E183" s="324">
        <v>12</v>
      </c>
      <c r="F183" s="324" t="s">
        <v>19</v>
      </c>
      <c r="G183" s="325">
        <v>23.5</v>
      </c>
      <c r="H183" s="325">
        <v>248</v>
      </c>
      <c r="I183" s="327" t="s">
        <v>23</v>
      </c>
      <c r="K183" s="323">
        <f t="shared" si="26"/>
        <v>177</v>
      </c>
      <c r="L183" s="324" t="s">
        <v>1</v>
      </c>
      <c r="M183" s="324">
        <v>11</v>
      </c>
      <c r="N183" s="324" t="s">
        <v>19</v>
      </c>
      <c r="O183" s="325">
        <v>20</v>
      </c>
      <c r="P183" s="325">
        <v>276</v>
      </c>
      <c r="Q183" s="327" t="s">
        <v>23</v>
      </c>
      <c r="S183" s="323">
        <f t="shared" si="27"/>
        <v>177</v>
      </c>
      <c r="T183" s="324" t="s">
        <v>1</v>
      </c>
      <c r="U183" s="324">
        <v>10</v>
      </c>
      <c r="V183" s="324" t="s">
        <v>19</v>
      </c>
      <c r="W183" s="325">
        <v>24</v>
      </c>
      <c r="X183" s="325">
        <v>222</v>
      </c>
      <c r="Y183" s="327" t="s">
        <v>23</v>
      </c>
      <c r="AA183" s="341">
        <f t="shared" si="19"/>
        <v>23.5</v>
      </c>
      <c r="AB183" s="342" t="str">
        <f t="shared" si="19"/>
        <v>x</v>
      </c>
      <c r="AC183" s="343">
        <f t="shared" si="20"/>
        <v>248</v>
      </c>
      <c r="AD183" s="343" t="str">
        <f t="shared" si="20"/>
        <v>x</v>
      </c>
      <c r="AE183" s="342">
        <f t="shared" si="21"/>
        <v>20</v>
      </c>
      <c r="AF183" s="342" t="str">
        <f t="shared" si="21"/>
        <v>x</v>
      </c>
      <c r="AG183" s="343">
        <f t="shared" si="22"/>
        <v>276</v>
      </c>
      <c r="AH183" s="343" t="str">
        <f t="shared" si="22"/>
        <v>x</v>
      </c>
      <c r="AI183" s="342">
        <f t="shared" si="23"/>
        <v>24</v>
      </c>
      <c r="AJ183" s="342" t="str">
        <f t="shared" si="23"/>
        <v>x</v>
      </c>
      <c r="AK183" s="343">
        <f t="shared" si="24"/>
        <v>222</v>
      </c>
      <c r="AL183" s="348" t="str">
        <f t="shared" si="24"/>
        <v>x</v>
      </c>
      <c r="AN183" s="342" t="str">
        <f>IF(ISERROR(VLOOKUP($I183,'TB. Bantuan'!$C$3:$E$28,2,0)=0),"x",VLOOKUP($I183,'TB. Bantuan'!$C$3:$E$28,2,0))</f>
        <v>N</v>
      </c>
      <c r="AO183" s="342" t="str">
        <f>IF(ISERROR(VLOOKUP($Q183,'TB. Bantuan'!$C$3:$E$28,2,0)=0),"x",VLOOKUP($Q183,'TB. Bantuan'!$C$3:$E$28,2,0))</f>
        <v>N</v>
      </c>
      <c r="AP183" s="342" t="str">
        <f>IF(ISERROR(VLOOKUP($Y183,'TB. Bantuan'!$C$3:$E$28,2,0)=0),"x",VLOOKUP($Y183,'TB. Bantuan'!$C$3:$E$28,2,0))</f>
        <v>N</v>
      </c>
    </row>
    <row r="184" spans="2:42">
      <c r="B184" s="319" t="s">
        <v>21</v>
      </c>
      <c r="C184" s="323">
        <f t="shared" si="25"/>
        <v>178</v>
      </c>
      <c r="D184" s="324" t="s">
        <v>1</v>
      </c>
      <c r="E184" s="324">
        <v>12</v>
      </c>
      <c r="F184" s="324" t="s">
        <v>19</v>
      </c>
      <c r="G184" s="325">
        <v>22</v>
      </c>
      <c r="H184" s="325">
        <v>249</v>
      </c>
      <c r="I184" s="327" t="s">
        <v>23</v>
      </c>
      <c r="K184" s="323">
        <f t="shared" si="26"/>
        <v>178</v>
      </c>
      <c r="L184" s="324" t="s">
        <v>1</v>
      </c>
      <c r="M184" s="324">
        <v>11</v>
      </c>
      <c r="N184" s="324" t="s">
        <v>19</v>
      </c>
      <c r="O184" s="325">
        <v>23</v>
      </c>
      <c r="P184" s="325">
        <v>284</v>
      </c>
      <c r="Q184" s="327" t="s">
        <v>23</v>
      </c>
      <c r="S184" s="323">
        <f t="shared" si="27"/>
        <v>178</v>
      </c>
      <c r="T184" s="324" t="s">
        <v>1</v>
      </c>
      <c r="U184" s="324">
        <v>10</v>
      </c>
      <c r="V184" s="324" t="s">
        <v>19</v>
      </c>
      <c r="W184" s="325">
        <v>21</v>
      </c>
      <c r="X184" s="325">
        <v>243</v>
      </c>
      <c r="Y184" s="327" t="s">
        <v>23</v>
      </c>
      <c r="AA184" s="341">
        <f t="shared" si="19"/>
        <v>22</v>
      </c>
      <c r="AB184" s="342" t="str">
        <f t="shared" si="19"/>
        <v>x</v>
      </c>
      <c r="AC184" s="343">
        <f t="shared" si="20"/>
        <v>249</v>
      </c>
      <c r="AD184" s="343" t="str">
        <f t="shared" si="20"/>
        <v>x</v>
      </c>
      <c r="AE184" s="342">
        <f t="shared" si="21"/>
        <v>23</v>
      </c>
      <c r="AF184" s="342" t="str">
        <f t="shared" si="21"/>
        <v>x</v>
      </c>
      <c r="AG184" s="343">
        <f t="shared" si="22"/>
        <v>284</v>
      </c>
      <c r="AH184" s="343" t="str">
        <f t="shared" si="22"/>
        <v>x</v>
      </c>
      <c r="AI184" s="342">
        <f t="shared" si="23"/>
        <v>21</v>
      </c>
      <c r="AJ184" s="342" t="str">
        <f t="shared" si="23"/>
        <v>x</v>
      </c>
      <c r="AK184" s="343">
        <f t="shared" si="24"/>
        <v>243</v>
      </c>
      <c r="AL184" s="348" t="str">
        <f t="shared" si="24"/>
        <v>x</v>
      </c>
      <c r="AN184" s="342" t="str">
        <f>IF(ISERROR(VLOOKUP($I184,'TB. Bantuan'!$C$3:$E$28,2,0)=0),"x",VLOOKUP($I184,'TB. Bantuan'!$C$3:$E$28,2,0))</f>
        <v>N</v>
      </c>
      <c r="AO184" s="342" t="str">
        <f>IF(ISERROR(VLOOKUP($Q184,'TB. Bantuan'!$C$3:$E$28,2,0)=0),"x",VLOOKUP($Q184,'TB. Bantuan'!$C$3:$E$28,2,0))</f>
        <v>N</v>
      </c>
      <c r="AP184" s="342" t="str">
        <f>IF(ISERROR(VLOOKUP($Y184,'TB. Bantuan'!$C$3:$E$28,2,0)=0),"x",VLOOKUP($Y184,'TB. Bantuan'!$C$3:$E$28,2,0))</f>
        <v>N</v>
      </c>
    </row>
    <row r="185" spans="2:42">
      <c r="B185" s="319" t="s">
        <v>21</v>
      </c>
      <c r="C185" s="323">
        <f t="shared" si="25"/>
        <v>179</v>
      </c>
      <c r="D185" s="324" t="s">
        <v>1</v>
      </c>
      <c r="E185" s="324">
        <v>12</v>
      </c>
      <c r="F185" s="324" t="s">
        <v>19</v>
      </c>
      <c r="G185" s="325">
        <v>20.5</v>
      </c>
      <c r="H185" s="325">
        <v>238</v>
      </c>
      <c r="I185" s="327" t="s">
        <v>23</v>
      </c>
      <c r="K185" s="323">
        <f t="shared" si="26"/>
        <v>179</v>
      </c>
      <c r="L185" s="324" t="s">
        <v>1</v>
      </c>
      <c r="M185" s="324">
        <v>11</v>
      </c>
      <c r="N185" s="324" t="s">
        <v>19</v>
      </c>
      <c r="O185" s="325">
        <v>29</v>
      </c>
      <c r="P185" s="325">
        <v>313</v>
      </c>
      <c r="Q185" s="327" t="s">
        <v>23</v>
      </c>
      <c r="S185" s="323">
        <f t="shared" si="27"/>
        <v>179</v>
      </c>
      <c r="T185" s="324" t="s">
        <v>1</v>
      </c>
      <c r="U185" s="324">
        <v>10</v>
      </c>
      <c r="V185" s="324" t="s">
        <v>19</v>
      </c>
      <c r="W185" s="325">
        <v>22</v>
      </c>
      <c r="X185" s="325">
        <v>238</v>
      </c>
      <c r="Y185" s="327" t="s">
        <v>23</v>
      </c>
      <c r="AA185" s="341">
        <f t="shared" si="19"/>
        <v>20.5</v>
      </c>
      <c r="AB185" s="342" t="str">
        <f t="shared" si="19"/>
        <v>x</v>
      </c>
      <c r="AC185" s="343">
        <f t="shared" si="20"/>
        <v>238</v>
      </c>
      <c r="AD185" s="343" t="str">
        <f t="shared" si="20"/>
        <v>x</v>
      </c>
      <c r="AE185" s="342">
        <f t="shared" si="21"/>
        <v>29</v>
      </c>
      <c r="AF185" s="342" t="str">
        <f t="shared" si="21"/>
        <v>x</v>
      </c>
      <c r="AG185" s="343">
        <f t="shared" si="22"/>
        <v>313</v>
      </c>
      <c r="AH185" s="343" t="str">
        <f t="shared" si="22"/>
        <v>x</v>
      </c>
      <c r="AI185" s="342">
        <f t="shared" si="23"/>
        <v>22</v>
      </c>
      <c r="AJ185" s="342" t="str">
        <f t="shared" si="23"/>
        <v>x</v>
      </c>
      <c r="AK185" s="343">
        <f t="shared" si="24"/>
        <v>238</v>
      </c>
      <c r="AL185" s="348" t="str">
        <f t="shared" si="24"/>
        <v>x</v>
      </c>
      <c r="AN185" s="342" t="str">
        <f>IF(ISERROR(VLOOKUP($I185,'TB. Bantuan'!$C$3:$E$28,2,0)=0),"x",VLOOKUP($I185,'TB. Bantuan'!$C$3:$E$28,2,0))</f>
        <v>N</v>
      </c>
      <c r="AO185" s="342" t="str">
        <f>IF(ISERROR(VLOOKUP($Q185,'TB. Bantuan'!$C$3:$E$28,2,0)=0),"x",VLOOKUP($Q185,'TB. Bantuan'!$C$3:$E$28,2,0))</f>
        <v>N</v>
      </c>
      <c r="AP185" s="342" t="str">
        <f>IF(ISERROR(VLOOKUP($Y185,'TB. Bantuan'!$C$3:$E$28,2,0)=0),"x",VLOOKUP($Y185,'TB. Bantuan'!$C$3:$E$28,2,0))</f>
        <v>N</v>
      </c>
    </row>
    <row r="186" spans="2:42">
      <c r="B186" s="319" t="s">
        <v>21</v>
      </c>
      <c r="C186" s="323">
        <f t="shared" si="25"/>
        <v>180</v>
      </c>
      <c r="D186" s="324" t="s">
        <v>1</v>
      </c>
      <c r="E186" s="324">
        <v>12</v>
      </c>
      <c r="F186" s="324" t="s">
        <v>19</v>
      </c>
      <c r="G186" s="325">
        <v>23</v>
      </c>
      <c r="H186" s="325">
        <v>260</v>
      </c>
      <c r="I186" s="327" t="s">
        <v>23</v>
      </c>
      <c r="K186" s="323">
        <f t="shared" si="26"/>
        <v>180</v>
      </c>
      <c r="L186" s="324" t="s">
        <v>1</v>
      </c>
      <c r="M186" s="324">
        <v>11</v>
      </c>
      <c r="N186" s="324" t="s">
        <v>19</v>
      </c>
      <c r="O186" s="325">
        <v>14.5</v>
      </c>
      <c r="P186" s="325">
        <v>124</v>
      </c>
      <c r="Q186" s="327" t="s">
        <v>23</v>
      </c>
      <c r="S186" s="323">
        <f t="shared" si="27"/>
        <v>180</v>
      </c>
      <c r="T186" s="324" t="s">
        <v>1</v>
      </c>
      <c r="U186" s="324">
        <v>10</v>
      </c>
      <c r="V186" s="324" t="s">
        <v>19</v>
      </c>
      <c r="W186" s="325">
        <v>24</v>
      </c>
      <c r="X186" s="325">
        <v>305</v>
      </c>
      <c r="Y186" s="327" t="s">
        <v>23</v>
      </c>
      <c r="AA186" s="341">
        <f t="shared" si="19"/>
        <v>23</v>
      </c>
      <c r="AB186" s="342" t="str">
        <f t="shared" si="19"/>
        <v>x</v>
      </c>
      <c r="AC186" s="343">
        <f t="shared" si="20"/>
        <v>260</v>
      </c>
      <c r="AD186" s="343" t="str">
        <f t="shared" si="20"/>
        <v>x</v>
      </c>
      <c r="AE186" s="342">
        <f t="shared" si="21"/>
        <v>14.5</v>
      </c>
      <c r="AF186" s="342" t="str">
        <f t="shared" si="21"/>
        <v>x</v>
      </c>
      <c r="AG186" s="343">
        <f t="shared" si="22"/>
        <v>124</v>
      </c>
      <c r="AH186" s="343" t="str">
        <f t="shared" si="22"/>
        <v>x</v>
      </c>
      <c r="AI186" s="342">
        <f t="shared" si="23"/>
        <v>24</v>
      </c>
      <c r="AJ186" s="342" t="str">
        <f t="shared" si="23"/>
        <v>x</v>
      </c>
      <c r="AK186" s="343">
        <f t="shared" si="24"/>
        <v>305</v>
      </c>
      <c r="AL186" s="348" t="str">
        <f t="shared" si="24"/>
        <v>x</v>
      </c>
      <c r="AN186" s="342" t="str">
        <f>IF(ISERROR(VLOOKUP($I186,'TB. Bantuan'!$C$3:$E$28,2,0)=0),"x",VLOOKUP($I186,'TB. Bantuan'!$C$3:$E$28,2,0))</f>
        <v>N</v>
      </c>
      <c r="AO186" s="342" t="str">
        <f>IF(ISERROR(VLOOKUP($Q186,'TB. Bantuan'!$C$3:$E$28,2,0)=0),"x",VLOOKUP($Q186,'TB. Bantuan'!$C$3:$E$28,2,0))</f>
        <v>N</v>
      </c>
      <c r="AP186" s="342" t="str">
        <f>IF(ISERROR(VLOOKUP($Y186,'TB. Bantuan'!$C$3:$E$28,2,0)=0),"x",VLOOKUP($Y186,'TB. Bantuan'!$C$3:$E$28,2,0))</f>
        <v>N</v>
      </c>
    </row>
    <row r="187" spans="2:42">
      <c r="B187" s="319" t="s">
        <v>21</v>
      </c>
      <c r="C187" s="323">
        <f t="shared" si="25"/>
        <v>181</v>
      </c>
      <c r="D187" s="324" t="s">
        <v>1</v>
      </c>
      <c r="E187" s="324">
        <v>12</v>
      </c>
      <c r="F187" s="324" t="s">
        <v>19</v>
      </c>
      <c r="G187" s="325">
        <v>21.5</v>
      </c>
      <c r="H187" s="325">
        <v>214</v>
      </c>
      <c r="I187" s="327" t="s">
        <v>23</v>
      </c>
      <c r="K187" s="323">
        <f t="shared" si="26"/>
        <v>181</v>
      </c>
      <c r="L187" s="324" t="s">
        <v>1</v>
      </c>
      <c r="M187" s="324">
        <v>11</v>
      </c>
      <c r="N187" s="324" t="s">
        <v>19</v>
      </c>
      <c r="O187" s="325">
        <v>16</v>
      </c>
      <c r="P187" s="325">
        <v>181</v>
      </c>
      <c r="Q187" s="327" t="s">
        <v>23</v>
      </c>
      <c r="S187" s="323">
        <f t="shared" si="27"/>
        <v>181</v>
      </c>
      <c r="T187" s="324" t="s">
        <v>1</v>
      </c>
      <c r="U187" s="324">
        <v>10</v>
      </c>
      <c r="V187" s="324" t="s">
        <v>19</v>
      </c>
      <c r="W187" s="325">
        <v>22</v>
      </c>
      <c r="X187" s="325">
        <v>272</v>
      </c>
      <c r="Y187" s="327" t="s">
        <v>23</v>
      </c>
      <c r="AA187" s="341">
        <f t="shared" si="19"/>
        <v>21.5</v>
      </c>
      <c r="AB187" s="342" t="str">
        <f t="shared" si="19"/>
        <v>x</v>
      </c>
      <c r="AC187" s="343">
        <f t="shared" si="20"/>
        <v>214</v>
      </c>
      <c r="AD187" s="343" t="str">
        <f t="shared" si="20"/>
        <v>x</v>
      </c>
      <c r="AE187" s="342">
        <f t="shared" si="21"/>
        <v>16</v>
      </c>
      <c r="AF187" s="342" t="str">
        <f t="shared" si="21"/>
        <v>x</v>
      </c>
      <c r="AG187" s="343">
        <f t="shared" si="22"/>
        <v>181</v>
      </c>
      <c r="AH187" s="343" t="str">
        <f t="shared" si="22"/>
        <v>x</v>
      </c>
      <c r="AI187" s="342">
        <f t="shared" si="23"/>
        <v>22</v>
      </c>
      <c r="AJ187" s="342" t="str">
        <f t="shared" si="23"/>
        <v>x</v>
      </c>
      <c r="AK187" s="343">
        <f t="shared" si="24"/>
        <v>272</v>
      </c>
      <c r="AL187" s="348" t="str">
        <f t="shared" si="24"/>
        <v>x</v>
      </c>
      <c r="AN187" s="342" t="str">
        <f>IF(ISERROR(VLOOKUP($I187,'TB. Bantuan'!$C$3:$E$28,2,0)=0),"x",VLOOKUP($I187,'TB. Bantuan'!$C$3:$E$28,2,0))</f>
        <v>N</v>
      </c>
      <c r="AO187" s="342" t="str">
        <f>IF(ISERROR(VLOOKUP($Q187,'TB. Bantuan'!$C$3:$E$28,2,0)=0),"x",VLOOKUP($Q187,'TB. Bantuan'!$C$3:$E$28,2,0))</f>
        <v>N</v>
      </c>
      <c r="AP187" s="342" t="str">
        <f>IF(ISERROR(VLOOKUP($Y187,'TB. Bantuan'!$C$3:$E$28,2,0)=0),"x",VLOOKUP($Y187,'TB. Bantuan'!$C$3:$E$28,2,0))</f>
        <v>N</v>
      </c>
    </row>
    <row r="188" spans="2:42">
      <c r="B188" s="319" t="s">
        <v>21</v>
      </c>
      <c r="C188" s="323">
        <f t="shared" si="25"/>
        <v>182</v>
      </c>
      <c r="D188" s="324" t="s">
        <v>1</v>
      </c>
      <c r="E188" s="324">
        <v>12</v>
      </c>
      <c r="F188" s="324" t="s">
        <v>19</v>
      </c>
      <c r="G188" s="325">
        <v>19</v>
      </c>
      <c r="H188" s="325">
        <v>222</v>
      </c>
      <c r="I188" s="327" t="s">
        <v>24</v>
      </c>
      <c r="K188" s="323">
        <f t="shared" si="26"/>
        <v>182</v>
      </c>
      <c r="L188" s="324" t="s">
        <v>1</v>
      </c>
      <c r="M188" s="324">
        <v>11</v>
      </c>
      <c r="N188" s="324" t="s">
        <v>19</v>
      </c>
      <c r="O188" s="325">
        <v>18.5</v>
      </c>
      <c r="P188" s="325">
        <v>216</v>
      </c>
      <c r="Q188" s="327" t="s">
        <v>23</v>
      </c>
      <c r="S188" s="323">
        <f t="shared" si="27"/>
        <v>182</v>
      </c>
      <c r="T188" s="324" t="s">
        <v>1</v>
      </c>
      <c r="U188" s="324">
        <v>10</v>
      </c>
      <c r="V188" s="324" t="s">
        <v>19</v>
      </c>
      <c r="W188" s="325">
        <v>21.5</v>
      </c>
      <c r="X188" s="325">
        <v>207</v>
      </c>
      <c r="Y188" s="327" t="s">
        <v>23</v>
      </c>
      <c r="AA188" s="341">
        <f t="shared" si="19"/>
        <v>19</v>
      </c>
      <c r="AB188" s="342" t="str">
        <f t="shared" si="19"/>
        <v>x</v>
      </c>
      <c r="AC188" s="343">
        <f t="shared" si="20"/>
        <v>222</v>
      </c>
      <c r="AD188" s="343" t="str">
        <f t="shared" si="20"/>
        <v>x</v>
      </c>
      <c r="AE188" s="342">
        <f t="shared" si="21"/>
        <v>18.5</v>
      </c>
      <c r="AF188" s="342" t="str">
        <f t="shared" si="21"/>
        <v>x</v>
      </c>
      <c r="AG188" s="343">
        <f t="shared" si="22"/>
        <v>216</v>
      </c>
      <c r="AH188" s="343" t="str">
        <f t="shared" si="22"/>
        <v>x</v>
      </c>
      <c r="AI188" s="342">
        <f t="shared" si="23"/>
        <v>21.5</v>
      </c>
      <c r="AJ188" s="342" t="str">
        <f t="shared" si="23"/>
        <v>x</v>
      </c>
      <c r="AK188" s="343">
        <f t="shared" si="24"/>
        <v>207</v>
      </c>
      <c r="AL188" s="348" t="str">
        <f t="shared" si="24"/>
        <v>x</v>
      </c>
      <c r="AN188" s="342" t="str">
        <f>IF(ISERROR(VLOOKUP($I188,'TB. Bantuan'!$C$3:$E$28,2,0)=0),"x",VLOOKUP($I188,'TB. Bantuan'!$C$3:$E$28,2,0))</f>
        <v>DT</v>
      </c>
      <c r="AO188" s="342" t="str">
        <f>IF(ISERROR(VLOOKUP($Q188,'TB. Bantuan'!$C$3:$E$28,2,0)=0),"x",VLOOKUP($Q188,'TB. Bantuan'!$C$3:$E$28,2,0))</f>
        <v>N</v>
      </c>
      <c r="AP188" s="342" t="str">
        <f>IF(ISERROR(VLOOKUP($Y188,'TB. Bantuan'!$C$3:$E$28,2,0)=0),"x",VLOOKUP($Y188,'TB. Bantuan'!$C$3:$E$28,2,0))</f>
        <v>N</v>
      </c>
    </row>
    <row r="189" spans="2:42">
      <c r="B189" s="319" t="s">
        <v>21</v>
      </c>
      <c r="C189" s="323">
        <f t="shared" si="25"/>
        <v>183</v>
      </c>
      <c r="D189" s="324" t="s">
        <v>1</v>
      </c>
      <c r="E189" s="324">
        <v>12</v>
      </c>
      <c r="F189" s="324" t="s">
        <v>19</v>
      </c>
      <c r="G189" s="325">
        <v>24</v>
      </c>
      <c r="H189" s="325">
        <v>300</v>
      </c>
      <c r="I189" s="327" t="s">
        <v>23</v>
      </c>
      <c r="K189" s="323">
        <f t="shared" si="26"/>
        <v>183</v>
      </c>
      <c r="L189" s="324" t="s">
        <v>1</v>
      </c>
      <c r="M189" s="324">
        <v>11</v>
      </c>
      <c r="N189" s="324" t="s">
        <v>19</v>
      </c>
      <c r="O189" s="325">
        <v>22.5</v>
      </c>
      <c r="P189" s="325">
        <v>258</v>
      </c>
      <c r="Q189" s="327" t="s">
        <v>23</v>
      </c>
      <c r="S189" s="323">
        <f t="shared" si="27"/>
        <v>183</v>
      </c>
      <c r="T189" s="324" t="s">
        <v>1</v>
      </c>
      <c r="U189" s="324">
        <v>10</v>
      </c>
      <c r="V189" s="324" t="s">
        <v>19</v>
      </c>
      <c r="W189" s="325">
        <v>22.5</v>
      </c>
      <c r="X189" s="325">
        <v>203</v>
      </c>
      <c r="Y189" s="327" t="s">
        <v>23</v>
      </c>
      <c r="AA189" s="341">
        <f t="shared" si="19"/>
        <v>24</v>
      </c>
      <c r="AB189" s="342" t="str">
        <f t="shared" si="19"/>
        <v>x</v>
      </c>
      <c r="AC189" s="343">
        <f t="shared" si="20"/>
        <v>300</v>
      </c>
      <c r="AD189" s="343" t="str">
        <f t="shared" si="20"/>
        <v>x</v>
      </c>
      <c r="AE189" s="342">
        <f t="shared" si="21"/>
        <v>22.5</v>
      </c>
      <c r="AF189" s="342" t="str">
        <f t="shared" si="21"/>
        <v>x</v>
      </c>
      <c r="AG189" s="343">
        <f t="shared" si="22"/>
        <v>258</v>
      </c>
      <c r="AH189" s="343" t="str">
        <f t="shared" si="22"/>
        <v>x</v>
      </c>
      <c r="AI189" s="342">
        <f t="shared" si="23"/>
        <v>22.5</v>
      </c>
      <c r="AJ189" s="342" t="str">
        <f t="shared" si="23"/>
        <v>x</v>
      </c>
      <c r="AK189" s="343">
        <f t="shared" si="24"/>
        <v>203</v>
      </c>
      <c r="AL189" s="348" t="str">
        <f t="shared" si="24"/>
        <v>x</v>
      </c>
      <c r="AN189" s="342" t="str">
        <f>IF(ISERROR(VLOOKUP($I189,'TB. Bantuan'!$C$3:$E$28,2,0)=0),"x",VLOOKUP($I189,'TB. Bantuan'!$C$3:$E$28,2,0))</f>
        <v>N</v>
      </c>
      <c r="AO189" s="342" t="str">
        <f>IF(ISERROR(VLOOKUP($Q189,'TB. Bantuan'!$C$3:$E$28,2,0)=0),"x",VLOOKUP($Q189,'TB. Bantuan'!$C$3:$E$28,2,0))</f>
        <v>N</v>
      </c>
      <c r="AP189" s="342" t="str">
        <f>IF(ISERROR(VLOOKUP($Y189,'TB. Bantuan'!$C$3:$E$28,2,0)=0),"x",VLOOKUP($Y189,'TB. Bantuan'!$C$3:$E$28,2,0))</f>
        <v>N</v>
      </c>
    </row>
    <row r="190" spans="2:42">
      <c r="B190" s="319" t="s">
        <v>21</v>
      </c>
      <c r="C190" s="323">
        <f t="shared" si="25"/>
        <v>184</v>
      </c>
      <c r="D190" s="324" t="s">
        <v>1</v>
      </c>
      <c r="E190" s="324">
        <v>12</v>
      </c>
      <c r="F190" s="324" t="s">
        <v>19</v>
      </c>
      <c r="G190" s="325">
        <v>20.5</v>
      </c>
      <c r="H190" s="325">
        <v>234</v>
      </c>
      <c r="I190" s="327" t="s">
        <v>23</v>
      </c>
      <c r="K190" s="323">
        <f t="shared" si="26"/>
        <v>184</v>
      </c>
      <c r="L190" s="324" t="s">
        <v>1</v>
      </c>
      <c r="M190" s="324">
        <v>11</v>
      </c>
      <c r="N190" s="324" t="s">
        <v>19</v>
      </c>
      <c r="O190" s="325">
        <v>21.5</v>
      </c>
      <c r="P190" s="325">
        <v>200</v>
      </c>
      <c r="Q190" s="327" t="s">
        <v>23</v>
      </c>
      <c r="S190" s="323">
        <f t="shared" si="27"/>
        <v>184</v>
      </c>
      <c r="T190" s="324" t="s">
        <v>1</v>
      </c>
      <c r="U190" s="324">
        <v>10</v>
      </c>
      <c r="V190" s="324" t="s">
        <v>19</v>
      </c>
      <c r="W190" s="325">
        <v>22</v>
      </c>
      <c r="X190" s="325">
        <v>268</v>
      </c>
      <c r="Y190" s="327" t="s">
        <v>23</v>
      </c>
      <c r="AA190" s="341">
        <f t="shared" si="19"/>
        <v>20.5</v>
      </c>
      <c r="AB190" s="342" t="str">
        <f t="shared" si="19"/>
        <v>x</v>
      </c>
      <c r="AC190" s="343">
        <f t="shared" si="20"/>
        <v>234</v>
      </c>
      <c r="AD190" s="343" t="str">
        <f t="shared" si="20"/>
        <v>x</v>
      </c>
      <c r="AE190" s="342">
        <f t="shared" si="21"/>
        <v>21.5</v>
      </c>
      <c r="AF190" s="342" t="str">
        <f t="shared" si="21"/>
        <v>x</v>
      </c>
      <c r="AG190" s="343">
        <f t="shared" si="22"/>
        <v>200</v>
      </c>
      <c r="AH190" s="343" t="str">
        <f t="shared" si="22"/>
        <v>x</v>
      </c>
      <c r="AI190" s="342">
        <f t="shared" si="23"/>
        <v>22</v>
      </c>
      <c r="AJ190" s="342" t="str">
        <f t="shared" si="23"/>
        <v>x</v>
      </c>
      <c r="AK190" s="343">
        <f t="shared" si="24"/>
        <v>268</v>
      </c>
      <c r="AL190" s="348" t="str">
        <f t="shared" si="24"/>
        <v>x</v>
      </c>
      <c r="AN190" s="342" t="str">
        <f>IF(ISERROR(VLOOKUP($I190,'TB. Bantuan'!$C$3:$E$28,2,0)=0),"x",VLOOKUP($I190,'TB. Bantuan'!$C$3:$E$28,2,0))</f>
        <v>N</v>
      </c>
      <c r="AO190" s="342" t="str">
        <f>IF(ISERROR(VLOOKUP($Q190,'TB. Bantuan'!$C$3:$E$28,2,0)=0),"x",VLOOKUP($Q190,'TB. Bantuan'!$C$3:$E$28,2,0))</f>
        <v>N</v>
      </c>
      <c r="AP190" s="342" t="str">
        <f>IF(ISERROR(VLOOKUP($Y190,'TB. Bantuan'!$C$3:$E$28,2,0)=0),"x",VLOOKUP($Y190,'TB. Bantuan'!$C$3:$E$28,2,0))</f>
        <v>N</v>
      </c>
    </row>
    <row r="191" spans="2:42">
      <c r="B191" s="319" t="s">
        <v>21</v>
      </c>
      <c r="C191" s="323">
        <f t="shared" si="25"/>
        <v>185</v>
      </c>
      <c r="D191" s="324" t="s">
        <v>1</v>
      </c>
      <c r="E191" s="324">
        <v>12</v>
      </c>
      <c r="F191" s="324" t="s">
        <v>19</v>
      </c>
      <c r="G191" s="325">
        <v>16</v>
      </c>
      <c r="H191" s="325">
        <v>108</v>
      </c>
      <c r="I191" s="327" t="s">
        <v>23</v>
      </c>
      <c r="K191" s="323">
        <f t="shared" si="26"/>
        <v>185</v>
      </c>
      <c r="L191" s="324" t="s">
        <v>1</v>
      </c>
      <c r="M191" s="324">
        <v>11</v>
      </c>
      <c r="N191" s="324" t="s">
        <v>19</v>
      </c>
      <c r="O191" s="325">
        <v>20</v>
      </c>
      <c r="P191" s="325">
        <v>204</v>
      </c>
      <c r="Q191" s="327" t="s">
        <v>23</v>
      </c>
      <c r="S191" s="323">
        <f t="shared" si="27"/>
        <v>185</v>
      </c>
      <c r="T191" s="324" t="s">
        <v>1</v>
      </c>
      <c r="U191" s="324">
        <v>10</v>
      </c>
      <c r="V191" s="324" t="s">
        <v>19</v>
      </c>
      <c r="W191" s="325">
        <v>20</v>
      </c>
      <c r="X191" s="325">
        <v>145</v>
      </c>
      <c r="Y191" s="327" t="s">
        <v>23</v>
      </c>
      <c r="AA191" s="341">
        <f t="shared" si="19"/>
        <v>16</v>
      </c>
      <c r="AB191" s="342" t="str">
        <f t="shared" si="19"/>
        <v>x</v>
      </c>
      <c r="AC191" s="343">
        <f t="shared" si="20"/>
        <v>108</v>
      </c>
      <c r="AD191" s="343" t="str">
        <f t="shared" si="20"/>
        <v>x</v>
      </c>
      <c r="AE191" s="342">
        <f t="shared" si="21"/>
        <v>20</v>
      </c>
      <c r="AF191" s="342" t="str">
        <f t="shared" si="21"/>
        <v>x</v>
      </c>
      <c r="AG191" s="343">
        <f t="shared" si="22"/>
        <v>204</v>
      </c>
      <c r="AH191" s="343" t="str">
        <f t="shared" si="22"/>
        <v>x</v>
      </c>
      <c r="AI191" s="342">
        <f t="shared" si="23"/>
        <v>20</v>
      </c>
      <c r="AJ191" s="342" t="str">
        <f t="shared" si="23"/>
        <v>x</v>
      </c>
      <c r="AK191" s="343">
        <f t="shared" si="24"/>
        <v>145</v>
      </c>
      <c r="AL191" s="348" t="str">
        <f t="shared" si="24"/>
        <v>x</v>
      </c>
      <c r="AN191" s="342" t="str">
        <f>IF(ISERROR(VLOOKUP($I191,'TB. Bantuan'!$C$3:$E$28,2,0)=0),"x",VLOOKUP($I191,'TB. Bantuan'!$C$3:$E$28,2,0))</f>
        <v>N</v>
      </c>
      <c r="AO191" s="342" t="str">
        <f>IF(ISERROR(VLOOKUP($Q191,'TB. Bantuan'!$C$3:$E$28,2,0)=0),"x",VLOOKUP($Q191,'TB. Bantuan'!$C$3:$E$28,2,0))</f>
        <v>N</v>
      </c>
      <c r="AP191" s="342" t="str">
        <f>IF(ISERROR(VLOOKUP($Y191,'TB. Bantuan'!$C$3:$E$28,2,0)=0),"x",VLOOKUP($Y191,'TB. Bantuan'!$C$3:$E$28,2,0))</f>
        <v>N</v>
      </c>
    </row>
    <row r="192" spans="2:42">
      <c r="B192" s="319" t="s">
        <v>21</v>
      </c>
      <c r="C192" s="323">
        <f t="shared" si="25"/>
        <v>186</v>
      </c>
      <c r="D192" s="324" t="s">
        <v>1</v>
      </c>
      <c r="E192" s="324">
        <v>12</v>
      </c>
      <c r="F192" s="324" t="s">
        <v>19</v>
      </c>
      <c r="G192" s="325">
        <v>20.5</v>
      </c>
      <c r="H192" s="325">
        <v>228</v>
      </c>
      <c r="I192" s="327" t="s">
        <v>23</v>
      </c>
      <c r="K192" s="323">
        <f t="shared" si="26"/>
        <v>186</v>
      </c>
      <c r="L192" s="324" t="s">
        <v>1</v>
      </c>
      <c r="M192" s="324">
        <v>11</v>
      </c>
      <c r="N192" s="324" t="s">
        <v>19</v>
      </c>
      <c r="O192" s="325">
        <v>25.5</v>
      </c>
      <c r="P192" s="325">
        <v>285</v>
      </c>
      <c r="Q192" s="327" t="s">
        <v>23</v>
      </c>
      <c r="S192" s="323">
        <f t="shared" si="27"/>
        <v>186</v>
      </c>
      <c r="T192" s="324" t="s">
        <v>1</v>
      </c>
      <c r="U192" s="324">
        <v>10</v>
      </c>
      <c r="V192" s="324" t="s">
        <v>19</v>
      </c>
      <c r="W192" s="325">
        <v>20</v>
      </c>
      <c r="X192" s="325">
        <v>169</v>
      </c>
      <c r="Y192" s="327" t="s">
        <v>23</v>
      </c>
      <c r="AA192" s="341">
        <f t="shared" si="19"/>
        <v>20.5</v>
      </c>
      <c r="AB192" s="342" t="str">
        <f t="shared" si="19"/>
        <v>x</v>
      </c>
      <c r="AC192" s="343">
        <f t="shared" si="20"/>
        <v>228</v>
      </c>
      <c r="AD192" s="343" t="str">
        <f t="shared" si="20"/>
        <v>x</v>
      </c>
      <c r="AE192" s="342">
        <f t="shared" si="21"/>
        <v>25.5</v>
      </c>
      <c r="AF192" s="342" t="str">
        <f t="shared" si="21"/>
        <v>x</v>
      </c>
      <c r="AG192" s="343">
        <f t="shared" si="22"/>
        <v>285</v>
      </c>
      <c r="AH192" s="343" t="str">
        <f t="shared" si="22"/>
        <v>x</v>
      </c>
      <c r="AI192" s="342">
        <f t="shared" si="23"/>
        <v>20</v>
      </c>
      <c r="AJ192" s="342" t="str">
        <f t="shared" si="23"/>
        <v>x</v>
      </c>
      <c r="AK192" s="343">
        <f t="shared" si="24"/>
        <v>169</v>
      </c>
      <c r="AL192" s="348" t="str">
        <f t="shared" si="24"/>
        <v>x</v>
      </c>
      <c r="AN192" s="342" t="str">
        <f>IF(ISERROR(VLOOKUP($I192,'TB. Bantuan'!$C$3:$E$28,2,0)=0),"x",VLOOKUP($I192,'TB. Bantuan'!$C$3:$E$28,2,0))</f>
        <v>N</v>
      </c>
      <c r="AO192" s="342" t="str">
        <f>IF(ISERROR(VLOOKUP($Q192,'TB. Bantuan'!$C$3:$E$28,2,0)=0),"x",VLOOKUP($Q192,'TB. Bantuan'!$C$3:$E$28,2,0))</f>
        <v>N</v>
      </c>
      <c r="AP192" s="342" t="str">
        <f>IF(ISERROR(VLOOKUP($Y192,'TB. Bantuan'!$C$3:$E$28,2,0)=0),"x",VLOOKUP($Y192,'TB. Bantuan'!$C$3:$E$28,2,0))</f>
        <v>N</v>
      </c>
    </row>
    <row r="193" spans="2:42">
      <c r="B193" s="319" t="s">
        <v>21</v>
      </c>
      <c r="C193" s="323">
        <f t="shared" si="25"/>
        <v>187</v>
      </c>
      <c r="D193" s="324" t="s">
        <v>1</v>
      </c>
      <c r="E193" s="324">
        <v>12</v>
      </c>
      <c r="F193" s="324" t="s">
        <v>19</v>
      </c>
      <c r="G193" s="325">
        <v>23</v>
      </c>
      <c r="H193" s="325">
        <v>347</v>
      </c>
      <c r="I193" s="327" t="s">
        <v>23</v>
      </c>
      <c r="K193" s="323">
        <f t="shared" si="26"/>
        <v>187</v>
      </c>
      <c r="L193" s="324" t="s">
        <v>1</v>
      </c>
      <c r="M193" s="324">
        <v>11</v>
      </c>
      <c r="N193" s="324" t="s">
        <v>19</v>
      </c>
      <c r="O193" s="325">
        <v>24</v>
      </c>
      <c r="P193" s="325">
        <v>300</v>
      </c>
      <c r="Q193" s="327" t="s">
        <v>23</v>
      </c>
      <c r="S193" s="323">
        <f t="shared" si="27"/>
        <v>187</v>
      </c>
      <c r="T193" s="324" t="s">
        <v>1</v>
      </c>
      <c r="U193" s="324">
        <v>10</v>
      </c>
      <c r="V193" s="324" t="s">
        <v>19</v>
      </c>
      <c r="W193" s="325">
        <v>23</v>
      </c>
      <c r="X193" s="325">
        <v>336</v>
      </c>
      <c r="Y193" s="327" t="s">
        <v>23</v>
      </c>
      <c r="AA193" s="341">
        <f t="shared" si="19"/>
        <v>23</v>
      </c>
      <c r="AB193" s="342" t="str">
        <f t="shared" si="19"/>
        <v>x</v>
      </c>
      <c r="AC193" s="343">
        <f t="shared" si="20"/>
        <v>347</v>
      </c>
      <c r="AD193" s="343" t="str">
        <f t="shared" si="20"/>
        <v>x</v>
      </c>
      <c r="AE193" s="342">
        <f t="shared" si="21"/>
        <v>24</v>
      </c>
      <c r="AF193" s="342" t="str">
        <f t="shared" si="21"/>
        <v>x</v>
      </c>
      <c r="AG193" s="343">
        <f t="shared" si="22"/>
        <v>300</v>
      </c>
      <c r="AH193" s="343" t="str">
        <f t="shared" si="22"/>
        <v>x</v>
      </c>
      <c r="AI193" s="342">
        <f t="shared" si="23"/>
        <v>23</v>
      </c>
      <c r="AJ193" s="342" t="str">
        <f t="shared" si="23"/>
        <v>x</v>
      </c>
      <c r="AK193" s="343">
        <f t="shared" si="24"/>
        <v>336</v>
      </c>
      <c r="AL193" s="348" t="str">
        <f t="shared" si="24"/>
        <v>x</v>
      </c>
      <c r="AN193" s="342" t="str">
        <f>IF(ISERROR(VLOOKUP($I193,'TB. Bantuan'!$C$3:$E$28,2,0)=0),"x",VLOOKUP($I193,'TB. Bantuan'!$C$3:$E$28,2,0))</f>
        <v>N</v>
      </c>
      <c r="AO193" s="342" t="str">
        <f>IF(ISERROR(VLOOKUP($Q193,'TB. Bantuan'!$C$3:$E$28,2,0)=0),"x",VLOOKUP($Q193,'TB. Bantuan'!$C$3:$E$28,2,0))</f>
        <v>N</v>
      </c>
      <c r="AP193" s="342" t="str">
        <f>IF(ISERROR(VLOOKUP($Y193,'TB. Bantuan'!$C$3:$E$28,2,0)=0),"x",VLOOKUP($Y193,'TB. Bantuan'!$C$3:$E$28,2,0))</f>
        <v>N</v>
      </c>
    </row>
    <row r="194" spans="2:42">
      <c r="B194" s="319" t="s">
        <v>21</v>
      </c>
      <c r="C194" s="323">
        <f t="shared" si="25"/>
        <v>188</v>
      </c>
      <c r="D194" s="324" t="s">
        <v>1</v>
      </c>
      <c r="E194" s="324">
        <v>12</v>
      </c>
      <c r="F194" s="324" t="s">
        <v>19</v>
      </c>
      <c r="G194" s="325">
        <v>20</v>
      </c>
      <c r="H194" s="325">
        <v>262</v>
      </c>
      <c r="I194" s="327" t="s">
        <v>23</v>
      </c>
      <c r="K194" s="323">
        <f t="shared" si="26"/>
        <v>188</v>
      </c>
      <c r="L194" s="324" t="s">
        <v>1</v>
      </c>
      <c r="M194" s="324">
        <v>11</v>
      </c>
      <c r="N194" s="324" t="s">
        <v>19</v>
      </c>
      <c r="O194" s="325">
        <v>25</v>
      </c>
      <c r="P194" s="325">
        <v>3361</v>
      </c>
      <c r="Q194" s="327" t="s">
        <v>22</v>
      </c>
      <c r="S194" s="323">
        <f t="shared" si="27"/>
        <v>188</v>
      </c>
      <c r="T194" s="324" t="s">
        <v>1</v>
      </c>
      <c r="U194" s="324">
        <v>10</v>
      </c>
      <c r="V194" s="324" t="s">
        <v>19</v>
      </c>
      <c r="W194" s="325">
        <v>22.5</v>
      </c>
      <c r="X194" s="325">
        <v>282</v>
      </c>
      <c r="Y194" s="327" t="s">
        <v>23</v>
      </c>
      <c r="AA194" s="341">
        <f t="shared" si="19"/>
        <v>20</v>
      </c>
      <c r="AB194" s="342" t="str">
        <f t="shared" si="19"/>
        <v>x</v>
      </c>
      <c r="AC194" s="343">
        <f t="shared" si="20"/>
        <v>262</v>
      </c>
      <c r="AD194" s="343" t="str">
        <f t="shared" si="20"/>
        <v>x</v>
      </c>
      <c r="AE194" s="342">
        <f t="shared" si="21"/>
        <v>25</v>
      </c>
      <c r="AF194" s="342" t="str">
        <f t="shared" si="21"/>
        <v>x</v>
      </c>
      <c r="AG194" s="343">
        <f t="shared" si="22"/>
        <v>3361</v>
      </c>
      <c r="AH194" s="343" t="str">
        <f t="shared" si="22"/>
        <v>x</v>
      </c>
      <c r="AI194" s="342">
        <f t="shared" si="23"/>
        <v>22.5</v>
      </c>
      <c r="AJ194" s="342" t="str">
        <f t="shared" si="23"/>
        <v>x</v>
      </c>
      <c r="AK194" s="343">
        <f t="shared" si="24"/>
        <v>282</v>
      </c>
      <c r="AL194" s="348" t="str">
        <f t="shared" si="24"/>
        <v>x</v>
      </c>
      <c r="AN194" s="342" t="str">
        <f>IF(ISERROR(VLOOKUP($I194,'TB. Bantuan'!$C$3:$E$28,2,0)=0),"x",VLOOKUP($I194,'TB. Bantuan'!$C$3:$E$28,2,0))</f>
        <v>N</v>
      </c>
      <c r="AO194" s="342" t="str">
        <f>IF(ISERROR(VLOOKUP($Q194,'TB. Bantuan'!$C$3:$E$28,2,0)=0),"x",VLOOKUP($Q194,'TB. Bantuan'!$C$3:$E$28,2,0))</f>
        <v>T2</v>
      </c>
      <c r="AP194" s="342" t="str">
        <f>IF(ISERROR(VLOOKUP($Y194,'TB. Bantuan'!$C$3:$E$28,2,0)=0),"x",VLOOKUP($Y194,'TB. Bantuan'!$C$3:$E$28,2,0))</f>
        <v>N</v>
      </c>
    </row>
    <row r="195" spans="2:42">
      <c r="B195" s="319" t="s">
        <v>21</v>
      </c>
      <c r="C195" s="323">
        <f t="shared" si="25"/>
        <v>189</v>
      </c>
      <c r="D195" s="324" t="s">
        <v>1</v>
      </c>
      <c r="E195" s="324">
        <v>12</v>
      </c>
      <c r="F195" s="324" t="s">
        <v>19</v>
      </c>
      <c r="G195" s="325">
        <v>25</v>
      </c>
      <c r="H195" s="325">
        <v>227</v>
      </c>
      <c r="I195" s="327" t="s">
        <v>23</v>
      </c>
      <c r="K195" s="323">
        <f t="shared" si="26"/>
        <v>189</v>
      </c>
      <c r="L195" s="324" t="s">
        <v>1</v>
      </c>
      <c r="M195" s="324">
        <v>11</v>
      </c>
      <c r="N195" s="324" t="s">
        <v>19</v>
      </c>
      <c r="O195" s="325">
        <v>29</v>
      </c>
      <c r="P195" s="325">
        <v>271</v>
      </c>
      <c r="Q195" s="327" t="s">
        <v>23</v>
      </c>
      <c r="S195" s="323">
        <f t="shared" si="27"/>
        <v>189</v>
      </c>
      <c r="T195" s="324" t="s">
        <v>1</v>
      </c>
      <c r="U195" s="324">
        <v>10</v>
      </c>
      <c r="V195" s="324" t="s">
        <v>19</v>
      </c>
      <c r="W195" s="325">
        <v>21</v>
      </c>
      <c r="X195" s="325">
        <v>221</v>
      </c>
      <c r="Y195" s="327" t="s">
        <v>23</v>
      </c>
      <c r="AA195" s="341">
        <f t="shared" si="19"/>
        <v>25</v>
      </c>
      <c r="AB195" s="342" t="str">
        <f t="shared" si="19"/>
        <v>x</v>
      </c>
      <c r="AC195" s="343">
        <f t="shared" si="20"/>
        <v>227</v>
      </c>
      <c r="AD195" s="343" t="str">
        <f t="shared" si="20"/>
        <v>x</v>
      </c>
      <c r="AE195" s="342">
        <f t="shared" si="21"/>
        <v>29</v>
      </c>
      <c r="AF195" s="342" t="str">
        <f t="shared" si="21"/>
        <v>x</v>
      </c>
      <c r="AG195" s="343">
        <f t="shared" si="22"/>
        <v>271</v>
      </c>
      <c r="AH195" s="343" t="str">
        <f t="shared" si="22"/>
        <v>x</v>
      </c>
      <c r="AI195" s="342">
        <f t="shared" si="23"/>
        <v>21</v>
      </c>
      <c r="AJ195" s="342" t="str">
        <f t="shared" si="23"/>
        <v>x</v>
      </c>
      <c r="AK195" s="343">
        <f t="shared" si="24"/>
        <v>221</v>
      </c>
      <c r="AL195" s="348" t="str">
        <f t="shared" si="24"/>
        <v>x</v>
      </c>
      <c r="AN195" s="342" t="str">
        <f>IF(ISERROR(VLOOKUP($I195,'TB. Bantuan'!$C$3:$E$28,2,0)=0),"x",VLOOKUP($I195,'TB. Bantuan'!$C$3:$E$28,2,0))</f>
        <v>N</v>
      </c>
      <c r="AO195" s="342" t="str">
        <f>IF(ISERROR(VLOOKUP($Q195,'TB. Bantuan'!$C$3:$E$28,2,0)=0),"x",VLOOKUP($Q195,'TB. Bantuan'!$C$3:$E$28,2,0))</f>
        <v>N</v>
      </c>
      <c r="AP195" s="342" t="str">
        <f>IF(ISERROR(VLOOKUP($Y195,'TB. Bantuan'!$C$3:$E$28,2,0)=0),"x",VLOOKUP($Y195,'TB. Bantuan'!$C$3:$E$28,2,0))</f>
        <v>N</v>
      </c>
    </row>
    <row r="196" spans="2:42">
      <c r="B196" s="319" t="s">
        <v>21</v>
      </c>
      <c r="C196" s="323">
        <f t="shared" si="25"/>
        <v>190</v>
      </c>
      <c r="D196" s="324" t="s">
        <v>1</v>
      </c>
      <c r="E196" s="324">
        <v>12</v>
      </c>
      <c r="F196" s="324" t="s">
        <v>19</v>
      </c>
      <c r="G196" s="325">
        <v>23</v>
      </c>
      <c r="H196" s="325">
        <v>222</v>
      </c>
      <c r="I196" s="327" t="s">
        <v>23</v>
      </c>
      <c r="K196" s="323">
        <f t="shared" si="26"/>
        <v>190</v>
      </c>
      <c r="L196" s="324" t="s">
        <v>1</v>
      </c>
      <c r="M196" s="324">
        <v>11</v>
      </c>
      <c r="N196" s="324" t="s">
        <v>19</v>
      </c>
      <c r="O196" s="325">
        <v>21</v>
      </c>
      <c r="P196" s="325">
        <v>191</v>
      </c>
      <c r="Q196" s="327" t="s">
        <v>23</v>
      </c>
      <c r="S196" s="323">
        <f t="shared" si="27"/>
        <v>190</v>
      </c>
      <c r="T196" s="324" t="s">
        <v>1</v>
      </c>
      <c r="U196" s="324">
        <v>10</v>
      </c>
      <c r="V196" s="324" t="s">
        <v>19</v>
      </c>
      <c r="W196" s="325">
        <v>15.5</v>
      </c>
      <c r="X196" s="325">
        <v>160</v>
      </c>
      <c r="Y196" s="327" t="s">
        <v>24</v>
      </c>
      <c r="AA196" s="341">
        <f t="shared" si="19"/>
        <v>23</v>
      </c>
      <c r="AB196" s="342" t="str">
        <f t="shared" si="19"/>
        <v>x</v>
      </c>
      <c r="AC196" s="343">
        <f t="shared" si="20"/>
        <v>222</v>
      </c>
      <c r="AD196" s="343" t="str">
        <f t="shared" si="20"/>
        <v>x</v>
      </c>
      <c r="AE196" s="342">
        <f t="shared" si="21"/>
        <v>21</v>
      </c>
      <c r="AF196" s="342" t="str">
        <f t="shared" si="21"/>
        <v>x</v>
      </c>
      <c r="AG196" s="343">
        <f t="shared" si="22"/>
        <v>191</v>
      </c>
      <c r="AH196" s="343" t="str">
        <f t="shared" si="22"/>
        <v>x</v>
      </c>
      <c r="AI196" s="342">
        <f t="shared" si="23"/>
        <v>15.5</v>
      </c>
      <c r="AJ196" s="342" t="str">
        <f t="shared" si="23"/>
        <v>x</v>
      </c>
      <c r="AK196" s="343">
        <f t="shared" si="24"/>
        <v>160</v>
      </c>
      <c r="AL196" s="348" t="str">
        <f t="shared" si="24"/>
        <v>x</v>
      </c>
      <c r="AN196" s="342" t="str">
        <f>IF(ISERROR(VLOOKUP($I196,'TB. Bantuan'!$C$3:$E$28,2,0)=0),"x",VLOOKUP($I196,'TB. Bantuan'!$C$3:$E$28,2,0))</f>
        <v>N</v>
      </c>
      <c r="AO196" s="342" t="str">
        <f>IF(ISERROR(VLOOKUP($Q196,'TB. Bantuan'!$C$3:$E$28,2,0)=0),"x",VLOOKUP($Q196,'TB. Bantuan'!$C$3:$E$28,2,0))</f>
        <v>N</v>
      </c>
      <c r="AP196" s="342" t="str">
        <f>IF(ISERROR(VLOOKUP($Y196,'TB. Bantuan'!$C$3:$E$28,2,0)=0),"x",VLOOKUP($Y196,'TB. Bantuan'!$C$3:$E$28,2,0))</f>
        <v>DT</v>
      </c>
    </row>
    <row r="197" spans="2:42">
      <c r="B197" s="319" t="s">
        <v>21</v>
      </c>
      <c r="C197" s="323">
        <f t="shared" si="25"/>
        <v>191</v>
      </c>
      <c r="D197" s="324" t="s">
        <v>1</v>
      </c>
      <c r="E197" s="324">
        <v>12</v>
      </c>
      <c r="F197" s="324" t="s">
        <v>19</v>
      </c>
      <c r="G197" s="325">
        <v>22</v>
      </c>
      <c r="H197" s="325">
        <v>225</v>
      </c>
      <c r="I197" s="327" t="s">
        <v>23</v>
      </c>
      <c r="K197" s="323">
        <f t="shared" si="26"/>
        <v>191</v>
      </c>
      <c r="L197" s="324" t="s">
        <v>1</v>
      </c>
      <c r="M197" s="324">
        <v>11</v>
      </c>
      <c r="N197" s="324" t="s">
        <v>19</v>
      </c>
      <c r="O197" s="325">
        <v>22</v>
      </c>
      <c r="P197" s="325">
        <v>162</v>
      </c>
      <c r="Q197" s="327" t="s">
        <v>23</v>
      </c>
      <c r="S197" s="323">
        <f t="shared" si="27"/>
        <v>191</v>
      </c>
      <c r="T197" s="324" t="s">
        <v>1</v>
      </c>
      <c r="U197" s="324">
        <v>10</v>
      </c>
      <c r="V197" s="324" t="s">
        <v>19</v>
      </c>
      <c r="W197" s="325">
        <v>23</v>
      </c>
      <c r="X197" s="325">
        <v>193</v>
      </c>
      <c r="Y197" s="327" t="s">
        <v>23</v>
      </c>
      <c r="AA197" s="341">
        <f t="shared" si="19"/>
        <v>22</v>
      </c>
      <c r="AB197" s="342" t="str">
        <f t="shared" si="19"/>
        <v>x</v>
      </c>
      <c r="AC197" s="343">
        <f t="shared" si="20"/>
        <v>225</v>
      </c>
      <c r="AD197" s="343" t="str">
        <f t="shared" si="20"/>
        <v>x</v>
      </c>
      <c r="AE197" s="342">
        <f t="shared" si="21"/>
        <v>22</v>
      </c>
      <c r="AF197" s="342" t="str">
        <f t="shared" si="21"/>
        <v>x</v>
      </c>
      <c r="AG197" s="343">
        <f t="shared" si="22"/>
        <v>162</v>
      </c>
      <c r="AH197" s="343" t="str">
        <f t="shared" si="22"/>
        <v>x</v>
      </c>
      <c r="AI197" s="342">
        <f t="shared" si="23"/>
        <v>23</v>
      </c>
      <c r="AJ197" s="342" t="str">
        <f t="shared" si="23"/>
        <v>x</v>
      </c>
      <c r="AK197" s="343">
        <f t="shared" si="24"/>
        <v>193</v>
      </c>
      <c r="AL197" s="348" t="str">
        <f t="shared" si="24"/>
        <v>x</v>
      </c>
      <c r="AN197" s="342" t="str">
        <f>IF(ISERROR(VLOOKUP($I197,'TB. Bantuan'!$C$3:$E$28,2,0)=0),"x",VLOOKUP($I197,'TB. Bantuan'!$C$3:$E$28,2,0))</f>
        <v>N</v>
      </c>
      <c r="AO197" s="342" t="str">
        <f>IF(ISERROR(VLOOKUP($Q197,'TB. Bantuan'!$C$3:$E$28,2,0)=0),"x",VLOOKUP($Q197,'TB. Bantuan'!$C$3:$E$28,2,0))</f>
        <v>N</v>
      </c>
      <c r="AP197" s="342" t="str">
        <f>IF(ISERROR(VLOOKUP($Y197,'TB. Bantuan'!$C$3:$E$28,2,0)=0),"x",VLOOKUP($Y197,'TB. Bantuan'!$C$3:$E$28,2,0))</f>
        <v>N</v>
      </c>
    </row>
    <row r="198" spans="2:42">
      <c r="B198" s="319" t="s">
        <v>21</v>
      </c>
      <c r="C198" s="323">
        <f t="shared" si="25"/>
        <v>192</v>
      </c>
      <c r="D198" s="324" t="s">
        <v>1</v>
      </c>
      <c r="E198" s="324">
        <v>12</v>
      </c>
      <c r="F198" s="324" t="s">
        <v>19</v>
      </c>
      <c r="G198" s="325">
        <v>24.5</v>
      </c>
      <c r="H198" s="325">
        <v>214</v>
      </c>
      <c r="I198" s="327" t="s">
        <v>23</v>
      </c>
      <c r="K198" s="323">
        <f t="shared" si="26"/>
        <v>192</v>
      </c>
      <c r="L198" s="324" t="s">
        <v>1</v>
      </c>
      <c r="M198" s="324">
        <v>11</v>
      </c>
      <c r="N198" s="324" t="s">
        <v>19</v>
      </c>
      <c r="O198" s="325">
        <v>14</v>
      </c>
      <c r="P198" s="325">
        <v>158</v>
      </c>
      <c r="Q198" s="327" t="s">
        <v>23</v>
      </c>
      <c r="S198" s="323">
        <f t="shared" si="27"/>
        <v>192</v>
      </c>
      <c r="T198" s="324" t="s">
        <v>1</v>
      </c>
      <c r="U198" s="324">
        <v>10</v>
      </c>
      <c r="V198" s="324" t="s">
        <v>19</v>
      </c>
      <c r="W198" s="325">
        <v>15</v>
      </c>
      <c r="X198" s="325">
        <v>164</v>
      </c>
      <c r="Y198" s="327" t="s">
        <v>24</v>
      </c>
      <c r="AA198" s="341">
        <f t="shared" si="19"/>
        <v>24.5</v>
      </c>
      <c r="AB198" s="342" t="str">
        <f t="shared" si="19"/>
        <v>x</v>
      </c>
      <c r="AC198" s="343">
        <f t="shared" si="20"/>
        <v>214</v>
      </c>
      <c r="AD198" s="343" t="str">
        <f t="shared" si="20"/>
        <v>x</v>
      </c>
      <c r="AE198" s="342">
        <f t="shared" si="21"/>
        <v>14</v>
      </c>
      <c r="AF198" s="342" t="str">
        <f t="shared" si="21"/>
        <v>x</v>
      </c>
      <c r="AG198" s="343">
        <f t="shared" si="22"/>
        <v>158</v>
      </c>
      <c r="AH198" s="343" t="str">
        <f t="shared" si="22"/>
        <v>x</v>
      </c>
      <c r="AI198" s="342">
        <f t="shared" si="23"/>
        <v>15</v>
      </c>
      <c r="AJ198" s="342" t="str">
        <f t="shared" si="23"/>
        <v>x</v>
      </c>
      <c r="AK198" s="343">
        <f t="shared" si="24"/>
        <v>164</v>
      </c>
      <c r="AL198" s="348" t="str">
        <f t="shared" si="24"/>
        <v>x</v>
      </c>
      <c r="AN198" s="342" t="str">
        <f>IF(ISERROR(VLOOKUP($I198,'TB. Bantuan'!$C$3:$E$28,2,0)=0),"x",VLOOKUP($I198,'TB. Bantuan'!$C$3:$E$28,2,0))</f>
        <v>N</v>
      </c>
      <c r="AO198" s="342" t="str">
        <f>IF(ISERROR(VLOOKUP($Q198,'TB. Bantuan'!$C$3:$E$28,2,0)=0),"x",VLOOKUP($Q198,'TB. Bantuan'!$C$3:$E$28,2,0))</f>
        <v>N</v>
      </c>
      <c r="AP198" s="342" t="str">
        <f>IF(ISERROR(VLOOKUP($Y198,'TB. Bantuan'!$C$3:$E$28,2,0)=0),"x",VLOOKUP($Y198,'TB. Bantuan'!$C$3:$E$28,2,0))</f>
        <v>DT</v>
      </c>
    </row>
    <row r="199" spans="2:42">
      <c r="B199" s="319" t="s">
        <v>21</v>
      </c>
      <c r="C199" s="323">
        <f t="shared" si="25"/>
        <v>193</v>
      </c>
      <c r="D199" s="324" t="s">
        <v>1</v>
      </c>
      <c r="E199" s="324">
        <v>12</v>
      </c>
      <c r="F199" s="324" t="s">
        <v>19</v>
      </c>
      <c r="G199" s="325">
        <v>23.5</v>
      </c>
      <c r="H199" s="325">
        <v>290</v>
      </c>
      <c r="I199" s="327" t="s">
        <v>23</v>
      </c>
      <c r="K199" s="323">
        <f t="shared" si="26"/>
        <v>193</v>
      </c>
      <c r="L199" s="324" t="s">
        <v>1</v>
      </c>
      <c r="M199" s="324">
        <v>11</v>
      </c>
      <c r="N199" s="324" t="s">
        <v>19</v>
      </c>
      <c r="O199" s="325">
        <v>25</v>
      </c>
      <c r="P199" s="325">
        <v>307</v>
      </c>
      <c r="Q199" s="327" t="s">
        <v>23</v>
      </c>
      <c r="S199" s="323">
        <f t="shared" si="27"/>
        <v>193</v>
      </c>
      <c r="T199" s="324" t="s">
        <v>1</v>
      </c>
      <c r="U199" s="324">
        <v>10</v>
      </c>
      <c r="V199" s="324" t="s">
        <v>19</v>
      </c>
      <c r="W199" s="325">
        <v>30.5</v>
      </c>
      <c r="X199" s="325">
        <v>212</v>
      </c>
      <c r="Y199" s="327" t="s">
        <v>23</v>
      </c>
      <c r="AA199" s="341">
        <f t="shared" si="19"/>
        <v>23.5</v>
      </c>
      <c r="AB199" s="342" t="str">
        <f t="shared" si="19"/>
        <v>x</v>
      </c>
      <c r="AC199" s="343">
        <f t="shared" si="20"/>
        <v>290</v>
      </c>
      <c r="AD199" s="343" t="str">
        <f t="shared" si="20"/>
        <v>x</v>
      </c>
      <c r="AE199" s="342">
        <f t="shared" si="21"/>
        <v>25</v>
      </c>
      <c r="AF199" s="342" t="str">
        <f t="shared" si="21"/>
        <v>x</v>
      </c>
      <c r="AG199" s="343">
        <f t="shared" si="22"/>
        <v>307</v>
      </c>
      <c r="AH199" s="343" t="str">
        <f t="shared" si="22"/>
        <v>x</v>
      </c>
      <c r="AI199" s="342">
        <f t="shared" si="23"/>
        <v>30.5</v>
      </c>
      <c r="AJ199" s="342" t="str">
        <f t="shared" si="23"/>
        <v>x</v>
      </c>
      <c r="AK199" s="343">
        <f t="shared" si="24"/>
        <v>212</v>
      </c>
      <c r="AL199" s="348" t="str">
        <f t="shared" si="24"/>
        <v>x</v>
      </c>
      <c r="AN199" s="342" t="str">
        <f>IF(ISERROR(VLOOKUP($I199,'TB. Bantuan'!$C$3:$E$28,2,0)=0),"x",VLOOKUP($I199,'TB. Bantuan'!$C$3:$E$28,2,0))</f>
        <v>N</v>
      </c>
      <c r="AO199" s="342" t="str">
        <f>IF(ISERROR(VLOOKUP($Q199,'TB. Bantuan'!$C$3:$E$28,2,0)=0),"x",VLOOKUP($Q199,'TB. Bantuan'!$C$3:$E$28,2,0))</f>
        <v>N</v>
      </c>
      <c r="AP199" s="342" t="str">
        <f>IF(ISERROR(VLOOKUP($Y199,'TB. Bantuan'!$C$3:$E$28,2,0)=0),"x",VLOOKUP($Y199,'TB. Bantuan'!$C$3:$E$28,2,0))</f>
        <v>N</v>
      </c>
    </row>
    <row r="200" spans="2:42">
      <c r="B200" s="319" t="s">
        <v>21</v>
      </c>
      <c r="C200" s="323">
        <f t="shared" si="25"/>
        <v>194</v>
      </c>
      <c r="D200" s="324" t="s">
        <v>1</v>
      </c>
      <c r="E200" s="324">
        <v>12</v>
      </c>
      <c r="F200" s="324" t="s">
        <v>19</v>
      </c>
      <c r="G200" s="325">
        <v>20</v>
      </c>
      <c r="H200" s="325">
        <v>253</v>
      </c>
      <c r="I200" s="327" t="s">
        <v>23</v>
      </c>
      <c r="K200" s="323">
        <f t="shared" si="26"/>
        <v>194</v>
      </c>
      <c r="L200" s="324" t="s">
        <v>1</v>
      </c>
      <c r="M200" s="324">
        <v>11</v>
      </c>
      <c r="N200" s="324" t="s">
        <v>19</v>
      </c>
      <c r="O200" s="325">
        <v>22.5</v>
      </c>
      <c r="P200" s="325">
        <v>274</v>
      </c>
      <c r="Q200" s="327" t="s">
        <v>23</v>
      </c>
      <c r="S200" s="323">
        <f t="shared" si="27"/>
        <v>194</v>
      </c>
      <c r="T200" s="324" t="s">
        <v>1</v>
      </c>
      <c r="U200" s="324">
        <v>10</v>
      </c>
      <c r="V200" s="324" t="s">
        <v>19</v>
      </c>
      <c r="W200" s="325">
        <v>21</v>
      </c>
      <c r="X200" s="325">
        <v>247</v>
      </c>
      <c r="Y200" s="327" t="s">
        <v>23</v>
      </c>
      <c r="AA200" s="341">
        <f t="shared" ref="AA200:AB263" si="28">IF($F200=AA$5,$G200,"x")</f>
        <v>20</v>
      </c>
      <c r="AB200" s="342" t="str">
        <f t="shared" si="28"/>
        <v>x</v>
      </c>
      <c r="AC200" s="343">
        <f t="shared" ref="AC200:AD263" si="29">IF($F200=AC$5,$H200,"x")</f>
        <v>253</v>
      </c>
      <c r="AD200" s="343" t="str">
        <f t="shared" si="29"/>
        <v>x</v>
      </c>
      <c r="AE200" s="342">
        <f t="shared" ref="AE200:AF263" si="30">IF($N200=AE$5,$O200,"x")</f>
        <v>22.5</v>
      </c>
      <c r="AF200" s="342" t="str">
        <f t="shared" si="30"/>
        <v>x</v>
      </c>
      <c r="AG200" s="343">
        <f t="shared" ref="AG200:AH263" si="31">IF($N200=AG$5,$P200,"x")</f>
        <v>274</v>
      </c>
      <c r="AH200" s="343" t="str">
        <f t="shared" si="31"/>
        <v>x</v>
      </c>
      <c r="AI200" s="342">
        <f t="shared" ref="AI200:AJ263" si="32">IF($V200=AI$5,$W200,"x")</f>
        <v>21</v>
      </c>
      <c r="AJ200" s="342" t="str">
        <f t="shared" si="32"/>
        <v>x</v>
      </c>
      <c r="AK200" s="343">
        <f t="shared" ref="AK200:AL263" si="33">IF($V200=AK$5,$X200,"x")</f>
        <v>247</v>
      </c>
      <c r="AL200" s="348" t="str">
        <f t="shared" si="33"/>
        <v>x</v>
      </c>
      <c r="AN200" s="342" t="str">
        <f>IF(ISERROR(VLOOKUP($I200,'TB. Bantuan'!$C$3:$E$28,2,0)=0),"x",VLOOKUP($I200,'TB. Bantuan'!$C$3:$E$28,2,0))</f>
        <v>N</v>
      </c>
      <c r="AO200" s="342" t="str">
        <f>IF(ISERROR(VLOOKUP($Q200,'TB. Bantuan'!$C$3:$E$28,2,0)=0),"x",VLOOKUP($Q200,'TB. Bantuan'!$C$3:$E$28,2,0))</f>
        <v>N</v>
      </c>
      <c r="AP200" s="342" t="str">
        <f>IF(ISERROR(VLOOKUP($Y200,'TB. Bantuan'!$C$3:$E$28,2,0)=0),"x",VLOOKUP($Y200,'TB. Bantuan'!$C$3:$E$28,2,0))</f>
        <v>N</v>
      </c>
    </row>
    <row r="201" spans="2:42">
      <c r="B201" s="319" t="s">
        <v>21</v>
      </c>
      <c r="C201" s="323">
        <f t="shared" ref="C201:C264" si="34">C200+1</f>
        <v>195</v>
      </c>
      <c r="D201" s="324" t="s">
        <v>1</v>
      </c>
      <c r="E201" s="324">
        <v>12</v>
      </c>
      <c r="F201" s="324" t="s">
        <v>19</v>
      </c>
      <c r="G201" s="325">
        <v>12</v>
      </c>
      <c r="H201" s="325">
        <v>138</v>
      </c>
      <c r="I201" s="327" t="s">
        <v>23</v>
      </c>
      <c r="K201" s="323">
        <f t="shared" ref="K201:K264" si="35">K200+1</f>
        <v>195</v>
      </c>
      <c r="L201" s="324" t="s">
        <v>1</v>
      </c>
      <c r="M201" s="324">
        <v>11</v>
      </c>
      <c r="N201" s="324" t="s">
        <v>19</v>
      </c>
      <c r="O201" s="325">
        <v>11</v>
      </c>
      <c r="P201" s="325">
        <v>134</v>
      </c>
      <c r="Q201" s="327" t="s">
        <v>23</v>
      </c>
      <c r="S201" s="323">
        <f t="shared" ref="S201:S264" si="36">S200+1</f>
        <v>195</v>
      </c>
      <c r="T201" s="324" t="s">
        <v>1</v>
      </c>
      <c r="U201" s="324">
        <v>10</v>
      </c>
      <c r="V201" s="324" t="s">
        <v>19</v>
      </c>
      <c r="W201" s="325">
        <v>23</v>
      </c>
      <c r="X201" s="325">
        <v>280</v>
      </c>
      <c r="Y201" s="327" t="s">
        <v>23</v>
      </c>
      <c r="AA201" s="341">
        <f t="shared" si="28"/>
        <v>12</v>
      </c>
      <c r="AB201" s="342" t="str">
        <f t="shared" si="28"/>
        <v>x</v>
      </c>
      <c r="AC201" s="343">
        <f t="shared" si="29"/>
        <v>138</v>
      </c>
      <c r="AD201" s="343" t="str">
        <f t="shared" si="29"/>
        <v>x</v>
      </c>
      <c r="AE201" s="342">
        <f t="shared" si="30"/>
        <v>11</v>
      </c>
      <c r="AF201" s="342" t="str">
        <f t="shared" si="30"/>
        <v>x</v>
      </c>
      <c r="AG201" s="343">
        <f t="shared" si="31"/>
        <v>134</v>
      </c>
      <c r="AH201" s="343" t="str">
        <f t="shared" si="31"/>
        <v>x</v>
      </c>
      <c r="AI201" s="342">
        <f t="shared" si="32"/>
        <v>23</v>
      </c>
      <c r="AJ201" s="342" t="str">
        <f t="shared" si="32"/>
        <v>x</v>
      </c>
      <c r="AK201" s="343">
        <f t="shared" si="33"/>
        <v>280</v>
      </c>
      <c r="AL201" s="348" t="str">
        <f t="shared" si="33"/>
        <v>x</v>
      </c>
      <c r="AN201" s="342" t="str">
        <f>IF(ISERROR(VLOOKUP($I201,'TB. Bantuan'!$C$3:$E$28,2,0)=0),"x",VLOOKUP($I201,'TB. Bantuan'!$C$3:$E$28,2,0))</f>
        <v>N</v>
      </c>
      <c r="AO201" s="342" t="str">
        <f>IF(ISERROR(VLOOKUP($Q201,'TB. Bantuan'!$C$3:$E$28,2,0)=0),"x",VLOOKUP($Q201,'TB. Bantuan'!$C$3:$E$28,2,0))</f>
        <v>N</v>
      </c>
      <c r="AP201" s="342" t="str">
        <f>IF(ISERROR(VLOOKUP($Y201,'TB. Bantuan'!$C$3:$E$28,2,0)=0),"x",VLOOKUP($Y201,'TB. Bantuan'!$C$3:$E$28,2,0))</f>
        <v>N</v>
      </c>
    </row>
    <row r="202" spans="2:42">
      <c r="B202" s="319" t="s">
        <v>21</v>
      </c>
      <c r="C202" s="323">
        <f t="shared" si="34"/>
        <v>196</v>
      </c>
      <c r="D202" s="324" t="s">
        <v>1</v>
      </c>
      <c r="E202" s="324">
        <v>12</v>
      </c>
      <c r="F202" s="324" t="s">
        <v>19</v>
      </c>
      <c r="G202" s="325">
        <v>22</v>
      </c>
      <c r="H202" s="325">
        <v>296</v>
      </c>
      <c r="I202" s="327" t="s">
        <v>23</v>
      </c>
      <c r="K202" s="323">
        <f t="shared" si="35"/>
        <v>196</v>
      </c>
      <c r="L202" s="324" t="s">
        <v>1</v>
      </c>
      <c r="M202" s="324">
        <v>11</v>
      </c>
      <c r="N202" s="324" t="s">
        <v>19</v>
      </c>
      <c r="O202" s="325">
        <v>24</v>
      </c>
      <c r="P202" s="325">
        <v>287</v>
      </c>
      <c r="Q202" s="327" t="s">
        <v>23</v>
      </c>
      <c r="S202" s="323">
        <f t="shared" si="36"/>
        <v>196</v>
      </c>
      <c r="T202" s="324" t="s">
        <v>1</v>
      </c>
      <c r="U202" s="324">
        <v>10</v>
      </c>
      <c r="V202" s="324" t="s">
        <v>19</v>
      </c>
      <c r="W202" s="325">
        <v>22.5</v>
      </c>
      <c r="X202" s="325">
        <v>213</v>
      </c>
      <c r="Y202" s="327" t="s">
        <v>23</v>
      </c>
      <c r="AA202" s="341">
        <f t="shared" si="28"/>
        <v>22</v>
      </c>
      <c r="AB202" s="342" t="str">
        <f t="shared" si="28"/>
        <v>x</v>
      </c>
      <c r="AC202" s="343">
        <f t="shared" si="29"/>
        <v>296</v>
      </c>
      <c r="AD202" s="343" t="str">
        <f t="shared" si="29"/>
        <v>x</v>
      </c>
      <c r="AE202" s="342">
        <f t="shared" si="30"/>
        <v>24</v>
      </c>
      <c r="AF202" s="342" t="str">
        <f t="shared" si="30"/>
        <v>x</v>
      </c>
      <c r="AG202" s="343">
        <f t="shared" si="31"/>
        <v>287</v>
      </c>
      <c r="AH202" s="343" t="str">
        <f t="shared" si="31"/>
        <v>x</v>
      </c>
      <c r="AI202" s="342">
        <f t="shared" si="32"/>
        <v>22.5</v>
      </c>
      <c r="AJ202" s="342" t="str">
        <f t="shared" si="32"/>
        <v>x</v>
      </c>
      <c r="AK202" s="343">
        <f t="shared" si="33"/>
        <v>213</v>
      </c>
      <c r="AL202" s="348" t="str">
        <f t="shared" si="33"/>
        <v>x</v>
      </c>
      <c r="AN202" s="342" t="str">
        <f>IF(ISERROR(VLOOKUP($I202,'TB. Bantuan'!$C$3:$E$28,2,0)=0),"x",VLOOKUP($I202,'TB. Bantuan'!$C$3:$E$28,2,0))</f>
        <v>N</v>
      </c>
      <c r="AO202" s="342" t="str">
        <f>IF(ISERROR(VLOOKUP($Q202,'TB. Bantuan'!$C$3:$E$28,2,0)=0),"x",VLOOKUP($Q202,'TB. Bantuan'!$C$3:$E$28,2,0))</f>
        <v>N</v>
      </c>
      <c r="AP202" s="342" t="str">
        <f>IF(ISERROR(VLOOKUP($Y202,'TB. Bantuan'!$C$3:$E$28,2,0)=0),"x",VLOOKUP($Y202,'TB. Bantuan'!$C$3:$E$28,2,0))</f>
        <v>N</v>
      </c>
    </row>
    <row r="203" spans="2:42">
      <c r="B203" s="319" t="s">
        <v>21</v>
      </c>
      <c r="C203" s="323">
        <f t="shared" si="34"/>
        <v>197</v>
      </c>
      <c r="D203" s="324" t="s">
        <v>1</v>
      </c>
      <c r="E203" s="324">
        <v>12</v>
      </c>
      <c r="F203" s="324" t="s">
        <v>19</v>
      </c>
      <c r="G203" s="325">
        <v>24</v>
      </c>
      <c r="H203" s="325">
        <v>350</v>
      </c>
      <c r="I203" s="327" t="s">
        <v>22</v>
      </c>
      <c r="K203" s="323">
        <f t="shared" si="35"/>
        <v>197</v>
      </c>
      <c r="L203" s="324" t="s">
        <v>1</v>
      </c>
      <c r="M203" s="324">
        <v>11</v>
      </c>
      <c r="N203" s="324" t="s">
        <v>19</v>
      </c>
      <c r="O203" s="325">
        <v>20</v>
      </c>
      <c r="P203" s="325">
        <v>213</v>
      </c>
      <c r="Q203" s="327" t="s">
        <v>23</v>
      </c>
      <c r="S203" s="323">
        <f t="shared" si="36"/>
        <v>197</v>
      </c>
      <c r="T203" s="324" t="s">
        <v>1</v>
      </c>
      <c r="U203" s="324">
        <v>10</v>
      </c>
      <c r="V203" s="324" t="s">
        <v>19</v>
      </c>
      <c r="W203" s="325">
        <v>26</v>
      </c>
      <c r="X203" s="325">
        <v>315</v>
      </c>
      <c r="Y203" s="327" t="s">
        <v>23</v>
      </c>
      <c r="AA203" s="341">
        <f t="shared" si="28"/>
        <v>24</v>
      </c>
      <c r="AB203" s="342" t="str">
        <f t="shared" si="28"/>
        <v>x</v>
      </c>
      <c r="AC203" s="343">
        <f t="shared" si="29"/>
        <v>350</v>
      </c>
      <c r="AD203" s="343" t="str">
        <f t="shared" si="29"/>
        <v>x</v>
      </c>
      <c r="AE203" s="342">
        <f t="shared" si="30"/>
        <v>20</v>
      </c>
      <c r="AF203" s="342" t="str">
        <f t="shared" si="30"/>
        <v>x</v>
      </c>
      <c r="AG203" s="343">
        <f t="shared" si="31"/>
        <v>213</v>
      </c>
      <c r="AH203" s="343" t="str">
        <f t="shared" si="31"/>
        <v>x</v>
      </c>
      <c r="AI203" s="342">
        <f t="shared" si="32"/>
        <v>26</v>
      </c>
      <c r="AJ203" s="342" t="str">
        <f t="shared" si="32"/>
        <v>x</v>
      </c>
      <c r="AK203" s="343">
        <f t="shared" si="33"/>
        <v>315</v>
      </c>
      <c r="AL203" s="348" t="str">
        <f t="shared" si="33"/>
        <v>x</v>
      </c>
      <c r="AN203" s="342" t="str">
        <f>IF(ISERROR(VLOOKUP($I203,'TB. Bantuan'!$C$3:$E$28,2,0)=0),"x",VLOOKUP($I203,'TB. Bantuan'!$C$3:$E$28,2,0))</f>
        <v>T2</v>
      </c>
      <c r="AO203" s="342" t="str">
        <f>IF(ISERROR(VLOOKUP($Q203,'TB. Bantuan'!$C$3:$E$28,2,0)=0),"x",VLOOKUP($Q203,'TB. Bantuan'!$C$3:$E$28,2,0))</f>
        <v>N</v>
      </c>
      <c r="AP203" s="342" t="str">
        <f>IF(ISERROR(VLOOKUP($Y203,'TB. Bantuan'!$C$3:$E$28,2,0)=0),"x",VLOOKUP($Y203,'TB. Bantuan'!$C$3:$E$28,2,0))</f>
        <v>N</v>
      </c>
    </row>
    <row r="204" spans="2:42">
      <c r="B204" s="319" t="s">
        <v>21</v>
      </c>
      <c r="C204" s="323">
        <f t="shared" si="34"/>
        <v>198</v>
      </c>
      <c r="D204" s="324" t="s">
        <v>1</v>
      </c>
      <c r="E204" s="324">
        <v>12</v>
      </c>
      <c r="F204" s="324" t="s">
        <v>19</v>
      </c>
      <c r="G204" s="325">
        <v>20</v>
      </c>
      <c r="H204" s="325">
        <v>158</v>
      </c>
      <c r="I204" s="327" t="s">
        <v>23</v>
      </c>
      <c r="K204" s="323">
        <f t="shared" si="35"/>
        <v>198</v>
      </c>
      <c r="L204" s="324" t="s">
        <v>1</v>
      </c>
      <c r="M204" s="324">
        <v>11</v>
      </c>
      <c r="N204" s="324" t="s">
        <v>19</v>
      </c>
      <c r="O204" s="325">
        <v>21</v>
      </c>
      <c r="P204" s="325">
        <v>208</v>
      </c>
      <c r="Q204" s="327" t="s">
        <v>23</v>
      </c>
      <c r="S204" s="323">
        <f t="shared" si="36"/>
        <v>198</v>
      </c>
      <c r="T204" s="324" t="s">
        <v>1</v>
      </c>
      <c r="U204" s="324">
        <v>10</v>
      </c>
      <c r="V204" s="324" t="s">
        <v>19</v>
      </c>
      <c r="W204" s="325">
        <v>26</v>
      </c>
      <c r="X204" s="325">
        <v>227</v>
      </c>
      <c r="Y204" s="327" t="s">
        <v>23</v>
      </c>
      <c r="AA204" s="341">
        <f t="shared" si="28"/>
        <v>20</v>
      </c>
      <c r="AB204" s="342" t="str">
        <f t="shared" si="28"/>
        <v>x</v>
      </c>
      <c r="AC204" s="343">
        <f t="shared" si="29"/>
        <v>158</v>
      </c>
      <c r="AD204" s="343" t="str">
        <f t="shared" si="29"/>
        <v>x</v>
      </c>
      <c r="AE204" s="342">
        <f t="shared" si="30"/>
        <v>21</v>
      </c>
      <c r="AF204" s="342" t="str">
        <f t="shared" si="30"/>
        <v>x</v>
      </c>
      <c r="AG204" s="343">
        <f t="shared" si="31"/>
        <v>208</v>
      </c>
      <c r="AH204" s="343" t="str">
        <f t="shared" si="31"/>
        <v>x</v>
      </c>
      <c r="AI204" s="342">
        <f t="shared" si="32"/>
        <v>26</v>
      </c>
      <c r="AJ204" s="342" t="str">
        <f t="shared" si="32"/>
        <v>x</v>
      </c>
      <c r="AK204" s="343">
        <f t="shared" si="33"/>
        <v>227</v>
      </c>
      <c r="AL204" s="348" t="str">
        <f t="shared" si="33"/>
        <v>x</v>
      </c>
      <c r="AN204" s="342" t="str">
        <f>IF(ISERROR(VLOOKUP($I204,'TB. Bantuan'!$C$3:$E$28,2,0)=0),"x",VLOOKUP($I204,'TB. Bantuan'!$C$3:$E$28,2,0))</f>
        <v>N</v>
      </c>
      <c r="AO204" s="342" t="str">
        <f>IF(ISERROR(VLOOKUP($Q204,'TB. Bantuan'!$C$3:$E$28,2,0)=0),"x",VLOOKUP($Q204,'TB. Bantuan'!$C$3:$E$28,2,0))</f>
        <v>N</v>
      </c>
      <c r="AP204" s="342" t="str">
        <f>IF(ISERROR(VLOOKUP($Y204,'TB. Bantuan'!$C$3:$E$28,2,0)=0),"x",VLOOKUP($Y204,'TB. Bantuan'!$C$3:$E$28,2,0))</f>
        <v>N</v>
      </c>
    </row>
    <row r="205" spans="2:42">
      <c r="B205" s="319" t="s">
        <v>21</v>
      </c>
      <c r="C205" s="323">
        <f t="shared" si="34"/>
        <v>199</v>
      </c>
      <c r="D205" s="324" t="s">
        <v>1</v>
      </c>
      <c r="E205" s="324">
        <v>12</v>
      </c>
      <c r="F205" s="324" t="s">
        <v>19</v>
      </c>
      <c r="G205" s="325">
        <v>23</v>
      </c>
      <c r="H205" s="325">
        <v>306</v>
      </c>
      <c r="I205" s="327" t="s">
        <v>23</v>
      </c>
      <c r="K205" s="323">
        <f t="shared" si="35"/>
        <v>199</v>
      </c>
      <c r="L205" s="324" t="s">
        <v>1</v>
      </c>
      <c r="M205" s="324">
        <v>11</v>
      </c>
      <c r="N205" s="324" t="s">
        <v>19</v>
      </c>
      <c r="O205" s="325">
        <v>17</v>
      </c>
      <c r="P205" s="325">
        <v>120</v>
      </c>
      <c r="Q205" s="327" t="s">
        <v>23</v>
      </c>
      <c r="S205" s="323">
        <f t="shared" si="36"/>
        <v>199</v>
      </c>
      <c r="T205" s="324" t="s">
        <v>1</v>
      </c>
      <c r="U205" s="324">
        <v>10</v>
      </c>
      <c r="V205" s="324" t="s">
        <v>19</v>
      </c>
      <c r="W205" s="325">
        <v>23</v>
      </c>
      <c r="X205" s="325">
        <v>263</v>
      </c>
      <c r="Y205" s="327" t="s">
        <v>23</v>
      </c>
      <c r="AA205" s="341">
        <f t="shared" si="28"/>
        <v>23</v>
      </c>
      <c r="AB205" s="342" t="str">
        <f t="shared" si="28"/>
        <v>x</v>
      </c>
      <c r="AC205" s="343">
        <f t="shared" si="29"/>
        <v>306</v>
      </c>
      <c r="AD205" s="343" t="str">
        <f t="shared" si="29"/>
        <v>x</v>
      </c>
      <c r="AE205" s="342">
        <f t="shared" si="30"/>
        <v>17</v>
      </c>
      <c r="AF205" s="342" t="str">
        <f t="shared" si="30"/>
        <v>x</v>
      </c>
      <c r="AG205" s="343">
        <f t="shared" si="31"/>
        <v>120</v>
      </c>
      <c r="AH205" s="343" t="str">
        <f t="shared" si="31"/>
        <v>x</v>
      </c>
      <c r="AI205" s="342">
        <f t="shared" si="32"/>
        <v>23</v>
      </c>
      <c r="AJ205" s="342" t="str">
        <f t="shared" si="32"/>
        <v>x</v>
      </c>
      <c r="AK205" s="343">
        <f t="shared" si="33"/>
        <v>263</v>
      </c>
      <c r="AL205" s="348" t="str">
        <f t="shared" si="33"/>
        <v>x</v>
      </c>
      <c r="AN205" s="342" t="str">
        <f>IF(ISERROR(VLOOKUP($I205,'TB. Bantuan'!$C$3:$E$28,2,0)=0),"x",VLOOKUP($I205,'TB. Bantuan'!$C$3:$E$28,2,0))</f>
        <v>N</v>
      </c>
      <c r="AO205" s="342" t="str">
        <f>IF(ISERROR(VLOOKUP($Q205,'TB. Bantuan'!$C$3:$E$28,2,0)=0),"x",VLOOKUP($Q205,'TB. Bantuan'!$C$3:$E$28,2,0))</f>
        <v>N</v>
      </c>
      <c r="AP205" s="342" t="str">
        <f>IF(ISERROR(VLOOKUP($Y205,'TB. Bantuan'!$C$3:$E$28,2,0)=0),"x",VLOOKUP($Y205,'TB. Bantuan'!$C$3:$E$28,2,0))</f>
        <v>N</v>
      </c>
    </row>
    <row r="206" spans="2:42">
      <c r="B206" s="319" t="s">
        <v>21</v>
      </c>
      <c r="C206" s="323">
        <f t="shared" si="34"/>
        <v>200</v>
      </c>
      <c r="D206" s="324" t="s">
        <v>1</v>
      </c>
      <c r="E206" s="324">
        <v>12</v>
      </c>
      <c r="F206" s="324" t="s">
        <v>19</v>
      </c>
      <c r="G206" s="325">
        <v>10</v>
      </c>
      <c r="H206" s="325">
        <v>114</v>
      </c>
      <c r="I206" s="327" t="s">
        <v>23</v>
      </c>
      <c r="K206" s="323">
        <f t="shared" si="35"/>
        <v>200</v>
      </c>
      <c r="L206" s="324" t="s">
        <v>1</v>
      </c>
      <c r="M206" s="324">
        <v>11</v>
      </c>
      <c r="N206" s="324" t="s">
        <v>19</v>
      </c>
      <c r="O206" s="325">
        <v>22</v>
      </c>
      <c r="P206" s="325">
        <v>260</v>
      </c>
      <c r="Q206" s="327" t="s">
        <v>23</v>
      </c>
      <c r="S206" s="323">
        <f t="shared" si="36"/>
        <v>200</v>
      </c>
      <c r="T206" s="324" t="s">
        <v>1</v>
      </c>
      <c r="U206" s="324">
        <v>10</v>
      </c>
      <c r="V206" s="324" t="s">
        <v>19</v>
      </c>
      <c r="W206" s="325">
        <v>26</v>
      </c>
      <c r="X206" s="325">
        <v>294</v>
      </c>
      <c r="Y206" s="327" t="s">
        <v>23</v>
      </c>
      <c r="AA206" s="341">
        <f t="shared" si="28"/>
        <v>10</v>
      </c>
      <c r="AB206" s="342" t="str">
        <f t="shared" si="28"/>
        <v>x</v>
      </c>
      <c r="AC206" s="343">
        <f t="shared" si="29"/>
        <v>114</v>
      </c>
      <c r="AD206" s="343" t="str">
        <f t="shared" si="29"/>
        <v>x</v>
      </c>
      <c r="AE206" s="342">
        <f t="shared" si="30"/>
        <v>22</v>
      </c>
      <c r="AF206" s="342" t="str">
        <f t="shared" si="30"/>
        <v>x</v>
      </c>
      <c r="AG206" s="343">
        <f t="shared" si="31"/>
        <v>260</v>
      </c>
      <c r="AH206" s="343" t="str">
        <f t="shared" si="31"/>
        <v>x</v>
      </c>
      <c r="AI206" s="342">
        <f t="shared" si="32"/>
        <v>26</v>
      </c>
      <c r="AJ206" s="342" t="str">
        <f t="shared" si="32"/>
        <v>x</v>
      </c>
      <c r="AK206" s="343">
        <f t="shared" si="33"/>
        <v>294</v>
      </c>
      <c r="AL206" s="348" t="str">
        <f t="shared" si="33"/>
        <v>x</v>
      </c>
      <c r="AN206" s="342" t="str">
        <f>IF(ISERROR(VLOOKUP($I206,'TB. Bantuan'!$C$3:$E$28,2,0)=0),"x",VLOOKUP($I206,'TB. Bantuan'!$C$3:$E$28,2,0))</f>
        <v>N</v>
      </c>
      <c r="AO206" s="342" t="str">
        <f>IF(ISERROR(VLOOKUP($Q206,'TB. Bantuan'!$C$3:$E$28,2,0)=0),"x",VLOOKUP($Q206,'TB. Bantuan'!$C$3:$E$28,2,0))</f>
        <v>N</v>
      </c>
      <c r="AP206" s="342" t="str">
        <f>IF(ISERROR(VLOOKUP($Y206,'TB. Bantuan'!$C$3:$E$28,2,0)=0),"x",VLOOKUP($Y206,'TB. Bantuan'!$C$3:$E$28,2,0))</f>
        <v>N</v>
      </c>
    </row>
    <row r="207" spans="2:42">
      <c r="B207" s="319" t="s">
        <v>21</v>
      </c>
      <c r="C207" s="323">
        <f t="shared" si="34"/>
        <v>201</v>
      </c>
      <c r="D207" s="324" t="s">
        <v>1</v>
      </c>
      <c r="E207" s="324">
        <v>12</v>
      </c>
      <c r="F207" s="324" t="s">
        <v>19</v>
      </c>
      <c r="G207" s="325">
        <v>20</v>
      </c>
      <c r="H207" s="325">
        <v>64</v>
      </c>
      <c r="I207" s="327" t="s">
        <v>23</v>
      </c>
      <c r="K207" s="323">
        <f t="shared" si="35"/>
        <v>201</v>
      </c>
      <c r="L207" s="324" t="s">
        <v>1</v>
      </c>
      <c r="M207" s="324">
        <v>11</v>
      </c>
      <c r="N207" s="324" t="s">
        <v>19</v>
      </c>
      <c r="O207" s="325">
        <v>19</v>
      </c>
      <c r="P207" s="325">
        <v>205</v>
      </c>
      <c r="Q207" s="327" t="s">
        <v>23</v>
      </c>
      <c r="S207" s="323">
        <f t="shared" si="36"/>
        <v>201</v>
      </c>
      <c r="T207" s="324" t="s">
        <v>1</v>
      </c>
      <c r="U207" s="324">
        <v>10</v>
      </c>
      <c r="V207" s="324" t="s">
        <v>19</v>
      </c>
      <c r="W207" s="325">
        <v>20.5</v>
      </c>
      <c r="X207" s="325">
        <v>265</v>
      </c>
      <c r="Y207" s="327" t="s">
        <v>23</v>
      </c>
      <c r="AA207" s="341">
        <f t="shared" si="28"/>
        <v>20</v>
      </c>
      <c r="AB207" s="342" t="str">
        <f t="shared" si="28"/>
        <v>x</v>
      </c>
      <c r="AC207" s="343">
        <f t="shared" si="29"/>
        <v>64</v>
      </c>
      <c r="AD207" s="343" t="str">
        <f t="shared" si="29"/>
        <v>x</v>
      </c>
      <c r="AE207" s="342">
        <f t="shared" si="30"/>
        <v>19</v>
      </c>
      <c r="AF207" s="342" t="str">
        <f t="shared" si="30"/>
        <v>x</v>
      </c>
      <c r="AG207" s="343">
        <f t="shared" si="31"/>
        <v>205</v>
      </c>
      <c r="AH207" s="343" t="str">
        <f t="shared" si="31"/>
        <v>x</v>
      </c>
      <c r="AI207" s="342">
        <f t="shared" si="32"/>
        <v>20.5</v>
      </c>
      <c r="AJ207" s="342" t="str">
        <f t="shared" si="32"/>
        <v>x</v>
      </c>
      <c r="AK207" s="343">
        <f t="shared" si="33"/>
        <v>265</v>
      </c>
      <c r="AL207" s="348" t="str">
        <f t="shared" si="33"/>
        <v>x</v>
      </c>
      <c r="AN207" s="342" t="str">
        <f>IF(ISERROR(VLOOKUP($I207,'TB. Bantuan'!$C$3:$E$28,2,0)=0),"x",VLOOKUP($I207,'TB. Bantuan'!$C$3:$E$28,2,0))</f>
        <v>N</v>
      </c>
      <c r="AO207" s="342" t="str">
        <f>IF(ISERROR(VLOOKUP($Q207,'TB. Bantuan'!$C$3:$E$28,2,0)=0),"x",VLOOKUP($Q207,'TB. Bantuan'!$C$3:$E$28,2,0))</f>
        <v>N</v>
      </c>
      <c r="AP207" s="342" t="str">
        <f>IF(ISERROR(VLOOKUP($Y207,'TB. Bantuan'!$C$3:$E$28,2,0)=0),"x",VLOOKUP($Y207,'TB. Bantuan'!$C$3:$E$28,2,0))</f>
        <v>N</v>
      </c>
    </row>
    <row r="208" spans="2:42">
      <c r="B208" s="319" t="s">
        <v>21</v>
      </c>
      <c r="C208" s="323">
        <f t="shared" si="34"/>
        <v>202</v>
      </c>
      <c r="D208" s="324" t="s">
        <v>1</v>
      </c>
      <c r="E208" s="324">
        <v>12</v>
      </c>
      <c r="F208" s="324" t="s">
        <v>19</v>
      </c>
      <c r="G208" s="325">
        <v>19.5</v>
      </c>
      <c r="H208" s="325">
        <v>187</v>
      </c>
      <c r="I208" s="327" t="s">
        <v>23</v>
      </c>
      <c r="K208" s="323">
        <f t="shared" si="35"/>
        <v>202</v>
      </c>
      <c r="L208" s="324" t="s">
        <v>1</v>
      </c>
      <c r="M208" s="324">
        <v>11</v>
      </c>
      <c r="N208" s="324" t="s">
        <v>19</v>
      </c>
      <c r="O208" s="325">
        <v>25</v>
      </c>
      <c r="P208" s="325">
        <v>341</v>
      </c>
      <c r="Q208" s="327" t="s">
        <v>23</v>
      </c>
      <c r="S208" s="323">
        <f t="shared" si="36"/>
        <v>202</v>
      </c>
      <c r="T208" s="324" t="s">
        <v>1</v>
      </c>
      <c r="U208" s="324">
        <v>10</v>
      </c>
      <c r="V208" s="324" t="s">
        <v>19</v>
      </c>
      <c r="W208" s="325">
        <v>24</v>
      </c>
      <c r="X208" s="325">
        <v>322</v>
      </c>
      <c r="Y208" s="327" t="s">
        <v>23</v>
      </c>
      <c r="AA208" s="341">
        <f t="shared" si="28"/>
        <v>19.5</v>
      </c>
      <c r="AB208" s="342" t="str">
        <f t="shared" si="28"/>
        <v>x</v>
      </c>
      <c r="AC208" s="343">
        <f t="shared" si="29"/>
        <v>187</v>
      </c>
      <c r="AD208" s="343" t="str">
        <f t="shared" si="29"/>
        <v>x</v>
      </c>
      <c r="AE208" s="342">
        <f t="shared" si="30"/>
        <v>25</v>
      </c>
      <c r="AF208" s="342" t="str">
        <f t="shared" si="30"/>
        <v>x</v>
      </c>
      <c r="AG208" s="343">
        <f t="shared" si="31"/>
        <v>341</v>
      </c>
      <c r="AH208" s="343" t="str">
        <f t="shared" si="31"/>
        <v>x</v>
      </c>
      <c r="AI208" s="342">
        <f t="shared" si="32"/>
        <v>24</v>
      </c>
      <c r="AJ208" s="342" t="str">
        <f t="shared" si="32"/>
        <v>x</v>
      </c>
      <c r="AK208" s="343">
        <f t="shared" si="33"/>
        <v>322</v>
      </c>
      <c r="AL208" s="348" t="str">
        <f t="shared" si="33"/>
        <v>x</v>
      </c>
      <c r="AN208" s="342" t="str">
        <f>IF(ISERROR(VLOOKUP($I208,'TB. Bantuan'!$C$3:$E$28,2,0)=0),"x",VLOOKUP($I208,'TB. Bantuan'!$C$3:$E$28,2,0))</f>
        <v>N</v>
      </c>
      <c r="AO208" s="342" t="str">
        <f>IF(ISERROR(VLOOKUP($Q208,'TB. Bantuan'!$C$3:$E$28,2,0)=0),"x",VLOOKUP($Q208,'TB. Bantuan'!$C$3:$E$28,2,0))</f>
        <v>N</v>
      </c>
      <c r="AP208" s="342" t="str">
        <f>IF(ISERROR(VLOOKUP($Y208,'TB. Bantuan'!$C$3:$E$28,2,0)=0),"x",VLOOKUP($Y208,'TB. Bantuan'!$C$3:$E$28,2,0))</f>
        <v>N</v>
      </c>
    </row>
    <row r="209" spans="2:42">
      <c r="B209" s="319" t="s">
        <v>21</v>
      </c>
      <c r="C209" s="323">
        <f t="shared" si="34"/>
        <v>203</v>
      </c>
      <c r="D209" s="324" t="s">
        <v>1</v>
      </c>
      <c r="E209" s="324">
        <v>12</v>
      </c>
      <c r="F209" s="324" t="s">
        <v>19</v>
      </c>
      <c r="G209" s="325">
        <v>21</v>
      </c>
      <c r="H209" s="325">
        <v>260</v>
      </c>
      <c r="I209" s="327" t="s">
        <v>23</v>
      </c>
      <c r="K209" s="323">
        <f t="shared" si="35"/>
        <v>203</v>
      </c>
      <c r="L209" s="324" t="s">
        <v>1</v>
      </c>
      <c r="M209" s="324">
        <v>11</v>
      </c>
      <c r="N209" s="324" t="s">
        <v>19</v>
      </c>
      <c r="O209" s="325">
        <v>27</v>
      </c>
      <c r="P209" s="325">
        <v>361</v>
      </c>
      <c r="Q209" s="327" t="s">
        <v>23</v>
      </c>
      <c r="S209" s="323">
        <f t="shared" si="36"/>
        <v>203</v>
      </c>
      <c r="T209" s="324" t="s">
        <v>1</v>
      </c>
      <c r="U209" s="324">
        <v>10</v>
      </c>
      <c r="V209" s="324" t="s">
        <v>19</v>
      </c>
      <c r="W209" s="325">
        <v>22.5</v>
      </c>
      <c r="X209" s="325">
        <v>211</v>
      </c>
      <c r="Y209" s="327" t="s">
        <v>23</v>
      </c>
      <c r="AA209" s="341">
        <f t="shared" si="28"/>
        <v>21</v>
      </c>
      <c r="AB209" s="342" t="str">
        <f t="shared" si="28"/>
        <v>x</v>
      </c>
      <c r="AC209" s="343">
        <f t="shared" si="29"/>
        <v>260</v>
      </c>
      <c r="AD209" s="343" t="str">
        <f t="shared" si="29"/>
        <v>x</v>
      </c>
      <c r="AE209" s="342">
        <f t="shared" si="30"/>
        <v>27</v>
      </c>
      <c r="AF209" s="342" t="str">
        <f t="shared" si="30"/>
        <v>x</v>
      </c>
      <c r="AG209" s="343">
        <f t="shared" si="31"/>
        <v>361</v>
      </c>
      <c r="AH209" s="343" t="str">
        <f t="shared" si="31"/>
        <v>x</v>
      </c>
      <c r="AI209" s="342">
        <f t="shared" si="32"/>
        <v>22.5</v>
      </c>
      <c r="AJ209" s="342" t="str">
        <f t="shared" si="32"/>
        <v>x</v>
      </c>
      <c r="AK209" s="343">
        <f t="shared" si="33"/>
        <v>211</v>
      </c>
      <c r="AL209" s="348" t="str">
        <f t="shared" si="33"/>
        <v>x</v>
      </c>
      <c r="AN209" s="342" t="str">
        <f>IF(ISERROR(VLOOKUP($I209,'TB. Bantuan'!$C$3:$E$28,2,0)=0),"x",VLOOKUP($I209,'TB. Bantuan'!$C$3:$E$28,2,0))</f>
        <v>N</v>
      </c>
      <c r="AO209" s="342" t="str">
        <f>IF(ISERROR(VLOOKUP($Q209,'TB. Bantuan'!$C$3:$E$28,2,0)=0),"x",VLOOKUP($Q209,'TB. Bantuan'!$C$3:$E$28,2,0))</f>
        <v>N</v>
      </c>
      <c r="AP209" s="342" t="str">
        <f>IF(ISERROR(VLOOKUP($Y209,'TB. Bantuan'!$C$3:$E$28,2,0)=0),"x",VLOOKUP($Y209,'TB. Bantuan'!$C$3:$E$28,2,0))</f>
        <v>N</v>
      </c>
    </row>
    <row r="210" spans="2:42">
      <c r="B210" s="319" t="s">
        <v>21</v>
      </c>
      <c r="C210" s="323">
        <f t="shared" si="34"/>
        <v>204</v>
      </c>
      <c r="D210" s="324" t="s">
        <v>1</v>
      </c>
      <c r="E210" s="324">
        <v>12</v>
      </c>
      <c r="F210" s="324" t="s">
        <v>19</v>
      </c>
      <c r="G210" s="325">
        <v>27</v>
      </c>
      <c r="H210" s="325">
        <v>309</v>
      </c>
      <c r="I210" s="327" t="s">
        <v>23</v>
      </c>
      <c r="K210" s="323">
        <f t="shared" si="35"/>
        <v>204</v>
      </c>
      <c r="L210" s="324" t="s">
        <v>1</v>
      </c>
      <c r="M210" s="324">
        <v>11</v>
      </c>
      <c r="N210" s="324" t="s">
        <v>19</v>
      </c>
      <c r="O210" s="325">
        <v>20</v>
      </c>
      <c r="P210" s="325">
        <v>255</v>
      </c>
      <c r="Q210" s="327" t="s">
        <v>23</v>
      </c>
      <c r="S210" s="323">
        <f t="shared" si="36"/>
        <v>204</v>
      </c>
      <c r="T210" s="324" t="s">
        <v>1</v>
      </c>
      <c r="U210" s="324">
        <v>10</v>
      </c>
      <c r="V210" s="324" t="s">
        <v>19</v>
      </c>
      <c r="W210" s="325">
        <v>21.5</v>
      </c>
      <c r="X210" s="325">
        <v>295</v>
      </c>
      <c r="Y210" s="327" t="s">
        <v>22</v>
      </c>
      <c r="AA210" s="341">
        <f t="shared" si="28"/>
        <v>27</v>
      </c>
      <c r="AB210" s="342" t="str">
        <f t="shared" si="28"/>
        <v>x</v>
      </c>
      <c r="AC210" s="343">
        <f t="shared" si="29"/>
        <v>309</v>
      </c>
      <c r="AD210" s="343" t="str">
        <f t="shared" si="29"/>
        <v>x</v>
      </c>
      <c r="AE210" s="342">
        <f t="shared" si="30"/>
        <v>20</v>
      </c>
      <c r="AF210" s="342" t="str">
        <f t="shared" si="30"/>
        <v>x</v>
      </c>
      <c r="AG210" s="343">
        <f t="shared" si="31"/>
        <v>255</v>
      </c>
      <c r="AH210" s="343" t="str">
        <f t="shared" si="31"/>
        <v>x</v>
      </c>
      <c r="AI210" s="342">
        <f t="shared" si="32"/>
        <v>21.5</v>
      </c>
      <c r="AJ210" s="342" t="str">
        <f t="shared" si="32"/>
        <v>x</v>
      </c>
      <c r="AK210" s="343">
        <f t="shared" si="33"/>
        <v>295</v>
      </c>
      <c r="AL210" s="348" t="str">
        <f t="shared" si="33"/>
        <v>x</v>
      </c>
      <c r="AN210" s="342" t="str">
        <f>IF(ISERROR(VLOOKUP($I210,'TB. Bantuan'!$C$3:$E$28,2,0)=0),"x",VLOOKUP($I210,'TB. Bantuan'!$C$3:$E$28,2,0))</f>
        <v>N</v>
      </c>
      <c r="AO210" s="342" t="str">
        <f>IF(ISERROR(VLOOKUP($Q210,'TB. Bantuan'!$C$3:$E$28,2,0)=0),"x",VLOOKUP($Q210,'TB. Bantuan'!$C$3:$E$28,2,0))</f>
        <v>N</v>
      </c>
      <c r="AP210" s="342" t="str">
        <f>IF(ISERROR(VLOOKUP($Y210,'TB. Bantuan'!$C$3:$E$28,2,0)=0),"x",VLOOKUP($Y210,'TB. Bantuan'!$C$3:$E$28,2,0))</f>
        <v>T2</v>
      </c>
    </row>
    <row r="211" spans="2:42">
      <c r="B211" s="319" t="s">
        <v>21</v>
      </c>
      <c r="C211" s="323">
        <f t="shared" si="34"/>
        <v>205</v>
      </c>
      <c r="D211" s="324" t="s">
        <v>1</v>
      </c>
      <c r="E211" s="324">
        <v>12</v>
      </c>
      <c r="F211" s="324" t="s">
        <v>19</v>
      </c>
      <c r="G211" s="325">
        <v>22</v>
      </c>
      <c r="H211" s="325">
        <v>215</v>
      </c>
      <c r="I211" s="327" t="s">
        <v>23</v>
      </c>
      <c r="K211" s="323">
        <f t="shared" si="35"/>
        <v>205</v>
      </c>
      <c r="L211" s="324" t="s">
        <v>1</v>
      </c>
      <c r="M211" s="324">
        <v>11</v>
      </c>
      <c r="N211" s="324" t="s">
        <v>19</v>
      </c>
      <c r="O211" s="325">
        <v>24</v>
      </c>
      <c r="P211" s="325">
        <v>359</v>
      </c>
      <c r="Q211" s="327" t="s">
        <v>23</v>
      </c>
      <c r="S211" s="323">
        <f t="shared" si="36"/>
        <v>205</v>
      </c>
      <c r="T211" s="324" t="s">
        <v>1</v>
      </c>
      <c r="U211" s="324">
        <v>10</v>
      </c>
      <c r="V211" s="324" t="s">
        <v>19</v>
      </c>
      <c r="W211" s="325">
        <v>18.5</v>
      </c>
      <c r="X211" s="325">
        <v>140</v>
      </c>
      <c r="Y211" s="327" t="s">
        <v>31</v>
      </c>
      <c r="AA211" s="341">
        <f t="shared" si="28"/>
        <v>22</v>
      </c>
      <c r="AB211" s="342" t="str">
        <f t="shared" si="28"/>
        <v>x</v>
      </c>
      <c r="AC211" s="343">
        <f t="shared" si="29"/>
        <v>215</v>
      </c>
      <c r="AD211" s="343" t="str">
        <f t="shared" si="29"/>
        <v>x</v>
      </c>
      <c r="AE211" s="342">
        <f t="shared" si="30"/>
        <v>24</v>
      </c>
      <c r="AF211" s="342" t="str">
        <f t="shared" si="30"/>
        <v>x</v>
      </c>
      <c r="AG211" s="343">
        <f t="shared" si="31"/>
        <v>359</v>
      </c>
      <c r="AH211" s="343" t="str">
        <f t="shared" si="31"/>
        <v>x</v>
      </c>
      <c r="AI211" s="342">
        <f t="shared" si="32"/>
        <v>18.5</v>
      </c>
      <c r="AJ211" s="342" t="str">
        <f t="shared" si="32"/>
        <v>x</v>
      </c>
      <c r="AK211" s="343">
        <f t="shared" si="33"/>
        <v>140</v>
      </c>
      <c r="AL211" s="348" t="str">
        <f t="shared" si="33"/>
        <v>x</v>
      </c>
      <c r="AN211" s="342" t="str">
        <f>IF(ISERROR(VLOOKUP($I211,'TB. Bantuan'!$C$3:$E$28,2,0)=0),"x",VLOOKUP($I211,'TB. Bantuan'!$C$3:$E$28,2,0))</f>
        <v>N</v>
      </c>
      <c r="AO211" s="342" t="str">
        <f>IF(ISERROR(VLOOKUP($Q211,'TB. Bantuan'!$C$3:$E$28,2,0)=0),"x",VLOOKUP($Q211,'TB. Bantuan'!$C$3:$E$28,2,0))</f>
        <v>N</v>
      </c>
      <c r="AP211" s="342" t="str">
        <f>IF(ISERROR(VLOOKUP($Y211,'TB. Bantuan'!$C$3:$E$28,2,0)=0),"x",VLOOKUP($Y211,'TB. Bantuan'!$C$3:$E$28,2,0))</f>
        <v>RM</v>
      </c>
    </row>
    <row r="212" spans="2:42">
      <c r="B212" s="319" t="s">
        <v>21</v>
      </c>
      <c r="C212" s="323">
        <f t="shared" si="34"/>
        <v>206</v>
      </c>
      <c r="D212" s="324" t="s">
        <v>1</v>
      </c>
      <c r="E212" s="324">
        <v>12</v>
      </c>
      <c r="F212" s="324" t="s">
        <v>19</v>
      </c>
      <c r="G212" s="325">
        <v>20</v>
      </c>
      <c r="H212" s="325">
        <v>161</v>
      </c>
      <c r="I212" s="327" t="s">
        <v>23</v>
      </c>
      <c r="K212" s="323">
        <f t="shared" si="35"/>
        <v>206</v>
      </c>
      <c r="L212" s="324" t="s">
        <v>1</v>
      </c>
      <c r="M212" s="324">
        <v>11</v>
      </c>
      <c r="N212" s="324" t="s">
        <v>19</v>
      </c>
      <c r="O212" s="325">
        <v>27</v>
      </c>
      <c r="P212" s="325">
        <v>400</v>
      </c>
      <c r="Q212" s="327" t="s">
        <v>23</v>
      </c>
      <c r="S212" s="323">
        <f t="shared" si="36"/>
        <v>206</v>
      </c>
      <c r="T212" s="324" t="s">
        <v>1</v>
      </c>
      <c r="U212" s="324">
        <v>10</v>
      </c>
      <c r="V212" s="324" t="s">
        <v>19</v>
      </c>
      <c r="W212" s="325">
        <v>20.5</v>
      </c>
      <c r="X212" s="325">
        <v>162</v>
      </c>
      <c r="Y212" s="327" t="s">
        <v>23</v>
      </c>
      <c r="AA212" s="341">
        <f t="shared" si="28"/>
        <v>20</v>
      </c>
      <c r="AB212" s="342" t="str">
        <f t="shared" si="28"/>
        <v>x</v>
      </c>
      <c r="AC212" s="343">
        <f t="shared" si="29"/>
        <v>161</v>
      </c>
      <c r="AD212" s="343" t="str">
        <f t="shared" si="29"/>
        <v>x</v>
      </c>
      <c r="AE212" s="342">
        <f t="shared" si="30"/>
        <v>27</v>
      </c>
      <c r="AF212" s="342" t="str">
        <f t="shared" si="30"/>
        <v>x</v>
      </c>
      <c r="AG212" s="343">
        <f t="shared" si="31"/>
        <v>400</v>
      </c>
      <c r="AH212" s="343" t="str">
        <f t="shared" si="31"/>
        <v>x</v>
      </c>
      <c r="AI212" s="342">
        <f t="shared" si="32"/>
        <v>20.5</v>
      </c>
      <c r="AJ212" s="342" t="str">
        <f t="shared" si="32"/>
        <v>x</v>
      </c>
      <c r="AK212" s="343">
        <f t="shared" si="33"/>
        <v>162</v>
      </c>
      <c r="AL212" s="348" t="str">
        <f t="shared" si="33"/>
        <v>x</v>
      </c>
      <c r="AN212" s="342" t="str">
        <f>IF(ISERROR(VLOOKUP($I212,'TB. Bantuan'!$C$3:$E$28,2,0)=0),"x",VLOOKUP($I212,'TB. Bantuan'!$C$3:$E$28,2,0))</f>
        <v>N</v>
      </c>
      <c r="AO212" s="342" t="str">
        <f>IF(ISERROR(VLOOKUP($Q212,'TB. Bantuan'!$C$3:$E$28,2,0)=0),"x",VLOOKUP($Q212,'TB. Bantuan'!$C$3:$E$28,2,0))</f>
        <v>N</v>
      </c>
      <c r="AP212" s="342" t="str">
        <f>IF(ISERROR(VLOOKUP($Y212,'TB. Bantuan'!$C$3:$E$28,2,0)=0),"x",VLOOKUP($Y212,'TB. Bantuan'!$C$3:$E$28,2,0))</f>
        <v>N</v>
      </c>
    </row>
    <row r="213" spans="2:42">
      <c r="B213" s="319" t="s">
        <v>21</v>
      </c>
      <c r="C213" s="323">
        <f t="shared" si="34"/>
        <v>207</v>
      </c>
      <c r="D213" s="324" t="s">
        <v>1</v>
      </c>
      <c r="E213" s="324">
        <v>12</v>
      </c>
      <c r="F213" s="324" t="s">
        <v>19</v>
      </c>
      <c r="G213" s="325">
        <v>21</v>
      </c>
      <c r="H213" s="325">
        <v>343</v>
      </c>
      <c r="I213" s="327" t="s">
        <v>23</v>
      </c>
      <c r="K213" s="323">
        <f t="shared" si="35"/>
        <v>207</v>
      </c>
      <c r="L213" s="324" t="s">
        <v>1</v>
      </c>
      <c r="M213" s="324">
        <v>11</v>
      </c>
      <c r="N213" s="324" t="s">
        <v>19</v>
      </c>
      <c r="O213" s="325">
        <v>18</v>
      </c>
      <c r="P213" s="325">
        <v>156</v>
      </c>
      <c r="Q213" s="327" t="s">
        <v>23</v>
      </c>
      <c r="S213" s="323">
        <f t="shared" si="36"/>
        <v>207</v>
      </c>
      <c r="T213" s="324" t="s">
        <v>1</v>
      </c>
      <c r="U213" s="324">
        <v>10</v>
      </c>
      <c r="V213" s="324" t="s">
        <v>19</v>
      </c>
      <c r="W213" s="325">
        <v>22</v>
      </c>
      <c r="X213" s="325">
        <v>145</v>
      </c>
      <c r="Y213" s="327" t="s">
        <v>23</v>
      </c>
      <c r="AA213" s="341">
        <f t="shared" si="28"/>
        <v>21</v>
      </c>
      <c r="AB213" s="342" t="str">
        <f t="shared" si="28"/>
        <v>x</v>
      </c>
      <c r="AC213" s="343">
        <f t="shared" si="29"/>
        <v>343</v>
      </c>
      <c r="AD213" s="343" t="str">
        <f t="shared" si="29"/>
        <v>x</v>
      </c>
      <c r="AE213" s="342">
        <f t="shared" si="30"/>
        <v>18</v>
      </c>
      <c r="AF213" s="342" t="str">
        <f t="shared" si="30"/>
        <v>x</v>
      </c>
      <c r="AG213" s="343">
        <f t="shared" si="31"/>
        <v>156</v>
      </c>
      <c r="AH213" s="343" t="str">
        <f t="shared" si="31"/>
        <v>x</v>
      </c>
      <c r="AI213" s="342">
        <f t="shared" si="32"/>
        <v>22</v>
      </c>
      <c r="AJ213" s="342" t="str">
        <f t="shared" si="32"/>
        <v>x</v>
      </c>
      <c r="AK213" s="343">
        <f t="shared" si="33"/>
        <v>145</v>
      </c>
      <c r="AL213" s="348" t="str">
        <f t="shared" si="33"/>
        <v>x</v>
      </c>
      <c r="AN213" s="342" t="str">
        <f>IF(ISERROR(VLOOKUP($I213,'TB. Bantuan'!$C$3:$E$28,2,0)=0),"x",VLOOKUP($I213,'TB. Bantuan'!$C$3:$E$28,2,0))</f>
        <v>N</v>
      </c>
      <c r="AO213" s="342" t="str">
        <f>IF(ISERROR(VLOOKUP($Q213,'TB. Bantuan'!$C$3:$E$28,2,0)=0),"x",VLOOKUP($Q213,'TB. Bantuan'!$C$3:$E$28,2,0))</f>
        <v>N</v>
      </c>
      <c r="AP213" s="342" t="str">
        <f>IF(ISERROR(VLOOKUP($Y213,'TB. Bantuan'!$C$3:$E$28,2,0)=0),"x",VLOOKUP($Y213,'TB. Bantuan'!$C$3:$E$28,2,0))</f>
        <v>N</v>
      </c>
    </row>
    <row r="214" spans="2:42">
      <c r="B214" s="319" t="s">
        <v>21</v>
      </c>
      <c r="C214" s="323">
        <f t="shared" si="34"/>
        <v>208</v>
      </c>
      <c r="D214" s="324" t="s">
        <v>1</v>
      </c>
      <c r="E214" s="324">
        <v>12</v>
      </c>
      <c r="F214" s="324" t="s">
        <v>19</v>
      </c>
      <c r="G214" s="325">
        <v>14</v>
      </c>
      <c r="H214" s="325">
        <v>159</v>
      </c>
      <c r="I214" s="327" t="s">
        <v>23</v>
      </c>
      <c r="K214" s="323">
        <f t="shared" si="35"/>
        <v>208</v>
      </c>
      <c r="L214" s="324" t="s">
        <v>1</v>
      </c>
      <c r="M214" s="324">
        <v>11</v>
      </c>
      <c r="N214" s="324" t="s">
        <v>19</v>
      </c>
      <c r="O214" s="325">
        <v>10</v>
      </c>
      <c r="P214" s="325">
        <v>104</v>
      </c>
      <c r="Q214" s="327" t="s">
        <v>24</v>
      </c>
      <c r="S214" s="323">
        <f t="shared" si="36"/>
        <v>208</v>
      </c>
      <c r="T214" s="324" t="s">
        <v>1</v>
      </c>
      <c r="U214" s="324">
        <v>10</v>
      </c>
      <c r="V214" s="324" t="s">
        <v>19</v>
      </c>
      <c r="W214" s="325">
        <v>20</v>
      </c>
      <c r="X214" s="325">
        <v>170</v>
      </c>
      <c r="Y214" s="327" t="s">
        <v>23</v>
      </c>
      <c r="AA214" s="341">
        <f t="shared" si="28"/>
        <v>14</v>
      </c>
      <c r="AB214" s="342" t="str">
        <f t="shared" si="28"/>
        <v>x</v>
      </c>
      <c r="AC214" s="343">
        <f t="shared" si="29"/>
        <v>159</v>
      </c>
      <c r="AD214" s="343" t="str">
        <f t="shared" si="29"/>
        <v>x</v>
      </c>
      <c r="AE214" s="342">
        <f t="shared" si="30"/>
        <v>10</v>
      </c>
      <c r="AF214" s="342" t="str">
        <f t="shared" si="30"/>
        <v>x</v>
      </c>
      <c r="AG214" s="343">
        <f t="shared" si="31"/>
        <v>104</v>
      </c>
      <c r="AH214" s="343" t="str">
        <f t="shared" si="31"/>
        <v>x</v>
      </c>
      <c r="AI214" s="342">
        <f t="shared" si="32"/>
        <v>20</v>
      </c>
      <c r="AJ214" s="342" t="str">
        <f t="shared" si="32"/>
        <v>x</v>
      </c>
      <c r="AK214" s="343">
        <f t="shared" si="33"/>
        <v>170</v>
      </c>
      <c r="AL214" s="348" t="str">
        <f t="shared" si="33"/>
        <v>x</v>
      </c>
      <c r="AN214" s="342" t="str">
        <f>IF(ISERROR(VLOOKUP($I214,'TB. Bantuan'!$C$3:$E$28,2,0)=0),"x",VLOOKUP($I214,'TB. Bantuan'!$C$3:$E$28,2,0))</f>
        <v>N</v>
      </c>
      <c r="AO214" s="342" t="str">
        <f>IF(ISERROR(VLOOKUP($Q214,'TB. Bantuan'!$C$3:$E$28,2,0)=0),"x",VLOOKUP($Q214,'TB. Bantuan'!$C$3:$E$28,2,0))</f>
        <v>DT</v>
      </c>
      <c r="AP214" s="342" t="str">
        <f>IF(ISERROR(VLOOKUP($Y214,'TB. Bantuan'!$C$3:$E$28,2,0)=0),"x",VLOOKUP($Y214,'TB. Bantuan'!$C$3:$E$28,2,0))</f>
        <v>N</v>
      </c>
    </row>
    <row r="215" spans="2:42">
      <c r="B215" s="319" t="s">
        <v>21</v>
      </c>
      <c r="C215" s="323">
        <f t="shared" si="34"/>
        <v>209</v>
      </c>
      <c r="D215" s="324" t="s">
        <v>1</v>
      </c>
      <c r="E215" s="324">
        <v>12</v>
      </c>
      <c r="F215" s="324" t="s">
        <v>19</v>
      </c>
      <c r="G215" s="325">
        <v>21</v>
      </c>
      <c r="H215" s="325">
        <v>224</v>
      </c>
      <c r="I215" s="327" t="s">
        <v>23</v>
      </c>
      <c r="K215" s="323">
        <f t="shared" si="35"/>
        <v>209</v>
      </c>
      <c r="L215" s="324" t="s">
        <v>1</v>
      </c>
      <c r="M215" s="324">
        <v>11</v>
      </c>
      <c r="N215" s="324" t="s">
        <v>19</v>
      </c>
      <c r="O215" s="325">
        <v>24.5</v>
      </c>
      <c r="P215" s="325">
        <v>246</v>
      </c>
      <c r="Q215" s="327" t="s">
        <v>23</v>
      </c>
      <c r="S215" s="323">
        <f t="shared" si="36"/>
        <v>209</v>
      </c>
      <c r="T215" s="324" t="s">
        <v>1</v>
      </c>
      <c r="U215" s="324">
        <v>10</v>
      </c>
      <c r="V215" s="324" t="s">
        <v>19</v>
      </c>
      <c r="W215" s="325">
        <v>22.5</v>
      </c>
      <c r="X215" s="325">
        <v>284</v>
      </c>
      <c r="Y215" s="327" t="s">
        <v>23</v>
      </c>
      <c r="AA215" s="341">
        <f t="shared" si="28"/>
        <v>21</v>
      </c>
      <c r="AB215" s="342" t="str">
        <f t="shared" si="28"/>
        <v>x</v>
      </c>
      <c r="AC215" s="343">
        <f t="shared" si="29"/>
        <v>224</v>
      </c>
      <c r="AD215" s="343" t="str">
        <f t="shared" si="29"/>
        <v>x</v>
      </c>
      <c r="AE215" s="342">
        <f t="shared" si="30"/>
        <v>24.5</v>
      </c>
      <c r="AF215" s="342" t="str">
        <f t="shared" si="30"/>
        <v>x</v>
      </c>
      <c r="AG215" s="343">
        <f t="shared" si="31"/>
        <v>246</v>
      </c>
      <c r="AH215" s="343" t="str">
        <f t="shared" si="31"/>
        <v>x</v>
      </c>
      <c r="AI215" s="342">
        <f t="shared" si="32"/>
        <v>22.5</v>
      </c>
      <c r="AJ215" s="342" t="str">
        <f t="shared" si="32"/>
        <v>x</v>
      </c>
      <c r="AK215" s="343">
        <f t="shared" si="33"/>
        <v>284</v>
      </c>
      <c r="AL215" s="348" t="str">
        <f t="shared" si="33"/>
        <v>x</v>
      </c>
      <c r="AN215" s="342" t="str">
        <f>IF(ISERROR(VLOOKUP($I215,'TB. Bantuan'!$C$3:$E$28,2,0)=0),"x",VLOOKUP($I215,'TB. Bantuan'!$C$3:$E$28,2,0))</f>
        <v>N</v>
      </c>
      <c r="AO215" s="342" t="str">
        <f>IF(ISERROR(VLOOKUP($Q215,'TB. Bantuan'!$C$3:$E$28,2,0)=0),"x",VLOOKUP($Q215,'TB. Bantuan'!$C$3:$E$28,2,0))</f>
        <v>N</v>
      </c>
      <c r="AP215" s="342" t="str">
        <f>IF(ISERROR(VLOOKUP($Y215,'TB. Bantuan'!$C$3:$E$28,2,0)=0),"x",VLOOKUP($Y215,'TB. Bantuan'!$C$3:$E$28,2,0))</f>
        <v>N</v>
      </c>
    </row>
    <row r="216" spans="2:42">
      <c r="B216" s="319" t="s">
        <v>21</v>
      </c>
      <c r="C216" s="323">
        <f t="shared" si="34"/>
        <v>210</v>
      </c>
      <c r="D216" s="324" t="s">
        <v>1</v>
      </c>
      <c r="E216" s="324">
        <v>12</v>
      </c>
      <c r="F216" s="324" t="s">
        <v>19</v>
      </c>
      <c r="G216" s="325">
        <v>21.5</v>
      </c>
      <c r="H216" s="325">
        <v>229</v>
      </c>
      <c r="I216" s="327" t="s">
        <v>23</v>
      </c>
      <c r="K216" s="323">
        <f t="shared" si="35"/>
        <v>210</v>
      </c>
      <c r="L216" s="324" t="s">
        <v>1</v>
      </c>
      <c r="M216" s="324">
        <v>11</v>
      </c>
      <c r="N216" s="324" t="s">
        <v>19</v>
      </c>
      <c r="O216" s="325">
        <v>24</v>
      </c>
      <c r="P216" s="325">
        <v>352</v>
      </c>
      <c r="Q216" s="327" t="s">
        <v>23</v>
      </c>
      <c r="S216" s="323">
        <f t="shared" si="36"/>
        <v>210</v>
      </c>
      <c r="T216" s="324" t="s">
        <v>1</v>
      </c>
      <c r="U216" s="324">
        <v>10</v>
      </c>
      <c r="V216" s="324" t="s">
        <v>19</v>
      </c>
      <c r="W216" s="325">
        <v>20</v>
      </c>
      <c r="X216" s="325">
        <v>142</v>
      </c>
      <c r="Y216" s="327" t="s">
        <v>23</v>
      </c>
      <c r="AA216" s="341">
        <f t="shared" si="28"/>
        <v>21.5</v>
      </c>
      <c r="AB216" s="342" t="str">
        <f t="shared" si="28"/>
        <v>x</v>
      </c>
      <c r="AC216" s="343">
        <f t="shared" si="29"/>
        <v>229</v>
      </c>
      <c r="AD216" s="343" t="str">
        <f t="shared" si="29"/>
        <v>x</v>
      </c>
      <c r="AE216" s="342">
        <f t="shared" si="30"/>
        <v>24</v>
      </c>
      <c r="AF216" s="342" t="str">
        <f t="shared" si="30"/>
        <v>x</v>
      </c>
      <c r="AG216" s="343">
        <f t="shared" si="31"/>
        <v>352</v>
      </c>
      <c r="AH216" s="343" t="str">
        <f t="shared" si="31"/>
        <v>x</v>
      </c>
      <c r="AI216" s="342">
        <f t="shared" si="32"/>
        <v>20</v>
      </c>
      <c r="AJ216" s="342" t="str">
        <f t="shared" si="32"/>
        <v>x</v>
      </c>
      <c r="AK216" s="343">
        <f t="shared" si="33"/>
        <v>142</v>
      </c>
      <c r="AL216" s="348" t="str">
        <f t="shared" si="33"/>
        <v>x</v>
      </c>
      <c r="AN216" s="342" t="str">
        <f>IF(ISERROR(VLOOKUP($I216,'TB. Bantuan'!$C$3:$E$28,2,0)=0),"x",VLOOKUP($I216,'TB. Bantuan'!$C$3:$E$28,2,0))</f>
        <v>N</v>
      </c>
      <c r="AO216" s="342" t="str">
        <f>IF(ISERROR(VLOOKUP($Q216,'TB. Bantuan'!$C$3:$E$28,2,0)=0),"x",VLOOKUP($Q216,'TB. Bantuan'!$C$3:$E$28,2,0))</f>
        <v>N</v>
      </c>
      <c r="AP216" s="342" t="str">
        <f>IF(ISERROR(VLOOKUP($Y216,'TB. Bantuan'!$C$3:$E$28,2,0)=0),"x",VLOOKUP($Y216,'TB. Bantuan'!$C$3:$E$28,2,0))</f>
        <v>N</v>
      </c>
    </row>
    <row r="217" spans="2:42">
      <c r="B217" s="319" t="s">
        <v>21</v>
      </c>
      <c r="C217" s="323">
        <f t="shared" si="34"/>
        <v>211</v>
      </c>
      <c r="D217" s="324" t="s">
        <v>1</v>
      </c>
      <c r="E217" s="324">
        <v>12</v>
      </c>
      <c r="F217" s="324" t="s">
        <v>19</v>
      </c>
      <c r="G217" s="325">
        <v>27</v>
      </c>
      <c r="H217" s="325">
        <v>279</v>
      </c>
      <c r="I217" s="327" t="s">
        <v>23</v>
      </c>
      <c r="K217" s="323">
        <f t="shared" si="35"/>
        <v>211</v>
      </c>
      <c r="L217" s="324" t="s">
        <v>1</v>
      </c>
      <c r="M217" s="324">
        <v>11</v>
      </c>
      <c r="N217" s="324" t="s">
        <v>19</v>
      </c>
      <c r="O217" s="325">
        <v>22</v>
      </c>
      <c r="P217" s="325">
        <v>139</v>
      </c>
      <c r="Q217" s="327" t="s">
        <v>23</v>
      </c>
      <c r="S217" s="323">
        <f t="shared" si="36"/>
        <v>211</v>
      </c>
      <c r="T217" s="324" t="s">
        <v>1</v>
      </c>
      <c r="U217" s="324">
        <v>10</v>
      </c>
      <c r="V217" s="324" t="s">
        <v>19</v>
      </c>
      <c r="W217" s="325">
        <v>20.5</v>
      </c>
      <c r="X217" s="325">
        <v>239</v>
      </c>
      <c r="Y217" s="327" t="s">
        <v>23</v>
      </c>
      <c r="AA217" s="341">
        <f t="shared" si="28"/>
        <v>27</v>
      </c>
      <c r="AB217" s="342" t="str">
        <f t="shared" si="28"/>
        <v>x</v>
      </c>
      <c r="AC217" s="343">
        <f t="shared" si="29"/>
        <v>279</v>
      </c>
      <c r="AD217" s="343" t="str">
        <f t="shared" si="29"/>
        <v>x</v>
      </c>
      <c r="AE217" s="342">
        <f t="shared" si="30"/>
        <v>22</v>
      </c>
      <c r="AF217" s="342" t="str">
        <f t="shared" si="30"/>
        <v>x</v>
      </c>
      <c r="AG217" s="343">
        <f t="shared" si="31"/>
        <v>139</v>
      </c>
      <c r="AH217" s="343" t="str">
        <f t="shared" si="31"/>
        <v>x</v>
      </c>
      <c r="AI217" s="342">
        <f t="shared" si="32"/>
        <v>20.5</v>
      </c>
      <c r="AJ217" s="342" t="str">
        <f t="shared" si="32"/>
        <v>x</v>
      </c>
      <c r="AK217" s="343">
        <f t="shared" si="33"/>
        <v>239</v>
      </c>
      <c r="AL217" s="348" t="str">
        <f t="shared" si="33"/>
        <v>x</v>
      </c>
      <c r="AN217" s="342" t="str">
        <f>IF(ISERROR(VLOOKUP($I217,'TB. Bantuan'!$C$3:$E$28,2,0)=0),"x",VLOOKUP($I217,'TB. Bantuan'!$C$3:$E$28,2,0))</f>
        <v>N</v>
      </c>
      <c r="AO217" s="342" t="str">
        <f>IF(ISERROR(VLOOKUP($Q217,'TB. Bantuan'!$C$3:$E$28,2,0)=0),"x",VLOOKUP($Q217,'TB. Bantuan'!$C$3:$E$28,2,0))</f>
        <v>N</v>
      </c>
      <c r="AP217" s="342" t="str">
        <f>IF(ISERROR(VLOOKUP($Y217,'TB. Bantuan'!$C$3:$E$28,2,0)=0),"x",VLOOKUP($Y217,'TB. Bantuan'!$C$3:$E$28,2,0))</f>
        <v>N</v>
      </c>
    </row>
    <row r="218" spans="2:42">
      <c r="B218" s="319" t="s">
        <v>21</v>
      </c>
      <c r="C218" s="323">
        <f t="shared" si="34"/>
        <v>212</v>
      </c>
      <c r="D218" s="324" t="s">
        <v>1</v>
      </c>
      <c r="E218" s="324">
        <v>12</v>
      </c>
      <c r="F218" s="324" t="s">
        <v>19</v>
      </c>
      <c r="G218" s="325">
        <v>18</v>
      </c>
      <c r="H218" s="325">
        <v>216</v>
      </c>
      <c r="I218" s="327" t="s">
        <v>23</v>
      </c>
      <c r="K218" s="323">
        <f t="shared" si="35"/>
        <v>212</v>
      </c>
      <c r="L218" s="324" t="s">
        <v>1</v>
      </c>
      <c r="M218" s="324">
        <v>11</v>
      </c>
      <c r="N218" s="324" t="s">
        <v>19</v>
      </c>
      <c r="O218" s="325">
        <v>23</v>
      </c>
      <c r="P218" s="325">
        <v>257</v>
      </c>
      <c r="Q218" s="327" t="s">
        <v>23</v>
      </c>
      <c r="S218" s="323">
        <f t="shared" si="36"/>
        <v>212</v>
      </c>
      <c r="T218" s="324" t="s">
        <v>1</v>
      </c>
      <c r="U218" s="324">
        <v>10</v>
      </c>
      <c r="V218" s="324" t="s">
        <v>19</v>
      </c>
      <c r="W218" s="325">
        <v>20.5</v>
      </c>
      <c r="X218" s="325">
        <v>225</v>
      </c>
      <c r="Y218" s="327" t="s">
        <v>23</v>
      </c>
      <c r="AA218" s="341">
        <f t="shared" si="28"/>
        <v>18</v>
      </c>
      <c r="AB218" s="342" t="str">
        <f t="shared" si="28"/>
        <v>x</v>
      </c>
      <c r="AC218" s="343">
        <f t="shared" si="29"/>
        <v>216</v>
      </c>
      <c r="AD218" s="343" t="str">
        <f t="shared" si="29"/>
        <v>x</v>
      </c>
      <c r="AE218" s="342">
        <f t="shared" si="30"/>
        <v>23</v>
      </c>
      <c r="AF218" s="342" t="str">
        <f t="shared" si="30"/>
        <v>x</v>
      </c>
      <c r="AG218" s="343">
        <f t="shared" si="31"/>
        <v>257</v>
      </c>
      <c r="AH218" s="343" t="str">
        <f t="shared" si="31"/>
        <v>x</v>
      </c>
      <c r="AI218" s="342">
        <f t="shared" si="32"/>
        <v>20.5</v>
      </c>
      <c r="AJ218" s="342" t="str">
        <f t="shared" si="32"/>
        <v>x</v>
      </c>
      <c r="AK218" s="343">
        <f t="shared" si="33"/>
        <v>225</v>
      </c>
      <c r="AL218" s="348" t="str">
        <f t="shared" si="33"/>
        <v>x</v>
      </c>
      <c r="AN218" s="342" t="str">
        <f>IF(ISERROR(VLOOKUP($I218,'TB. Bantuan'!$C$3:$E$28,2,0)=0),"x",VLOOKUP($I218,'TB. Bantuan'!$C$3:$E$28,2,0))</f>
        <v>N</v>
      </c>
      <c r="AO218" s="342" t="str">
        <f>IF(ISERROR(VLOOKUP($Q218,'TB. Bantuan'!$C$3:$E$28,2,0)=0),"x",VLOOKUP($Q218,'TB. Bantuan'!$C$3:$E$28,2,0))</f>
        <v>N</v>
      </c>
      <c r="AP218" s="342" t="str">
        <f>IF(ISERROR(VLOOKUP($Y218,'TB. Bantuan'!$C$3:$E$28,2,0)=0),"x",VLOOKUP($Y218,'TB. Bantuan'!$C$3:$E$28,2,0))</f>
        <v>N</v>
      </c>
    </row>
    <row r="219" spans="2:42">
      <c r="B219" s="319" t="s">
        <v>21</v>
      </c>
      <c r="C219" s="323">
        <f t="shared" si="34"/>
        <v>213</v>
      </c>
      <c r="D219" s="324" t="s">
        <v>1</v>
      </c>
      <c r="E219" s="324">
        <v>12</v>
      </c>
      <c r="F219" s="324" t="s">
        <v>19</v>
      </c>
      <c r="G219" s="325">
        <v>17</v>
      </c>
      <c r="H219" s="325">
        <v>219</v>
      </c>
      <c r="I219" s="327" t="s">
        <v>24</v>
      </c>
      <c r="K219" s="323">
        <f t="shared" si="35"/>
        <v>213</v>
      </c>
      <c r="L219" s="324" t="s">
        <v>1</v>
      </c>
      <c r="M219" s="324">
        <v>11</v>
      </c>
      <c r="N219" s="324" t="s">
        <v>19</v>
      </c>
      <c r="O219" s="325">
        <v>23</v>
      </c>
      <c r="P219" s="325">
        <v>200</v>
      </c>
      <c r="Q219" s="327" t="s">
        <v>23</v>
      </c>
      <c r="S219" s="323">
        <f t="shared" si="36"/>
        <v>213</v>
      </c>
      <c r="T219" s="324" t="s">
        <v>1</v>
      </c>
      <c r="U219" s="324">
        <v>10</v>
      </c>
      <c r="V219" s="324" t="s">
        <v>19</v>
      </c>
      <c r="W219" s="325">
        <v>22.5</v>
      </c>
      <c r="X219" s="325">
        <v>336</v>
      </c>
      <c r="Y219" s="327" t="s">
        <v>23</v>
      </c>
      <c r="AA219" s="341">
        <f t="shared" si="28"/>
        <v>17</v>
      </c>
      <c r="AB219" s="342" t="str">
        <f t="shared" si="28"/>
        <v>x</v>
      </c>
      <c r="AC219" s="343">
        <f t="shared" si="29"/>
        <v>219</v>
      </c>
      <c r="AD219" s="343" t="str">
        <f t="shared" si="29"/>
        <v>x</v>
      </c>
      <c r="AE219" s="342">
        <f t="shared" si="30"/>
        <v>23</v>
      </c>
      <c r="AF219" s="342" t="str">
        <f t="shared" si="30"/>
        <v>x</v>
      </c>
      <c r="AG219" s="343">
        <f t="shared" si="31"/>
        <v>200</v>
      </c>
      <c r="AH219" s="343" t="str">
        <f t="shared" si="31"/>
        <v>x</v>
      </c>
      <c r="AI219" s="342">
        <f t="shared" si="32"/>
        <v>22.5</v>
      </c>
      <c r="AJ219" s="342" t="str">
        <f t="shared" si="32"/>
        <v>x</v>
      </c>
      <c r="AK219" s="343">
        <f t="shared" si="33"/>
        <v>336</v>
      </c>
      <c r="AL219" s="348" t="str">
        <f t="shared" si="33"/>
        <v>x</v>
      </c>
      <c r="AN219" s="342" t="str">
        <f>IF(ISERROR(VLOOKUP($I219,'TB. Bantuan'!$C$3:$E$28,2,0)=0),"x",VLOOKUP($I219,'TB. Bantuan'!$C$3:$E$28,2,0))</f>
        <v>DT</v>
      </c>
      <c r="AO219" s="342" t="str">
        <f>IF(ISERROR(VLOOKUP($Q219,'TB. Bantuan'!$C$3:$E$28,2,0)=0),"x",VLOOKUP($Q219,'TB. Bantuan'!$C$3:$E$28,2,0))</f>
        <v>N</v>
      </c>
      <c r="AP219" s="342" t="str">
        <f>IF(ISERROR(VLOOKUP($Y219,'TB. Bantuan'!$C$3:$E$28,2,0)=0),"x",VLOOKUP($Y219,'TB. Bantuan'!$C$3:$E$28,2,0))</f>
        <v>N</v>
      </c>
    </row>
    <row r="220" spans="2:42">
      <c r="B220" s="319" t="s">
        <v>21</v>
      </c>
      <c r="C220" s="323">
        <f t="shared" si="34"/>
        <v>214</v>
      </c>
      <c r="D220" s="324" t="s">
        <v>1</v>
      </c>
      <c r="E220" s="324">
        <v>12</v>
      </c>
      <c r="F220" s="324" t="s">
        <v>19</v>
      </c>
      <c r="G220" s="325">
        <v>25</v>
      </c>
      <c r="H220" s="325">
        <v>258</v>
      </c>
      <c r="I220" s="327" t="s">
        <v>23</v>
      </c>
      <c r="K220" s="323">
        <f t="shared" si="35"/>
        <v>214</v>
      </c>
      <c r="L220" s="324" t="s">
        <v>1</v>
      </c>
      <c r="M220" s="324">
        <v>11</v>
      </c>
      <c r="N220" s="324" t="s">
        <v>19</v>
      </c>
      <c r="O220" s="325">
        <v>20</v>
      </c>
      <c r="P220" s="325">
        <v>220</v>
      </c>
      <c r="Q220" s="327" t="s">
        <v>23</v>
      </c>
      <c r="S220" s="323">
        <f t="shared" si="36"/>
        <v>214</v>
      </c>
      <c r="T220" s="324" t="s">
        <v>1</v>
      </c>
      <c r="U220" s="324">
        <v>10</v>
      </c>
      <c r="V220" s="324" t="s">
        <v>19</v>
      </c>
      <c r="W220" s="325">
        <v>25.5</v>
      </c>
      <c r="X220" s="325">
        <v>299</v>
      </c>
      <c r="Y220" s="327" t="s">
        <v>23</v>
      </c>
      <c r="AA220" s="341">
        <f t="shared" si="28"/>
        <v>25</v>
      </c>
      <c r="AB220" s="342" t="str">
        <f t="shared" si="28"/>
        <v>x</v>
      </c>
      <c r="AC220" s="343">
        <f t="shared" si="29"/>
        <v>258</v>
      </c>
      <c r="AD220" s="343" t="str">
        <f t="shared" si="29"/>
        <v>x</v>
      </c>
      <c r="AE220" s="342">
        <f t="shared" si="30"/>
        <v>20</v>
      </c>
      <c r="AF220" s="342" t="str">
        <f t="shared" si="30"/>
        <v>x</v>
      </c>
      <c r="AG220" s="343">
        <f t="shared" si="31"/>
        <v>220</v>
      </c>
      <c r="AH220" s="343" t="str">
        <f t="shared" si="31"/>
        <v>x</v>
      </c>
      <c r="AI220" s="342">
        <f t="shared" si="32"/>
        <v>25.5</v>
      </c>
      <c r="AJ220" s="342" t="str">
        <f t="shared" si="32"/>
        <v>x</v>
      </c>
      <c r="AK220" s="343">
        <f t="shared" si="33"/>
        <v>299</v>
      </c>
      <c r="AL220" s="348" t="str">
        <f t="shared" si="33"/>
        <v>x</v>
      </c>
      <c r="AN220" s="342" t="str">
        <f>IF(ISERROR(VLOOKUP($I220,'TB. Bantuan'!$C$3:$E$28,2,0)=0),"x",VLOOKUP($I220,'TB. Bantuan'!$C$3:$E$28,2,0))</f>
        <v>N</v>
      </c>
      <c r="AO220" s="342" t="str">
        <f>IF(ISERROR(VLOOKUP($Q220,'TB. Bantuan'!$C$3:$E$28,2,0)=0),"x",VLOOKUP($Q220,'TB. Bantuan'!$C$3:$E$28,2,0))</f>
        <v>N</v>
      </c>
      <c r="AP220" s="342" t="str">
        <f>IF(ISERROR(VLOOKUP($Y220,'TB. Bantuan'!$C$3:$E$28,2,0)=0),"x",VLOOKUP($Y220,'TB. Bantuan'!$C$3:$E$28,2,0))</f>
        <v>N</v>
      </c>
    </row>
    <row r="221" spans="2:42">
      <c r="B221" s="319" t="s">
        <v>21</v>
      </c>
      <c r="C221" s="323">
        <f t="shared" si="34"/>
        <v>215</v>
      </c>
      <c r="D221" s="324" t="s">
        <v>1</v>
      </c>
      <c r="E221" s="324">
        <v>12</v>
      </c>
      <c r="F221" s="324" t="s">
        <v>19</v>
      </c>
      <c r="G221" s="325">
        <v>25</v>
      </c>
      <c r="H221" s="325">
        <v>319</v>
      </c>
      <c r="I221" s="327" t="s">
        <v>23</v>
      </c>
      <c r="K221" s="323">
        <f t="shared" si="35"/>
        <v>215</v>
      </c>
      <c r="L221" s="324" t="s">
        <v>1</v>
      </c>
      <c r="M221" s="324">
        <v>11</v>
      </c>
      <c r="N221" s="324" t="s">
        <v>19</v>
      </c>
      <c r="O221" s="325">
        <v>20.5</v>
      </c>
      <c r="P221" s="325">
        <v>127</v>
      </c>
      <c r="Q221" s="327" t="s">
        <v>23</v>
      </c>
      <c r="S221" s="323">
        <f t="shared" si="36"/>
        <v>215</v>
      </c>
      <c r="T221" s="324" t="s">
        <v>1</v>
      </c>
      <c r="U221" s="324">
        <v>10</v>
      </c>
      <c r="V221" s="324" t="s">
        <v>19</v>
      </c>
      <c r="W221" s="325">
        <v>20</v>
      </c>
      <c r="X221" s="325">
        <v>224</v>
      </c>
      <c r="Y221" s="327" t="s">
        <v>22</v>
      </c>
      <c r="AA221" s="341">
        <f t="shared" si="28"/>
        <v>25</v>
      </c>
      <c r="AB221" s="342" t="str">
        <f t="shared" si="28"/>
        <v>x</v>
      </c>
      <c r="AC221" s="343">
        <f t="shared" si="29"/>
        <v>319</v>
      </c>
      <c r="AD221" s="343" t="str">
        <f t="shared" si="29"/>
        <v>x</v>
      </c>
      <c r="AE221" s="342">
        <f t="shared" si="30"/>
        <v>20.5</v>
      </c>
      <c r="AF221" s="342" t="str">
        <f t="shared" si="30"/>
        <v>x</v>
      </c>
      <c r="AG221" s="343">
        <f t="shared" si="31"/>
        <v>127</v>
      </c>
      <c r="AH221" s="343" t="str">
        <f t="shared" si="31"/>
        <v>x</v>
      </c>
      <c r="AI221" s="342">
        <f t="shared" si="32"/>
        <v>20</v>
      </c>
      <c r="AJ221" s="342" t="str">
        <f t="shared" si="32"/>
        <v>x</v>
      </c>
      <c r="AK221" s="343">
        <f t="shared" si="33"/>
        <v>224</v>
      </c>
      <c r="AL221" s="348" t="str">
        <f t="shared" si="33"/>
        <v>x</v>
      </c>
      <c r="AN221" s="342" t="str">
        <f>IF(ISERROR(VLOOKUP($I221,'TB. Bantuan'!$C$3:$E$28,2,0)=0),"x",VLOOKUP($I221,'TB. Bantuan'!$C$3:$E$28,2,0))</f>
        <v>N</v>
      </c>
      <c r="AO221" s="342" t="str">
        <f>IF(ISERROR(VLOOKUP($Q221,'TB. Bantuan'!$C$3:$E$28,2,0)=0),"x",VLOOKUP($Q221,'TB. Bantuan'!$C$3:$E$28,2,0))</f>
        <v>N</v>
      </c>
      <c r="AP221" s="342" t="str">
        <f>IF(ISERROR(VLOOKUP($Y221,'TB. Bantuan'!$C$3:$E$28,2,0)=0),"x",VLOOKUP($Y221,'TB. Bantuan'!$C$3:$E$28,2,0))</f>
        <v>T2</v>
      </c>
    </row>
    <row r="222" spans="2:42">
      <c r="B222" s="319" t="s">
        <v>21</v>
      </c>
      <c r="C222" s="323">
        <f t="shared" si="34"/>
        <v>216</v>
      </c>
      <c r="D222" s="324" t="s">
        <v>1</v>
      </c>
      <c r="E222" s="324">
        <v>12</v>
      </c>
      <c r="F222" s="324" t="s">
        <v>19</v>
      </c>
      <c r="G222" s="325">
        <v>21.5</v>
      </c>
      <c r="H222" s="325">
        <v>246</v>
      </c>
      <c r="I222" s="327" t="s">
        <v>23</v>
      </c>
      <c r="K222" s="323">
        <f t="shared" si="35"/>
        <v>216</v>
      </c>
      <c r="L222" s="324" t="s">
        <v>1</v>
      </c>
      <c r="M222" s="324">
        <v>11</v>
      </c>
      <c r="N222" s="324" t="s">
        <v>19</v>
      </c>
      <c r="O222" s="325">
        <v>18</v>
      </c>
      <c r="P222" s="325">
        <v>178</v>
      </c>
      <c r="Q222" s="327" t="s">
        <v>23</v>
      </c>
      <c r="S222" s="323">
        <f t="shared" si="36"/>
        <v>216</v>
      </c>
      <c r="T222" s="324" t="s">
        <v>1</v>
      </c>
      <c r="U222" s="324">
        <v>10</v>
      </c>
      <c r="V222" s="324" t="s">
        <v>19</v>
      </c>
      <c r="W222" s="325">
        <v>15.5</v>
      </c>
      <c r="X222" s="325">
        <v>141</v>
      </c>
      <c r="Y222" s="327" t="s">
        <v>23</v>
      </c>
      <c r="AA222" s="341">
        <f t="shared" si="28"/>
        <v>21.5</v>
      </c>
      <c r="AB222" s="342" t="str">
        <f t="shared" si="28"/>
        <v>x</v>
      </c>
      <c r="AC222" s="343">
        <f t="shared" si="29"/>
        <v>246</v>
      </c>
      <c r="AD222" s="343" t="str">
        <f t="shared" si="29"/>
        <v>x</v>
      </c>
      <c r="AE222" s="342">
        <f t="shared" si="30"/>
        <v>18</v>
      </c>
      <c r="AF222" s="342" t="str">
        <f t="shared" si="30"/>
        <v>x</v>
      </c>
      <c r="AG222" s="343">
        <f t="shared" si="31"/>
        <v>178</v>
      </c>
      <c r="AH222" s="343" t="str">
        <f t="shared" si="31"/>
        <v>x</v>
      </c>
      <c r="AI222" s="342">
        <f t="shared" si="32"/>
        <v>15.5</v>
      </c>
      <c r="AJ222" s="342" t="str">
        <f t="shared" si="32"/>
        <v>x</v>
      </c>
      <c r="AK222" s="343">
        <f t="shared" si="33"/>
        <v>141</v>
      </c>
      <c r="AL222" s="348" t="str">
        <f t="shared" si="33"/>
        <v>x</v>
      </c>
      <c r="AN222" s="342" t="str">
        <f>IF(ISERROR(VLOOKUP($I222,'TB. Bantuan'!$C$3:$E$28,2,0)=0),"x",VLOOKUP($I222,'TB. Bantuan'!$C$3:$E$28,2,0))</f>
        <v>N</v>
      </c>
      <c r="AO222" s="342" t="str">
        <f>IF(ISERROR(VLOOKUP($Q222,'TB. Bantuan'!$C$3:$E$28,2,0)=0),"x",VLOOKUP($Q222,'TB. Bantuan'!$C$3:$E$28,2,0))</f>
        <v>N</v>
      </c>
      <c r="AP222" s="342" t="str">
        <f>IF(ISERROR(VLOOKUP($Y222,'TB. Bantuan'!$C$3:$E$28,2,0)=0),"x",VLOOKUP($Y222,'TB. Bantuan'!$C$3:$E$28,2,0))</f>
        <v>N</v>
      </c>
    </row>
    <row r="223" spans="2:42">
      <c r="B223" s="319" t="s">
        <v>21</v>
      </c>
      <c r="C223" s="323">
        <f t="shared" si="34"/>
        <v>217</v>
      </c>
      <c r="D223" s="324" t="s">
        <v>1</v>
      </c>
      <c r="E223" s="324">
        <v>12</v>
      </c>
      <c r="F223" s="324" t="s">
        <v>19</v>
      </c>
      <c r="G223" s="325">
        <v>23.5</v>
      </c>
      <c r="H223" s="325">
        <v>321</v>
      </c>
      <c r="I223" s="327" t="s">
        <v>23</v>
      </c>
      <c r="K223" s="323">
        <f t="shared" si="35"/>
        <v>217</v>
      </c>
      <c r="L223" s="324" t="s">
        <v>1</v>
      </c>
      <c r="M223" s="324">
        <v>11</v>
      </c>
      <c r="N223" s="324" t="s">
        <v>19</v>
      </c>
      <c r="O223" s="325">
        <v>22</v>
      </c>
      <c r="P223" s="325">
        <v>201</v>
      </c>
      <c r="Q223" s="327" t="s">
        <v>23</v>
      </c>
      <c r="S223" s="323">
        <f t="shared" si="36"/>
        <v>217</v>
      </c>
      <c r="T223" s="324" t="s">
        <v>1</v>
      </c>
      <c r="U223" s="324">
        <v>10</v>
      </c>
      <c r="V223" s="324" t="s">
        <v>19</v>
      </c>
      <c r="W223" s="325">
        <v>22</v>
      </c>
      <c r="X223" s="325">
        <v>193</v>
      </c>
      <c r="Y223" s="327" t="s">
        <v>23</v>
      </c>
      <c r="AA223" s="341">
        <f t="shared" si="28"/>
        <v>23.5</v>
      </c>
      <c r="AB223" s="342" t="str">
        <f t="shared" si="28"/>
        <v>x</v>
      </c>
      <c r="AC223" s="343">
        <f t="shared" si="29"/>
        <v>321</v>
      </c>
      <c r="AD223" s="343" t="str">
        <f t="shared" si="29"/>
        <v>x</v>
      </c>
      <c r="AE223" s="342">
        <f t="shared" si="30"/>
        <v>22</v>
      </c>
      <c r="AF223" s="342" t="str">
        <f t="shared" si="30"/>
        <v>x</v>
      </c>
      <c r="AG223" s="343">
        <f t="shared" si="31"/>
        <v>201</v>
      </c>
      <c r="AH223" s="343" t="str">
        <f t="shared" si="31"/>
        <v>x</v>
      </c>
      <c r="AI223" s="342">
        <f t="shared" si="32"/>
        <v>22</v>
      </c>
      <c r="AJ223" s="342" t="str">
        <f t="shared" si="32"/>
        <v>x</v>
      </c>
      <c r="AK223" s="343">
        <f t="shared" si="33"/>
        <v>193</v>
      </c>
      <c r="AL223" s="348" t="str">
        <f t="shared" si="33"/>
        <v>x</v>
      </c>
      <c r="AN223" s="342" t="str">
        <f>IF(ISERROR(VLOOKUP($I223,'TB. Bantuan'!$C$3:$E$28,2,0)=0),"x",VLOOKUP($I223,'TB. Bantuan'!$C$3:$E$28,2,0))</f>
        <v>N</v>
      </c>
      <c r="AO223" s="342" t="str">
        <f>IF(ISERROR(VLOOKUP($Q223,'TB. Bantuan'!$C$3:$E$28,2,0)=0),"x",VLOOKUP($Q223,'TB. Bantuan'!$C$3:$E$28,2,0))</f>
        <v>N</v>
      </c>
      <c r="AP223" s="342" t="str">
        <f>IF(ISERROR(VLOOKUP($Y223,'TB. Bantuan'!$C$3:$E$28,2,0)=0),"x",VLOOKUP($Y223,'TB. Bantuan'!$C$3:$E$28,2,0))</f>
        <v>N</v>
      </c>
    </row>
    <row r="224" spans="2:42">
      <c r="B224" s="319" t="s">
        <v>21</v>
      </c>
      <c r="C224" s="323">
        <f t="shared" si="34"/>
        <v>218</v>
      </c>
      <c r="D224" s="324" t="s">
        <v>1</v>
      </c>
      <c r="E224" s="324">
        <v>12</v>
      </c>
      <c r="F224" s="324" t="s">
        <v>19</v>
      </c>
      <c r="G224" s="325">
        <v>18</v>
      </c>
      <c r="H224" s="325">
        <v>113</v>
      </c>
      <c r="I224" s="327" t="s">
        <v>23</v>
      </c>
      <c r="K224" s="323">
        <f t="shared" si="35"/>
        <v>218</v>
      </c>
      <c r="L224" s="324" t="s">
        <v>1</v>
      </c>
      <c r="M224" s="324">
        <v>11</v>
      </c>
      <c r="N224" s="324" t="s">
        <v>19</v>
      </c>
      <c r="O224" s="325">
        <v>23</v>
      </c>
      <c r="P224" s="325">
        <v>304</v>
      </c>
      <c r="Q224" s="327" t="s">
        <v>23</v>
      </c>
      <c r="S224" s="323">
        <f t="shared" si="36"/>
        <v>218</v>
      </c>
      <c r="T224" s="324" t="s">
        <v>1</v>
      </c>
      <c r="U224" s="324">
        <v>10</v>
      </c>
      <c r="V224" s="324" t="s">
        <v>19</v>
      </c>
      <c r="W224" s="325">
        <v>22</v>
      </c>
      <c r="X224" s="325">
        <v>266</v>
      </c>
      <c r="Y224" s="327" t="s">
        <v>23</v>
      </c>
      <c r="AA224" s="341">
        <f t="shared" si="28"/>
        <v>18</v>
      </c>
      <c r="AB224" s="342" t="str">
        <f t="shared" si="28"/>
        <v>x</v>
      </c>
      <c r="AC224" s="343">
        <f t="shared" si="29"/>
        <v>113</v>
      </c>
      <c r="AD224" s="343" t="str">
        <f t="shared" si="29"/>
        <v>x</v>
      </c>
      <c r="AE224" s="342">
        <f t="shared" si="30"/>
        <v>23</v>
      </c>
      <c r="AF224" s="342" t="str">
        <f t="shared" si="30"/>
        <v>x</v>
      </c>
      <c r="AG224" s="343">
        <f t="shared" si="31"/>
        <v>304</v>
      </c>
      <c r="AH224" s="343" t="str">
        <f t="shared" si="31"/>
        <v>x</v>
      </c>
      <c r="AI224" s="342">
        <f t="shared" si="32"/>
        <v>22</v>
      </c>
      <c r="AJ224" s="342" t="str">
        <f t="shared" si="32"/>
        <v>x</v>
      </c>
      <c r="AK224" s="343">
        <f t="shared" si="33"/>
        <v>266</v>
      </c>
      <c r="AL224" s="348" t="str">
        <f t="shared" si="33"/>
        <v>x</v>
      </c>
      <c r="AN224" s="342" t="str">
        <f>IF(ISERROR(VLOOKUP($I224,'TB. Bantuan'!$C$3:$E$28,2,0)=0),"x",VLOOKUP($I224,'TB. Bantuan'!$C$3:$E$28,2,0))</f>
        <v>N</v>
      </c>
      <c r="AO224" s="342" t="str">
        <f>IF(ISERROR(VLOOKUP($Q224,'TB. Bantuan'!$C$3:$E$28,2,0)=0),"x",VLOOKUP($Q224,'TB. Bantuan'!$C$3:$E$28,2,0))</f>
        <v>N</v>
      </c>
      <c r="AP224" s="342" t="str">
        <f>IF(ISERROR(VLOOKUP($Y224,'TB. Bantuan'!$C$3:$E$28,2,0)=0),"x",VLOOKUP($Y224,'TB. Bantuan'!$C$3:$E$28,2,0))</f>
        <v>N</v>
      </c>
    </row>
    <row r="225" spans="2:42">
      <c r="B225" s="319" t="s">
        <v>21</v>
      </c>
      <c r="C225" s="323">
        <f t="shared" si="34"/>
        <v>219</v>
      </c>
      <c r="D225" s="324" t="s">
        <v>1</v>
      </c>
      <c r="E225" s="324">
        <v>12</v>
      </c>
      <c r="F225" s="324" t="s">
        <v>19</v>
      </c>
      <c r="G225" s="325">
        <v>18</v>
      </c>
      <c r="H225" s="325">
        <v>94</v>
      </c>
      <c r="I225" s="327" t="s">
        <v>23</v>
      </c>
      <c r="K225" s="323">
        <f t="shared" si="35"/>
        <v>219</v>
      </c>
      <c r="L225" s="324" t="s">
        <v>1</v>
      </c>
      <c r="M225" s="324">
        <v>11</v>
      </c>
      <c r="N225" s="324" t="s">
        <v>19</v>
      </c>
      <c r="O225" s="325">
        <v>23</v>
      </c>
      <c r="P225" s="325">
        <v>250</v>
      </c>
      <c r="Q225" s="327" t="s">
        <v>23</v>
      </c>
      <c r="S225" s="323">
        <f t="shared" si="36"/>
        <v>219</v>
      </c>
      <c r="T225" s="324" t="s">
        <v>1</v>
      </c>
      <c r="U225" s="324">
        <v>10</v>
      </c>
      <c r="V225" s="324" t="s">
        <v>19</v>
      </c>
      <c r="W225" s="325">
        <v>18.5</v>
      </c>
      <c r="X225" s="325">
        <v>138</v>
      </c>
      <c r="Y225" s="327" t="s">
        <v>23</v>
      </c>
      <c r="AA225" s="341">
        <f t="shared" si="28"/>
        <v>18</v>
      </c>
      <c r="AB225" s="342" t="str">
        <f t="shared" si="28"/>
        <v>x</v>
      </c>
      <c r="AC225" s="343">
        <f t="shared" si="29"/>
        <v>94</v>
      </c>
      <c r="AD225" s="343" t="str">
        <f t="shared" si="29"/>
        <v>x</v>
      </c>
      <c r="AE225" s="342">
        <f t="shared" si="30"/>
        <v>23</v>
      </c>
      <c r="AF225" s="342" t="str">
        <f t="shared" si="30"/>
        <v>x</v>
      </c>
      <c r="AG225" s="343">
        <f t="shared" si="31"/>
        <v>250</v>
      </c>
      <c r="AH225" s="343" t="str">
        <f t="shared" si="31"/>
        <v>x</v>
      </c>
      <c r="AI225" s="342">
        <f t="shared" si="32"/>
        <v>18.5</v>
      </c>
      <c r="AJ225" s="342" t="str">
        <f t="shared" si="32"/>
        <v>x</v>
      </c>
      <c r="AK225" s="343">
        <f t="shared" si="33"/>
        <v>138</v>
      </c>
      <c r="AL225" s="348" t="str">
        <f t="shared" si="33"/>
        <v>x</v>
      </c>
      <c r="AN225" s="342" t="str">
        <f>IF(ISERROR(VLOOKUP($I225,'TB. Bantuan'!$C$3:$E$28,2,0)=0),"x",VLOOKUP($I225,'TB. Bantuan'!$C$3:$E$28,2,0))</f>
        <v>N</v>
      </c>
      <c r="AO225" s="342" t="str">
        <f>IF(ISERROR(VLOOKUP($Q225,'TB. Bantuan'!$C$3:$E$28,2,0)=0),"x",VLOOKUP($Q225,'TB. Bantuan'!$C$3:$E$28,2,0))</f>
        <v>N</v>
      </c>
      <c r="AP225" s="342" t="str">
        <f>IF(ISERROR(VLOOKUP($Y225,'TB. Bantuan'!$C$3:$E$28,2,0)=0),"x",VLOOKUP($Y225,'TB. Bantuan'!$C$3:$E$28,2,0))</f>
        <v>N</v>
      </c>
    </row>
    <row r="226" spans="2:42">
      <c r="B226" s="319" t="s">
        <v>21</v>
      </c>
      <c r="C226" s="323">
        <f t="shared" si="34"/>
        <v>220</v>
      </c>
      <c r="D226" s="324" t="s">
        <v>1</v>
      </c>
      <c r="E226" s="324">
        <v>12</v>
      </c>
      <c r="F226" s="324" t="s">
        <v>19</v>
      </c>
      <c r="G226" s="325">
        <v>19</v>
      </c>
      <c r="H226" s="325">
        <v>114</v>
      </c>
      <c r="I226" s="327" t="s">
        <v>23</v>
      </c>
      <c r="K226" s="323">
        <f t="shared" si="35"/>
        <v>220</v>
      </c>
      <c r="L226" s="324" t="s">
        <v>1</v>
      </c>
      <c r="M226" s="324">
        <v>11</v>
      </c>
      <c r="N226" s="324" t="s">
        <v>19</v>
      </c>
      <c r="O226" s="325">
        <v>23.5</v>
      </c>
      <c r="P226" s="325">
        <v>271</v>
      </c>
      <c r="Q226" s="327" t="s">
        <v>23</v>
      </c>
      <c r="S226" s="323">
        <f t="shared" si="36"/>
        <v>220</v>
      </c>
      <c r="T226" s="324" t="s">
        <v>1</v>
      </c>
      <c r="U226" s="324">
        <v>10</v>
      </c>
      <c r="V226" s="324" t="s">
        <v>19</v>
      </c>
      <c r="W226" s="325">
        <v>23</v>
      </c>
      <c r="X226" s="325">
        <v>187</v>
      </c>
      <c r="Y226" s="327" t="s">
        <v>23</v>
      </c>
      <c r="AA226" s="341">
        <f t="shared" si="28"/>
        <v>19</v>
      </c>
      <c r="AB226" s="342" t="str">
        <f t="shared" si="28"/>
        <v>x</v>
      </c>
      <c r="AC226" s="343">
        <f t="shared" si="29"/>
        <v>114</v>
      </c>
      <c r="AD226" s="343" t="str">
        <f t="shared" si="29"/>
        <v>x</v>
      </c>
      <c r="AE226" s="342">
        <f t="shared" si="30"/>
        <v>23.5</v>
      </c>
      <c r="AF226" s="342" t="str">
        <f t="shared" si="30"/>
        <v>x</v>
      </c>
      <c r="AG226" s="343">
        <f t="shared" si="31"/>
        <v>271</v>
      </c>
      <c r="AH226" s="343" t="str">
        <f t="shared" si="31"/>
        <v>x</v>
      </c>
      <c r="AI226" s="342">
        <f t="shared" si="32"/>
        <v>23</v>
      </c>
      <c r="AJ226" s="342" t="str">
        <f t="shared" si="32"/>
        <v>x</v>
      </c>
      <c r="AK226" s="343">
        <f t="shared" si="33"/>
        <v>187</v>
      </c>
      <c r="AL226" s="348" t="str">
        <f t="shared" si="33"/>
        <v>x</v>
      </c>
      <c r="AN226" s="342" t="str">
        <f>IF(ISERROR(VLOOKUP($I226,'TB. Bantuan'!$C$3:$E$28,2,0)=0),"x",VLOOKUP($I226,'TB. Bantuan'!$C$3:$E$28,2,0))</f>
        <v>N</v>
      </c>
      <c r="AO226" s="342" t="str">
        <f>IF(ISERROR(VLOOKUP($Q226,'TB. Bantuan'!$C$3:$E$28,2,0)=0),"x",VLOOKUP($Q226,'TB. Bantuan'!$C$3:$E$28,2,0))</f>
        <v>N</v>
      </c>
      <c r="AP226" s="342" t="str">
        <f>IF(ISERROR(VLOOKUP($Y226,'TB. Bantuan'!$C$3:$E$28,2,0)=0),"x",VLOOKUP($Y226,'TB. Bantuan'!$C$3:$E$28,2,0))</f>
        <v>N</v>
      </c>
    </row>
    <row r="227" spans="2:42">
      <c r="B227" s="319" t="s">
        <v>21</v>
      </c>
      <c r="C227" s="323">
        <f t="shared" si="34"/>
        <v>221</v>
      </c>
      <c r="D227" s="324" t="s">
        <v>1</v>
      </c>
      <c r="E227" s="324">
        <v>12</v>
      </c>
      <c r="F227" s="324" t="s">
        <v>19</v>
      </c>
      <c r="G227" s="325">
        <v>21.5</v>
      </c>
      <c r="H227" s="325">
        <v>214</v>
      </c>
      <c r="I227" s="327" t="s">
        <v>23</v>
      </c>
      <c r="K227" s="323">
        <f t="shared" si="35"/>
        <v>221</v>
      </c>
      <c r="L227" s="324" t="s">
        <v>1</v>
      </c>
      <c r="M227" s="324">
        <v>11</v>
      </c>
      <c r="N227" s="324" t="s">
        <v>19</v>
      </c>
      <c r="O227" s="325">
        <v>25</v>
      </c>
      <c r="P227" s="325">
        <v>185</v>
      </c>
      <c r="Q227" s="327" t="s">
        <v>23</v>
      </c>
      <c r="S227" s="323">
        <f t="shared" si="36"/>
        <v>221</v>
      </c>
      <c r="T227" s="324" t="s">
        <v>1</v>
      </c>
      <c r="U227" s="324">
        <v>10</v>
      </c>
      <c r="V227" s="324" t="s">
        <v>19</v>
      </c>
      <c r="W227" s="325">
        <v>21.5</v>
      </c>
      <c r="X227" s="325">
        <v>297</v>
      </c>
      <c r="Y227" s="327" t="s">
        <v>23</v>
      </c>
      <c r="AA227" s="341">
        <f t="shared" si="28"/>
        <v>21.5</v>
      </c>
      <c r="AB227" s="342" t="str">
        <f t="shared" si="28"/>
        <v>x</v>
      </c>
      <c r="AC227" s="343">
        <f t="shared" si="29"/>
        <v>214</v>
      </c>
      <c r="AD227" s="343" t="str">
        <f t="shared" si="29"/>
        <v>x</v>
      </c>
      <c r="AE227" s="342">
        <f t="shared" si="30"/>
        <v>25</v>
      </c>
      <c r="AF227" s="342" t="str">
        <f t="shared" si="30"/>
        <v>x</v>
      </c>
      <c r="AG227" s="343">
        <f t="shared" si="31"/>
        <v>185</v>
      </c>
      <c r="AH227" s="343" t="str">
        <f t="shared" si="31"/>
        <v>x</v>
      </c>
      <c r="AI227" s="342">
        <f t="shared" si="32"/>
        <v>21.5</v>
      </c>
      <c r="AJ227" s="342" t="str">
        <f t="shared" si="32"/>
        <v>x</v>
      </c>
      <c r="AK227" s="343">
        <f t="shared" si="33"/>
        <v>297</v>
      </c>
      <c r="AL227" s="348" t="str">
        <f t="shared" si="33"/>
        <v>x</v>
      </c>
      <c r="AN227" s="342" t="str">
        <f>IF(ISERROR(VLOOKUP($I227,'TB. Bantuan'!$C$3:$E$28,2,0)=0),"x",VLOOKUP($I227,'TB. Bantuan'!$C$3:$E$28,2,0))</f>
        <v>N</v>
      </c>
      <c r="AO227" s="342" t="str">
        <f>IF(ISERROR(VLOOKUP($Q227,'TB. Bantuan'!$C$3:$E$28,2,0)=0),"x",VLOOKUP($Q227,'TB. Bantuan'!$C$3:$E$28,2,0))</f>
        <v>N</v>
      </c>
      <c r="AP227" s="342" t="str">
        <f>IF(ISERROR(VLOOKUP($Y227,'TB. Bantuan'!$C$3:$E$28,2,0)=0),"x",VLOOKUP($Y227,'TB. Bantuan'!$C$3:$E$28,2,0))</f>
        <v>N</v>
      </c>
    </row>
    <row r="228" spans="2:42">
      <c r="B228" s="319" t="s">
        <v>21</v>
      </c>
      <c r="C228" s="323">
        <f t="shared" si="34"/>
        <v>222</v>
      </c>
      <c r="D228" s="324" t="s">
        <v>1</v>
      </c>
      <c r="E228" s="324">
        <v>12</v>
      </c>
      <c r="F228" s="324" t="s">
        <v>19</v>
      </c>
      <c r="G228" s="325">
        <v>25</v>
      </c>
      <c r="H228" s="325">
        <v>268</v>
      </c>
      <c r="I228" s="327" t="s">
        <v>23</v>
      </c>
      <c r="K228" s="323">
        <f t="shared" si="35"/>
        <v>222</v>
      </c>
      <c r="L228" s="324" t="s">
        <v>1</v>
      </c>
      <c r="M228" s="324">
        <v>11</v>
      </c>
      <c r="N228" s="324" t="s">
        <v>19</v>
      </c>
      <c r="O228" s="325">
        <v>20</v>
      </c>
      <c r="P228" s="325">
        <v>218</v>
      </c>
      <c r="Q228" s="327" t="s">
        <v>23</v>
      </c>
      <c r="S228" s="323">
        <f t="shared" si="36"/>
        <v>222</v>
      </c>
      <c r="T228" s="324" t="s">
        <v>1</v>
      </c>
      <c r="U228" s="324">
        <v>10</v>
      </c>
      <c r="V228" s="324" t="s">
        <v>19</v>
      </c>
      <c r="W228" s="325">
        <v>25</v>
      </c>
      <c r="X228" s="325">
        <v>302</v>
      </c>
      <c r="Y228" s="327" t="s">
        <v>23</v>
      </c>
      <c r="AA228" s="341">
        <f t="shared" si="28"/>
        <v>25</v>
      </c>
      <c r="AB228" s="342" t="str">
        <f t="shared" si="28"/>
        <v>x</v>
      </c>
      <c r="AC228" s="343">
        <f t="shared" si="29"/>
        <v>268</v>
      </c>
      <c r="AD228" s="343" t="str">
        <f t="shared" si="29"/>
        <v>x</v>
      </c>
      <c r="AE228" s="342">
        <f t="shared" si="30"/>
        <v>20</v>
      </c>
      <c r="AF228" s="342" t="str">
        <f t="shared" si="30"/>
        <v>x</v>
      </c>
      <c r="AG228" s="343">
        <f t="shared" si="31"/>
        <v>218</v>
      </c>
      <c r="AH228" s="343" t="str">
        <f t="shared" si="31"/>
        <v>x</v>
      </c>
      <c r="AI228" s="342">
        <f t="shared" si="32"/>
        <v>25</v>
      </c>
      <c r="AJ228" s="342" t="str">
        <f t="shared" si="32"/>
        <v>x</v>
      </c>
      <c r="AK228" s="343">
        <f t="shared" si="33"/>
        <v>302</v>
      </c>
      <c r="AL228" s="348" t="str">
        <f t="shared" si="33"/>
        <v>x</v>
      </c>
      <c r="AN228" s="342" t="str">
        <f>IF(ISERROR(VLOOKUP($I228,'TB. Bantuan'!$C$3:$E$28,2,0)=0),"x",VLOOKUP($I228,'TB. Bantuan'!$C$3:$E$28,2,0))</f>
        <v>N</v>
      </c>
      <c r="AO228" s="342" t="str">
        <f>IF(ISERROR(VLOOKUP($Q228,'TB. Bantuan'!$C$3:$E$28,2,0)=0),"x",VLOOKUP($Q228,'TB. Bantuan'!$C$3:$E$28,2,0))</f>
        <v>N</v>
      </c>
      <c r="AP228" s="342" t="str">
        <f>IF(ISERROR(VLOOKUP($Y228,'TB. Bantuan'!$C$3:$E$28,2,0)=0),"x",VLOOKUP($Y228,'TB. Bantuan'!$C$3:$E$28,2,0))</f>
        <v>N</v>
      </c>
    </row>
    <row r="229" spans="2:42">
      <c r="B229" s="319" t="s">
        <v>21</v>
      </c>
      <c r="C229" s="323">
        <f t="shared" si="34"/>
        <v>223</v>
      </c>
      <c r="D229" s="324" t="s">
        <v>1</v>
      </c>
      <c r="E229" s="324">
        <v>12</v>
      </c>
      <c r="F229" s="324" t="s">
        <v>19</v>
      </c>
      <c r="G229" s="325">
        <v>26</v>
      </c>
      <c r="H229" s="325">
        <v>276</v>
      </c>
      <c r="I229" s="327" t="s">
        <v>23</v>
      </c>
      <c r="K229" s="323">
        <f t="shared" si="35"/>
        <v>223</v>
      </c>
      <c r="L229" s="324" t="s">
        <v>1</v>
      </c>
      <c r="M229" s="324">
        <v>11</v>
      </c>
      <c r="N229" s="324" t="s">
        <v>19</v>
      </c>
      <c r="O229" s="325">
        <v>24</v>
      </c>
      <c r="P229" s="325">
        <v>271</v>
      </c>
      <c r="Q229" s="327" t="s">
        <v>23</v>
      </c>
      <c r="S229" s="323">
        <f t="shared" si="36"/>
        <v>223</v>
      </c>
      <c r="T229" s="324" t="s">
        <v>1</v>
      </c>
      <c r="U229" s="324">
        <v>10</v>
      </c>
      <c r="V229" s="324" t="s">
        <v>19</v>
      </c>
      <c r="W229" s="325">
        <v>20.5</v>
      </c>
      <c r="X229" s="325">
        <v>230</v>
      </c>
      <c r="Y229" s="327" t="s">
        <v>23</v>
      </c>
      <c r="AA229" s="341">
        <f t="shared" si="28"/>
        <v>26</v>
      </c>
      <c r="AB229" s="342" t="str">
        <f t="shared" si="28"/>
        <v>x</v>
      </c>
      <c r="AC229" s="343">
        <f t="shared" si="29"/>
        <v>276</v>
      </c>
      <c r="AD229" s="343" t="str">
        <f t="shared" si="29"/>
        <v>x</v>
      </c>
      <c r="AE229" s="342">
        <f t="shared" si="30"/>
        <v>24</v>
      </c>
      <c r="AF229" s="342" t="str">
        <f t="shared" si="30"/>
        <v>x</v>
      </c>
      <c r="AG229" s="343">
        <f t="shared" si="31"/>
        <v>271</v>
      </c>
      <c r="AH229" s="343" t="str">
        <f t="shared" si="31"/>
        <v>x</v>
      </c>
      <c r="AI229" s="342">
        <f t="shared" si="32"/>
        <v>20.5</v>
      </c>
      <c r="AJ229" s="342" t="str">
        <f t="shared" si="32"/>
        <v>x</v>
      </c>
      <c r="AK229" s="343">
        <f t="shared" si="33"/>
        <v>230</v>
      </c>
      <c r="AL229" s="348" t="str">
        <f t="shared" si="33"/>
        <v>x</v>
      </c>
      <c r="AN229" s="342" t="str">
        <f>IF(ISERROR(VLOOKUP($I229,'TB. Bantuan'!$C$3:$E$28,2,0)=0),"x",VLOOKUP($I229,'TB. Bantuan'!$C$3:$E$28,2,0))</f>
        <v>N</v>
      </c>
      <c r="AO229" s="342" t="str">
        <f>IF(ISERROR(VLOOKUP($Q229,'TB. Bantuan'!$C$3:$E$28,2,0)=0),"x",VLOOKUP($Q229,'TB. Bantuan'!$C$3:$E$28,2,0))</f>
        <v>N</v>
      </c>
      <c r="AP229" s="342" t="str">
        <f>IF(ISERROR(VLOOKUP($Y229,'TB. Bantuan'!$C$3:$E$28,2,0)=0),"x",VLOOKUP($Y229,'TB. Bantuan'!$C$3:$E$28,2,0))</f>
        <v>N</v>
      </c>
    </row>
    <row r="230" spans="2:42">
      <c r="B230" s="319" t="s">
        <v>21</v>
      </c>
      <c r="C230" s="323">
        <f t="shared" si="34"/>
        <v>224</v>
      </c>
      <c r="D230" s="324" t="s">
        <v>1</v>
      </c>
      <c r="E230" s="324">
        <v>12</v>
      </c>
      <c r="F230" s="324" t="s">
        <v>19</v>
      </c>
      <c r="G230" s="325">
        <v>21</v>
      </c>
      <c r="H230" s="325">
        <v>264</v>
      </c>
      <c r="I230" s="327" t="s">
        <v>23</v>
      </c>
      <c r="K230" s="323">
        <f t="shared" si="35"/>
        <v>224</v>
      </c>
      <c r="L230" s="324" t="s">
        <v>1</v>
      </c>
      <c r="M230" s="324">
        <v>11</v>
      </c>
      <c r="N230" s="324" t="s">
        <v>19</v>
      </c>
      <c r="O230" s="325">
        <v>18</v>
      </c>
      <c r="P230" s="325">
        <v>182</v>
      </c>
      <c r="Q230" s="327" t="s">
        <v>23</v>
      </c>
      <c r="S230" s="323">
        <f t="shared" si="36"/>
        <v>224</v>
      </c>
      <c r="T230" s="324" t="s">
        <v>1</v>
      </c>
      <c r="U230" s="324">
        <v>10</v>
      </c>
      <c r="V230" s="324" t="s">
        <v>19</v>
      </c>
      <c r="W230" s="325">
        <v>25</v>
      </c>
      <c r="X230" s="325">
        <v>323</v>
      </c>
      <c r="Y230" s="327" t="s">
        <v>23</v>
      </c>
      <c r="AA230" s="341">
        <f t="shared" si="28"/>
        <v>21</v>
      </c>
      <c r="AB230" s="342" t="str">
        <f t="shared" si="28"/>
        <v>x</v>
      </c>
      <c r="AC230" s="343">
        <f t="shared" si="29"/>
        <v>264</v>
      </c>
      <c r="AD230" s="343" t="str">
        <f t="shared" si="29"/>
        <v>x</v>
      </c>
      <c r="AE230" s="342">
        <f t="shared" si="30"/>
        <v>18</v>
      </c>
      <c r="AF230" s="342" t="str">
        <f t="shared" si="30"/>
        <v>x</v>
      </c>
      <c r="AG230" s="343">
        <f t="shared" si="31"/>
        <v>182</v>
      </c>
      <c r="AH230" s="343" t="str">
        <f t="shared" si="31"/>
        <v>x</v>
      </c>
      <c r="AI230" s="342">
        <f t="shared" si="32"/>
        <v>25</v>
      </c>
      <c r="AJ230" s="342" t="str">
        <f t="shared" si="32"/>
        <v>x</v>
      </c>
      <c r="AK230" s="343">
        <f t="shared" si="33"/>
        <v>323</v>
      </c>
      <c r="AL230" s="348" t="str">
        <f t="shared" si="33"/>
        <v>x</v>
      </c>
      <c r="AN230" s="342" t="str">
        <f>IF(ISERROR(VLOOKUP($I230,'TB. Bantuan'!$C$3:$E$28,2,0)=0),"x",VLOOKUP($I230,'TB. Bantuan'!$C$3:$E$28,2,0))</f>
        <v>N</v>
      </c>
      <c r="AO230" s="342" t="str">
        <f>IF(ISERROR(VLOOKUP($Q230,'TB. Bantuan'!$C$3:$E$28,2,0)=0),"x",VLOOKUP($Q230,'TB. Bantuan'!$C$3:$E$28,2,0))</f>
        <v>N</v>
      </c>
      <c r="AP230" s="342" t="str">
        <f>IF(ISERROR(VLOOKUP($Y230,'TB. Bantuan'!$C$3:$E$28,2,0)=0),"x",VLOOKUP($Y230,'TB. Bantuan'!$C$3:$E$28,2,0))</f>
        <v>N</v>
      </c>
    </row>
    <row r="231" spans="2:42">
      <c r="B231" s="319" t="s">
        <v>21</v>
      </c>
      <c r="C231" s="323">
        <f t="shared" si="34"/>
        <v>225</v>
      </c>
      <c r="D231" s="324" t="s">
        <v>1</v>
      </c>
      <c r="E231" s="324">
        <v>12</v>
      </c>
      <c r="F231" s="324" t="s">
        <v>19</v>
      </c>
      <c r="G231" s="325">
        <v>19</v>
      </c>
      <c r="H231" s="325">
        <v>201</v>
      </c>
      <c r="I231" s="327" t="s">
        <v>23</v>
      </c>
      <c r="K231" s="323">
        <f t="shared" si="35"/>
        <v>225</v>
      </c>
      <c r="L231" s="324" t="s">
        <v>1</v>
      </c>
      <c r="M231" s="324">
        <v>11</v>
      </c>
      <c r="N231" s="324" t="s">
        <v>19</v>
      </c>
      <c r="O231" s="325">
        <v>22.6</v>
      </c>
      <c r="P231" s="325">
        <v>313</v>
      </c>
      <c r="Q231" s="327" t="s">
        <v>23</v>
      </c>
      <c r="S231" s="323">
        <f t="shared" si="36"/>
        <v>225</v>
      </c>
      <c r="T231" s="324" t="s">
        <v>1</v>
      </c>
      <c r="U231" s="324">
        <v>10</v>
      </c>
      <c r="V231" s="324" t="s">
        <v>19</v>
      </c>
      <c r="W231" s="325">
        <v>23</v>
      </c>
      <c r="X231" s="325">
        <v>230</v>
      </c>
      <c r="Y231" s="327" t="s">
        <v>23</v>
      </c>
      <c r="AA231" s="341">
        <f t="shared" si="28"/>
        <v>19</v>
      </c>
      <c r="AB231" s="342" t="str">
        <f t="shared" si="28"/>
        <v>x</v>
      </c>
      <c r="AC231" s="343">
        <f t="shared" si="29"/>
        <v>201</v>
      </c>
      <c r="AD231" s="343" t="str">
        <f t="shared" si="29"/>
        <v>x</v>
      </c>
      <c r="AE231" s="342">
        <f t="shared" si="30"/>
        <v>22.6</v>
      </c>
      <c r="AF231" s="342" t="str">
        <f t="shared" si="30"/>
        <v>x</v>
      </c>
      <c r="AG231" s="343">
        <f t="shared" si="31"/>
        <v>313</v>
      </c>
      <c r="AH231" s="343" t="str">
        <f t="shared" si="31"/>
        <v>x</v>
      </c>
      <c r="AI231" s="342">
        <f t="shared" si="32"/>
        <v>23</v>
      </c>
      <c r="AJ231" s="342" t="str">
        <f t="shared" si="32"/>
        <v>x</v>
      </c>
      <c r="AK231" s="343">
        <f t="shared" si="33"/>
        <v>230</v>
      </c>
      <c r="AL231" s="348" t="str">
        <f t="shared" si="33"/>
        <v>x</v>
      </c>
      <c r="AN231" s="342" t="str">
        <f>IF(ISERROR(VLOOKUP($I231,'TB. Bantuan'!$C$3:$E$28,2,0)=0),"x",VLOOKUP($I231,'TB. Bantuan'!$C$3:$E$28,2,0))</f>
        <v>N</v>
      </c>
      <c r="AO231" s="342" t="str">
        <f>IF(ISERROR(VLOOKUP($Q231,'TB. Bantuan'!$C$3:$E$28,2,0)=0),"x",VLOOKUP($Q231,'TB. Bantuan'!$C$3:$E$28,2,0))</f>
        <v>N</v>
      </c>
      <c r="AP231" s="342" t="str">
        <f>IF(ISERROR(VLOOKUP($Y231,'TB. Bantuan'!$C$3:$E$28,2,0)=0),"x",VLOOKUP($Y231,'TB. Bantuan'!$C$3:$E$28,2,0))</f>
        <v>N</v>
      </c>
    </row>
    <row r="232" spans="2:42">
      <c r="B232" s="319" t="s">
        <v>21</v>
      </c>
      <c r="C232" s="323">
        <f t="shared" si="34"/>
        <v>226</v>
      </c>
      <c r="D232" s="324" t="s">
        <v>1</v>
      </c>
      <c r="E232" s="324">
        <v>12</v>
      </c>
      <c r="F232" s="324" t="s">
        <v>19</v>
      </c>
      <c r="G232" s="325">
        <v>23</v>
      </c>
      <c r="H232" s="325">
        <v>294</v>
      </c>
      <c r="I232" s="327" t="s">
        <v>23</v>
      </c>
      <c r="K232" s="323">
        <f t="shared" si="35"/>
        <v>226</v>
      </c>
      <c r="L232" s="324" t="s">
        <v>1</v>
      </c>
      <c r="M232" s="324">
        <v>11</v>
      </c>
      <c r="N232" s="324" t="s">
        <v>19</v>
      </c>
      <c r="O232" s="325">
        <v>11</v>
      </c>
      <c r="P232" s="325">
        <v>107</v>
      </c>
      <c r="Q232" s="327" t="s">
        <v>23</v>
      </c>
      <c r="S232" s="323">
        <f t="shared" si="36"/>
        <v>226</v>
      </c>
      <c r="T232" s="324" t="s">
        <v>1</v>
      </c>
      <c r="U232" s="324">
        <v>10</v>
      </c>
      <c r="V232" s="324" t="s">
        <v>19</v>
      </c>
      <c r="W232" s="325">
        <v>20</v>
      </c>
      <c r="X232" s="325">
        <v>189</v>
      </c>
      <c r="Y232" s="327" t="s">
        <v>23</v>
      </c>
      <c r="AA232" s="341">
        <f t="shared" si="28"/>
        <v>23</v>
      </c>
      <c r="AB232" s="342" t="str">
        <f t="shared" si="28"/>
        <v>x</v>
      </c>
      <c r="AC232" s="343">
        <f t="shared" si="29"/>
        <v>294</v>
      </c>
      <c r="AD232" s="343" t="str">
        <f t="shared" si="29"/>
        <v>x</v>
      </c>
      <c r="AE232" s="342">
        <f t="shared" si="30"/>
        <v>11</v>
      </c>
      <c r="AF232" s="342" t="str">
        <f t="shared" si="30"/>
        <v>x</v>
      </c>
      <c r="AG232" s="343">
        <f t="shared" si="31"/>
        <v>107</v>
      </c>
      <c r="AH232" s="343" t="str">
        <f t="shared" si="31"/>
        <v>x</v>
      </c>
      <c r="AI232" s="342">
        <f t="shared" si="32"/>
        <v>20</v>
      </c>
      <c r="AJ232" s="342" t="str">
        <f t="shared" si="32"/>
        <v>x</v>
      </c>
      <c r="AK232" s="343">
        <f t="shared" si="33"/>
        <v>189</v>
      </c>
      <c r="AL232" s="348" t="str">
        <f t="shared" si="33"/>
        <v>x</v>
      </c>
      <c r="AN232" s="342" t="str">
        <f>IF(ISERROR(VLOOKUP($I232,'TB. Bantuan'!$C$3:$E$28,2,0)=0),"x",VLOOKUP($I232,'TB. Bantuan'!$C$3:$E$28,2,0))</f>
        <v>N</v>
      </c>
      <c r="AO232" s="342" t="str">
        <f>IF(ISERROR(VLOOKUP($Q232,'TB. Bantuan'!$C$3:$E$28,2,0)=0),"x",VLOOKUP($Q232,'TB. Bantuan'!$C$3:$E$28,2,0))</f>
        <v>N</v>
      </c>
      <c r="AP232" s="342" t="str">
        <f>IF(ISERROR(VLOOKUP($Y232,'TB. Bantuan'!$C$3:$E$28,2,0)=0),"x",VLOOKUP($Y232,'TB. Bantuan'!$C$3:$E$28,2,0))</f>
        <v>N</v>
      </c>
    </row>
    <row r="233" spans="2:42">
      <c r="B233" s="319" t="s">
        <v>21</v>
      </c>
      <c r="C233" s="323">
        <f t="shared" si="34"/>
        <v>227</v>
      </c>
      <c r="D233" s="324" t="s">
        <v>1</v>
      </c>
      <c r="E233" s="324">
        <v>12</v>
      </c>
      <c r="F233" s="324" t="s">
        <v>19</v>
      </c>
      <c r="G233" s="325">
        <v>10</v>
      </c>
      <c r="H233" s="325">
        <v>121</v>
      </c>
      <c r="I233" s="327" t="s">
        <v>23</v>
      </c>
      <c r="K233" s="323">
        <f t="shared" si="35"/>
        <v>227</v>
      </c>
      <c r="L233" s="324" t="s">
        <v>1</v>
      </c>
      <c r="M233" s="324">
        <v>11</v>
      </c>
      <c r="N233" s="324" t="s">
        <v>19</v>
      </c>
      <c r="O233" s="325">
        <v>25</v>
      </c>
      <c r="P233" s="325">
        <v>223</v>
      </c>
      <c r="Q233" s="327" t="s">
        <v>23</v>
      </c>
      <c r="S233" s="323">
        <f t="shared" si="36"/>
        <v>227</v>
      </c>
      <c r="T233" s="324" t="s">
        <v>1</v>
      </c>
      <c r="U233" s="324">
        <v>10</v>
      </c>
      <c r="V233" s="324" t="s">
        <v>19</v>
      </c>
      <c r="W233" s="325">
        <v>20.5</v>
      </c>
      <c r="X233" s="325">
        <v>221</v>
      </c>
      <c r="Y233" s="327" t="s">
        <v>23</v>
      </c>
      <c r="AA233" s="341">
        <f t="shared" si="28"/>
        <v>10</v>
      </c>
      <c r="AB233" s="342" t="str">
        <f t="shared" si="28"/>
        <v>x</v>
      </c>
      <c r="AC233" s="343">
        <f t="shared" si="29"/>
        <v>121</v>
      </c>
      <c r="AD233" s="343" t="str">
        <f t="shared" si="29"/>
        <v>x</v>
      </c>
      <c r="AE233" s="342">
        <f t="shared" si="30"/>
        <v>25</v>
      </c>
      <c r="AF233" s="342" t="str">
        <f t="shared" si="30"/>
        <v>x</v>
      </c>
      <c r="AG233" s="343">
        <f t="shared" si="31"/>
        <v>223</v>
      </c>
      <c r="AH233" s="343" t="str">
        <f t="shared" si="31"/>
        <v>x</v>
      </c>
      <c r="AI233" s="342">
        <f t="shared" si="32"/>
        <v>20.5</v>
      </c>
      <c r="AJ233" s="342" t="str">
        <f t="shared" si="32"/>
        <v>x</v>
      </c>
      <c r="AK233" s="343">
        <f t="shared" si="33"/>
        <v>221</v>
      </c>
      <c r="AL233" s="348" t="str">
        <f t="shared" si="33"/>
        <v>x</v>
      </c>
      <c r="AN233" s="342" t="str">
        <f>IF(ISERROR(VLOOKUP($I233,'TB. Bantuan'!$C$3:$E$28,2,0)=0),"x",VLOOKUP($I233,'TB. Bantuan'!$C$3:$E$28,2,0))</f>
        <v>N</v>
      </c>
      <c r="AO233" s="342" t="str">
        <f>IF(ISERROR(VLOOKUP($Q233,'TB. Bantuan'!$C$3:$E$28,2,0)=0),"x",VLOOKUP($Q233,'TB. Bantuan'!$C$3:$E$28,2,0))</f>
        <v>N</v>
      </c>
      <c r="AP233" s="342" t="str">
        <f>IF(ISERROR(VLOOKUP($Y233,'TB. Bantuan'!$C$3:$E$28,2,0)=0),"x",VLOOKUP($Y233,'TB. Bantuan'!$C$3:$E$28,2,0))</f>
        <v>N</v>
      </c>
    </row>
    <row r="234" spans="2:42">
      <c r="B234" s="319" t="s">
        <v>21</v>
      </c>
      <c r="C234" s="323">
        <f t="shared" si="34"/>
        <v>228</v>
      </c>
      <c r="D234" s="324" t="s">
        <v>1</v>
      </c>
      <c r="E234" s="324">
        <v>12</v>
      </c>
      <c r="F234" s="324" t="s">
        <v>19</v>
      </c>
      <c r="G234" s="325">
        <v>14.5</v>
      </c>
      <c r="H234" s="325">
        <v>156</v>
      </c>
      <c r="I234" s="327" t="s">
        <v>23</v>
      </c>
      <c r="K234" s="323">
        <f t="shared" si="35"/>
        <v>228</v>
      </c>
      <c r="L234" s="324" t="s">
        <v>1</v>
      </c>
      <c r="M234" s="324">
        <v>11</v>
      </c>
      <c r="N234" s="324" t="s">
        <v>19</v>
      </c>
      <c r="O234" s="325">
        <v>19</v>
      </c>
      <c r="P234" s="325">
        <v>154</v>
      </c>
      <c r="Q234" s="327" t="s">
        <v>23</v>
      </c>
      <c r="S234" s="323">
        <f t="shared" si="36"/>
        <v>228</v>
      </c>
      <c r="T234" s="324" t="s">
        <v>1</v>
      </c>
      <c r="U234" s="324">
        <v>10</v>
      </c>
      <c r="V234" s="324" t="s">
        <v>19</v>
      </c>
      <c r="W234" s="325">
        <v>23</v>
      </c>
      <c r="X234" s="325">
        <v>236</v>
      </c>
      <c r="Y234" s="327" t="s">
        <v>23</v>
      </c>
      <c r="AA234" s="341">
        <f t="shared" si="28"/>
        <v>14.5</v>
      </c>
      <c r="AB234" s="342" t="str">
        <f t="shared" si="28"/>
        <v>x</v>
      </c>
      <c r="AC234" s="343">
        <f t="shared" si="29"/>
        <v>156</v>
      </c>
      <c r="AD234" s="343" t="str">
        <f t="shared" si="29"/>
        <v>x</v>
      </c>
      <c r="AE234" s="342">
        <f t="shared" si="30"/>
        <v>19</v>
      </c>
      <c r="AF234" s="342" t="str">
        <f t="shared" si="30"/>
        <v>x</v>
      </c>
      <c r="AG234" s="343">
        <f t="shared" si="31"/>
        <v>154</v>
      </c>
      <c r="AH234" s="343" t="str">
        <f t="shared" si="31"/>
        <v>x</v>
      </c>
      <c r="AI234" s="342">
        <f t="shared" si="32"/>
        <v>23</v>
      </c>
      <c r="AJ234" s="342" t="str">
        <f t="shared" si="32"/>
        <v>x</v>
      </c>
      <c r="AK234" s="343">
        <f t="shared" si="33"/>
        <v>236</v>
      </c>
      <c r="AL234" s="348" t="str">
        <f t="shared" si="33"/>
        <v>x</v>
      </c>
      <c r="AN234" s="342" t="str">
        <f>IF(ISERROR(VLOOKUP($I234,'TB. Bantuan'!$C$3:$E$28,2,0)=0),"x",VLOOKUP($I234,'TB. Bantuan'!$C$3:$E$28,2,0))</f>
        <v>N</v>
      </c>
      <c r="AO234" s="342" t="str">
        <f>IF(ISERROR(VLOOKUP($Q234,'TB. Bantuan'!$C$3:$E$28,2,0)=0),"x",VLOOKUP($Q234,'TB. Bantuan'!$C$3:$E$28,2,0))</f>
        <v>N</v>
      </c>
      <c r="AP234" s="342" t="str">
        <f>IF(ISERROR(VLOOKUP($Y234,'TB. Bantuan'!$C$3:$E$28,2,0)=0),"x",VLOOKUP($Y234,'TB. Bantuan'!$C$3:$E$28,2,0))</f>
        <v>N</v>
      </c>
    </row>
    <row r="235" spans="2:42">
      <c r="B235" s="319" t="s">
        <v>21</v>
      </c>
      <c r="C235" s="323">
        <f t="shared" si="34"/>
        <v>229</v>
      </c>
      <c r="D235" s="324" t="s">
        <v>1</v>
      </c>
      <c r="E235" s="324">
        <v>12</v>
      </c>
      <c r="F235" s="324" t="s">
        <v>19</v>
      </c>
      <c r="G235" s="325">
        <v>18</v>
      </c>
      <c r="H235" s="325">
        <v>274</v>
      </c>
      <c r="I235" s="327" t="s">
        <v>24</v>
      </c>
      <c r="K235" s="323">
        <f t="shared" si="35"/>
        <v>229</v>
      </c>
      <c r="L235" s="324" t="s">
        <v>1</v>
      </c>
      <c r="M235" s="324">
        <v>11</v>
      </c>
      <c r="N235" s="324" t="s">
        <v>19</v>
      </c>
      <c r="O235" s="325">
        <v>21</v>
      </c>
      <c r="P235" s="325">
        <v>252</v>
      </c>
      <c r="Q235" s="327" t="s">
        <v>22</v>
      </c>
      <c r="S235" s="323">
        <f t="shared" si="36"/>
        <v>229</v>
      </c>
      <c r="T235" s="324" t="s">
        <v>1</v>
      </c>
      <c r="U235" s="324">
        <v>10</v>
      </c>
      <c r="V235" s="324" t="s">
        <v>19</v>
      </c>
      <c r="W235" s="325">
        <v>22</v>
      </c>
      <c r="X235" s="325">
        <v>194</v>
      </c>
      <c r="Y235" s="327" t="s">
        <v>23</v>
      </c>
      <c r="AA235" s="341">
        <f t="shared" si="28"/>
        <v>18</v>
      </c>
      <c r="AB235" s="342" t="str">
        <f t="shared" si="28"/>
        <v>x</v>
      </c>
      <c r="AC235" s="343">
        <f t="shared" si="29"/>
        <v>274</v>
      </c>
      <c r="AD235" s="343" t="str">
        <f t="shared" si="29"/>
        <v>x</v>
      </c>
      <c r="AE235" s="342">
        <f t="shared" si="30"/>
        <v>21</v>
      </c>
      <c r="AF235" s="342" t="str">
        <f t="shared" si="30"/>
        <v>x</v>
      </c>
      <c r="AG235" s="343">
        <f t="shared" si="31"/>
        <v>252</v>
      </c>
      <c r="AH235" s="343" t="str">
        <f t="shared" si="31"/>
        <v>x</v>
      </c>
      <c r="AI235" s="342">
        <f t="shared" si="32"/>
        <v>22</v>
      </c>
      <c r="AJ235" s="342" t="str">
        <f t="shared" si="32"/>
        <v>x</v>
      </c>
      <c r="AK235" s="343">
        <f t="shared" si="33"/>
        <v>194</v>
      </c>
      <c r="AL235" s="348" t="str">
        <f t="shared" si="33"/>
        <v>x</v>
      </c>
      <c r="AN235" s="342" t="str">
        <f>IF(ISERROR(VLOOKUP($I235,'TB. Bantuan'!$C$3:$E$28,2,0)=0),"x",VLOOKUP($I235,'TB. Bantuan'!$C$3:$E$28,2,0))</f>
        <v>DT</v>
      </c>
      <c r="AO235" s="342" t="str">
        <f>IF(ISERROR(VLOOKUP($Q235,'TB. Bantuan'!$C$3:$E$28,2,0)=0),"x",VLOOKUP($Q235,'TB. Bantuan'!$C$3:$E$28,2,0))</f>
        <v>T2</v>
      </c>
      <c r="AP235" s="342" t="str">
        <f>IF(ISERROR(VLOOKUP($Y235,'TB. Bantuan'!$C$3:$E$28,2,0)=0),"x",VLOOKUP($Y235,'TB. Bantuan'!$C$3:$E$28,2,0))</f>
        <v>N</v>
      </c>
    </row>
    <row r="236" spans="2:42">
      <c r="B236" s="319" t="s">
        <v>21</v>
      </c>
      <c r="C236" s="323">
        <f t="shared" si="34"/>
        <v>230</v>
      </c>
      <c r="D236" s="324" t="s">
        <v>1</v>
      </c>
      <c r="E236" s="324">
        <v>12</v>
      </c>
      <c r="F236" s="324" t="s">
        <v>19</v>
      </c>
      <c r="G236" s="325">
        <v>20</v>
      </c>
      <c r="H236" s="325">
        <v>416</v>
      </c>
      <c r="I236" s="327" t="s">
        <v>25</v>
      </c>
      <c r="K236" s="323">
        <f t="shared" si="35"/>
        <v>230</v>
      </c>
      <c r="L236" s="324" t="s">
        <v>1</v>
      </c>
      <c r="M236" s="324">
        <v>11</v>
      </c>
      <c r="N236" s="324" t="s">
        <v>19</v>
      </c>
      <c r="O236" s="325">
        <v>18</v>
      </c>
      <c r="P236" s="325">
        <v>190</v>
      </c>
      <c r="Q236" s="327" t="s">
        <v>24</v>
      </c>
      <c r="S236" s="323">
        <f t="shared" si="36"/>
        <v>230</v>
      </c>
      <c r="T236" s="324" t="s">
        <v>1</v>
      </c>
      <c r="U236" s="324">
        <v>10</v>
      </c>
      <c r="V236" s="324" t="s">
        <v>19</v>
      </c>
      <c r="W236" s="325">
        <v>18.5</v>
      </c>
      <c r="X236" s="325">
        <v>190</v>
      </c>
      <c r="Y236" s="327" t="s">
        <v>23</v>
      </c>
      <c r="AA236" s="341">
        <f t="shared" si="28"/>
        <v>20</v>
      </c>
      <c r="AB236" s="342" t="str">
        <f t="shared" si="28"/>
        <v>x</v>
      </c>
      <c r="AC236" s="343">
        <f t="shared" si="29"/>
        <v>416</v>
      </c>
      <c r="AD236" s="343" t="str">
        <f t="shared" si="29"/>
        <v>x</v>
      </c>
      <c r="AE236" s="342">
        <f t="shared" si="30"/>
        <v>18</v>
      </c>
      <c r="AF236" s="342" t="str">
        <f t="shared" si="30"/>
        <v>x</v>
      </c>
      <c r="AG236" s="343">
        <f t="shared" si="31"/>
        <v>190</v>
      </c>
      <c r="AH236" s="343" t="str">
        <f t="shared" si="31"/>
        <v>x</v>
      </c>
      <c r="AI236" s="342">
        <f t="shared" si="32"/>
        <v>18.5</v>
      </c>
      <c r="AJ236" s="342" t="str">
        <f t="shared" si="32"/>
        <v>x</v>
      </c>
      <c r="AK236" s="343">
        <f t="shared" si="33"/>
        <v>190</v>
      </c>
      <c r="AL236" s="348" t="str">
        <f t="shared" si="33"/>
        <v>x</v>
      </c>
      <c r="AN236" s="342" t="str">
        <f>IF(ISERROR(VLOOKUP($I236,'TB. Bantuan'!$C$3:$E$28,2,0)=0),"x",VLOOKUP($I236,'TB. Bantuan'!$C$3:$E$28,2,0))</f>
        <v>C2</v>
      </c>
      <c r="AO236" s="342" t="str">
        <f>IF(ISERROR(VLOOKUP($Q236,'TB. Bantuan'!$C$3:$E$28,2,0)=0),"x",VLOOKUP($Q236,'TB. Bantuan'!$C$3:$E$28,2,0))</f>
        <v>DT</v>
      </c>
      <c r="AP236" s="342" t="str">
        <f>IF(ISERROR(VLOOKUP($Y236,'TB. Bantuan'!$C$3:$E$28,2,0)=0),"x",VLOOKUP($Y236,'TB. Bantuan'!$C$3:$E$28,2,0))</f>
        <v>N</v>
      </c>
    </row>
    <row r="237" spans="2:42">
      <c r="B237" s="319" t="s">
        <v>21</v>
      </c>
      <c r="C237" s="323">
        <f t="shared" si="34"/>
        <v>231</v>
      </c>
      <c r="D237" s="324" t="s">
        <v>1</v>
      </c>
      <c r="E237" s="324">
        <v>12</v>
      </c>
      <c r="F237" s="324" t="s">
        <v>19</v>
      </c>
      <c r="G237" s="325">
        <v>24</v>
      </c>
      <c r="H237" s="325">
        <v>241</v>
      </c>
      <c r="I237" s="327" t="s">
        <v>24</v>
      </c>
      <c r="K237" s="323">
        <f t="shared" si="35"/>
        <v>231</v>
      </c>
      <c r="L237" s="324" t="s">
        <v>1</v>
      </c>
      <c r="M237" s="324">
        <v>11</v>
      </c>
      <c r="N237" s="324" t="s">
        <v>19</v>
      </c>
      <c r="O237" s="325">
        <v>24</v>
      </c>
      <c r="P237" s="325">
        <v>310</v>
      </c>
      <c r="Q237" s="327" t="s">
        <v>23</v>
      </c>
      <c r="S237" s="323">
        <f t="shared" si="36"/>
        <v>231</v>
      </c>
      <c r="T237" s="324" t="s">
        <v>1</v>
      </c>
      <c r="U237" s="324">
        <v>10</v>
      </c>
      <c r="V237" s="324" t="s">
        <v>19</v>
      </c>
      <c r="W237" s="325">
        <v>22</v>
      </c>
      <c r="X237" s="325">
        <v>198</v>
      </c>
      <c r="Y237" s="327" t="s">
        <v>23</v>
      </c>
      <c r="AA237" s="341">
        <f t="shared" si="28"/>
        <v>24</v>
      </c>
      <c r="AB237" s="342" t="str">
        <f t="shared" si="28"/>
        <v>x</v>
      </c>
      <c r="AC237" s="343">
        <f t="shared" si="29"/>
        <v>241</v>
      </c>
      <c r="AD237" s="343" t="str">
        <f t="shared" si="29"/>
        <v>x</v>
      </c>
      <c r="AE237" s="342">
        <f t="shared" si="30"/>
        <v>24</v>
      </c>
      <c r="AF237" s="342" t="str">
        <f t="shared" si="30"/>
        <v>x</v>
      </c>
      <c r="AG237" s="343">
        <f t="shared" si="31"/>
        <v>310</v>
      </c>
      <c r="AH237" s="343" t="str">
        <f t="shared" si="31"/>
        <v>x</v>
      </c>
      <c r="AI237" s="342">
        <f t="shared" si="32"/>
        <v>22</v>
      </c>
      <c r="AJ237" s="342" t="str">
        <f t="shared" si="32"/>
        <v>x</v>
      </c>
      <c r="AK237" s="343">
        <f t="shared" si="33"/>
        <v>198</v>
      </c>
      <c r="AL237" s="348" t="str">
        <f t="shared" si="33"/>
        <v>x</v>
      </c>
      <c r="AN237" s="342" t="str">
        <f>IF(ISERROR(VLOOKUP($I237,'TB. Bantuan'!$C$3:$E$28,2,0)=0),"x",VLOOKUP($I237,'TB. Bantuan'!$C$3:$E$28,2,0))</f>
        <v>DT</v>
      </c>
      <c r="AO237" s="342" t="str">
        <f>IF(ISERROR(VLOOKUP($Q237,'TB. Bantuan'!$C$3:$E$28,2,0)=0),"x",VLOOKUP($Q237,'TB. Bantuan'!$C$3:$E$28,2,0))</f>
        <v>N</v>
      </c>
      <c r="AP237" s="342" t="str">
        <f>IF(ISERROR(VLOOKUP($Y237,'TB. Bantuan'!$C$3:$E$28,2,0)=0),"x",VLOOKUP($Y237,'TB. Bantuan'!$C$3:$E$28,2,0))</f>
        <v>N</v>
      </c>
    </row>
    <row r="238" spans="2:42">
      <c r="B238" s="319" t="s">
        <v>21</v>
      </c>
      <c r="C238" s="323">
        <f t="shared" si="34"/>
        <v>232</v>
      </c>
      <c r="D238" s="324" t="s">
        <v>1</v>
      </c>
      <c r="E238" s="324">
        <v>12</v>
      </c>
      <c r="F238" s="324" t="s">
        <v>19</v>
      </c>
      <c r="G238" s="325">
        <v>25</v>
      </c>
      <c r="H238" s="325">
        <v>338</v>
      </c>
      <c r="I238" s="327" t="s">
        <v>23</v>
      </c>
      <c r="K238" s="323">
        <f t="shared" si="35"/>
        <v>232</v>
      </c>
      <c r="L238" s="324" t="s">
        <v>1</v>
      </c>
      <c r="M238" s="324">
        <v>11</v>
      </c>
      <c r="N238" s="324" t="s">
        <v>19</v>
      </c>
      <c r="O238" s="325">
        <v>29</v>
      </c>
      <c r="P238" s="325">
        <v>243</v>
      </c>
      <c r="Q238" s="327" t="s">
        <v>23</v>
      </c>
      <c r="S238" s="323">
        <f t="shared" si="36"/>
        <v>232</v>
      </c>
      <c r="T238" s="324" t="s">
        <v>1</v>
      </c>
      <c r="U238" s="324">
        <v>10</v>
      </c>
      <c r="V238" s="324" t="s">
        <v>19</v>
      </c>
      <c r="W238" s="325">
        <v>21</v>
      </c>
      <c r="X238" s="325">
        <v>170</v>
      </c>
      <c r="Y238" s="327" t="s">
        <v>23</v>
      </c>
      <c r="AA238" s="341">
        <f t="shared" si="28"/>
        <v>25</v>
      </c>
      <c r="AB238" s="342" t="str">
        <f t="shared" si="28"/>
        <v>x</v>
      </c>
      <c r="AC238" s="343">
        <f t="shared" si="29"/>
        <v>338</v>
      </c>
      <c r="AD238" s="343" t="str">
        <f t="shared" si="29"/>
        <v>x</v>
      </c>
      <c r="AE238" s="342">
        <f t="shared" si="30"/>
        <v>29</v>
      </c>
      <c r="AF238" s="342" t="str">
        <f t="shared" si="30"/>
        <v>x</v>
      </c>
      <c r="AG238" s="343">
        <f t="shared" si="31"/>
        <v>243</v>
      </c>
      <c r="AH238" s="343" t="str">
        <f t="shared" si="31"/>
        <v>x</v>
      </c>
      <c r="AI238" s="342">
        <f t="shared" si="32"/>
        <v>21</v>
      </c>
      <c r="AJ238" s="342" t="str">
        <f t="shared" si="32"/>
        <v>x</v>
      </c>
      <c r="AK238" s="343">
        <f t="shared" si="33"/>
        <v>170</v>
      </c>
      <c r="AL238" s="348" t="str">
        <f t="shared" si="33"/>
        <v>x</v>
      </c>
      <c r="AN238" s="342" t="str">
        <f>IF(ISERROR(VLOOKUP($I238,'TB. Bantuan'!$C$3:$E$28,2,0)=0),"x",VLOOKUP($I238,'TB. Bantuan'!$C$3:$E$28,2,0))</f>
        <v>N</v>
      </c>
      <c r="AO238" s="342" t="str">
        <f>IF(ISERROR(VLOOKUP($Q238,'TB. Bantuan'!$C$3:$E$28,2,0)=0),"x",VLOOKUP($Q238,'TB. Bantuan'!$C$3:$E$28,2,0))</f>
        <v>N</v>
      </c>
      <c r="AP238" s="342" t="str">
        <f>IF(ISERROR(VLOOKUP($Y238,'TB. Bantuan'!$C$3:$E$28,2,0)=0),"x",VLOOKUP($Y238,'TB. Bantuan'!$C$3:$E$28,2,0))</f>
        <v>N</v>
      </c>
    </row>
    <row r="239" spans="2:42">
      <c r="B239" s="319" t="s">
        <v>21</v>
      </c>
      <c r="C239" s="323">
        <f t="shared" si="34"/>
        <v>233</v>
      </c>
      <c r="D239" s="324" t="s">
        <v>1</v>
      </c>
      <c r="E239" s="324">
        <v>12</v>
      </c>
      <c r="F239" s="324" t="s">
        <v>19</v>
      </c>
      <c r="G239" s="325">
        <v>25.5</v>
      </c>
      <c r="H239" s="325">
        <v>291</v>
      </c>
      <c r="I239" s="327" t="s">
        <v>23</v>
      </c>
      <c r="K239" s="323">
        <f t="shared" si="35"/>
        <v>233</v>
      </c>
      <c r="L239" s="324" t="s">
        <v>1</v>
      </c>
      <c r="M239" s="324">
        <v>11</v>
      </c>
      <c r="N239" s="324" t="s">
        <v>19</v>
      </c>
      <c r="O239" s="325">
        <v>27</v>
      </c>
      <c r="P239" s="325">
        <v>375</v>
      </c>
      <c r="Q239" s="327" t="s">
        <v>23</v>
      </c>
      <c r="S239" s="323">
        <f t="shared" si="36"/>
        <v>233</v>
      </c>
      <c r="T239" s="324" t="s">
        <v>1</v>
      </c>
      <c r="U239" s="324">
        <v>10</v>
      </c>
      <c r="V239" s="324" t="s">
        <v>19</v>
      </c>
      <c r="W239" s="325">
        <v>28</v>
      </c>
      <c r="X239" s="325">
        <v>320</v>
      </c>
      <c r="Y239" s="327" t="s">
        <v>23</v>
      </c>
      <c r="AA239" s="341">
        <f t="shared" si="28"/>
        <v>25.5</v>
      </c>
      <c r="AB239" s="342" t="str">
        <f t="shared" si="28"/>
        <v>x</v>
      </c>
      <c r="AC239" s="343">
        <f t="shared" si="29"/>
        <v>291</v>
      </c>
      <c r="AD239" s="343" t="str">
        <f t="shared" si="29"/>
        <v>x</v>
      </c>
      <c r="AE239" s="342">
        <f t="shared" si="30"/>
        <v>27</v>
      </c>
      <c r="AF239" s="342" t="str">
        <f t="shared" si="30"/>
        <v>x</v>
      </c>
      <c r="AG239" s="343">
        <f t="shared" si="31"/>
        <v>375</v>
      </c>
      <c r="AH239" s="343" t="str">
        <f t="shared" si="31"/>
        <v>x</v>
      </c>
      <c r="AI239" s="342">
        <f t="shared" si="32"/>
        <v>28</v>
      </c>
      <c r="AJ239" s="342" t="str">
        <f t="shared" si="32"/>
        <v>x</v>
      </c>
      <c r="AK239" s="343">
        <f t="shared" si="33"/>
        <v>320</v>
      </c>
      <c r="AL239" s="348" t="str">
        <f t="shared" si="33"/>
        <v>x</v>
      </c>
      <c r="AN239" s="342" t="str">
        <f>IF(ISERROR(VLOOKUP($I239,'TB. Bantuan'!$C$3:$E$28,2,0)=0),"x",VLOOKUP($I239,'TB. Bantuan'!$C$3:$E$28,2,0))</f>
        <v>N</v>
      </c>
      <c r="AO239" s="342" t="str">
        <f>IF(ISERROR(VLOOKUP($Q239,'TB. Bantuan'!$C$3:$E$28,2,0)=0),"x",VLOOKUP($Q239,'TB. Bantuan'!$C$3:$E$28,2,0))</f>
        <v>N</v>
      </c>
      <c r="AP239" s="342" t="str">
        <f>IF(ISERROR(VLOOKUP($Y239,'TB. Bantuan'!$C$3:$E$28,2,0)=0),"x",VLOOKUP($Y239,'TB. Bantuan'!$C$3:$E$28,2,0))</f>
        <v>N</v>
      </c>
    </row>
    <row r="240" spans="2:42">
      <c r="B240" s="319" t="s">
        <v>21</v>
      </c>
      <c r="C240" s="323">
        <f t="shared" si="34"/>
        <v>234</v>
      </c>
      <c r="D240" s="324" t="s">
        <v>1</v>
      </c>
      <c r="E240" s="324">
        <v>12</v>
      </c>
      <c r="F240" s="324" t="s">
        <v>19</v>
      </c>
      <c r="G240" s="325">
        <v>23</v>
      </c>
      <c r="H240" s="325">
        <v>141</v>
      </c>
      <c r="I240" s="327" t="s">
        <v>23</v>
      </c>
      <c r="K240" s="323">
        <f t="shared" si="35"/>
        <v>234</v>
      </c>
      <c r="L240" s="324" t="s">
        <v>1</v>
      </c>
      <c r="M240" s="324">
        <v>11</v>
      </c>
      <c r="N240" s="324" t="s">
        <v>19</v>
      </c>
      <c r="O240" s="325">
        <v>22</v>
      </c>
      <c r="P240" s="325">
        <v>236</v>
      </c>
      <c r="Q240" s="327" t="s">
        <v>23</v>
      </c>
      <c r="S240" s="323">
        <f t="shared" si="36"/>
        <v>234</v>
      </c>
      <c r="T240" s="324" t="s">
        <v>1</v>
      </c>
      <c r="U240" s="324">
        <v>10</v>
      </c>
      <c r="V240" s="324" t="s">
        <v>19</v>
      </c>
      <c r="W240" s="325">
        <v>25.5</v>
      </c>
      <c r="X240" s="325">
        <v>307</v>
      </c>
      <c r="Y240" s="327" t="s">
        <v>23</v>
      </c>
      <c r="AA240" s="341">
        <f t="shared" si="28"/>
        <v>23</v>
      </c>
      <c r="AB240" s="342" t="str">
        <f t="shared" si="28"/>
        <v>x</v>
      </c>
      <c r="AC240" s="343">
        <f t="shared" si="29"/>
        <v>141</v>
      </c>
      <c r="AD240" s="343" t="str">
        <f t="shared" si="29"/>
        <v>x</v>
      </c>
      <c r="AE240" s="342">
        <f t="shared" si="30"/>
        <v>22</v>
      </c>
      <c r="AF240" s="342" t="str">
        <f t="shared" si="30"/>
        <v>x</v>
      </c>
      <c r="AG240" s="343">
        <f t="shared" si="31"/>
        <v>236</v>
      </c>
      <c r="AH240" s="343" t="str">
        <f t="shared" si="31"/>
        <v>x</v>
      </c>
      <c r="AI240" s="342">
        <f t="shared" si="32"/>
        <v>25.5</v>
      </c>
      <c r="AJ240" s="342" t="str">
        <f t="shared" si="32"/>
        <v>x</v>
      </c>
      <c r="AK240" s="343">
        <f t="shared" si="33"/>
        <v>307</v>
      </c>
      <c r="AL240" s="348" t="str">
        <f t="shared" si="33"/>
        <v>x</v>
      </c>
      <c r="AN240" s="342" t="str">
        <f>IF(ISERROR(VLOOKUP($I240,'TB. Bantuan'!$C$3:$E$28,2,0)=0),"x",VLOOKUP($I240,'TB. Bantuan'!$C$3:$E$28,2,0))</f>
        <v>N</v>
      </c>
      <c r="AO240" s="342" t="str">
        <f>IF(ISERROR(VLOOKUP($Q240,'TB. Bantuan'!$C$3:$E$28,2,0)=0),"x",VLOOKUP($Q240,'TB. Bantuan'!$C$3:$E$28,2,0))</f>
        <v>N</v>
      </c>
      <c r="AP240" s="342" t="str">
        <f>IF(ISERROR(VLOOKUP($Y240,'TB. Bantuan'!$C$3:$E$28,2,0)=0),"x",VLOOKUP($Y240,'TB. Bantuan'!$C$3:$E$28,2,0))</f>
        <v>N</v>
      </c>
    </row>
    <row r="241" spans="2:42">
      <c r="B241" s="319" t="s">
        <v>21</v>
      </c>
      <c r="C241" s="323">
        <f t="shared" si="34"/>
        <v>235</v>
      </c>
      <c r="D241" s="324" t="s">
        <v>1</v>
      </c>
      <c r="E241" s="324">
        <v>12</v>
      </c>
      <c r="F241" s="324" t="s">
        <v>19</v>
      </c>
      <c r="G241" s="325">
        <v>18</v>
      </c>
      <c r="H241" s="325">
        <v>129</v>
      </c>
      <c r="I241" s="327" t="s">
        <v>23</v>
      </c>
      <c r="K241" s="323">
        <f t="shared" si="35"/>
        <v>235</v>
      </c>
      <c r="L241" s="324" t="s">
        <v>1</v>
      </c>
      <c r="M241" s="324">
        <v>11</v>
      </c>
      <c r="N241" s="324" t="s">
        <v>19</v>
      </c>
      <c r="O241" s="325">
        <v>18</v>
      </c>
      <c r="P241" s="325">
        <v>187</v>
      </c>
      <c r="Q241" s="327" t="s">
        <v>23</v>
      </c>
      <c r="S241" s="323">
        <f t="shared" si="36"/>
        <v>235</v>
      </c>
      <c r="T241" s="324" t="s">
        <v>1</v>
      </c>
      <c r="U241" s="324">
        <v>10</v>
      </c>
      <c r="V241" s="324" t="s">
        <v>19</v>
      </c>
      <c r="W241" s="325">
        <v>15</v>
      </c>
      <c r="X241" s="325">
        <v>85</v>
      </c>
      <c r="Y241" s="327" t="s">
        <v>24</v>
      </c>
      <c r="AA241" s="341">
        <f t="shared" si="28"/>
        <v>18</v>
      </c>
      <c r="AB241" s="342" t="str">
        <f t="shared" si="28"/>
        <v>x</v>
      </c>
      <c r="AC241" s="343">
        <f t="shared" si="29"/>
        <v>129</v>
      </c>
      <c r="AD241" s="343" t="str">
        <f t="shared" si="29"/>
        <v>x</v>
      </c>
      <c r="AE241" s="342">
        <f t="shared" si="30"/>
        <v>18</v>
      </c>
      <c r="AF241" s="342" t="str">
        <f t="shared" si="30"/>
        <v>x</v>
      </c>
      <c r="AG241" s="343">
        <f t="shared" si="31"/>
        <v>187</v>
      </c>
      <c r="AH241" s="343" t="str">
        <f t="shared" si="31"/>
        <v>x</v>
      </c>
      <c r="AI241" s="342">
        <f t="shared" si="32"/>
        <v>15</v>
      </c>
      <c r="AJ241" s="342" t="str">
        <f t="shared" si="32"/>
        <v>x</v>
      </c>
      <c r="AK241" s="343">
        <f t="shared" si="33"/>
        <v>85</v>
      </c>
      <c r="AL241" s="348" t="str">
        <f t="shared" si="33"/>
        <v>x</v>
      </c>
      <c r="AN241" s="342" t="str">
        <f>IF(ISERROR(VLOOKUP($I241,'TB. Bantuan'!$C$3:$E$28,2,0)=0),"x",VLOOKUP($I241,'TB. Bantuan'!$C$3:$E$28,2,0))</f>
        <v>N</v>
      </c>
      <c r="AO241" s="342" t="str">
        <f>IF(ISERROR(VLOOKUP($Q241,'TB. Bantuan'!$C$3:$E$28,2,0)=0),"x",VLOOKUP($Q241,'TB. Bantuan'!$C$3:$E$28,2,0))</f>
        <v>N</v>
      </c>
      <c r="AP241" s="342" t="str">
        <f>IF(ISERROR(VLOOKUP($Y241,'TB. Bantuan'!$C$3:$E$28,2,0)=0),"x",VLOOKUP($Y241,'TB. Bantuan'!$C$3:$E$28,2,0))</f>
        <v>DT</v>
      </c>
    </row>
    <row r="242" spans="2:42">
      <c r="B242" s="319" t="s">
        <v>21</v>
      </c>
      <c r="C242" s="323">
        <f t="shared" si="34"/>
        <v>236</v>
      </c>
      <c r="D242" s="324" t="s">
        <v>1</v>
      </c>
      <c r="E242" s="324">
        <v>12</v>
      </c>
      <c r="F242" s="324" t="s">
        <v>19</v>
      </c>
      <c r="G242" s="325">
        <v>21</v>
      </c>
      <c r="H242" s="325">
        <v>193</v>
      </c>
      <c r="I242" s="327" t="s">
        <v>23</v>
      </c>
      <c r="K242" s="323">
        <f t="shared" si="35"/>
        <v>236</v>
      </c>
      <c r="L242" s="324" t="s">
        <v>1</v>
      </c>
      <c r="M242" s="324">
        <v>11</v>
      </c>
      <c r="N242" s="324" t="s">
        <v>19</v>
      </c>
      <c r="O242" s="325">
        <v>19</v>
      </c>
      <c r="P242" s="325">
        <v>240</v>
      </c>
      <c r="Q242" s="327" t="s">
        <v>23</v>
      </c>
      <c r="S242" s="323">
        <f t="shared" si="36"/>
        <v>236</v>
      </c>
      <c r="T242" s="324" t="s">
        <v>1</v>
      </c>
      <c r="U242" s="324">
        <v>10</v>
      </c>
      <c r="V242" s="324" t="s">
        <v>19</v>
      </c>
      <c r="W242" s="325">
        <v>23</v>
      </c>
      <c r="X242" s="325">
        <v>286</v>
      </c>
      <c r="Y242" s="327" t="s">
        <v>23</v>
      </c>
      <c r="AA242" s="341">
        <f t="shared" si="28"/>
        <v>21</v>
      </c>
      <c r="AB242" s="342" t="str">
        <f t="shared" si="28"/>
        <v>x</v>
      </c>
      <c r="AC242" s="343">
        <f t="shared" si="29"/>
        <v>193</v>
      </c>
      <c r="AD242" s="343" t="str">
        <f t="shared" si="29"/>
        <v>x</v>
      </c>
      <c r="AE242" s="342">
        <f t="shared" si="30"/>
        <v>19</v>
      </c>
      <c r="AF242" s="342" t="str">
        <f t="shared" si="30"/>
        <v>x</v>
      </c>
      <c r="AG242" s="343">
        <f t="shared" si="31"/>
        <v>240</v>
      </c>
      <c r="AH242" s="343" t="str">
        <f t="shared" si="31"/>
        <v>x</v>
      </c>
      <c r="AI242" s="342">
        <f t="shared" si="32"/>
        <v>23</v>
      </c>
      <c r="AJ242" s="342" t="str">
        <f t="shared" si="32"/>
        <v>x</v>
      </c>
      <c r="AK242" s="343">
        <f t="shared" si="33"/>
        <v>286</v>
      </c>
      <c r="AL242" s="348" t="str">
        <f t="shared" si="33"/>
        <v>x</v>
      </c>
      <c r="AN242" s="342" t="str">
        <f>IF(ISERROR(VLOOKUP($I242,'TB. Bantuan'!$C$3:$E$28,2,0)=0),"x",VLOOKUP($I242,'TB. Bantuan'!$C$3:$E$28,2,0))</f>
        <v>N</v>
      </c>
      <c r="AO242" s="342" t="str">
        <f>IF(ISERROR(VLOOKUP($Q242,'TB. Bantuan'!$C$3:$E$28,2,0)=0),"x",VLOOKUP($Q242,'TB. Bantuan'!$C$3:$E$28,2,0))</f>
        <v>N</v>
      </c>
      <c r="AP242" s="342" t="str">
        <f>IF(ISERROR(VLOOKUP($Y242,'TB. Bantuan'!$C$3:$E$28,2,0)=0),"x",VLOOKUP($Y242,'TB. Bantuan'!$C$3:$E$28,2,0))</f>
        <v>N</v>
      </c>
    </row>
    <row r="243" spans="2:42">
      <c r="B243" s="319" t="s">
        <v>21</v>
      </c>
      <c r="C243" s="323">
        <f t="shared" si="34"/>
        <v>237</v>
      </c>
      <c r="D243" s="324" t="s">
        <v>1</v>
      </c>
      <c r="E243" s="324">
        <v>12</v>
      </c>
      <c r="F243" s="324" t="s">
        <v>19</v>
      </c>
      <c r="G243" s="325">
        <v>23</v>
      </c>
      <c r="H243" s="325">
        <v>308</v>
      </c>
      <c r="I243" s="327" t="s">
        <v>23</v>
      </c>
      <c r="K243" s="323">
        <f t="shared" si="35"/>
        <v>237</v>
      </c>
      <c r="L243" s="324" t="s">
        <v>1</v>
      </c>
      <c r="M243" s="324">
        <v>11</v>
      </c>
      <c r="N243" s="324" t="s">
        <v>19</v>
      </c>
      <c r="O243" s="325">
        <v>26</v>
      </c>
      <c r="P243" s="325">
        <v>259</v>
      </c>
      <c r="Q243" s="327" t="s">
        <v>23</v>
      </c>
      <c r="S243" s="323">
        <f t="shared" si="36"/>
        <v>237</v>
      </c>
      <c r="T243" s="324" t="s">
        <v>1</v>
      </c>
      <c r="U243" s="324">
        <v>10</v>
      </c>
      <c r="V243" s="324" t="s">
        <v>19</v>
      </c>
      <c r="W243" s="325">
        <v>22</v>
      </c>
      <c r="X243" s="325">
        <v>184</v>
      </c>
      <c r="Y243" s="327" t="s">
        <v>23</v>
      </c>
      <c r="AA243" s="341">
        <f t="shared" si="28"/>
        <v>23</v>
      </c>
      <c r="AB243" s="342" t="str">
        <f t="shared" si="28"/>
        <v>x</v>
      </c>
      <c r="AC243" s="343">
        <f t="shared" si="29"/>
        <v>308</v>
      </c>
      <c r="AD243" s="343" t="str">
        <f t="shared" si="29"/>
        <v>x</v>
      </c>
      <c r="AE243" s="342">
        <f t="shared" si="30"/>
        <v>26</v>
      </c>
      <c r="AF243" s="342" t="str">
        <f t="shared" si="30"/>
        <v>x</v>
      </c>
      <c r="AG243" s="343">
        <f t="shared" si="31"/>
        <v>259</v>
      </c>
      <c r="AH243" s="343" t="str">
        <f t="shared" si="31"/>
        <v>x</v>
      </c>
      <c r="AI243" s="342">
        <f t="shared" si="32"/>
        <v>22</v>
      </c>
      <c r="AJ243" s="342" t="str">
        <f t="shared" si="32"/>
        <v>x</v>
      </c>
      <c r="AK243" s="343">
        <f t="shared" si="33"/>
        <v>184</v>
      </c>
      <c r="AL243" s="348" t="str">
        <f t="shared" si="33"/>
        <v>x</v>
      </c>
      <c r="AN243" s="342" t="str">
        <f>IF(ISERROR(VLOOKUP($I243,'TB. Bantuan'!$C$3:$E$28,2,0)=0),"x",VLOOKUP($I243,'TB. Bantuan'!$C$3:$E$28,2,0))</f>
        <v>N</v>
      </c>
      <c r="AO243" s="342" t="str">
        <f>IF(ISERROR(VLOOKUP($Q243,'TB. Bantuan'!$C$3:$E$28,2,0)=0),"x",VLOOKUP($Q243,'TB. Bantuan'!$C$3:$E$28,2,0))</f>
        <v>N</v>
      </c>
      <c r="AP243" s="342" t="str">
        <f>IF(ISERROR(VLOOKUP($Y243,'TB. Bantuan'!$C$3:$E$28,2,0)=0),"x",VLOOKUP($Y243,'TB. Bantuan'!$C$3:$E$28,2,0))</f>
        <v>N</v>
      </c>
    </row>
    <row r="244" spans="2:42">
      <c r="B244" s="319" t="s">
        <v>21</v>
      </c>
      <c r="C244" s="323">
        <f t="shared" si="34"/>
        <v>238</v>
      </c>
      <c r="D244" s="324" t="s">
        <v>1</v>
      </c>
      <c r="E244" s="324">
        <v>12</v>
      </c>
      <c r="F244" s="324" t="s">
        <v>19</v>
      </c>
      <c r="G244" s="325">
        <v>23</v>
      </c>
      <c r="H244" s="325">
        <v>241</v>
      </c>
      <c r="I244" s="327" t="s">
        <v>23</v>
      </c>
      <c r="K244" s="323">
        <f t="shared" si="35"/>
        <v>238</v>
      </c>
      <c r="L244" s="324" t="s">
        <v>1</v>
      </c>
      <c r="M244" s="324">
        <v>11</v>
      </c>
      <c r="N244" s="324" t="s">
        <v>19</v>
      </c>
      <c r="O244" s="325">
        <v>24</v>
      </c>
      <c r="P244" s="325">
        <v>243</v>
      </c>
      <c r="Q244" s="327" t="s">
        <v>23</v>
      </c>
      <c r="S244" s="323">
        <f t="shared" si="36"/>
        <v>238</v>
      </c>
      <c r="T244" s="324" t="s">
        <v>1</v>
      </c>
      <c r="U244" s="324">
        <v>10</v>
      </c>
      <c r="V244" s="324" t="s">
        <v>19</v>
      </c>
      <c r="W244" s="325">
        <v>22</v>
      </c>
      <c r="X244" s="325">
        <v>291</v>
      </c>
      <c r="Y244" s="327" t="s">
        <v>23</v>
      </c>
      <c r="AA244" s="341">
        <f t="shared" si="28"/>
        <v>23</v>
      </c>
      <c r="AB244" s="342" t="str">
        <f t="shared" si="28"/>
        <v>x</v>
      </c>
      <c r="AC244" s="343">
        <f t="shared" si="29"/>
        <v>241</v>
      </c>
      <c r="AD244" s="343" t="str">
        <f t="shared" si="29"/>
        <v>x</v>
      </c>
      <c r="AE244" s="342">
        <f t="shared" si="30"/>
        <v>24</v>
      </c>
      <c r="AF244" s="342" t="str">
        <f t="shared" si="30"/>
        <v>x</v>
      </c>
      <c r="AG244" s="343">
        <f t="shared" si="31"/>
        <v>243</v>
      </c>
      <c r="AH244" s="343" t="str">
        <f t="shared" si="31"/>
        <v>x</v>
      </c>
      <c r="AI244" s="342">
        <f t="shared" si="32"/>
        <v>22</v>
      </c>
      <c r="AJ244" s="342" t="str">
        <f t="shared" si="32"/>
        <v>x</v>
      </c>
      <c r="AK244" s="343">
        <f t="shared" si="33"/>
        <v>291</v>
      </c>
      <c r="AL244" s="348" t="str">
        <f t="shared" si="33"/>
        <v>x</v>
      </c>
      <c r="AN244" s="342" t="str">
        <f>IF(ISERROR(VLOOKUP($I244,'TB. Bantuan'!$C$3:$E$28,2,0)=0),"x",VLOOKUP($I244,'TB. Bantuan'!$C$3:$E$28,2,0))</f>
        <v>N</v>
      </c>
      <c r="AO244" s="342" t="str">
        <f>IF(ISERROR(VLOOKUP($Q244,'TB. Bantuan'!$C$3:$E$28,2,0)=0),"x",VLOOKUP($Q244,'TB. Bantuan'!$C$3:$E$28,2,0))</f>
        <v>N</v>
      </c>
      <c r="AP244" s="342" t="str">
        <f>IF(ISERROR(VLOOKUP($Y244,'TB. Bantuan'!$C$3:$E$28,2,0)=0),"x",VLOOKUP($Y244,'TB. Bantuan'!$C$3:$E$28,2,0))</f>
        <v>N</v>
      </c>
    </row>
    <row r="245" spans="2:42">
      <c r="B245" s="319" t="s">
        <v>21</v>
      </c>
      <c r="C245" s="323">
        <f t="shared" si="34"/>
        <v>239</v>
      </c>
      <c r="D245" s="324" t="s">
        <v>1</v>
      </c>
      <c r="E245" s="324">
        <v>12</v>
      </c>
      <c r="F245" s="324" t="s">
        <v>19</v>
      </c>
      <c r="G245" s="325">
        <v>18</v>
      </c>
      <c r="H245" s="325">
        <v>250</v>
      </c>
      <c r="I245" s="327" t="s">
        <v>23</v>
      </c>
      <c r="K245" s="323">
        <f t="shared" si="35"/>
        <v>239</v>
      </c>
      <c r="L245" s="324" t="s">
        <v>1</v>
      </c>
      <c r="M245" s="324">
        <v>11</v>
      </c>
      <c r="N245" s="324" t="s">
        <v>19</v>
      </c>
      <c r="O245" s="325">
        <v>19</v>
      </c>
      <c r="P245" s="325">
        <v>195</v>
      </c>
      <c r="Q245" s="327" t="s">
        <v>23</v>
      </c>
      <c r="S245" s="323">
        <f t="shared" si="36"/>
        <v>239</v>
      </c>
      <c r="T245" s="324" t="s">
        <v>1</v>
      </c>
      <c r="U245" s="324">
        <v>10</v>
      </c>
      <c r="V245" s="324" t="s">
        <v>19</v>
      </c>
      <c r="W245" s="325">
        <v>22</v>
      </c>
      <c r="X245" s="325">
        <v>213</v>
      </c>
      <c r="Y245" s="327" t="s">
        <v>23</v>
      </c>
      <c r="AA245" s="341">
        <f t="shared" si="28"/>
        <v>18</v>
      </c>
      <c r="AB245" s="342" t="str">
        <f t="shared" si="28"/>
        <v>x</v>
      </c>
      <c r="AC245" s="343">
        <f t="shared" si="29"/>
        <v>250</v>
      </c>
      <c r="AD245" s="343" t="str">
        <f t="shared" si="29"/>
        <v>x</v>
      </c>
      <c r="AE245" s="342">
        <f t="shared" si="30"/>
        <v>19</v>
      </c>
      <c r="AF245" s="342" t="str">
        <f t="shared" si="30"/>
        <v>x</v>
      </c>
      <c r="AG245" s="343">
        <f t="shared" si="31"/>
        <v>195</v>
      </c>
      <c r="AH245" s="343" t="str">
        <f t="shared" si="31"/>
        <v>x</v>
      </c>
      <c r="AI245" s="342">
        <f t="shared" si="32"/>
        <v>22</v>
      </c>
      <c r="AJ245" s="342" t="str">
        <f t="shared" si="32"/>
        <v>x</v>
      </c>
      <c r="AK245" s="343">
        <f t="shared" si="33"/>
        <v>213</v>
      </c>
      <c r="AL245" s="348" t="str">
        <f t="shared" si="33"/>
        <v>x</v>
      </c>
      <c r="AN245" s="342" t="str">
        <f>IF(ISERROR(VLOOKUP($I245,'TB. Bantuan'!$C$3:$E$28,2,0)=0),"x",VLOOKUP($I245,'TB. Bantuan'!$C$3:$E$28,2,0))</f>
        <v>N</v>
      </c>
      <c r="AO245" s="342" t="str">
        <f>IF(ISERROR(VLOOKUP($Q245,'TB. Bantuan'!$C$3:$E$28,2,0)=0),"x",VLOOKUP($Q245,'TB. Bantuan'!$C$3:$E$28,2,0))</f>
        <v>N</v>
      </c>
      <c r="AP245" s="342" t="str">
        <f>IF(ISERROR(VLOOKUP($Y245,'TB. Bantuan'!$C$3:$E$28,2,0)=0),"x",VLOOKUP($Y245,'TB. Bantuan'!$C$3:$E$28,2,0))</f>
        <v>N</v>
      </c>
    </row>
    <row r="246" spans="2:42">
      <c r="B246" s="319" t="s">
        <v>21</v>
      </c>
      <c r="C246" s="323">
        <f t="shared" si="34"/>
        <v>240</v>
      </c>
      <c r="D246" s="324" t="s">
        <v>1</v>
      </c>
      <c r="E246" s="324">
        <v>12</v>
      </c>
      <c r="F246" s="324" t="s">
        <v>19</v>
      </c>
      <c r="G246" s="325">
        <v>25.5</v>
      </c>
      <c r="H246" s="325">
        <v>268</v>
      </c>
      <c r="I246" s="327" t="s">
        <v>23</v>
      </c>
      <c r="K246" s="323">
        <f t="shared" si="35"/>
        <v>240</v>
      </c>
      <c r="L246" s="324" t="s">
        <v>1</v>
      </c>
      <c r="M246" s="324">
        <v>11</v>
      </c>
      <c r="N246" s="324" t="s">
        <v>19</v>
      </c>
      <c r="O246" s="325">
        <v>25</v>
      </c>
      <c r="P246" s="325">
        <v>355</v>
      </c>
      <c r="Q246" s="327" t="s">
        <v>23</v>
      </c>
      <c r="S246" s="323">
        <f t="shared" si="36"/>
        <v>240</v>
      </c>
      <c r="T246" s="324" t="s">
        <v>1</v>
      </c>
      <c r="U246" s="324">
        <v>10</v>
      </c>
      <c r="V246" s="324" t="s">
        <v>19</v>
      </c>
      <c r="W246" s="325">
        <v>22</v>
      </c>
      <c r="X246" s="325">
        <v>191</v>
      </c>
      <c r="Y246" s="327" t="s">
        <v>23</v>
      </c>
      <c r="AA246" s="341">
        <f t="shared" si="28"/>
        <v>25.5</v>
      </c>
      <c r="AB246" s="342" t="str">
        <f t="shared" si="28"/>
        <v>x</v>
      </c>
      <c r="AC246" s="343">
        <f t="shared" si="29"/>
        <v>268</v>
      </c>
      <c r="AD246" s="343" t="str">
        <f t="shared" si="29"/>
        <v>x</v>
      </c>
      <c r="AE246" s="342">
        <f t="shared" si="30"/>
        <v>25</v>
      </c>
      <c r="AF246" s="342" t="str">
        <f t="shared" si="30"/>
        <v>x</v>
      </c>
      <c r="AG246" s="343">
        <f t="shared" si="31"/>
        <v>355</v>
      </c>
      <c r="AH246" s="343" t="str">
        <f t="shared" si="31"/>
        <v>x</v>
      </c>
      <c r="AI246" s="342">
        <f t="shared" si="32"/>
        <v>22</v>
      </c>
      <c r="AJ246" s="342" t="str">
        <f t="shared" si="32"/>
        <v>x</v>
      </c>
      <c r="AK246" s="343">
        <f t="shared" si="33"/>
        <v>191</v>
      </c>
      <c r="AL246" s="348" t="str">
        <f t="shared" si="33"/>
        <v>x</v>
      </c>
      <c r="AN246" s="342" t="str">
        <f>IF(ISERROR(VLOOKUP($I246,'TB. Bantuan'!$C$3:$E$28,2,0)=0),"x",VLOOKUP($I246,'TB. Bantuan'!$C$3:$E$28,2,0))</f>
        <v>N</v>
      </c>
      <c r="AO246" s="342" t="str">
        <f>IF(ISERROR(VLOOKUP($Q246,'TB. Bantuan'!$C$3:$E$28,2,0)=0),"x",VLOOKUP($Q246,'TB. Bantuan'!$C$3:$E$28,2,0))</f>
        <v>N</v>
      </c>
      <c r="AP246" s="342" t="str">
        <f>IF(ISERROR(VLOOKUP($Y246,'TB. Bantuan'!$C$3:$E$28,2,0)=0),"x",VLOOKUP($Y246,'TB. Bantuan'!$C$3:$E$28,2,0))</f>
        <v>N</v>
      </c>
    </row>
    <row r="247" spans="2:42">
      <c r="B247" s="319" t="s">
        <v>21</v>
      </c>
      <c r="C247" s="323">
        <f t="shared" si="34"/>
        <v>241</v>
      </c>
      <c r="D247" s="324" t="s">
        <v>1</v>
      </c>
      <c r="E247" s="324">
        <v>12</v>
      </c>
      <c r="F247" s="324" t="s">
        <v>19</v>
      </c>
      <c r="G247" s="325">
        <v>18</v>
      </c>
      <c r="H247" s="325">
        <v>263</v>
      </c>
      <c r="I247" s="327" t="s">
        <v>24</v>
      </c>
      <c r="K247" s="323">
        <f t="shared" si="35"/>
        <v>241</v>
      </c>
      <c r="L247" s="324" t="s">
        <v>1</v>
      </c>
      <c r="M247" s="324">
        <v>11</v>
      </c>
      <c r="N247" s="324" t="s">
        <v>19</v>
      </c>
      <c r="O247" s="325">
        <v>18</v>
      </c>
      <c r="P247" s="325">
        <v>167</v>
      </c>
      <c r="Q247" s="327" t="s">
        <v>23</v>
      </c>
      <c r="S247" s="323">
        <f t="shared" si="36"/>
        <v>241</v>
      </c>
      <c r="T247" s="324" t="s">
        <v>1</v>
      </c>
      <c r="U247" s="324">
        <v>10</v>
      </c>
      <c r="V247" s="324" t="s">
        <v>19</v>
      </c>
      <c r="W247" s="325">
        <v>20.5</v>
      </c>
      <c r="X247" s="325">
        <v>207</v>
      </c>
      <c r="Y247" s="327" t="s">
        <v>23</v>
      </c>
      <c r="AA247" s="341">
        <f t="shared" si="28"/>
        <v>18</v>
      </c>
      <c r="AB247" s="342" t="str">
        <f t="shared" si="28"/>
        <v>x</v>
      </c>
      <c r="AC247" s="343">
        <f t="shared" si="29"/>
        <v>263</v>
      </c>
      <c r="AD247" s="343" t="str">
        <f t="shared" si="29"/>
        <v>x</v>
      </c>
      <c r="AE247" s="342">
        <f t="shared" si="30"/>
        <v>18</v>
      </c>
      <c r="AF247" s="342" t="str">
        <f t="shared" si="30"/>
        <v>x</v>
      </c>
      <c r="AG247" s="343">
        <f t="shared" si="31"/>
        <v>167</v>
      </c>
      <c r="AH247" s="343" t="str">
        <f t="shared" si="31"/>
        <v>x</v>
      </c>
      <c r="AI247" s="342">
        <f t="shared" si="32"/>
        <v>20.5</v>
      </c>
      <c r="AJ247" s="342" t="str">
        <f t="shared" si="32"/>
        <v>x</v>
      </c>
      <c r="AK247" s="343">
        <f t="shared" si="33"/>
        <v>207</v>
      </c>
      <c r="AL247" s="348" t="str">
        <f t="shared" si="33"/>
        <v>x</v>
      </c>
      <c r="AN247" s="342" t="str">
        <f>IF(ISERROR(VLOOKUP($I247,'TB. Bantuan'!$C$3:$E$28,2,0)=0),"x",VLOOKUP($I247,'TB. Bantuan'!$C$3:$E$28,2,0))</f>
        <v>DT</v>
      </c>
      <c r="AO247" s="342" t="str">
        <f>IF(ISERROR(VLOOKUP($Q247,'TB. Bantuan'!$C$3:$E$28,2,0)=0),"x",VLOOKUP($Q247,'TB. Bantuan'!$C$3:$E$28,2,0))</f>
        <v>N</v>
      </c>
      <c r="AP247" s="342" t="str">
        <f>IF(ISERROR(VLOOKUP($Y247,'TB. Bantuan'!$C$3:$E$28,2,0)=0),"x",VLOOKUP($Y247,'TB. Bantuan'!$C$3:$E$28,2,0))</f>
        <v>N</v>
      </c>
    </row>
    <row r="248" spans="2:42">
      <c r="B248" s="319" t="s">
        <v>21</v>
      </c>
      <c r="C248" s="323">
        <f t="shared" si="34"/>
        <v>242</v>
      </c>
      <c r="D248" s="324" t="s">
        <v>1</v>
      </c>
      <c r="E248" s="324">
        <v>12</v>
      </c>
      <c r="F248" s="324" t="s">
        <v>19</v>
      </c>
      <c r="G248" s="325">
        <v>17</v>
      </c>
      <c r="H248" s="325">
        <v>264</v>
      </c>
      <c r="I248" s="327" t="s">
        <v>23</v>
      </c>
      <c r="K248" s="323">
        <f t="shared" si="35"/>
        <v>242</v>
      </c>
      <c r="L248" s="324" t="s">
        <v>1</v>
      </c>
      <c r="M248" s="324">
        <v>11</v>
      </c>
      <c r="N248" s="324" t="s">
        <v>19</v>
      </c>
      <c r="O248" s="325">
        <v>26</v>
      </c>
      <c r="P248" s="325">
        <v>277</v>
      </c>
      <c r="Q248" s="327" t="s">
        <v>23</v>
      </c>
      <c r="S248" s="323">
        <f t="shared" si="36"/>
        <v>242</v>
      </c>
      <c r="T248" s="324" t="s">
        <v>1</v>
      </c>
      <c r="U248" s="324">
        <v>10</v>
      </c>
      <c r="V248" s="324" t="s">
        <v>19</v>
      </c>
      <c r="W248" s="325">
        <v>23.5</v>
      </c>
      <c r="X248" s="325">
        <v>230</v>
      </c>
      <c r="Y248" s="327" t="s">
        <v>23</v>
      </c>
      <c r="AA248" s="341">
        <f t="shared" si="28"/>
        <v>17</v>
      </c>
      <c r="AB248" s="342" t="str">
        <f t="shared" si="28"/>
        <v>x</v>
      </c>
      <c r="AC248" s="343">
        <f t="shared" si="29"/>
        <v>264</v>
      </c>
      <c r="AD248" s="343" t="str">
        <f t="shared" si="29"/>
        <v>x</v>
      </c>
      <c r="AE248" s="342">
        <f t="shared" si="30"/>
        <v>26</v>
      </c>
      <c r="AF248" s="342" t="str">
        <f t="shared" si="30"/>
        <v>x</v>
      </c>
      <c r="AG248" s="343">
        <f t="shared" si="31"/>
        <v>277</v>
      </c>
      <c r="AH248" s="343" t="str">
        <f t="shared" si="31"/>
        <v>x</v>
      </c>
      <c r="AI248" s="342">
        <f t="shared" si="32"/>
        <v>23.5</v>
      </c>
      <c r="AJ248" s="342" t="str">
        <f t="shared" si="32"/>
        <v>x</v>
      </c>
      <c r="AK248" s="343">
        <f t="shared" si="33"/>
        <v>230</v>
      </c>
      <c r="AL248" s="348" t="str">
        <f t="shared" si="33"/>
        <v>x</v>
      </c>
      <c r="AN248" s="342" t="str">
        <f>IF(ISERROR(VLOOKUP($I248,'TB. Bantuan'!$C$3:$E$28,2,0)=0),"x",VLOOKUP($I248,'TB. Bantuan'!$C$3:$E$28,2,0))</f>
        <v>N</v>
      </c>
      <c r="AO248" s="342" t="str">
        <f>IF(ISERROR(VLOOKUP($Q248,'TB. Bantuan'!$C$3:$E$28,2,0)=0),"x",VLOOKUP($Q248,'TB. Bantuan'!$C$3:$E$28,2,0))</f>
        <v>N</v>
      </c>
      <c r="AP248" s="342" t="str">
        <f>IF(ISERROR(VLOOKUP($Y248,'TB. Bantuan'!$C$3:$E$28,2,0)=0),"x",VLOOKUP($Y248,'TB. Bantuan'!$C$3:$E$28,2,0))</f>
        <v>N</v>
      </c>
    </row>
    <row r="249" spans="2:42">
      <c r="B249" s="319" t="s">
        <v>21</v>
      </c>
      <c r="C249" s="323">
        <f t="shared" si="34"/>
        <v>243</v>
      </c>
      <c r="D249" s="324" t="s">
        <v>1</v>
      </c>
      <c r="E249" s="324">
        <v>12</v>
      </c>
      <c r="F249" s="324" t="s">
        <v>19</v>
      </c>
      <c r="G249" s="325">
        <v>24</v>
      </c>
      <c r="H249" s="325">
        <v>280</v>
      </c>
      <c r="I249" s="327" t="s">
        <v>23</v>
      </c>
      <c r="K249" s="323">
        <f t="shared" si="35"/>
        <v>243</v>
      </c>
      <c r="L249" s="324" t="s">
        <v>1</v>
      </c>
      <c r="M249" s="324">
        <v>11</v>
      </c>
      <c r="N249" s="324" t="s">
        <v>19</v>
      </c>
      <c r="O249" s="325">
        <v>24</v>
      </c>
      <c r="P249" s="325">
        <v>263</v>
      </c>
      <c r="Q249" s="327" t="s">
        <v>23</v>
      </c>
      <c r="S249" s="323">
        <f t="shared" si="36"/>
        <v>243</v>
      </c>
      <c r="T249" s="324" t="s">
        <v>1</v>
      </c>
      <c r="U249" s="324">
        <v>10</v>
      </c>
      <c r="V249" s="324" t="s">
        <v>19</v>
      </c>
      <c r="W249" s="325">
        <v>25</v>
      </c>
      <c r="X249" s="325">
        <v>284</v>
      </c>
      <c r="Y249" s="327" t="s">
        <v>23</v>
      </c>
      <c r="AA249" s="341">
        <f t="shared" si="28"/>
        <v>24</v>
      </c>
      <c r="AB249" s="342" t="str">
        <f t="shared" si="28"/>
        <v>x</v>
      </c>
      <c r="AC249" s="343">
        <f t="shared" si="29"/>
        <v>280</v>
      </c>
      <c r="AD249" s="343" t="str">
        <f t="shared" si="29"/>
        <v>x</v>
      </c>
      <c r="AE249" s="342">
        <f t="shared" si="30"/>
        <v>24</v>
      </c>
      <c r="AF249" s="342" t="str">
        <f t="shared" si="30"/>
        <v>x</v>
      </c>
      <c r="AG249" s="343">
        <f t="shared" si="31"/>
        <v>263</v>
      </c>
      <c r="AH249" s="343" t="str">
        <f t="shared" si="31"/>
        <v>x</v>
      </c>
      <c r="AI249" s="342">
        <f t="shared" si="32"/>
        <v>25</v>
      </c>
      <c r="AJ249" s="342" t="str">
        <f t="shared" si="32"/>
        <v>x</v>
      </c>
      <c r="AK249" s="343">
        <f t="shared" si="33"/>
        <v>284</v>
      </c>
      <c r="AL249" s="348" t="str">
        <f t="shared" si="33"/>
        <v>x</v>
      </c>
      <c r="AN249" s="342" t="str">
        <f>IF(ISERROR(VLOOKUP($I249,'TB. Bantuan'!$C$3:$E$28,2,0)=0),"x",VLOOKUP($I249,'TB. Bantuan'!$C$3:$E$28,2,0))</f>
        <v>N</v>
      </c>
      <c r="AO249" s="342" t="str">
        <f>IF(ISERROR(VLOOKUP($Q249,'TB. Bantuan'!$C$3:$E$28,2,0)=0),"x",VLOOKUP($Q249,'TB. Bantuan'!$C$3:$E$28,2,0))</f>
        <v>N</v>
      </c>
      <c r="AP249" s="342" t="str">
        <f>IF(ISERROR(VLOOKUP($Y249,'TB. Bantuan'!$C$3:$E$28,2,0)=0),"x",VLOOKUP($Y249,'TB. Bantuan'!$C$3:$E$28,2,0))</f>
        <v>N</v>
      </c>
    </row>
    <row r="250" spans="2:42">
      <c r="B250" s="319" t="s">
        <v>21</v>
      </c>
      <c r="C250" s="323">
        <f t="shared" si="34"/>
        <v>244</v>
      </c>
      <c r="D250" s="324" t="s">
        <v>1</v>
      </c>
      <c r="E250" s="324">
        <v>12</v>
      </c>
      <c r="F250" s="324" t="s">
        <v>19</v>
      </c>
      <c r="G250" s="325">
        <v>19</v>
      </c>
      <c r="H250" s="325">
        <v>161</v>
      </c>
      <c r="I250" s="327" t="s">
        <v>23</v>
      </c>
      <c r="K250" s="323">
        <f t="shared" si="35"/>
        <v>244</v>
      </c>
      <c r="L250" s="324" t="s">
        <v>1</v>
      </c>
      <c r="M250" s="324">
        <v>11</v>
      </c>
      <c r="N250" s="324" t="s">
        <v>19</v>
      </c>
      <c r="O250" s="325">
        <v>17</v>
      </c>
      <c r="P250" s="325">
        <v>181</v>
      </c>
      <c r="Q250" s="327" t="s">
        <v>23</v>
      </c>
      <c r="S250" s="323">
        <f t="shared" si="36"/>
        <v>244</v>
      </c>
      <c r="T250" s="324" t="s">
        <v>1</v>
      </c>
      <c r="U250" s="324">
        <v>10</v>
      </c>
      <c r="V250" s="324" t="s">
        <v>19</v>
      </c>
      <c r="W250" s="325">
        <v>21</v>
      </c>
      <c r="X250" s="325">
        <v>167</v>
      </c>
      <c r="Y250" s="327" t="s">
        <v>23</v>
      </c>
      <c r="AA250" s="341">
        <f t="shared" si="28"/>
        <v>19</v>
      </c>
      <c r="AB250" s="342" t="str">
        <f t="shared" si="28"/>
        <v>x</v>
      </c>
      <c r="AC250" s="343">
        <f t="shared" si="29"/>
        <v>161</v>
      </c>
      <c r="AD250" s="343" t="str">
        <f t="shared" si="29"/>
        <v>x</v>
      </c>
      <c r="AE250" s="342">
        <f t="shared" si="30"/>
        <v>17</v>
      </c>
      <c r="AF250" s="342" t="str">
        <f t="shared" si="30"/>
        <v>x</v>
      </c>
      <c r="AG250" s="343">
        <f t="shared" si="31"/>
        <v>181</v>
      </c>
      <c r="AH250" s="343" t="str">
        <f t="shared" si="31"/>
        <v>x</v>
      </c>
      <c r="AI250" s="342">
        <f t="shared" si="32"/>
        <v>21</v>
      </c>
      <c r="AJ250" s="342" t="str">
        <f t="shared" si="32"/>
        <v>x</v>
      </c>
      <c r="AK250" s="343">
        <f t="shared" si="33"/>
        <v>167</v>
      </c>
      <c r="AL250" s="348" t="str">
        <f t="shared" si="33"/>
        <v>x</v>
      </c>
      <c r="AN250" s="342" t="str">
        <f>IF(ISERROR(VLOOKUP($I250,'TB. Bantuan'!$C$3:$E$28,2,0)=0),"x",VLOOKUP($I250,'TB. Bantuan'!$C$3:$E$28,2,0))</f>
        <v>N</v>
      </c>
      <c r="AO250" s="342" t="str">
        <f>IF(ISERROR(VLOOKUP($Q250,'TB. Bantuan'!$C$3:$E$28,2,0)=0),"x",VLOOKUP($Q250,'TB. Bantuan'!$C$3:$E$28,2,0))</f>
        <v>N</v>
      </c>
      <c r="AP250" s="342" t="str">
        <f>IF(ISERROR(VLOOKUP($Y250,'TB. Bantuan'!$C$3:$E$28,2,0)=0),"x",VLOOKUP($Y250,'TB. Bantuan'!$C$3:$E$28,2,0))</f>
        <v>N</v>
      </c>
    </row>
    <row r="251" spans="2:42">
      <c r="B251" s="319" t="s">
        <v>21</v>
      </c>
      <c r="C251" s="323">
        <f t="shared" si="34"/>
        <v>245</v>
      </c>
      <c r="D251" s="324" t="s">
        <v>1</v>
      </c>
      <c r="E251" s="324">
        <v>12</v>
      </c>
      <c r="F251" s="324" t="s">
        <v>19</v>
      </c>
      <c r="G251" s="325">
        <v>22</v>
      </c>
      <c r="H251" s="325">
        <v>261</v>
      </c>
      <c r="I251" s="327" t="s">
        <v>27</v>
      </c>
      <c r="K251" s="323">
        <f t="shared" si="35"/>
        <v>245</v>
      </c>
      <c r="L251" s="324" t="s">
        <v>1</v>
      </c>
      <c r="M251" s="324">
        <v>11</v>
      </c>
      <c r="N251" s="324" t="s">
        <v>19</v>
      </c>
      <c r="O251" s="325">
        <v>20</v>
      </c>
      <c r="P251" s="325">
        <v>257</v>
      </c>
      <c r="Q251" s="327" t="s">
        <v>23</v>
      </c>
      <c r="S251" s="323">
        <f t="shared" si="36"/>
        <v>245</v>
      </c>
      <c r="T251" s="324" t="s">
        <v>1</v>
      </c>
      <c r="U251" s="324">
        <v>10</v>
      </c>
      <c r="V251" s="324" t="s">
        <v>19</v>
      </c>
      <c r="W251" s="325">
        <v>24</v>
      </c>
      <c r="X251" s="325">
        <v>186</v>
      </c>
      <c r="Y251" s="327" t="s">
        <v>23</v>
      </c>
      <c r="AA251" s="341">
        <f t="shared" si="28"/>
        <v>22</v>
      </c>
      <c r="AB251" s="342" t="str">
        <f t="shared" si="28"/>
        <v>x</v>
      </c>
      <c r="AC251" s="343">
        <f t="shared" si="29"/>
        <v>261</v>
      </c>
      <c r="AD251" s="343" t="str">
        <f t="shared" si="29"/>
        <v>x</v>
      </c>
      <c r="AE251" s="342">
        <f t="shared" si="30"/>
        <v>20</v>
      </c>
      <c r="AF251" s="342" t="str">
        <f t="shared" si="30"/>
        <v>x</v>
      </c>
      <c r="AG251" s="343">
        <f t="shared" si="31"/>
        <v>257</v>
      </c>
      <c r="AH251" s="343" t="str">
        <f t="shared" si="31"/>
        <v>x</v>
      </c>
      <c r="AI251" s="342">
        <f t="shared" si="32"/>
        <v>24</v>
      </c>
      <c r="AJ251" s="342" t="str">
        <f t="shared" si="32"/>
        <v>x</v>
      </c>
      <c r="AK251" s="343">
        <f t="shared" si="33"/>
        <v>186</v>
      </c>
      <c r="AL251" s="348" t="str">
        <f t="shared" si="33"/>
        <v>x</v>
      </c>
      <c r="AN251" s="342" t="str">
        <f>IF(ISERROR(VLOOKUP($I251,'TB. Bantuan'!$C$3:$E$28,2,0)=0),"x",VLOOKUP($I251,'TB. Bantuan'!$C$3:$E$28,2,0))</f>
        <v>DR</v>
      </c>
      <c r="AO251" s="342" t="str">
        <f>IF(ISERROR(VLOOKUP($Q251,'TB. Bantuan'!$C$3:$E$28,2,0)=0),"x",VLOOKUP($Q251,'TB. Bantuan'!$C$3:$E$28,2,0))</f>
        <v>N</v>
      </c>
      <c r="AP251" s="342" t="str">
        <f>IF(ISERROR(VLOOKUP($Y251,'TB. Bantuan'!$C$3:$E$28,2,0)=0),"x",VLOOKUP($Y251,'TB. Bantuan'!$C$3:$E$28,2,0))</f>
        <v>N</v>
      </c>
    </row>
    <row r="252" spans="2:42">
      <c r="B252" s="319" t="s">
        <v>21</v>
      </c>
      <c r="C252" s="323">
        <f t="shared" si="34"/>
        <v>246</v>
      </c>
      <c r="D252" s="324" t="s">
        <v>1</v>
      </c>
      <c r="E252" s="324">
        <v>12</v>
      </c>
      <c r="F252" s="324" t="s">
        <v>19</v>
      </c>
      <c r="G252" s="325">
        <v>24</v>
      </c>
      <c r="H252" s="325">
        <v>248</v>
      </c>
      <c r="I252" s="327" t="s">
        <v>23</v>
      </c>
      <c r="K252" s="323">
        <f t="shared" si="35"/>
        <v>246</v>
      </c>
      <c r="L252" s="324" t="s">
        <v>1</v>
      </c>
      <c r="M252" s="324">
        <v>11</v>
      </c>
      <c r="N252" s="324" t="s">
        <v>19</v>
      </c>
      <c r="O252" s="325">
        <v>25</v>
      </c>
      <c r="P252" s="325">
        <v>211</v>
      </c>
      <c r="Q252" s="327" t="s">
        <v>23</v>
      </c>
      <c r="S252" s="323">
        <f t="shared" si="36"/>
        <v>246</v>
      </c>
      <c r="T252" s="324" t="s">
        <v>1</v>
      </c>
      <c r="U252" s="324">
        <v>10</v>
      </c>
      <c r="V252" s="324" t="s">
        <v>19</v>
      </c>
      <c r="W252" s="325">
        <v>20.5</v>
      </c>
      <c r="X252" s="325">
        <v>207</v>
      </c>
      <c r="Y252" s="327" t="s">
        <v>23</v>
      </c>
      <c r="AA252" s="341">
        <f t="shared" si="28"/>
        <v>24</v>
      </c>
      <c r="AB252" s="342" t="str">
        <f t="shared" si="28"/>
        <v>x</v>
      </c>
      <c r="AC252" s="343">
        <f t="shared" si="29"/>
        <v>248</v>
      </c>
      <c r="AD252" s="343" t="str">
        <f t="shared" si="29"/>
        <v>x</v>
      </c>
      <c r="AE252" s="342">
        <f t="shared" si="30"/>
        <v>25</v>
      </c>
      <c r="AF252" s="342" t="str">
        <f t="shared" si="30"/>
        <v>x</v>
      </c>
      <c r="AG252" s="343">
        <f t="shared" si="31"/>
        <v>211</v>
      </c>
      <c r="AH252" s="343" t="str">
        <f t="shared" si="31"/>
        <v>x</v>
      </c>
      <c r="AI252" s="342">
        <f t="shared" si="32"/>
        <v>20.5</v>
      </c>
      <c r="AJ252" s="342" t="str">
        <f t="shared" si="32"/>
        <v>x</v>
      </c>
      <c r="AK252" s="343">
        <f t="shared" si="33"/>
        <v>207</v>
      </c>
      <c r="AL252" s="348" t="str">
        <f t="shared" si="33"/>
        <v>x</v>
      </c>
      <c r="AN252" s="342" t="str">
        <f>IF(ISERROR(VLOOKUP($I252,'TB. Bantuan'!$C$3:$E$28,2,0)=0),"x",VLOOKUP($I252,'TB. Bantuan'!$C$3:$E$28,2,0))</f>
        <v>N</v>
      </c>
      <c r="AO252" s="342" t="str">
        <f>IF(ISERROR(VLOOKUP($Q252,'TB. Bantuan'!$C$3:$E$28,2,0)=0),"x",VLOOKUP($Q252,'TB. Bantuan'!$C$3:$E$28,2,0))</f>
        <v>N</v>
      </c>
      <c r="AP252" s="342" t="str">
        <f>IF(ISERROR(VLOOKUP($Y252,'TB. Bantuan'!$C$3:$E$28,2,0)=0),"x",VLOOKUP($Y252,'TB. Bantuan'!$C$3:$E$28,2,0))</f>
        <v>N</v>
      </c>
    </row>
    <row r="253" spans="2:42">
      <c r="B253" s="319" t="s">
        <v>21</v>
      </c>
      <c r="C253" s="323">
        <f t="shared" si="34"/>
        <v>247</v>
      </c>
      <c r="D253" s="324" t="s">
        <v>1</v>
      </c>
      <c r="E253" s="324">
        <v>12</v>
      </c>
      <c r="F253" s="324" t="s">
        <v>19</v>
      </c>
      <c r="G253" s="325">
        <v>17</v>
      </c>
      <c r="H253" s="325">
        <v>129</v>
      </c>
      <c r="I253" s="327" t="s">
        <v>24</v>
      </c>
      <c r="K253" s="323">
        <f t="shared" si="35"/>
        <v>247</v>
      </c>
      <c r="L253" s="324" t="s">
        <v>1</v>
      </c>
      <c r="M253" s="324">
        <v>11</v>
      </c>
      <c r="N253" s="324" t="s">
        <v>19</v>
      </c>
      <c r="O253" s="325">
        <v>23</v>
      </c>
      <c r="P253" s="325">
        <v>180</v>
      </c>
      <c r="Q253" s="327" t="s">
        <v>23</v>
      </c>
      <c r="S253" s="323">
        <f t="shared" si="36"/>
        <v>247</v>
      </c>
      <c r="T253" s="324" t="s">
        <v>1</v>
      </c>
      <c r="U253" s="324">
        <v>10</v>
      </c>
      <c r="V253" s="324" t="s">
        <v>19</v>
      </c>
      <c r="W253" s="325">
        <v>19</v>
      </c>
      <c r="X253" s="325">
        <v>224</v>
      </c>
      <c r="Y253" s="327" t="s">
        <v>23</v>
      </c>
      <c r="AA253" s="341">
        <f t="shared" si="28"/>
        <v>17</v>
      </c>
      <c r="AB253" s="342" t="str">
        <f t="shared" si="28"/>
        <v>x</v>
      </c>
      <c r="AC253" s="343">
        <f t="shared" si="29"/>
        <v>129</v>
      </c>
      <c r="AD253" s="343" t="str">
        <f t="shared" si="29"/>
        <v>x</v>
      </c>
      <c r="AE253" s="342">
        <f t="shared" si="30"/>
        <v>23</v>
      </c>
      <c r="AF253" s="342" t="str">
        <f t="shared" si="30"/>
        <v>x</v>
      </c>
      <c r="AG253" s="343">
        <f t="shared" si="31"/>
        <v>180</v>
      </c>
      <c r="AH253" s="343" t="str">
        <f t="shared" si="31"/>
        <v>x</v>
      </c>
      <c r="AI253" s="342">
        <f t="shared" si="32"/>
        <v>19</v>
      </c>
      <c r="AJ253" s="342" t="str">
        <f t="shared" si="32"/>
        <v>x</v>
      </c>
      <c r="AK253" s="343">
        <f t="shared" si="33"/>
        <v>224</v>
      </c>
      <c r="AL253" s="348" t="str">
        <f t="shared" si="33"/>
        <v>x</v>
      </c>
      <c r="AN253" s="342" t="str">
        <f>IF(ISERROR(VLOOKUP($I253,'TB. Bantuan'!$C$3:$E$28,2,0)=0),"x",VLOOKUP($I253,'TB. Bantuan'!$C$3:$E$28,2,0))</f>
        <v>DT</v>
      </c>
      <c r="AO253" s="342" t="str">
        <f>IF(ISERROR(VLOOKUP($Q253,'TB. Bantuan'!$C$3:$E$28,2,0)=0),"x",VLOOKUP($Q253,'TB. Bantuan'!$C$3:$E$28,2,0))</f>
        <v>N</v>
      </c>
      <c r="AP253" s="342" t="str">
        <f>IF(ISERROR(VLOOKUP($Y253,'TB. Bantuan'!$C$3:$E$28,2,0)=0),"x",VLOOKUP($Y253,'TB. Bantuan'!$C$3:$E$28,2,0))</f>
        <v>N</v>
      </c>
    </row>
    <row r="254" spans="2:42">
      <c r="B254" s="319" t="s">
        <v>21</v>
      </c>
      <c r="C254" s="323">
        <f t="shared" si="34"/>
        <v>248</v>
      </c>
      <c r="D254" s="324" t="s">
        <v>1</v>
      </c>
      <c r="E254" s="324">
        <v>12</v>
      </c>
      <c r="F254" s="324" t="s">
        <v>19</v>
      </c>
      <c r="G254" s="325">
        <v>16</v>
      </c>
      <c r="H254" s="325">
        <v>181</v>
      </c>
      <c r="I254" s="327" t="s">
        <v>22</v>
      </c>
      <c r="K254" s="323">
        <f t="shared" si="35"/>
        <v>248</v>
      </c>
      <c r="L254" s="324" t="s">
        <v>1</v>
      </c>
      <c r="M254" s="324">
        <v>11</v>
      </c>
      <c r="N254" s="324" t="s">
        <v>19</v>
      </c>
      <c r="O254" s="325">
        <v>25</v>
      </c>
      <c r="P254" s="325">
        <v>317</v>
      </c>
      <c r="Q254" s="327" t="s">
        <v>23</v>
      </c>
      <c r="S254" s="323">
        <f t="shared" si="36"/>
        <v>248</v>
      </c>
      <c r="T254" s="324" t="s">
        <v>1</v>
      </c>
      <c r="U254" s="324">
        <v>10</v>
      </c>
      <c r="V254" s="324" t="s">
        <v>19</v>
      </c>
      <c r="W254" s="325">
        <v>12.5</v>
      </c>
      <c r="X254" s="325">
        <v>101</v>
      </c>
      <c r="Y254" s="327" t="s">
        <v>23</v>
      </c>
      <c r="AA254" s="341">
        <f t="shared" si="28"/>
        <v>16</v>
      </c>
      <c r="AB254" s="342" t="str">
        <f t="shared" si="28"/>
        <v>x</v>
      </c>
      <c r="AC254" s="343">
        <f t="shared" si="29"/>
        <v>181</v>
      </c>
      <c r="AD254" s="343" t="str">
        <f t="shared" si="29"/>
        <v>x</v>
      </c>
      <c r="AE254" s="342">
        <f t="shared" si="30"/>
        <v>25</v>
      </c>
      <c r="AF254" s="342" t="str">
        <f t="shared" si="30"/>
        <v>x</v>
      </c>
      <c r="AG254" s="343">
        <f t="shared" si="31"/>
        <v>317</v>
      </c>
      <c r="AH254" s="343" t="str">
        <f t="shared" si="31"/>
        <v>x</v>
      </c>
      <c r="AI254" s="342">
        <f t="shared" si="32"/>
        <v>12.5</v>
      </c>
      <c r="AJ254" s="342" t="str">
        <f t="shared" si="32"/>
        <v>x</v>
      </c>
      <c r="AK254" s="343">
        <f t="shared" si="33"/>
        <v>101</v>
      </c>
      <c r="AL254" s="348" t="str">
        <f t="shared" si="33"/>
        <v>x</v>
      </c>
      <c r="AN254" s="342" t="str">
        <f>IF(ISERROR(VLOOKUP($I254,'TB. Bantuan'!$C$3:$E$28,2,0)=0),"x",VLOOKUP($I254,'TB. Bantuan'!$C$3:$E$28,2,0))</f>
        <v>T2</v>
      </c>
      <c r="AO254" s="342" t="str">
        <f>IF(ISERROR(VLOOKUP($Q254,'TB. Bantuan'!$C$3:$E$28,2,0)=0),"x",VLOOKUP($Q254,'TB. Bantuan'!$C$3:$E$28,2,0))</f>
        <v>N</v>
      </c>
      <c r="AP254" s="342" t="str">
        <f>IF(ISERROR(VLOOKUP($Y254,'TB. Bantuan'!$C$3:$E$28,2,0)=0),"x",VLOOKUP($Y254,'TB. Bantuan'!$C$3:$E$28,2,0))</f>
        <v>N</v>
      </c>
    </row>
    <row r="255" spans="2:42">
      <c r="B255" s="319" t="s">
        <v>21</v>
      </c>
      <c r="C255" s="323">
        <f t="shared" si="34"/>
        <v>249</v>
      </c>
      <c r="D255" s="324" t="s">
        <v>1</v>
      </c>
      <c r="E255" s="324">
        <v>12</v>
      </c>
      <c r="F255" s="324" t="s">
        <v>19</v>
      </c>
      <c r="G255" s="325">
        <v>27</v>
      </c>
      <c r="H255" s="325">
        <v>349</v>
      </c>
      <c r="I255" s="327" t="s">
        <v>23</v>
      </c>
      <c r="K255" s="323">
        <f t="shared" si="35"/>
        <v>249</v>
      </c>
      <c r="L255" s="324" t="s">
        <v>1</v>
      </c>
      <c r="M255" s="324">
        <v>11</v>
      </c>
      <c r="N255" s="324" t="s">
        <v>19</v>
      </c>
      <c r="O255" s="325">
        <v>23</v>
      </c>
      <c r="P255" s="325">
        <v>216</v>
      </c>
      <c r="Q255" s="327" t="s">
        <v>23</v>
      </c>
      <c r="S255" s="323">
        <f t="shared" si="36"/>
        <v>249</v>
      </c>
      <c r="T255" s="324" t="s">
        <v>1</v>
      </c>
      <c r="U255" s="324">
        <v>10</v>
      </c>
      <c r="V255" s="324" t="s">
        <v>19</v>
      </c>
      <c r="W255" s="325">
        <v>20</v>
      </c>
      <c r="X255" s="325">
        <v>191</v>
      </c>
      <c r="Y255" s="327" t="s">
        <v>23</v>
      </c>
      <c r="AA255" s="341">
        <f t="shared" si="28"/>
        <v>27</v>
      </c>
      <c r="AB255" s="342" t="str">
        <f t="shared" si="28"/>
        <v>x</v>
      </c>
      <c r="AC255" s="343">
        <f t="shared" si="29"/>
        <v>349</v>
      </c>
      <c r="AD255" s="343" t="str">
        <f t="shared" si="29"/>
        <v>x</v>
      </c>
      <c r="AE255" s="342">
        <f t="shared" si="30"/>
        <v>23</v>
      </c>
      <c r="AF255" s="342" t="str">
        <f t="shared" si="30"/>
        <v>x</v>
      </c>
      <c r="AG255" s="343">
        <f t="shared" si="31"/>
        <v>216</v>
      </c>
      <c r="AH255" s="343" t="str">
        <f t="shared" si="31"/>
        <v>x</v>
      </c>
      <c r="AI255" s="342">
        <f t="shared" si="32"/>
        <v>20</v>
      </c>
      <c r="AJ255" s="342" t="str">
        <f t="shared" si="32"/>
        <v>x</v>
      </c>
      <c r="AK255" s="343">
        <f t="shared" si="33"/>
        <v>191</v>
      </c>
      <c r="AL255" s="348" t="str">
        <f t="shared" si="33"/>
        <v>x</v>
      </c>
      <c r="AN255" s="342" t="str">
        <f>IF(ISERROR(VLOOKUP($I255,'TB. Bantuan'!$C$3:$E$28,2,0)=0),"x",VLOOKUP($I255,'TB. Bantuan'!$C$3:$E$28,2,0))</f>
        <v>N</v>
      </c>
      <c r="AO255" s="342" t="str">
        <f>IF(ISERROR(VLOOKUP($Q255,'TB. Bantuan'!$C$3:$E$28,2,0)=0),"x",VLOOKUP($Q255,'TB. Bantuan'!$C$3:$E$28,2,0))</f>
        <v>N</v>
      </c>
      <c r="AP255" s="342" t="str">
        <f>IF(ISERROR(VLOOKUP($Y255,'TB. Bantuan'!$C$3:$E$28,2,0)=0),"x",VLOOKUP($Y255,'TB. Bantuan'!$C$3:$E$28,2,0))</f>
        <v>N</v>
      </c>
    </row>
    <row r="256" spans="2:42">
      <c r="B256" s="319" t="s">
        <v>21</v>
      </c>
      <c r="C256" s="323">
        <f t="shared" si="34"/>
        <v>250</v>
      </c>
      <c r="D256" s="324" t="s">
        <v>1</v>
      </c>
      <c r="E256" s="324">
        <v>12</v>
      </c>
      <c r="F256" s="324" t="s">
        <v>19</v>
      </c>
      <c r="G256" s="325">
        <v>17</v>
      </c>
      <c r="H256" s="325">
        <v>178</v>
      </c>
      <c r="I256" s="327" t="s">
        <v>23</v>
      </c>
      <c r="K256" s="323">
        <f t="shared" si="35"/>
        <v>250</v>
      </c>
      <c r="L256" s="324" t="s">
        <v>1</v>
      </c>
      <c r="M256" s="324">
        <v>11</v>
      </c>
      <c r="N256" s="324" t="s">
        <v>19</v>
      </c>
      <c r="O256" s="325">
        <v>20.5</v>
      </c>
      <c r="P256" s="325">
        <v>221</v>
      </c>
      <c r="Q256" s="327" t="s">
        <v>23</v>
      </c>
      <c r="S256" s="323">
        <f t="shared" si="36"/>
        <v>250</v>
      </c>
      <c r="T256" s="324" t="s">
        <v>1</v>
      </c>
      <c r="U256" s="324">
        <v>10</v>
      </c>
      <c r="V256" s="324" t="s">
        <v>19</v>
      </c>
      <c r="W256" s="325">
        <v>17.5</v>
      </c>
      <c r="X256" s="325">
        <v>170</v>
      </c>
      <c r="Y256" s="327" t="s">
        <v>23</v>
      </c>
      <c r="AA256" s="341">
        <f t="shared" si="28"/>
        <v>17</v>
      </c>
      <c r="AB256" s="342" t="str">
        <f t="shared" si="28"/>
        <v>x</v>
      </c>
      <c r="AC256" s="343">
        <f t="shared" si="29"/>
        <v>178</v>
      </c>
      <c r="AD256" s="343" t="str">
        <f t="shared" si="29"/>
        <v>x</v>
      </c>
      <c r="AE256" s="342">
        <f t="shared" si="30"/>
        <v>20.5</v>
      </c>
      <c r="AF256" s="342" t="str">
        <f t="shared" si="30"/>
        <v>x</v>
      </c>
      <c r="AG256" s="343">
        <f t="shared" si="31"/>
        <v>221</v>
      </c>
      <c r="AH256" s="343" t="str">
        <f t="shared" si="31"/>
        <v>x</v>
      </c>
      <c r="AI256" s="342">
        <f t="shared" si="32"/>
        <v>17.5</v>
      </c>
      <c r="AJ256" s="342" t="str">
        <f t="shared" si="32"/>
        <v>x</v>
      </c>
      <c r="AK256" s="343">
        <f t="shared" si="33"/>
        <v>170</v>
      </c>
      <c r="AL256" s="348" t="str">
        <f t="shared" si="33"/>
        <v>x</v>
      </c>
      <c r="AN256" s="342" t="str">
        <f>IF(ISERROR(VLOOKUP($I256,'TB. Bantuan'!$C$3:$E$28,2,0)=0),"x",VLOOKUP($I256,'TB. Bantuan'!$C$3:$E$28,2,0))</f>
        <v>N</v>
      </c>
      <c r="AO256" s="342" t="str">
        <f>IF(ISERROR(VLOOKUP($Q256,'TB. Bantuan'!$C$3:$E$28,2,0)=0),"x",VLOOKUP($Q256,'TB. Bantuan'!$C$3:$E$28,2,0))</f>
        <v>N</v>
      </c>
      <c r="AP256" s="342" t="str">
        <f>IF(ISERROR(VLOOKUP($Y256,'TB. Bantuan'!$C$3:$E$28,2,0)=0),"x",VLOOKUP($Y256,'TB. Bantuan'!$C$3:$E$28,2,0))</f>
        <v>N</v>
      </c>
    </row>
    <row r="257" spans="2:42">
      <c r="B257" s="319" t="s">
        <v>21</v>
      </c>
      <c r="C257" s="323">
        <f t="shared" si="34"/>
        <v>251</v>
      </c>
      <c r="D257" s="324" t="s">
        <v>1</v>
      </c>
      <c r="E257" s="324">
        <v>12</v>
      </c>
      <c r="F257" s="324" t="s">
        <v>19</v>
      </c>
      <c r="G257" s="325">
        <v>22</v>
      </c>
      <c r="H257" s="325">
        <v>267</v>
      </c>
      <c r="I257" s="327" t="s">
        <v>23</v>
      </c>
      <c r="K257" s="323">
        <f t="shared" si="35"/>
        <v>251</v>
      </c>
      <c r="L257" s="324" t="s">
        <v>1</v>
      </c>
      <c r="M257" s="324">
        <v>11</v>
      </c>
      <c r="N257" s="324" t="s">
        <v>19</v>
      </c>
      <c r="O257" s="325">
        <v>13</v>
      </c>
      <c r="P257" s="325">
        <v>138</v>
      </c>
      <c r="Q257" s="327" t="s">
        <v>24</v>
      </c>
      <c r="S257" s="323">
        <f t="shared" si="36"/>
        <v>251</v>
      </c>
      <c r="T257" s="324" t="s">
        <v>1</v>
      </c>
      <c r="U257" s="324">
        <v>10</v>
      </c>
      <c r="V257" s="324" t="s">
        <v>19</v>
      </c>
      <c r="W257" s="325">
        <v>21</v>
      </c>
      <c r="X257" s="325">
        <v>216</v>
      </c>
      <c r="Y257" s="327" t="s">
        <v>23</v>
      </c>
      <c r="AA257" s="341">
        <f t="shared" si="28"/>
        <v>22</v>
      </c>
      <c r="AB257" s="342" t="str">
        <f t="shared" si="28"/>
        <v>x</v>
      </c>
      <c r="AC257" s="343">
        <f t="shared" si="29"/>
        <v>267</v>
      </c>
      <c r="AD257" s="343" t="str">
        <f t="shared" si="29"/>
        <v>x</v>
      </c>
      <c r="AE257" s="342">
        <f t="shared" si="30"/>
        <v>13</v>
      </c>
      <c r="AF257" s="342" t="str">
        <f t="shared" si="30"/>
        <v>x</v>
      </c>
      <c r="AG257" s="343">
        <f t="shared" si="31"/>
        <v>138</v>
      </c>
      <c r="AH257" s="343" t="str">
        <f t="shared" si="31"/>
        <v>x</v>
      </c>
      <c r="AI257" s="342">
        <f t="shared" si="32"/>
        <v>21</v>
      </c>
      <c r="AJ257" s="342" t="str">
        <f t="shared" si="32"/>
        <v>x</v>
      </c>
      <c r="AK257" s="343">
        <f t="shared" si="33"/>
        <v>216</v>
      </c>
      <c r="AL257" s="348" t="str">
        <f t="shared" si="33"/>
        <v>x</v>
      </c>
      <c r="AN257" s="342" t="str">
        <f>IF(ISERROR(VLOOKUP($I257,'TB. Bantuan'!$C$3:$E$28,2,0)=0),"x",VLOOKUP($I257,'TB. Bantuan'!$C$3:$E$28,2,0))</f>
        <v>N</v>
      </c>
      <c r="AO257" s="342" t="str">
        <f>IF(ISERROR(VLOOKUP($Q257,'TB. Bantuan'!$C$3:$E$28,2,0)=0),"x",VLOOKUP($Q257,'TB. Bantuan'!$C$3:$E$28,2,0))</f>
        <v>DT</v>
      </c>
      <c r="AP257" s="342" t="str">
        <f>IF(ISERROR(VLOOKUP($Y257,'TB. Bantuan'!$C$3:$E$28,2,0)=0),"x",VLOOKUP($Y257,'TB. Bantuan'!$C$3:$E$28,2,0))</f>
        <v>N</v>
      </c>
    </row>
    <row r="258" spans="2:42">
      <c r="B258" s="319" t="s">
        <v>21</v>
      </c>
      <c r="C258" s="323">
        <f t="shared" si="34"/>
        <v>252</v>
      </c>
      <c r="D258" s="324" t="s">
        <v>1</v>
      </c>
      <c r="E258" s="324">
        <v>12</v>
      </c>
      <c r="F258" s="324" t="s">
        <v>19</v>
      </c>
      <c r="G258" s="325">
        <v>15</v>
      </c>
      <c r="H258" s="325">
        <v>95</v>
      </c>
      <c r="I258" s="327" t="s">
        <v>23</v>
      </c>
      <c r="K258" s="323">
        <f t="shared" si="35"/>
        <v>252</v>
      </c>
      <c r="L258" s="324" t="s">
        <v>1</v>
      </c>
      <c r="M258" s="324">
        <v>11</v>
      </c>
      <c r="N258" s="324" t="s">
        <v>19</v>
      </c>
      <c r="O258" s="325">
        <v>21</v>
      </c>
      <c r="P258" s="325">
        <v>209</v>
      </c>
      <c r="Q258" s="327" t="s">
        <v>23</v>
      </c>
      <c r="S258" s="323">
        <f t="shared" si="36"/>
        <v>252</v>
      </c>
      <c r="T258" s="324" t="s">
        <v>1</v>
      </c>
      <c r="U258" s="324">
        <v>10</v>
      </c>
      <c r="V258" s="324" t="s">
        <v>19</v>
      </c>
      <c r="W258" s="325">
        <v>21.5</v>
      </c>
      <c r="X258" s="325">
        <v>248</v>
      </c>
      <c r="Y258" s="327" t="s">
        <v>23</v>
      </c>
      <c r="AA258" s="341">
        <f t="shared" si="28"/>
        <v>15</v>
      </c>
      <c r="AB258" s="342" t="str">
        <f t="shared" si="28"/>
        <v>x</v>
      </c>
      <c r="AC258" s="343">
        <f t="shared" si="29"/>
        <v>95</v>
      </c>
      <c r="AD258" s="343" t="str">
        <f t="shared" si="29"/>
        <v>x</v>
      </c>
      <c r="AE258" s="342">
        <f t="shared" si="30"/>
        <v>21</v>
      </c>
      <c r="AF258" s="342" t="str">
        <f t="shared" si="30"/>
        <v>x</v>
      </c>
      <c r="AG258" s="343">
        <f t="shared" si="31"/>
        <v>209</v>
      </c>
      <c r="AH258" s="343" t="str">
        <f t="shared" si="31"/>
        <v>x</v>
      </c>
      <c r="AI258" s="342">
        <f t="shared" si="32"/>
        <v>21.5</v>
      </c>
      <c r="AJ258" s="342" t="str">
        <f t="shared" si="32"/>
        <v>x</v>
      </c>
      <c r="AK258" s="343">
        <f t="shared" si="33"/>
        <v>248</v>
      </c>
      <c r="AL258" s="348" t="str">
        <f t="shared" si="33"/>
        <v>x</v>
      </c>
      <c r="AN258" s="342" t="str">
        <f>IF(ISERROR(VLOOKUP($I258,'TB. Bantuan'!$C$3:$E$28,2,0)=0),"x",VLOOKUP($I258,'TB. Bantuan'!$C$3:$E$28,2,0))</f>
        <v>N</v>
      </c>
      <c r="AO258" s="342" t="str">
        <f>IF(ISERROR(VLOOKUP($Q258,'TB. Bantuan'!$C$3:$E$28,2,0)=0),"x",VLOOKUP($Q258,'TB. Bantuan'!$C$3:$E$28,2,0))</f>
        <v>N</v>
      </c>
      <c r="AP258" s="342" t="str">
        <f>IF(ISERROR(VLOOKUP($Y258,'TB. Bantuan'!$C$3:$E$28,2,0)=0),"x",VLOOKUP($Y258,'TB. Bantuan'!$C$3:$E$28,2,0))</f>
        <v>N</v>
      </c>
    </row>
    <row r="259" spans="2:42">
      <c r="B259" s="319" t="s">
        <v>21</v>
      </c>
      <c r="C259" s="323">
        <f t="shared" si="34"/>
        <v>253</v>
      </c>
      <c r="D259" s="324" t="s">
        <v>1</v>
      </c>
      <c r="E259" s="324">
        <v>12</v>
      </c>
      <c r="F259" s="324" t="s">
        <v>19</v>
      </c>
      <c r="G259" s="325">
        <v>25</v>
      </c>
      <c r="H259" s="325">
        <v>211</v>
      </c>
      <c r="I259" s="327" t="s">
        <v>23</v>
      </c>
      <c r="K259" s="323">
        <f t="shared" si="35"/>
        <v>253</v>
      </c>
      <c r="L259" s="324" t="s">
        <v>1</v>
      </c>
      <c r="M259" s="324">
        <v>11</v>
      </c>
      <c r="N259" s="324" t="s">
        <v>19</v>
      </c>
      <c r="O259" s="325">
        <v>24</v>
      </c>
      <c r="P259" s="325">
        <v>346</v>
      </c>
      <c r="Q259" s="327" t="s">
        <v>23</v>
      </c>
      <c r="S259" s="323">
        <f t="shared" si="36"/>
        <v>253</v>
      </c>
      <c r="T259" s="324" t="s">
        <v>1</v>
      </c>
      <c r="U259" s="324">
        <v>10</v>
      </c>
      <c r="V259" s="324" t="s">
        <v>19</v>
      </c>
      <c r="W259" s="325">
        <v>23</v>
      </c>
      <c r="X259" s="325">
        <v>269</v>
      </c>
      <c r="Y259" s="327" t="s">
        <v>23</v>
      </c>
      <c r="AA259" s="341">
        <f t="shared" si="28"/>
        <v>25</v>
      </c>
      <c r="AB259" s="342" t="str">
        <f t="shared" si="28"/>
        <v>x</v>
      </c>
      <c r="AC259" s="343">
        <f t="shared" si="29"/>
        <v>211</v>
      </c>
      <c r="AD259" s="343" t="str">
        <f t="shared" si="29"/>
        <v>x</v>
      </c>
      <c r="AE259" s="342">
        <f t="shared" si="30"/>
        <v>24</v>
      </c>
      <c r="AF259" s="342" t="str">
        <f t="shared" si="30"/>
        <v>x</v>
      </c>
      <c r="AG259" s="343">
        <f t="shared" si="31"/>
        <v>346</v>
      </c>
      <c r="AH259" s="343" t="str">
        <f t="shared" si="31"/>
        <v>x</v>
      </c>
      <c r="AI259" s="342">
        <f t="shared" si="32"/>
        <v>23</v>
      </c>
      <c r="AJ259" s="342" t="str">
        <f t="shared" si="32"/>
        <v>x</v>
      </c>
      <c r="AK259" s="343">
        <f t="shared" si="33"/>
        <v>269</v>
      </c>
      <c r="AL259" s="348" t="str">
        <f t="shared" si="33"/>
        <v>x</v>
      </c>
      <c r="AN259" s="342" t="str">
        <f>IF(ISERROR(VLOOKUP($I259,'TB. Bantuan'!$C$3:$E$28,2,0)=0),"x",VLOOKUP($I259,'TB. Bantuan'!$C$3:$E$28,2,0))</f>
        <v>N</v>
      </c>
      <c r="AO259" s="342" t="str">
        <f>IF(ISERROR(VLOOKUP($Q259,'TB. Bantuan'!$C$3:$E$28,2,0)=0),"x",VLOOKUP($Q259,'TB. Bantuan'!$C$3:$E$28,2,0))</f>
        <v>N</v>
      </c>
      <c r="AP259" s="342" t="str">
        <f>IF(ISERROR(VLOOKUP($Y259,'TB. Bantuan'!$C$3:$E$28,2,0)=0),"x",VLOOKUP($Y259,'TB. Bantuan'!$C$3:$E$28,2,0))</f>
        <v>N</v>
      </c>
    </row>
    <row r="260" spans="2:42">
      <c r="B260" s="319" t="s">
        <v>21</v>
      </c>
      <c r="C260" s="323">
        <f t="shared" si="34"/>
        <v>254</v>
      </c>
      <c r="D260" s="324" t="s">
        <v>1</v>
      </c>
      <c r="E260" s="324">
        <v>12</v>
      </c>
      <c r="F260" s="324" t="s">
        <v>19</v>
      </c>
      <c r="G260" s="325">
        <v>23</v>
      </c>
      <c r="H260" s="325">
        <v>245</v>
      </c>
      <c r="I260" s="327" t="s">
        <v>23</v>
      </c>
      <c r="K260" s="323">
        <f t="shared" si="35"/>
        <v>254</v>
      </c>
      <c r="L260" s="324" t="s">
        <v>1</v>
      </c>
      <c r="M260" s="324">
        <v>11</v>
      </c>
      <c r="N260" s="324" t="s">
        <v>19</v>
      </c>
      <c r="O260" s="325">
        <v>21.5</v>
      </c>
      <c r="P260" s="325">
        <v>239</v>
      </c>
      <c r="Q260" s="327" t="s">
        <v>23</v>
      </c>
      <c r="S260" s="323">
        <f t="shared" si="36"/>
        <v>254</v>
      </c>
      <c r="T260" s="324" t="s">
        <v>1</v>
      </c>
      <c r="U260" s="324">
        <v>10</v>
      </c>
      <c r="V260" s="324" t="s">
        <v>19</v>
      </c>
      <c r="W260" s="325">
        <v>15</v>
      </c>
      <c r="X260" s="325">
        <v>87</v>
      </c>
      <c r="Y260" s="327" t="s">
        <v>23</v>
      </c>
      <c r="AA260" s="341">
        <f t="shared" si="28"/>
        <v>23</v>
      </c>
      <c r="AB260" s="342" t="str">
        <f t="shared" si="28"/>
        <v>x</v>
      </c>
      <c r="AC260" s="343">
        <f t="shared" si="29"/>
        <v>245</v>
      </c>
      <c r="AD260" s="343" t="str">
        <f t="shared" si="29"/>
        <v>x</v>
      </c>
      <c r="AE260" s="342">
        <f t="shared" si="30"/>
        <v>21.5</v>
      </c>
      <c r="AF260" s="342" t="str">
        <f t="shared" si="30"/>
        <v>x</v>
      </c>
      <c r="AG260" s="343">
        <f t="shared" si="31"/>
        <v>239</v>
      </c>
      <c r="AH260" s="343" t="str">
        <f t="shared" si="31"/>
        <v>x</v>
      </c>
      <c r="AI260" s="342">
        <f t="shared" si="32"/>
        <v>15</v>
      </c>
      <c r="AJ260" s="342" t="str">
        <f t="shared" si="32"/>
        <v>x</v>
      </c>
      <c r="AK260" s="343">
        <f t="shared" si="33"/>
        <v>87</v>
      </c>
      <c r="AL260" s="348" t="str">
        <f t="shared" si="33"/>
        <v>x</v>
      </c>
      <c r="AN260" s="342" t="str">
        <f>IF(ISERROR(VLOOKUP($I260,'TB. Bantuan'!$C$3:$E$28,2,0)=0),"x",VLOOKUP($I260,'TB. Bantuan'!$C$3:$E$28,2,0))</f>
        <v>N</v>
      </c>
      <c r="AO260" s="342" t="str">
        <f>IF(ISERROR(VLOOKUP($Q260,'TB. Bantuan'!$C$3:$E$28,2,0)=0),"x",VLOOKUP($Q260,'TB. Bantuan'!$C$3:$E$28,2,0))</f>
        <v>N</v>
      </c>
      <c r="AP260" s="342" t="str">
        <f>IF(ISERROR(VLOOKUP($Y260,'TB. Bantuan'!$C$3:$E$28,2,0)=0),"x",VLOOKUP($Y260,'TB. Bantuan'!$C$3:$E$28,2,0))</f>
        <v>N</v>
      </c>
    </row>
    <row r="261" spans="2:42">
      <c r="B261" s="319" t="s">
        <v>21</v>
      </c>
      <c r="C261" s="323">
        <f t="shared" si="34"/>
        <v>255</v>
      </c>
      <c r="D261" s="324" t="s">
        <v>1</v>
      </c>
      <c r="E261" s="324">
        <v>12</v>
      </c>
      <c r="F261" s="324" t="s">
        <v>19</v>
      </c>
      <c r="G261" s="325">
        <v>23</v>
      </c>
      <c r="H261" s="325">
        <v>305</v>
      </c>
      <c r="I261" s="327" t="s">
        <v>23</v>
      </c>
      <c r="K261" s="323">
        <f t="shared" si="35"/>
        <v>255</v>
      </c>
      <c r="L261" s="324" t="s">
        <v>1</v>
      </c>
      <c r="M261" s="324">
        <v>11</v>
      </c>
      <c r="N261" s="324" t="s">
        <v>19</v>
      </c>
      <c r="O261" s="325">
        <v>23</v>
      </c>
      <c r="P261" s="325">
        <v>385</v>
      </c>
      <c r="Q261" s="327" t="s">
        <v>23</v>
      </c>
      <c r="S261" s="323">
        <f t="shared" si="36"/>
        <v>255</v>
      </c>
      <c r="T261" s="324" t="s">
        <v>1</v>
      </c>
      <c r="U261" s="324">
        <v>10</v>
      </c>
      <c r="V261" s="324" t="s">
        <v>19</v>
      </c>
      <c r="W261" s="325">
        <v>22.5</v>
      </c>
      <c r="X261" s="325">
        <v>204</v>
      </c>
      <c r="Y261" s="327" t="s">
        <v>23</v>
      </c>
      <c r="AA261" s="341">
        <f t="shared" si="28"/>
        <v>23</v>
      </c>
      <c r="AB261" s="342" t="str">
        <f t="shared" si="28"/>
        <v>x</v>
      </c>
      <c r="AC261" s="343">
        <f t="shared" si="29"/>
        <v>305</v>
      </c>
      <c r="AD261" s="343" t="str">
        <f t="shared" si="29"/>
        <v>x</v>
      </c>
      <c r="AE261" s="342">
        <f t="shared" si="30"/>
        <v>23</v>
      </c>
      <c r="AF261" s="342" t="str">
        <f t="shared" si="30"/>
        <v>x</v>
      </c>
      <c r="AG261" s="343">
        <f t="shared" si="31"/>
        <v>385</v>
      </c>
      <c r="AH261" s="343" t="str">
        <f t="shared" si="31"/>
        <v>x</v>
      </c>
      <c r="AI261" s="342">
        <f t="shared" si="32"/>
        <v>22.5</v>
      </c>
      <c r="AJ261" s="342" t="str">
        <f t="shared" si="32"/>
        <v>x</v>
      </c>
      <c r="AK261" s="343">
        <f t="shared" si="33"/>
        <v>204</v>
      </c>
      <c r="AL261" s="348" t="str">
        <f t="shared" si="33"/>
        <v>x</v>
      </c>
      <c r="AN261" s="342" t="str">
        <f>IF(ISERROR(VLOOKUP($I261,'TB. Bantuan'!$C$3:$E$28,2,0)=0),"x",VLOOKUP($I261,'TB. Bantuan'!$C$3:$E$28,2,0))</f>
        <v>N</v>
      </c>
      <c r="AO261" s="342" t="str">
        <f>IF(ISERROR(VLOOKUP($Q261,'TB. Bantuan'!$C$3:$E$28,2,0)=0),"x",VLOOKUP($Q261,'TB. Bantuan'!$C$3:$E$28,2,0))</f>
        <v>N</v>
      </c>
      <c r="AP261" s="342" t="str">
        <f>IF(ISERROR(VLOOKUP($Y261,'TB. Bantuan'!$C$3:$E$28,2,0)=0),"x",VLOOKUP($Y261,'TB. Bantuan'!$C$3:$E$28,2,0))</f>
        <v>N</v>
      </c>
    </row>
    <row r="262" spans="2:42">
      <c r="B262" s="319" t="s">
        <v>21</v>
      </c>
      <c r="C262" s="323">
        <f t="shared" si="34"/>
        <v>256</v>
      </c>
      <c r="D262" s="324" t="s">
        <v>1</v>
      </c>
      <c r="E262" s="324">
        <v>12</v>
      </c>
      <c r="F262" s="324" t="s">
        <v>19</v>
      </c>
      <c r="G262" s="325">
        <v>25</v>
      </c>
      <c r="H262" s="325">
        <v>286</v>
      </c>
      <c r="I262" s="327" t="s">
        <v>23</v>
      </c>
      <c r="K262" s="323">
        <f t="shared" si="35"/>
        <v>256</v>
      </c>
      <c r="L262" s="324" t="s">
        <v>1</v>
      </c>
      <c r="M262" s="324">
        <v>11</v>
      </c>
      <c r="N262" s="324" t="s">
        <v>19</v>
      </c>
      <c r="O262" s="325">
        <v>24.5</v>
      </c>
      <c r="P262" s="325">
        <v>315</v>
      </c>
      <c r="Q262" s="327" t="s">
        <v>23</v>
      </c>
      <c r="S262" s="323">
        <f t="shared" si="36"/>
        <v>256</v>
      </c>
      <c r="T262" s="324" t="s">
        <v>1</v>
      </c>
      <c r="U262" s="324">
        <v>10</v>
      </c>
      <c r="V262" s="324" t="s">
        <v>19</v>
      </c>
      <c r="W262" s="325">
        <v>24</v>
      </c>
      <c r="X262" s="325">
        <v>181</v>
      </c>
      <c r="Y262" s="327" t="s">
        <v>23</v>
      </c>
      <c r="AA262" s="341">
        <f t="shared" si="28"/>
        <v>25</v>
      </c>
      <c r="AB262" s="342" t="str">
        <f t="shared" si="28"/>
        <v>x</v>
      </c>
      <c r="AC262" s="343">
        <f t="shared" si="29"/>
        <v>286</v>
      </c>
      <c r="AD262" s="343" t="str">
        <f t="shared" si="29"/>
        <v>x</v>
      </c>
      <c r="AE262" s="342">
        <f t="shared" si="30"/>
        <v>24.5</v>
      </c>
      <c r="AF262" s="342" t="str">
        <f t="shared" si="30"/>
        <v>x</v>
      </c>
      <c r="AG262" s="343">
        <f t="shared" si="31"/>
        <v>315</v>
      </c>
      <c r="AH262" s="343" t="str">
        <f t="shared" si="31"/>
        <v>x</v>
      </c>
      <c r="AI262" s="342">
        <f t="shared" si="32"/>
        <v>24</v>
      </c>
      <c r="AJ262" s="342" t="str">
        <f t="shared" si="32"/>
        <v>x</v>
      </c>
      <c r="AK262" s="343">
        <f t="shared" si="33"/>
        <v>181</v>
      </c>
      <c r="AL262" s="348" t="str">
        <f t="shared" si="33"/>
        <v>x</v>
      </c>
      <c r="AN262" s="342" t="str">
        <f>IF(ISERROR(VLOOKUP($I262,'TB. Bantuan'!$C$3:$E$28,2,0)=0),"x",VLOOKUP($I262,'TB. Bantuan'!$C$3:$E$28,2,0))</f>
        <v>N</v>
      </c>
      <c r="AO262" s="342" t="str">
        <f>IF(ISERROR(VLOOKUP($Q262,'TB. Bantuan'!$C$3:$E$28,2,0)=0),"x",VLOOKUP($Q262,'TB. Bantuan'!$C$3:$E$28,2,0))</f>
        <v>N</v>
      </c>
      <c r="AP262" s="342" t="str">
        <f>IF(ISERROR(VLOOKUP($Y262,'TB. Bantuan'!$C$3:$E$28,2,0)=0),"x",VLOOKUP($Y262,'TB. Bantuan'!$C$3:$E$28,2,0))</f>
        <v>N</v>
      </c>
    </row>
    <row r="263" spans="2:42">
      <c r="B263" s="319" t="s">
        <v>21</v>
      </c>
      <c r="C263" s="323">
        <f t="shared" si="34"/>
        <v>257</v>
      </c>
      <c r="D263" s="324" t="s">
        <v>1</v>
      </c>
      <c r="E263" s="324">
        <v>12</v>
      </c>
      <c r="F263" s="324" t="s">
        <v>19</v>
      </c>
      <c r="G263" s="325">
        <v>22</v>
      </c>
      <c r="H263" s="325">
        <v>203</v>
      </c>
      <c r="I263" s="327" t="s">
        <v>23</v>
      </c>
      <c r="K263" s="323">
        <f t="shared" si="35"/>
        <v>257</v>
      </c>
      <c r="L263" s="324" t="s">
        <v>1</v>
      </c>
      <c r="M263" s="324">
        <v>11</v>
      </c>
      <c r="N263" s="324" t="s">
        <v>19</v>
      </c>
      <c r="O263" s="325">
        <v>16</v>
      </c>
      <c r="P263" s="325">
        <v>187</v>
      </c>
      <c r="Q263" s="327" t="s">
        <v>23</v>
      </c>
      <c r="S263" s="323">
        <f t="shared" si="36"/>
        <v>257</v>
      </c>
      <c r="T263" s="324" t="s">
        <v>1</v>
      </c>
      <c r="U263" s="324">
        <v>10</v>
      </c>
      <c r="V263" s="324" t="s">
        <v>19</v>
      </c>
      <c r="W263" s="325">
        <v>22.5</v>
      </c>
      <c r="X263" s="325">
        <v>313</v>
      </c>
      <c r="Y263" s="327" t="s">
        <v>23</v>
      </c>
      <c r="AA263" s="341">
        <f t="shared" si="28"/>
        <v>22</v>
      </c>
      <c r="AB263" s="342" t="str">
        <f t="shared" si="28"/>
        <v>x</v>
      </c>
      <c r="AC263" s="343">
        <f t="shared" si="29"/>
        <v>203</v>
      </c>
      <c r="AD263" s="343" t="str">
        <f t="shared" si="29"/>
        <v>x</v>
      </c>
      <c r="AE263" s="342">
        <f t="shared" si="30"/>
        <v>16</v>
      </c>
      <c r="AF263" s="342" t="str">
        <f t="shared" si="30"/>
        <v>x</v>
      </c>
      <c r="AG263" s="343">
        <f t="shared" si="31"/>
        <v>187</v>
      </c>
      <c r="AH263" s="343" t="str">
        <f t="shared" si="31"/>
        <v>x</v>
      </c>
      <c r="AI263" s="342">
        <f t="shared" si="32"/>
        <v>22.5</v>
      </c>
      <c r="AJ263" s="342" t="str">
        <f t="shared" si="32"/>
        <v>x</v>
      </c>
      <c r="AK263" s="343">
        <f t="shared" si="33"/>
        <v>313</v>
      </c>
      <c r="AL263" s="348" t="str">
        <f t="shared" si="33"/>
        <v>x</v>
      </c>
      <c r="AN263" s="342" t="str">
        <f>IF(ISERROR(VLOOKUP($I263,'TB. Bantuan'!$C$3:$E$28,2,0)=0),"x",VLOOKUP($I263,'TB. Bantuan'!$C$3:$E$28,2,0))</f>
        <v>N</v>
      </c>
      <c r="AO263" s="342" t="str">
        <f>IF(ISERROR(VLOOKUP($Q263,'TB. Bantuan'!$C$3:$E$28,2,0)=0),"x",VLOOKUP($Q263,'TB. Bantuan'!$C$3:$E$28,2,0))</f>
        <v>N</v>
      </c>
      <c r="AP263" s="342" t="str">
        <f>IF(ISERROR(VLOOKUP($Y263,'TB. Bantuan'!$C$3:$E$28,2,0)=0),"x",VLOOKUP($Y263,'TB. Bantuan'!$C$3:$E$28,2,0))</f>
        <v>N</v>
      </c>
    </row>
    <row r="264" spans="2:42">
      <c r="B264" s="319" t="s">
        <v>21</v>
      </c>
      <c r="C264" s="323">
        <f t="shared" si="34"/>
        <v>258</v>
      </c>
      <c r="D264" s="324" t="s">
        <v>1</v>
      </c>
      <c r="E264" s="324">
        <v>12</v>
      </c>
      <c r="F264" s="324" t="s">
        <v>19</v>
      </c>
      <c r="G264" s="325">
        <v>22.5</v>
      </c>
      <c r="H264" s="325">
        <v>272</v>
      </c>
      <c r="I264" s="327" t="s">
        <v>23</v>
      </c>
      <c r="K264" s="323">
        <f t="shared" si="35"/>
        <v>258</v>
      </c>
      <c r="L264" s="324" t="s">
        <v>1</v>
      </c>
      <c r="M264" s="324">
        <v>11</v>
      </c>
      <c r="N264" s="324" t="s">
        <v>19</v>
      </c>
      <c r="O264" s="325">
        <v>24</v>
      </c>
      <c r="P264" s="325">
        <v>306</v>
      </c>
      <c r="Q264" s="327" t="s">
        <v>23</v>
      </c>
      <c r="S264" s="323">
        <f t="shared" si="36"/>
        <v>258</v>
      </c>
      <c r="T264" s="324" t="s">
        <v>1</v>
      </c>
      <c r="U264" s="324">
        <v>10</v>
      </c>
      <c r="V264" s="324" t="s">
        <v>19</v>
      </c>
      <c r="W264" s="325">
        <v>19.5</v>
      </c>
      <c r="X264" s="325">
        <v>154</v>
      </c>
      <c r="Y264" s="327" t="s">
        <v>23</v>
      </c>
      <c r="AA264" s="341">
        <f t="shared" ref="AA264:AB327" si="37">IF($F264=AA$5,$G264,"x")</f>
        <v>22.5</v>
      </c>
      <c r="AB264" s="342" t="str">
        <f t="shared" si="37"/>
        <v>x</v>
      </c>
      <c r="AC264" s="343">
        <f t="shared" ref="AC264:AD327" si="38">IF($F264=AC$5,$H264,"x")</f>
        <v>272</v>
      </c>
      <c r="AD264" s="343" t="str">
        <f t="shared" si="38"/>
        <v>x</v>
      </c>
      <c r="AE264" s="342">
        <f t="shared" ref="AE264:AF327" si="39">IF($N264=AE$5,$O264,"x")</f>
        <v>24</v>
      </c>
      <c r="AF264" s="342" t="str">
        <f t="shared" si="39"/>
        <v>x</v>
      </c>
      <c r="AG264" s="343">
        <f t="shared" ref="AG264:AH327" si="40">IF($N264=AG$5,$P264,"x")</f>
        <v>306</v>
      </c>
      <c r="AH264" s="343" t="str">
        <f t="shared" si="40"/>
        <v>x</v>
      </c>
      <c r="AI264" s="342">
        <f t="shared" ref="AI264:AJ327" si="41">IF($V264=AI$5,$W264,"x")</f>
        <v>19.5</v>
      </c>
      <c r="AJ264" s="342" t="str">
        <f t="shared" si="41"/>
        <v>x</v>
      </c>
      <c r="AK264" s="343">
        <f t="shared" ref="AK264:AL327" si="42">IF($V264=AK$5,$X264,"x")</f>
        <v>154</v>
      </c>
      <c r="AL264" s="348" t="str">
        <f t="shared" si="42"/>
        <v>x</v>
      </c>
      <c r="AN264" s="342" t="str">
        <f>IF(ISERROR(VLOOKUP($I264,'TB. Bantuan'!$C$3:$E$28,2,0)=0),"x",VLOOKUP($I264,'TB. Bantuan'!$C$3:$E$28,2,0))</f>
        <v>N</v>
      </c>
      <c r="AO264" s="342" t="str">
        <f>IF(ISERROR(VLOOKUP($Q264,'TB. Bantuan'!$C$3:$E$28,2,0)=0),"x",VLOOKUP($Q264,'TB. Bantuan'!$C$3:$E$28,2,0))</f>
        <v>N</v>
      </c>
      <c r="AP264" s="342" t="str">
        <f>IF(ISERROR(VLOOKUP($Y264,'TB. Bantuan'!$C$3:$E$28,2,0)=0),"x",VLOOKUP($Y264,'TB. Bantuan'!$C$3:$E$28,2,0))</f>
        <v>N</v>
      </c>
    </row>
    <row r="265" spans="2:42">
      <c r="B265" s="319" t="s">
        <v>21</v>
      </c>
      <c r="C265" s="323">
        <f t="shared" ref="C265:C328" si="43">C264+1</f>
        <v>259</v>
      </c>
      <c r="D265" s="324" t="s">
        <v>1</v>
      </c>
      <c r="E265" s="324">
        <v>12</v>
      </c>
      <c r="F265" s="324" t="s">
        <v>19</v>
      </c>
      <c r="G265" s="325">
        <v>23</v>
      </c>
      <c r="H265" s="325">
        <v>319</v>
      </c>
      <c r="I265" s="327" t="s">
        <v>23</v>
      </c>
      <c r="K265" s="323">
        <f t="shared" ref="K265:K328" si="44">K264+1</f>
        <v>259</v>
      </c>
      <c r="L265" s="324" t="s">
        <v>1</v>
      </c>
      <c r="M265" s="324">
        <v>11</v>
      </c>
      <c r="N265" s="324" t="s">
        <v>19</v>
      </c>
      <c r="O265" s="325">
        <v>19</v>
      </c>
      <c r="P265" s="325">
        <v>175</v>
      </c>
      <c r="Q265" s="327" t="s">
        <v>23</v>
      </c>
      <c r="S265" s="323">
        <f t="shared" ref="S265:S328" si="45">S264+1</f>
        <v>259</v>
      </c>
      <c r="T265" s="324" t="s">
        <v>1</v>
      </c>
      <c r="U265" s="324">
        <v>10</v>
      </c>
      <c r="V265" s="324" t="s">
        <v>19</v>
      </c>
      <c r="W265" s="325">
        <v>23.5</v>
      </c>
      <c r="X265" s="325">
        <v>319</v>
      </c>
      <c r="Y265" s="327" t="s">
        <v>22</v>
      </c>
      <c r="AA265" s="341">
        <f t="shared" si="37"/>
        <v>23</v>
      </c>
      <c r="AB265" s="342" t="str">
        <f t="shared" si="37"/>
        <v>x</v>
      </c>
      <c r="AC265" s="343">
        <f t="shared" si="38"/>
        <v>319</v>
      </c>
      <c r="AD265" s="343" t="str">
        <f t="shared" si="38"/>
        <v>x</v>
      </c>
      <c r="AE265" s="342">
        <f t="shared" si="39"/>
        <v>19</v>
      </c>
      <c r="AF265" s="342" t="str">
        <f t="shared" si="39"/>
        <v>x</v>
      </c>
      <c r="AG265" s="343">
        <f t="shared" si="40"/>
        <v>175</v>
      </c>
      <c r="AH265" s="343" t="str">
        <f t="shared" si="40"/>
        <v>x</v>
      </c>
      <c r="AI265" s="342">
        <f t="shared" si="41"/>
        <v>23.5</v>
      </c>
      <c r="AJ265" s="342" t="str">
        <f t="shared" si="41"/>
        <v>x</v>
      </c>
      <c r="AK265" s="343">
        <f t="shared" si="42"/>
        <v>319</v>
      </c>
      <c r="AL265" s="348" t="str">
        <f t="shared" si="42"/>
        <v>x</v>
      </c>
      <c r="AN265" s="342" t="str">
        <f>IF(ISERROR(VLOOKUP($I265,'TB. Bantuan'!$C$3:$E$28,2,0)=0),"x",VLOOKUP($I265,'TB. Bantuan'!$C$3:$E$28,2,0))</f>
        <v>N</v>
      </c>
      <c r="AO265" s="342" t="str">
        <f>IF(ISERROR(VLOOKUP($Q265,'TB. Bantuan'!$C$3:$E$28,2,0)=0),"x",VLOOKUP($Q265,'TB. Bantuan'!$C$3:$E$28,2,0))</f>
        <v>N</v>
      </c>
      <c r="AP265" s="342" t="str">
        <f>IF(ISERROR(VLOOKUP($Y265,'TB. Bantuan'!$C$3:$E$28,2,0)=0),"x",VLOOKUP($Y265,'TB. Bantuan'!$C$3:$E$28,2,0))</f>
        <v>T2</v>
      </c>
    </row>
    <row r="266" spans="2:42">
      <c r="B266" s="319" t="s">
        <v>21</v>
      </c>
      <c r="C266" s="323">
        <f t="shared" si="43"/>
        <v>260</v>
      </c>
      <c r="D266" s="324" t="s">
        <v>1</v>
      </c>
      <c r="E266" s="324">
        <v>12</v>
      </c>
      <c r="F266" s="324" t="s">
        <v>19</v>
      </c>
      <c r="G266" s="325">
        <v>20</v>
      </c>
      <c r="H266" s="325">
        <v>258</v>
      </c>
      <c r="I266" s="327" t="s">
        <v>23</v>
      </c>
      <c r="K266" s="323">
        <f t="shared" si="44"/>
        <v>260</v>
      </c>
      <c r="L266" s="324" t="s">
        <v>1</v>
      </c>
      <c r="M266" s="324">
        <v>11</v>
      </c>
      <c r="N266" s="324" t="s">
        <v>19</v>
      </c>
      <c r="O266" s="325">
        <v>11</v>
      </c>
      <c r="P266" s="325">
        <v>98</v>
      </c>
      <c r="Q266" s="327" t="s">
        <v>23</v>
      </c>
      <c r="S266" s="323">
        <f t="shared" si="45"/>
        <v>260</v>
      </c>
      <c r="T266" s="324" t="s">
        <v>1</v>
      </c>
      <c r="U266" s="324">
        <v>10</v>
      </c>
      <c r="V266" s="324" t="s">
        <v>19</v>
      </c>
      <c r="W266" s="325">
        <v>21</v>
      </c>
      <c r="X266" s="325">
        <v>240</v>
      </c>
      <c r="Y266" s="327" t="s">
        <v>22</v>
      </c>
      <c r="AA266" s="341">
        <f t="shared" si="37"/>
        <v>20</v>
      </c>
      <c r="AB266" s="342" t="str">
        <f t="shared" si="37"/>
        <v>x</v>
      </c>
      <c r="AC266" s="343">
        <f t="shared" si="38"/>
        <v>258</v>
      </c>
      <c r="AD266" s="343" t="str">
        <f t="shared" si="38"/>
        <v>x</v>
      </c>
      <c r="AE266" s="342">
        <f t="shared" si="39"/>
        <v>11</v>
      </c>
      <c r="AF266" s="342" t="str">
        <f t="shared" si="39"/>
        <v>x</v>
      </c>
      <c r="AG266" s="343">
        <f t="shared" si="40"/>
        <v>98</v>
      </c>
      <c r="AH266" s="343" t="str">
        <f t="shared" si="40"/>
        <v>x</v>
      </c>
      <c r="AI266" s="342">
        <f t="shared" si="41"/>
        <v>21</v>
      </c>
      <c r="AJ266" s="342" t="str">
        <f t="shared" si="41"/>
        <v>x</v>
      </c>
      <c r="AK266" s="343">
        <f t="shared" si="42"/>
        <v>240</v>
      </c>
      <c r="AL266" s="348" t="str">
        <f t="shared" si="42"/>
        <v>x</v>
      </c>
      <c r="AN266" s="342" t="str">
        <f>IF(ISERROR(VLOOKUP($I266,'TB. Bantuan'!$C$3:$E$28,2,0)=0),"x",VLOOKUP($I266,'TB. Bantuan'!$C$3:$E$28,2,0))</f>
        <v>N</v>
      </c>
      <c r="AO266" s="342" t="str">
        <f>IF(ISERROR(VLOOKUP($Q266,'TB. Bantuan'!$C$3:$E$28,2,0)=0),"x",VLOOKUP($Q266,'TB. Bantuan'!$C$3:$E$28,2,0))</f>
        <v>N</v>
      </c>
      <c r="AP266" s="342" t="str">
        <f>IF(ISERROR(VLOOKUP($Y266,'TB. Bantuan'!$C$3:$E$28,2,0)=0),"x",VLOOKUP($Y266,'TB. Bantuan'!$C$3:$E$28,2,0))</f>
        <v>T2</v>
      </c>
    </row>
    <row r="267" spans="2:42">
      <c r="B267" s="319" t="s">
        <v>21</v>
      </c>
      <c r="C267" s="323">
        <f t="shared" si="43"/>
        <v>261</v>
      </c>
      <c r="D267" s="324" t="s">
        <v>1</v>
      </c>
      <c r="E267" s="324">
        <v>12</v>
      </c>
      <c r="F267" s="324" t="s">
        <v>19</v>
      </c>
      <c r="G267" s="325">
        <v>17</v>
      </c>
      <c r="H267" s="325">
        <v>154</v>
      </c>
      <c r="I267" s="327" t="s">
        <v>23</v>
      </c>
      <c r="K267" s="323">
        <f t="shared" si="44"/>
        <v>261</v>
      </c>
      <c r="L267" s="324" t="s">
        <v>1</v>
      </c>
      <c r="M267" s="324">
        <v>11</v>
      </c>
      <c r="N267" s="324" t="s">
        <v>19</v>
      </c>
      <c r="O267" s="325">
        <v>25</v>
      </c>
      <c r="P267" s="325">
        <v>218</v>
      </c>
      <c r="Q267" s="327" t="s">
        <v>23</v>
      </c>
      <c r="S267" s="323">
        <f t="shared" si="45"/>
        <v>261</v>
      </c>
      <c r="T267" s="324" t="s">
        <v>1</v>
      </c>
      <c r="U267" s="324">
        <v>10</v>
      </c>
      <c r="V267" s="324" t="s">
        <v>19</v>
      </c>
      <c r="W267" s="325">
        <v>19.5</v>
      </c>
      <c r="X267" s="325">
        <v>189</v>
      </c>
      <c r="Y267" s="327" t="s">
        <v>23</v>
      </c>
      <c r="AA267" s="341">
        <f t="shared" si="37"/>
        <v>17</v>
      </c>
      <c r="AB267" s="342" t="str">
        <f t="shared" si="37"/>
        <v>x</v>
      </c>
      <c r="AC267" s="343">
        <f t="shared" si="38"/>
        <v>154</v>
      </c>
      <c r="AD267" s="343" t="str">
        <f t="shared" si="38"/>
        <v>x</v>
      </c>
      <c r="AE267" s="342">
        <f t="shared" si="39"/>
        <v>25</v>
      </c>
      <c r="AF267" s="342" t="str">
        <f t="shared" si="39"/>
        <v>x</v>
      </c>
      <c r="AG267" s="343">
        <f t="shared" si="40"/>
        <v>218</v>
      </c>
      <c r="AH267" s="343" t="str">
        <f t="shared" si="40"/>
        <v>x</v>
      </c>
      <c r="AI267" s="342">
        <f t="shared" si="41"/>
        <v>19.5</v>
      </c>
      <c r="AJ267" s="342" t="str">
        <f t="shared" si="41"/>
        <v>x</v>
      </c>
      <c r="AK267" s="343">
        <f t="shared" si="42"/>
        <v>189</v>
      </c>
      <c r="AL267" s="348" t="str">
        <f t="shared" si="42"/>
        <v>x</v>
      </c>
      <c r="AN267" s="342" t="str">
        <f>IF(ISERROR(VLOOKUP($I267,'TB. Bantuan'!$C$3:$E$28,2,0)=0),"x",VLOOKUP($I267,'TB. Bantuan'!$C$3:$E$28,2,0))</f>
        <v>N</v>
      </c>
      <c r="AO267" s="342" t="str">
        <f>IF(ISERROR(VLOOKUP($Q267,'TB. Bantuan'!$C$3:$E$28,2,0)=0),"x",VLOOKUP($Q267,'TB. Bantuan'!$C$3:$E$28,2,0))</f>
        <v>N</v>
      </c>
      <c r="AP267" s="342" t="str">
        <f>IF(ISERROR(VLOOKUP($Y267,'TB. Bantuan'!$C$3:$E$28,2,0)=0),"x",VLOOKUP($Y267,'TB. Bantuan'!$C$3:$E$28,2,0))</f>
        <v>N</v>
      </c>
    </row>
    <row r="268" spans="2:42">
      <c r="B268" s="319" t="s">
        <v>21</v>
      </c>
      <c r="C268" s="323">
        <f t="shared" si="43"/>
        <v>262</v>
      </c>
      <c r="D268" s="324" t="s">
        <v>1</v>
      </c>
      <c r="E268" s="324">
        <v>12</v>
      </c>
      <c r="F268" s="324" t="s">
        <v>19</v>
      </c>
      <c r="G268" s="325">
        <v>21.5</v>
      </c>
      <c r="H268" s="325">
        <v>174</v>
      </c>
      <c r="I268" s="327" t="s">
        <v>23</v>
      </c>
      <c r="K268" s="323">
        <f t="shared" si="44"/>
        <v>262</v>
      </c>
      <c r="L268" s="324" t="s">
        <v>1</v>
      </c>
      <c r="M268" s="324">
        <v>11</v>
      </c>
      <c r="N268" s="324" t="s">
        <v>19</v>
      </c>
      <c r="O268" s="325">
        <v>24</v>
      </c>
      <c r="P268" s="325">
        <v>186</v>
      </c>
      <c r="Q268" s="327" t="s">
        <v>23</v>
      </c>
      <c r="S268" s="323">
        <f t="shared" si="45"/>
        <v>262</v>
      </c>
      <c r="T268" s="324" t="s">
        <v>1</v>
      </c>
      <c r="U268" s="324">
        <v>10</v>
      </c>
      <c r="V268" s="324" t="s">
        <v>19</v>
      </c>
      <c r="W268" s="325">
        <v>24</v>
      </c>
      <c r="X268" s="325">
        <v>283</v>
      </c>
      <c r="Y268" s="327" t="s">
        <v>23</v>
      </c>
      <c r="AA268" s="341">
        <f t="shared" si="37"/>
        <v>21.5</v>
      </c>
      <c r="AB268" s="342" t="str">
        <f t="shared" si="37"/>
        <v>x</v>
      </c>
      <c r="AC268" s="343">
        <f t="shared" si="38"/>
        <v>174</v>
      </c>
      <c r="AD268" s="343" t="str">
        <f t="shared" si="38"/>
        <v>x</v>
      </c>
      <c r="AE268" s="342">
        <f t="shared" si="39"/>
        <v>24</v>
      </c>
      <c r="AF268" s="342" t="str">
        <f t="shared" si="39"/>
        <v>x</v>
      </c>
      <c r="AG268" s="343">
        <f t="shared" si="40"/>
        <v>186</v>
      </c>
      <c r="AH268" s="343" t="str">
        <f t="shared" si="40"/>
        <v>x</v>
      </c>
      <c r="AI268" s="342">
        <f t="shared" si="41"/>
        <v>24</v>
      </c>
      <c r="AJ268" s="342" t="str">
        <f t="shared" si="41"/>
        <v>x</v>
      </c>
      <c r="AK268" s="343">
        <f t="shared" si="42"/>
        <v>283</v>
      </c>
      <c r="AL268" s="348" t="str">
        <f t="shared" si="42"/>
        <v>x</v>
      </c>
      <c r="AN268" s="342" t="str">
        <f>IF(ISERROR(VLOOKUP($I268,'TB. Bantuan'!$C$3:$E$28,2,0)=0),"x",VLOOKUP($I268,'TB. Bantuan'!$C$3:$E$28,2,0))</f>
        <v>N</v>
      </c>
      <c r="AO268" s="342" t="str">
        <f>IF(ISERROR(VLOOKUP($Q268,'TB. Bantuan'!$C$3:$E$28,2,0)=0),"x",VLOOKUP($Q268,'TB. Bantuan'!$C$3:$E$28,2,0))</f>
        <v>N</v>
      </c>
      <c r="AP268" s="342" t="str">
        <f>IF(ISERROR(VLOOKUP($Y268,'TB. Bantuan'!$C$3:$E$28,2,0)=0),"x",VLOOKUP($Y268,'TB. Bantuan'!$C$3:$E$28,2,0))</f>
        <v>N</v>
      </c>
    </row>
    <row r="269" spans="2:42">
      <c r="B269" s="319" t="s">
        <v>21</v>
      </c>
      <c r="C269" s="323">
        <f t="shared" si="43"/>
        <v>263</v>
      </c>
      <c r="D269" s="324" t="s">
        <v>1</v>
      </c>
      <c r="E269" s="324">
        <v>12</v>
      </c>
      <c r="F269" s="324" t="s">
        <v>19</v>
      </c>
      <c r="G269" s="325">
        <v>25</v>
      </c>
      <c r="H269" s="325">
        <v>314</v>
      </c>
      <c r="I269" s="327" t="s">
        <v>23</v>
      </c>
      <c r="K269" s="323">
        <f t="shared" si="44"/>
        <v>263</v>
      </c>
      <c r="L269" s="324" t="s">
        <v>1</v>
      </c>
      <c r="M269" s="324">
        <v>11</v>
      </c>
      <c r="N269" s="324" t="s">
        <v>19</v>
      </c>
      <c r="O269" s="325">
        <v>25</v>
      </c>
      <c r="P269" s="325">
        <v>348</v>
      </c>
      <c r="Q269" s="327" t="s">
        <v>23</v>
      </c>
      <c r="S269" s="323">
        <f t="shared" si="45"/>
        <v>263</v>
      </c>
      <c r="T269" s="324" t="s">
        <v>1</v>
      </c>
      <c r="U269" s="324">
        <v>10</v>
      </c>
      <c r="V269" s="324" t="s">
        <v>19</v>
      </c>
      <c r="W269" s="325">
        <v>21</v>
      </c>
      <c r="X269" s="325">
        <v>336</v>
      </c>
      <c r="Y269" s="327" t="s">
        <v>22</v>
      </c>
      <c r="AA269" s="341">
        <f t="shared" si="37"/>
        <v>25</v>
      </c>
      <c r="AB269" s="342" t="str">
        <f t="shared" si="37"/>
        <v>x</v>
      </c>
      <c r="AC269" s="343">
        <f t="shared" si="38"/>
        <v>314</v>
      </c>
      <c r="AD269" s="343" t="str">
        <f t="shared" si="38"/>
        <v>x</v>
      </c>
      <c r="AE269" s="342">
        <f t="shared" si="39"/>
        <v>25</v>
      </c>
      <c r="AF269" s="342" t="str">
        <f t="shared" si="39"/>
        <v>x</v>
      </c>
      <c r="AG269" s="343">
        <f t="shared" si="40"/>
        <v>348</v>
      </c>
      <c r="AH269" s="343" t="str">
        <f t="shared" si="40"/>
        <v>x</v>
      </c>
      <c r="AI269" s="342">
        <f t="shared" si="41"/>
        <v>21</v>
      </c>
      <c r="AJ269" s="342" t="str">
        <f t="shared" si="41"/>
        <v>x</v>
      </c>
      <c r="AK269" s="343">
        <f t="shared" si="42"/>
        <v>336</v>
      </c>
      <c r="AL269" s="348" t="str">
        <f t="shared" si="42"/>
        <v>x</v>
      </c>
      <c r="AN269" s="342" t="str">
        <f>IF(ISERROR(VLOOKUP($I269,'TB. Bantuan'!$C$3:$E$28,2,0)=0),"x",VLOOKUP($I269,'TB. Bantuan'!$C$3:$E$28,2,0))</f>
        <v>N</v>
      </c>
      <c r="AO269" s="342" t="str">
        <f>IF(ISERROR(VLOOKUP($Q269,'TB. Bantuan'!$C$3:$E$28,2,0)=0),"x",VLOOKUP($Q269,'TB. Bantuan'!$C$3:$E$28,2,0))</f>
        <v>N</v>
      </c>
      <c r="AP269" s="342" t="str">
        <f>IF(ISERROR(VLOOKUP($Y269,'TB. Bantuan'!$C$3:$E$28,2,0)=0),"x",VLOOKUP($Y269,'TB. Bantuan'!$C$3:$E$28,2,0))</f>
        <v>T2</v>
      </c>
    </row>
    <row r="270" spans="2:42">
      <c r="B270" s="319" t="s">
        <v>21</v>
      </c>
      <c r="C270" s="323">
        <f t="shared" si="43"/>
        <v>264</v>
      </c>
      <c r="D270" s="324" t="s">
        <v>1</v>
      </c>
      <c r="E270" s="324">
        <v>12</v>
      </c>
      <c r="F270" s="324" t="s">
        <v>19</v>
      </c>
      <c r="G270" s="325">
        <v>23</v>
      </c>
      <c r="H270" s="325">
        <v>245</v>
      </c>
      <c r="I270" s="327" t="s">
        <v>23</v>
      </c>
      <c r="K270" s="323">
        <f t="shared" si="44"/>
        <v>264</v>
      </c>
      <c r="L270" s="324" t="s">
        <v>1</v>
      </c>
      <c r="M270" s="324">
        <v>11</v>
      </c>
      <c r="N270" s="324" t="s">
        <v>19</v>
      </c>
      <c r="O270" s="325">
        <v>25</v>
      </c>
      <c r="P270" s="325">
        <v>241</v>
      </c>
      <c r="Q270" s="327" t="s">
        <v>23</v>
      </c>
      <c r="S270" s="323">
        <f t="shared" si="45"/>
        <v>264</v>
      </c>
      <c r="T270" s="324" t="s">
        <v>1</v>
      </c>
      <c r="U270" s="324">
        <v>10</v>
      </c>
      <c r="V270" s="324" t="s">
        <v>19</v>
      </c>
      <c r="W270" s="325">
        <v>21</v>
      </c>
      <c r="X270" s="325">
        <v>127</v>
      </c>
      <c r="Y270" s="327" t="s">
        <v>23</v>
      </c>
      <c r="AA270" s="341">
        <f t="shared" si="37"/>
        <v>23</v>
      </c>
      <c r="AB270" s="342" t="str">
        <f t="shared" si="37"/>
        <v>x</v>
      </c>
      <c r="AC270" s="343">
        <f t="shared" si="38"/>
        <v>245</v>
      </c>
      <c r="AD270" s="343" t="str">
        <f t="shared" si="38"/>
        <v>x</v>
      </c>
      <c r="AE270" s="342">
        <f t="shared" si="39"/>
        <v>25</v>
      </c>
      <c r="AF270" s="342" t="str">
        <f t="shared" si="39"/>
        <v>x</v>
      </c>
      <c r="AG270" s="343">
        <f t="shared" si="40"/>
        <v>241</v>
      </c>
      <c r="AH270" s="343" t="str">
        <f t="shared" si="40"/>
        <v>x</v>
      </c>
      <c r="AI270" s="342">
        <f t="shared" si="41"/>
        <v>21</v>
      </c>
      <c r="AJ270" s="342" t="str">
        <f t="shared" si="41"/>
        <v>x</v>
      </c>
      <c r="AK270" s="343">
        <f t="shared" si="42"/>
        <v>127</v>
      </c>
      <c r="AL270" s="348" t="str">
        <f t="shared" si="42"/>
        <v>x</v>
      </c>
      <c r="AN270" s="342" t="str">
        <f>IF(ISERROR(VLOOKUP($I270,'TB. Bantuan'!$C$3:$E$28,2,0)=0),"x",VLOOKUP($I270,'TB. Bantuan'!$C$3:$E$28,2,0))</f>
        <v>N</v>
      </c>
      <c r="AO270" s="342" t="str">
        <f>IF(ISERROR(VLOOKUP($Q270,'TB. Bantuan'!$C$3:$E$28,2,0)=0),"x",VLOOKUP($Q270,'TB. Bantuan'!$C$3:$E$28,2,0))</f>
        <v>N</v>
      </c>
      <c r="AP270" s="342" t="str">
        <f>IF(ISERROR(VLOOKUP($Y270,'TB. Bantuan'!$C$3:$E$28,2,0)=0),"x",VLOOKUP($Y270,'TB. Bantuan'!$C$3:$E$28,2,0))</f>
        <v>N</v>
      </c>
    </row>
    <row r="271" spans="2:42">
      <c r="B271" s="319" t="s">
        <v>21</v>
      </c>
      <c r="C271" s="323">
        <f t="shared" si="43"/>
        <v>265</v>
      </c>
      <c r="D271" s="324" t="s">
        <v>1</v>
      </c>
      <c r="E271" s="324">
        <v>12</v>
      </c>
      <c r="F271" s="324" t="s">
        <v>19</v>
      </c>
      <c r="G271" s="325">
        <v>13</v>
      </c>
      <c r="H271" s="325">
        <v>131</v>
      </c>
      <c r="I271" s="327" t="s">
        <v>24</v>
      </c>
      <c r="K271" s="323">
        <f t="shared" si="44"/>
        <v>265</v>
      </c>
      <c r="L271" s="324" t="s">
        <v>1</v>
      </c>
      <c r="M271" s="324">
        <v>11</v>
      </c>
      <c r="N271" s="324" t="s">
        <v>19</v>
      </c>
      <c r="O271" s="325">
        <v>12</v>
      </c>
      <c r="P271" s="325">
        <v>116</v>
      </c>
      <c r="Q271" s="327" t="s">
        <v>23</v>
      </c>
      <c r="S271" s="323">
        <f t="shared" si="45"/>
        <v>265</v>
      </c>
      <c r="T271" s="324" t="s">
        <v>1</v>
      </c>
      <c r="U271" s="324">
        <v>10</v>
      </c>
      <c r="V271" s="324" t="s">
        <v>19</v>
      </c>
      <c r="W271" s="325">
        <v>21.5</v>
      </c>
      <c r="X271" s="325">
        <v>286</v>
      </c>
      <c r="Y271" s="327" t="s">
        <v>23</v>
      </c>
      <c r="AA271" s="341">
        <f t="shared" si="37"/>
        <v>13</v>
      </c>
      <c r="AB271" s="342" t="str">
        <f t="shared" si="37"/>
        <v>x</v>
      </c>
      <c r="AC271" s="343">
        <f t="shared" si="38"/>
        <v>131</v>
      </c>
      <c r="AD271" s="343" t="str">
        <f t="shared" si="38"/>
        <v>x</v>
      </c>
      <c r="AE271" s="342">
        <f t="shared" si="39"/>
        <v>12</v>
      </c>
      <c r="AF271" s="342" t="str">
        <f t="shared" si="39"/>
        <v>x</v>
      </c>
      <c r="AG271" s="343">
        <f t="shared" si="40"/>
        <v>116</v>
      </c>
      <c r="AH271" s="343" t="str">
        <f t="shared" si="40"/>
        <v>x</v>
      </c>
      <c r="AI271" s="342">
        <f t="shared" si="41"/>
        <v>21.5</v>
      </c>
      <c r="AJ271" s="342" t="str">
        <f t="shared" si="41"/>
        <v>x</v>
      </c>
      <c r="AK271" s="343">
        <f t="shared" si="42"/>
        <v>286</v>
      </c>
      <c r="AL271" s="348" t="str">
        <f t="shared" si="42"/>
        <v>x</v>
      </c>
      <c r="AN271" s="342" t="str">
        <f>IF(ISERROR(VLOOKUP($I271,'TB. Bantuan'!$C$3:$E$28,2,0)=0),"x",VLOOKUP($I271,'TB. Bantuan'!$C$3:$E$28,2,0))</f>
        <v>DT</v>
      </c>
      <c r="AO271" s="342" t="str">
        <f>IF(ISERROR(VLOOKUP($Q271,'TB. Bantuan'!$C$3:$E$28,2,0)=0),"x",VLOOKUP($Q271,'TB. Bantuan'!$C$3:$E$28,2,0))</f>
        <v>N</v>
      </c>
      <c r="AP271" s="342" t="str">
        <f>IF(ISERROR(VLOOKUP($Y271,'TB. Bantuan'!$C$3:$E$28,2,0)=0),"x",VLOOKUP($Y271,'TB. Bantuan'!$C$3:$E$28,2,0))</f>
        <v>N</v>
      </c>
    </row>
    <row r="272" spans="2:42">
      <c r="B272" s="319" t="s">
        <v>21</v>
      </c>
      <c r="C272" s="323">
        <f t="shared" si="43"/>
        <v>266</v>
      </c>
      <c r="D272" s="324" t="s">
        <v>1</v>
      </c>
      <c r="E272" s="324">
        <v>12</v>
      </c>
      <c r="F272" s="324" t="s">
        <v>19</v>
      </c>
      <c r="G272" s="325">
        <v>22</v>
      </c>
      <c r="H272" s="325">
        <v>331</v>
      </c>
      <c r="I272" s="327" t="s">
        <v>23</v>
      </c>
      <c r="K272" s="323">
        <f t="shared" si="44"/>
        <v>266</v>
      </c>
      <c r="L272" s="324" t="s">
        <v>1</v>
      </c>
      <c r="M272" s="324">
        <v>11</v>
      </c>
      <c r="N272" s="324" t="s">
        <v>19</v>
      </c>
      <c r="O272" s="325">
        <v>24</v>
      </c>
      <c r="P272" s="325">
        <v>278</v>
      </c>
      <c r="Q272" s="327" t="s">
        <v>23</v>
      </c>
      <c r="S272" s="323">
        <f t="shared" si="45"/>
        <v>266</v>
      </c>
      <c r="T272" s="324" t="s">
        <v>1</v>
      </c>
      <c r="U272" s="324">
        <v>10</v>
      </c>
      <c r="V272" s="324" t="s">
        <v>19</v>
      </c>
      <c r="W272" s="325">
        <v>20</v>
      </c>
      <c r="X272" s="325">
        <v>120</v>
      </c>
      <c r="Y272" s="327" t="s">
        <v>23</v>
      </c>
      <c r="AA272" s="341">
        <f t="shared" si="37"/>
        <v>22</v>
      </c>
      <c r="AB272" s="342" t="str">
        <f t="shared" si="37"/>
        <v>x</v>
      </c>
      <c r="AC272" s="343">
        <f t="shared" si="38"/>
        <v>331</v>
      </c>
      <c r="AD272" s="343" t="str">
        <f t="shared" si="38"/>
        <v>x</v>
      </c>
      <c r="AE272" s="342">
        <f t="shared" si="39"/>
        <v>24</v>
      </c>
      <c r="AF272" s="342" t="str">
        <f t="shared" si="39"/>
        <v>x</v>
      </c>
      <c r="AG272" s="343">
        <f t="shared" si="40"/>
        <v>278</v>
      </c>
      <c r="AH272" s="343" t="str">
        <f t="shared" si="40"/>
        <v>x</v>
      </c>
      <c r="AI272" s="342">
        <f t="shared" si="41"/>
        <v>20</v>
      </c>
      <c r="AJ272" s="342" t="str">
        <f t="shared" si="41"/>
        <v>x</v>
      </c>
      <c r="AK272" s="343">
        <f t="shared" si="42"/>
        <v>120</v>
      </c>
      <c r="AL272" s="348" t="str">
        <f t="shared" si="42"/>
        <v>x</v>
      </c>
      <c r="AN272" s="342" t="str">
        <f>IF(ISERROR(VLOOKUP($I272,'TB. Bantuan'!$C$3:$E$28,2,0)=0),"x",VLOOKUP($I272,'TB. Bantuan'!$C$3:$E$28,2,0))</f>
        <v>N</v>
      </c>
      <c r="AO272" s="342" t="str">
        <f>IF(ISERROR(VLOOKUP($Q272,'TB. Bantuan'!$C$3:$E$28,2,0)=0),"x",VLOOKUP($Q272,'TB. Bantuan'!$C$3:$E$28,2,0))</f>
        <v>N</v>
      </c>
      <c r="AP272" s="342" t="str">
        <f>IF(ISERROR(VLOOKUP($Y272,'TB. Bantuan'!$C$3:$E$28,2,0)=0),"x",VLOOKUP($Y272,'TB. Bantuan'!$C$3:$E$28,2,0))</f>
        <v>N</v>
      </c>
    </row>
    <row r="273" spans="2:42">
      <c r="B273" s="319" t="s">
        <v>21</v>
      </c>
      <c r="C273" s="323">
        <f t="shared" si="43"/>
        <v>267</v>
      </c>
      <c r="D273" s="324" t="s">
        <v>1</v>
      </c>
      <c r="E273" s="324">
        <v>12</v>
      </c>
      <c r="F273" s="324" t="s">
        <v>19</v>
      </c>
      <c r="G273" s="325">
        <v>21</v>
      </c>
      <c r="H273" s="325">
        <v>221</v>
      </c>
      <c r="I273" s="327" t="s">
        <v>23</v>
      </c>
      <c r="K273" s="323">
        <f t="shared" si="44"/>
        <v>267</v>
      </c>
      <c r="L273" s="324" t="s">
        <v>1</v>
      </c>
      <c r="M273" s="324">
        <v>11</v>
      </c>
      <c r="N273" s="324" t="s">
        <v>19</v>
      </c>
      <c r="O273" s="325">
        <v>23</v>
      </c>
      <c r="P273" s="325">
        <v>327</v>
      </c>
      <c r="Q273" s="327" t="s">
        <v>22</v>
      </c>
      <c r="S273" s="323">
        <f t="shared" si="45"/>
        <v>267</v>
      </c>
      <c r="T273" s="324" t="s">
        <v>1</v>
      </c>
      <c r="U273" s="324">
        <v>10</v>
      </c>
      <c r="V273" s="324" t="s">
        <v>19</v>
      </c>
      <c r="W273" s="325">
        <v>22</v>
      </c>
      <c r="X273" s="325">
        <v>220</v>
      </c>
      <c r="Y273" s="327" t="s">
        <v>23</v>
      </c>
      <c r="AA273" s="341">
        <f t="shared" si="37"/>
        <v>21</v>
      </c>
      <c r="AB273" s="342" t="str">
        <f t="shared" si="37"/>
        <v>x</v>
      </c>
      <c r="AC273" s="343">
        <f t="shared" si="38"/>
        <v>221</v>
      </c>
      <c r="AD273" s="343" t="str">
        <f t="shared" si="38"/>
        <v>x</v>
      </c>
      <c r="AE273" s="342">
        <f t="shared" si="39"/>
        <v>23</v>
      </c>
      <c r="AF273" s="342" t="str">
        <f t="shared" si="39"/>
        <v>x</v>
      </c>
      <c r="AG273" s="343">
        <f t="shared" si="40"/>
        <v>327</v>
      </c>
      <c r="AH273" s="343" t="str">
        <f t="shared" si="40"/>
        <v>x</v>
      </c>
      <c r="AI273" s="342">
        <f t="shared" si="41"/>
        <v>22</v>
      </c>
      <c r="AJ273" s="342" t="str">
        <f t="shared" si="41"/>
        <v>x</v>
      </c>
      <c r="AK273" s="343">
        <f t="shared" si="42"/>
        <v>220</v>
      </c>
      <c r="AL273" s="348" t="str">
        <f t="shared" si="42"/>
        <v>x</v>
      </c>
      <c r="AN273" s="342" t="str">
        <f>IF(ISERROR(VLOOKUP($I273,'TB. Bantuan'!$C$3:$E$28,2,0)=0),"x",VLOOKUP($I273,'TB. Bantuan'!$C$3:$E$28,2,0))</f>
        <v>N</v>
      </c>
      <c r="AO273" s="342" t="str">
        <f>IF(ISERROR(VLOOKUP($Q273,'TB. Bantuan'!$C$3:$E$28,2,0)=0),"x",VLOOKUP($Q273,'TB. Bantuan'!$C$3:$E$28,2,0))</f>
        <v>T2</v>
      </c>
      <c r="AP273" s="342" t="str">
        <f>IF(ISERROR(VLOOKUP($Y273,'TB. Bantuan'!$C$3:$E$28,2,0)=0),"x",VLOOKUP($Y273,'TB. Bantuan'!$C$3:$E$28,2,0))</f>
        <v>N</v>
      </c>
    </row>
    <row r="274" spans="2:42">
      <c r="B274" s="319" t="s">
        <v>21</v>
      </c>
      <c r="C274" s="323">
        <f t="shared" si="43"/>
        <v>268</v>
      </c>
      <c r="D274" s="324" t="s">
        <v>1</v>
      </c>
      <c r="E274" s="324">
        <v>12</v>
      </c>
      <c r="F274" s="324" t="s">
        <v>19</v>
      </c>
      <c r="G274" s="325">
        <v>21</v>
      </c>
      <c r="H274" s="325">
        <v>197</v>
      </c>
      <c r="I274" s="327" t="s">
        <v>23</v>
      </c>
      <c r="K274" s="323">
        <f t="shared" si="44"/>
        <v>268</v>
      </c>
      <c r="L274" s="324" t="s">
        <v>1</v>
      </c>
      <c r="M274" s="324">
        <v>11</v>
      </c>
      <c r="N274" s="324" t="s">
        <v>19</v>
      </c>
      <c r="O274" s="325">
        <v>22</v>
      </c>
      <c r="P274" s="325">
        <v>245</v>
      </c>
      <c r="Q274" s="327" t="s">
        <v>23</v>
      </c>
      <c r="S274" s="323">
        <f t="shared" si="45"/>
        <v>268</v>
      </c>
      <c r="T274" s="324" t="s">
        <v>1</v>
      </c>
      <c r="U274" s="324">
        <v>10</v>
      </c>
      <c r="V274" s="324" t="s">
        <v>19</v>
      </c>
      <c r="W274" s="325">
        <v>22</v>
      </c>
      <c r="X274" s="325">
        <v>209</v>
      </c>
      <c r="Y274" s="327" t="s">
        <v>23</v>
      </c>
      <c r="AA274" s="341">
        <f t="shared" si="37"/>
        <v>21</v>
      </c>
      <c r="AB274" s="342" t="str">
        <f t="shared" si="37"/>
        <v>x</v>
      </c>
      <c r="AC274" s="343">
        <f t="shared" si="38"/>
        <v>197</v>
      </c>
      <c r="AD274" s="343" t="str">
        <f t="shared" si="38"/>
        <v>x</v>
      </c>
      <c r="AE274" s="342">
        <f t="shared" si="39"/>
        <v>22</v>
      </c>
      <c r="AF274" s="342" t="str">
        <f t="shared" si="39"/>
        <v>x</v>
      </c>
      <c r="AG274" s="343">
        <f t="shared" si="40"/>
        <v>245</v>
      </c>
      <c r="AH274" s="343" t="str">
        <f t="shared" si="40"/>
        <v>x</v>
      </c>
      <c r="AI274" s="342">
        <f t="shared" si="41"/>
        <v>22</v>
      </c>
      <c r="AJ274" s="342" t="str">
        <f t="shared" si="41"/>
        <v>x</v>
      </c>
      <c r="AK274" s="343">
        <f t="shared" si="42"/>
        <v>209</v>
      </c>
      <c r="AL274" s="348" t="str">
        <f t="shared" si="42"/>
        <v>x</v>
      </c>
      <c r="AN274" s="342" t="str">
        <f>IF(ISERROR(VLOOKUP($I274,'TB. Bantuan'!$C$3:$E$28,2,0)=0),"x",VLOOKUP($I274,'TB. Bantuan'!$C$3:$E$28,2,0))</f>
        <v>N</v>
      </c>
      <c r="AO274" s="342" t="str">
        <f>IF(ISERROR(VLOOKUP($Q274,'TB. Bantuan'!$C$3:$E$28,2,0)=0),"x",VLOOKUP($Q274,'TB. Bantuan'!$C$3:$E$28,2,0))</f>
        <v>N</v>
      </c>
      <c r="AP274" s="342" t="str">
        <f>IF(ISERROR(VLOOKUP($Y274,'TB. Bantuan'!$C$3:$E$28,2,0)=0),"x",VLOOKUP($Y274,'TB. Bantuan'!$C$3:$E$28,2,0))</f>
        <v>N</v>
      </c>
    </row>
    <row r="275" spans="2:42">
      <c r="B275" s="319" t="s">
        <v>21</v>
      </c>
      <c r="C275" s="323">
        <f t="shared" si="43"/>
        <v>269</v>
      </c>
      <c r="D275" s="324" t="s">
        <v>1</v>
      </c>
      <c r="E275" s="324">
        <v>12</v>
      </c>
      <c r="F275" s="324" t="s">
        <v>19</v>
      </c>
      <c r="G275" s="325">
        <v>19.5</v>
      </c>
      <c r="H275" s="325">
        <v>141</v>
      </c>
      <c r="I275" s="327" t="s">
        <v>23</v>
      </c>
      <c r="K275" s="323">
        <f t="shared" si="44"/>
        <v>269</v>
      </c>
      <c r="L275" s="324" t="s">
        <v>1</v>
      </c>
      <c r="M275" s="324">
        <v>11</v>
      </c>
      <c r="N275" s="324" t="s">
        <v>19</v>
      </c>
      <c r="O275" s="325">
        <v>24.5</v>
      </c>
      <c r="P275" s="325">
        <v>312</v>
      </c>
      <c r="Q275" s="327" t="s">
        <v>23</v>
      </c>
      <c r="S275" s="323">
        <f t="shared" si="45"/>
        <v>269</v>
      </c>
      <c r="T275" s="324" t="s">
        <v>1</v>
      </c>
      <c r="U275" s="324">
        <v>10</v>
      </c>
      <c r="V275" s="324" t="s">
        <v>19</v>
      </c>
      <c r="W275" s="325">
        <v>24</v>
      </c>
      <c r="X275" s="325">
        <v>305</v>
      </c>
      <c r="Y275" s="327" t="s">
        <v>23</v>
      </c>
      <c r="AA275" s="341">
        <f t="shared" si="37"/>
        <v>19.5</v>
      </c>
      <c r="AB275" s="342" t="str">
        <f t="shared" si="37"/>
        <v>x</v>
      </c>
      <c r="AC275" s="343">
        <f t="shared" si="38"/>
        <v>141</v>
      </c>
      <c r="AD275" s="343" t="str">
        <f t="shared" si="38"/>
        <v>x</v>
      </c>
      <c r="AE275" s="342">
        <f t="shared" si="39"/>
        <v>24.5</v>
      </c>
      <c r="AF275" s="342" t="str">
        <f t="shared" si="39"/>
        <v>x</v>
      </c>
      <c r="AG275" s="343">
        <f t="shared" si="40"/>
        <v>312</v>
      </c>
      <c r="AH275" s="343" t="str">
        <f t="shared" si="40"/>
        <v>x</v>
      </c>
      <c r="AI275" s="342">
        <f t="shared" si="41"/>
        <v>24</v>
      </c>
      <c r="AJ275" s="342" t="str">
        <f t="shared" si="41"/>
        <v>x</v>
      </c>
      <c r="AK275" s="343">
        <f t="shared" si="42"/>
        <v>305</v>
      </c>
      <c r="AL275" s="348" t="str">
        <f t="shared" si="42"/>
        <v>x</v>
      </c>
      <c r="AN275" s="342" t="str">
        <f>IF(ISERROR(VLOOKUP($I275,'TB. Bantuan'!$C$3:$E$28,2,0)=0),"x",VLOOKUP($I275,'TB. Bantuan'!$C$3:$E$28,2,0))</f>
        <v>N</v>
      </c>
      <c r="AO275" s="342" t="str">
        <f>IF(ISERROR(VLOOKUP($Q275,'TB. Bantuan'!$C$3:$E$28,2,0)=0),"x",VLOOKUP($Q275,'TB. Bantuan'!$C$3:$E$28,2,0))</f>
        <v>N</v>
      </c>
      <c r="AP275" s="342" t="str">
        <f>IF(ISERROR(VLOOKUP($Y275,'TB. Bantuan'!$C$3:$E$28,2,0)=0),"x",VLOOKUP($Y275,'TB. Bantuan'!$C$3:$E$28,2,0))</f>
        <v>N</v>
      </c>
    </row>
    <row r="276" spans="2:42">
      <c r="B276" s="319" t="s">
        <v>21</v>
      </c>
      <c r="C276" s="323">
        <f t="shared" si="43"/>
        <v>270</v>
      </c>
      <c r="D276" s="324" t="s">
        <v>1</v>
      </c>
      <c r="E276" s="324">
        <v>12</v>
      </c>
      <c r="F276" s="324" t="s">
        <v>19</v>
      </c>
      <c r="G276" s="325">
        <v>17</v>
      </c>
      <c r="H276" s="325">
        <v>182</v>
      </c>
      <c r="I276" s="327" t="s">
        <v>24</v>
      </c>
      <c r="K276" s="323">
        <f t="shared" si="44"/>
        <v>270</v>
      </c>
      <c r="L276" s="324" t="s">
        <v>1</v>
      </c>
      <c r="M276" s="324">
        <v>11</v>
      </c>
      <c r="N276" s="324" t="s">
        <v>19</v>
      </c>
      <c r="O276" s="325">
        <v>22</v>
      </c>
      <c r="P276" s="325">
        <v>269</v>
      </c>
      <c r="Q276" s="327" t="s">
        <v>23</v>
      </c>
      <c r="S276" s="323">
        <f t="shared" si="45"/>
        <v>270</v>
      </c>
      <c r="T276" s="324" t="s">
        <v>1</v>
      </c>
      <c r="U276" s="324">
        <v>10</v>
      </c>
      <c r="V276" s="324" t="s">
        <v>19</v>
      </c>
      <c r="W276" s="325">
        <v>21.5</v>
      </c>
      <c r="X276" s="325">
        <v>205</v>
      </c>
      <c r="Y276" s="327" t="s">
        <v>23</v>
      </c>
      <c r="AA276" s="341">
        <f t="shared" si="37"/>
        <v>17</v>
      </c>
      <c r="AB276" s="342" t="str">
        <f t="shared" si="37"/>
        <v>x</v>
      </c>
      <c r="AC276" s="343">
        <f t="shared" si="38"/>
        <v>182</v>
      </c>
      <c r="AD276" s="343" t="str">
        <f t="shared" si="38"/>
        <v>x</v>
      </c>
      <c r="AE276" s="342">
        <f t="shared" si="39"/>
        <v>22</v>
      </c>
      <c r="AF276" s="342" t="str">
        <f t="shared" si="39"/>
        <v>x</v>
      </c>
      <c r="AG276" s="343">
        <f t="shared" si="40"/>
        <v>269</v>
      </c>
      <c r="AH276" s="343" t="str">
        <f t="shared" si="40"/>
        <v>x</v>
      </c>
      <c r="AI276" s="342">
        <f t="shared" si="41"/>
        <v>21.5</v>
      </c>
      <c r="AJ276" s="342" t="str">
        <f t="shared" si="41"/>
        <v>x</v>
      </c>
      <c r="AK276" s="343">
        <f t="shared" si="42"/>
        <v>205</v>
      </c>
      <c r="AL276" s="348" t="str">
        <f t="shared" si="42"/>
        <v>x</v>
      </c>
      <c r="AN276" s="342" t="str">
        <f>IF(ISERROR(VLOOKUP($I276,'TB. Bantuan'!$C$3:$E$28,2,0)=0),"x",VLOOKUP($I276,'TB. Bantuan'!$C$3:$E$28,2,0))</f>
        <v>DT</v>
      </c>
      <c r="AO276" s="342" t="str">
        <f>IF(ISERROR(VLOOKUP($Q276,'TB. Bantuan'!$C$3:$E$28,2,0)=0),"x",VLOOKUP($Q276,'TB. Bantuan'!$C$3:$E$28,2,0))</f>
        <v>N</v>
      </c>
      <c r="AP276" s="342" t="str">
        <f>IF(ISERROR(VLOOKUP($Y276,'TB. Bantuan'!$C$3:$E$28,2,0)=0),"x",VLOOKUP($Y276,'TB. Bantuan'!$C$3:$E$28,2,0))</f>
        <v>N</v>
      </c>
    </row>
    <row r="277" spans="2:42">
      <c r="B277" s="319" t="s">
        <v>21</v>
      </c>
      <c r="C277" s="323">
        <f t="shared" si="43"/>
        <v>271</v>
      </c>
      <c r="D277" s="324" t="s">
        <v>1</v>
      </c>
      <c r="E277" s="324">
        <v>12</v>
      </c>
      <c r="F277" s="324" t="s">
        <v>19</v>
      </c>
      <c r="G277" s="325">
        <v>20</v>
      </c>
      <c r="H277" s="325">
        <v>248</v>
      </c>
      <c r="I277" s="327" t="s">
        <v>23</v>
      </c>
      <c r="K277" s="323">
        <f t="shared" si="44"/>
        <v>271</v>
      </c>
      <c r="L277" s="324" t="s">
        <v>1</v>
      </c>
      <c r="M277" s="324">
        <v>11</v>
      </c>
      <c r="N277" s="324" t="s">
        <v>19</v>
      </c>
      <c r="O277" s="325">
        <v>22</v>
      </c>
      <c r="P277" s="325">
        <v>300</v>
      </c>
      <c r="Q277" s="327" t="s">
        <v>23</v>
      </c>
      <c r="S277" s="323">
        <f t="shared" si="45"/>
        <v>271</v>
      </c>
      <c r="T277" s="324" t="s">
        <v>1</v>
      </c>
      <c r="U277" s="324">
        <v>10</v>
      </c>
      <c r="V277" s="324" t="s">
        <v>19</v>
      </c>
      <c r="W277" s="325">
        <v>22.5</v>
      </c>
      <c r="X277" s="325">
        <v>222</v>
      </c>
      <c r="Y277" s="327" t="s">
        <v>23</v>
      </c>
      <c r="AA277" s="341">
        <f t="shared" si="37"/>
        <v>20</v>
      </c>
      <c r="AB277" s="342" t="str">
        <f t="shared" si="37"/>
        <v>x</v>
      </c>
      <c r="AC277" s="343">
        <f t="shared" si="38"/>
        <v>248</v>
      </c>
      <c r="AD277" s="343" t="str">
        <f t="shared" si="38"/>
        <v>x</v>
      </c>
      <c r="AE277" s="342">
        <f t="shared" si="39"/>
        <v>22</v>
      </c>
      <c r="AF277" s="342" t="str">
        <f t="shared" si="39"/>
        <v>x</v>
      </c>
      <c r="AG277" s="343">
        <f t="shared" si="40"/>
        <v>300</v>
      </c>
      <c r="AH277" s="343" t="str">
        <f t="shared" si="40"/>
        <v>x</v>
      </c>
      <c r="AI277" s="342">
        <f t="shared" si="41"/>
        <v>22.5</v>
      </c>
      <c r="AJ277" s="342" t="str">
        <f t="shared" si="41"/>
        <v>x</v>
      </c>
      <c r="AK277" s="343">
        <f t="shared" si="42"/>
        <v>222</v>
      </c>
      <c r="AL277" s="348" t="str">
        <f t="shared" si="42"/>
        <v>x</v>
      </c>
      <c r="AN277" s="342" t="str">
        <f>IF(ISERROR(VLOOKUP($I277,'TB. Bantuan'!$C$3:$E$28,2,0)=0),"x",VLOOKUP($I277,'TB. Bantuan'!$C$3:$E$28,2,0))</f>
        <v>N</v>
      </c>
      <c r="AO277" s="342" t="str">
        <f>IF(ISERROR(VLOOKUP($Q277,'TB. Bantuan'!$C$3:$E$28,2,0)=0),"x",VLOOKUP($Q277,'TB. Bantuan'!$C$3:$E$28,2,0))</f>
        <v>N</v>
      </c>
      <c r="AP277" s="342" t="str">
        <f>IF(ISERROR(VLOOKUP($Y277,'TB. Bantuan'!$C$3:$E$28,2,0)=0),"x",VLOOKUP($Y277,'TB. Bantuan'!$C$3:$E$28,2,0))</f>
        <v>N</v>
      </c>
    </row>
    <row r="278" spans="2:42">
      <c r="B278" s="319" t="s">
        <v>21</v>
      </c>
      <c r="C278" s="323">
        <f t="shared" si="43"/>
        <v>272</v>
      </c>
      <c r="D278" s="324" t="s">
        <v>1</v>
      </c>
      <c r="E278" s="324">
        <v>12</v>
      </c>
      <c r="F278" s="324" t="s">
        <v>19</v>
      </c>
      <c r="G278" s="325">
        <v>22.5</v>
      </c>
      <c r="H278" s="325">
        <v>231</v>
      </c>
      <c r="I278" s="327" t="s">
        <v>23</v>
      </c>
      <c r="K278" s="323">
        <f t="shared" si="44"/>
        <v>272</v>
      </c>
      <c r="L278" s="324" t="s">
        <v>1</v>
      </c>
      <c r="M278" s="324">
        <v>11</v>
      </c>
      <c r="N278" s="324" t="s">
        <v>19</v>
      </c>
      <c r="O278" s="325">
        <v>21</v>
      </c>
      <c r="P278" s="325">
        <v>135</v>
      </c>
      <c r="Q278" s="327" t="s">
        <v>23</v>
      </c>
      <c r="S278" s="323">
        <f t="shared" si="45"/>
        <v>272</v>
      </c>
      <c r="T278" s="324" t="s">
        <v>1</v>
      </c>
      <c r="U278" s="324">
        <v>10</v>
      </c>
      <c r="V278" s="324" t="s">
        <v>19</v>
      </c>
      <c r="W278" s="325">
        <v>20.5</v>
      </c>
      <c r="X278" s="325">
        <v>120</v>
      </c>
      <c r="Y278" s="327" t="s">
        <v>23</v>
      </c>
      <c r="AA278" s="341">
        <f t="shared" si="37"/>
        <v>22.5</v>
      </c>
      <c r="AB278" s="342" t="str">
        <f t="shared" si="37"/>
        <v>x</v>
      </c>
      <c r="AC278" s="343">
        <f t="shared" si="38"/>
        <v>231</v>
      </c>
      <c r="AD278" s="343" t="str">
        <f t="shared" si="38"/>
        <v>x</v>
      </c>
      <c r="AE278" s="342">
        <f t="shared" si="39"/>
        <v>21</v>
      </c>
      <c r="AF278" s="342" t="str">
        <f t="shared" si="39"/>
        <v>x</v>
      </c>
      <c r="AG278" s="343">
        <f t="shared" si="40"/>
        <v>135</v>
      </c>
      <c r="AH278" s="343" t="str">
        <f t="shared" si="40"/>
        <v>x</v>
      </c>
      <c r="AI278" s="342">
        <f t="shared" si="41"/>
        <v>20.5</v>
      </c>
      <c r="AJ278" s="342" t="str">
        <f t="shared" si="41"/>
        <v>x</v>
      </c>
      <c r="AK278" s="343">
        <f t="shared" si="42"/>
        <v>120</v>
      </c>
      <c r="AL278" s="348" t="str">
        <f t="shared" si="42"/>
        <v>x</v>
      </c>
      <c r="AN278" s="342" t="str">
        <f>IF(ISERROR(VLOOKUP($I278,'TB. Bantuan'!$C$3:$E$28,2,0)=0),"x",VLOOKUP($I278,'TB. Bantuan'!$C$3:$E$28,2,0))</f>
        <v>N</v>
      </c>
      <c r="AO278" s="342" t="str">
        <f>IF(ISERROR(VLOOKUP($Q278,'TB. Bantuan'!$C$3:$E$28,2,0)=0),"x",VLOOKUP($Q278,'TB. Bantuan'!$C$3:$E$28,2,0))</f>
        <v>N</v>
      </c>
      <c r="AP278" s="342" t="str">
        <f>IF(ISERROR(VLOOKUP($Y278,'TB. Bantuan'!$C$3:$E$28,2,0)=0),"x",VLOOKUP($Y278,'TB. Bantuan'!$C$3:$E$28,2,0))</f>
        <v>N</v>
      </c>
    </row>
    <row r="279" spans="2:42">
      <c r="B279" s="319" t="s">
        <v>21</v>
      </c>
      <c r="C279" s="323">
        <f t="shared" si="43"/>
        <v>273</v>
      </c>
      <c r="D279" s="324" t="s">
        <v>1</v>
      </c>
      <c r="E279" s="324">
        <v>12</v>
      </c>
      <c r="F279" s="324" t="s">
        <v>19</v>
      </c>
      <c r="G279" s="325">
        <v>22</v>
      </c>
      <c r="H279" s="325">
        <v>221</v>
      </c>
      <c r="I279" s="327" t="s">
        <v>23</v>
      </c>
      <c r="K279" s="323">
        <f t="shared" si="44"/>
        <v>273</v>
      </c>
      <c r="L279" s="324" t="s">
        <v>1</v>
      </c>
      <c r="M279" s="324">
        <v>11</v>
      </c>
      <c r="N279" s="324" t="s">
        <v>19</v>
      </c>
      <c r="O279" s="325">
        <v>22</v>
      </c>
      <c r="P279" s="325">
        <v>188</v>
      </c>
      <c r="Q279" s="327" t="s">
        <v>23</v>
      </c>
      <c r="S279" s="323">
        <f t="shared" si="45"/>
        <v>273</v>
      </c>
      <c r="T279" s="324" t="s">
        <v>1</v>
      </c>
      <c r="U279" s="324">
        <v>10</v>
      </c>
      <c r="V279" s="324" t="s">
        <v>19</v>
      </c>
      <c r="W279" s="325">
        <v>27</v>
      </c>
      <c r="X279" s="325">
        <v>392</v>
      </c>
      <c r="Y279" s="327" t="s">
        <v>23</v>
      </c>
      <c r="AA279" s="341">
        <f t="shared" si="37"/>
        <v>22</v>
      </c>
      <c r="AB279" s="342" t="str">
        <f t="shared" si="37"/>
        <v>x</v>
      </c>
      <c r="AC279" s="343">
        <f t="shared" si="38"/>
        <v>221</v>
      </c>
      <c r="AD279" s="343" t="str">
        <f t="shared" si="38"/>
        <v>x</v>
      </c>
      <c r="AE279" s="342">
        <f t="shared" si="39"/>
        <v>22</v>
      </c>
      <c r="AF279" s="342" t="str">
        <f t="shared" si="39"/>
        <v>x</v>
      </c>
      <c r="AG279" s="343">
        <f t="shared" si="40"/>
        <v>188</v>
      </c>
      <c r="AH279" s="343" t="str">
        <f t="shared" si="40"/>
        <v>x</v>
      </c>
      <c r="AI279" s="342">
        <f t="shared" si="41"/>
        <v>27</v>
      </c>
      <c r="AJ279" s="342" t="str">
        <f t="shared" si="41"/>
        <v>x</v>
      </c>
      <c r="AK279" s="343">
        <f t="shared" si="42"/>
        <v>392</v>
      </c>
      <c r="AL279" s="348" t="str">
        <f t="shared" si="42"/>
        <v>x</v>
      </c>
      <c r="AN279" s="342" t="str">
        <f>IF(ISERROR(VLOOKUP($I279,'TB. Bantuan'!$C$3:$E$28,2,0)=0),"x",VLOOKUP($I279,'TB. Bantuan'!$C$3:$E$28,2,0))</f>
        <v>N</v>
      </c>
      <c r="AO279" s="342" t="str">
        <f>IF(ISERROR(VLOOKUP($Q279,'TB. Bantuan'!$C$3:$E$28,2,0)=0),"x",VLOOKUP($Q279,'TB. Bantuan'!$C$3:$E$28,2,0))</f>
        <v>N</v>
      </c>
      <c r="AP279" s="342" t="str">
        <f>IF(ISERROR(VLOOKUP($Y279,'TB. Bantuan'!$C$3:$E$28,2,0)=0),"x",VLOOKUP($Y279,'TB. Bantuan'!$C$3:$E$28,2,0))</f>
        <v>N</v>
      </c>
    </row>
    <row r="280" spans="2:42">
      <c r="B280" s="319" t="s">
        <v>21</v>
      </c>
      <c r="C280" s="323">
        <f t="shared" si="43"/>
        <v>274</v>
      </c>
      <c r="D280" s="324" t="s">
        <v>1</v>
      </c>
      <c r="E280" s="324">
        <v>12</v>
      </c>
      <c r="F280" s="324" t="s">
        <v>19</v>
      </c>
      <c r="G280" s="325">
        <v>20</v>
      </c>
      <c r="H280" s="325">
        <v>151</v>
      </c>
      <c r="I280" s="327" t="s">
        <v>23</v>
      </c>
      <c r="K280" s="323">
        <f t="shared" si="44"/>
        <v>274</v>
      </c>
      <c r="L280" s="324" t="s">
        <v>1</v>
      </c>
      <c r="M280" s="324">
        <v>11</v>
      </c>
      <c r="N280" s="324" t="s">
        <v>19</v>
      </c>
      <c r="O280" s="325">
        <v>22</v>
      </c>
      <c r="P280" s="325">
        <v>154</v>
      </c>
      <c r="Q280" s="327" t="s">
        <v>23</v>
      </c>
      <c r="S280" s="323">
        <f t="shared" si="45"/>
        <v>274</v>
      </c>
      <c r="T280" s="324" t="s">
        <v>1</v>
      </c>
      <c r="U280" s="324">
        <v>10</v>
      </c>
      <c r="V280" s="324" t="s">
        <v>19</v>
      </c>
      <c r="W280" s="325">
        <v>26</v>
      </c>
      <c r="X280" s="325">
        <v>262</v>
      </c>
      <c r="Y280" s="327" t="s">
        <v>23</v>
      </c>
      <c r="AA280" s="341">
        <f t="shared" si="37"/>
        <v>20</v>
      </c>
      <c r="AB280" s="342" t="str">
        <f t="shared" si="37"/>
        <v>x</v>
      </c>
      <c r="AC280" s="343">
        <f t="shared" si="38"/>
        <v>151</v>
      </c>
      <c r="AD280" s="343" t="str">
        <f t="shared" si="38"/>
        <v>x</v>
      </c>
      <c r="AE280" s="342">
        <f t="shared" si="39"/>
        <v>22</v>
      </c>
      <c r="AF280" s="342" t="str">
        <f t="shared" si="39"/>
        <v>x</v>
      </c>
      <c r="AG280" s="343">
        <f t="shared" si="40"/>
        <v>154</v>
      </c>
      <c r="AH280" s="343" t="str">
        <f t="shared" si="40"/>
        <v>x</v>
      </c>
      <c r="AI280" s="342">
        <f t="shared" si="41"/>
        <v>26</v>
      </c>
      <c r="AJ280" s="342" t="str">
        <f t="shared" si="41"/>
        <v>x</v>
      </c>
      <c r="AK280" s="343">
        <f t="shared" si="42"/>
        <v>262</v>
      </c>
      <c r="AL280" s="348" t="str">
        <f t="shared" si="42"/>
        <v>x</v>
      </c>
      <c r="AN280" s="342" t="str">
        <f>IF(ISERROR(VLOOKUP($I280,'TB. Bantuan'!$C$3:$E$28,2,0)=0),"x",VLOOKUP($I280,'TB. Bantuan'!$C$3:$E$28,2,0))</f>
        <v>N</v>
      </c>
      <c r="AO280" s="342" t="str">
        <f>IF(ISERROR(VLOOKUP($Q280,'TB. Bantuan'!$C$3:$E$28,2,0)=0),"x",VLOOKUP($Q280,'TB. Bantuan'!$C$3:$E$28,2,0))</f>
        <v>N</v>
      </c>
      <c r="AP280" s="342" t="str">
        <f>IF(ISERROR(VLOOKUP($Y280,'TB. Bantuan'!$C$3:$E$28,2,0)=0),"x",VLOOKUP($Y280,'TB. Bantuan'!$C$3:$E$28,2,0))</f>
        <v>N</v>
      </c>
    </row>
    <row r="281" spans="2:42">
      <c r="B281" s="319" t="s">
        <v>21</v>
      </c>
      <c r="C281" s="323">
        <f t="shared" si="43"/>
        <v>275</v>
      </c>
      <c r="D281" s="324" t="s">
        <v>1</v>
      </c>
      <c r="E281" s="324">
        <v>12</v>
      </c>
      <c r="F281" s="324" t="s">
        <v>19</v>
      </c>
      <c r="G281" s="325">
        <v>22.5</v>
      </c>
      <c r="H281" s="325">
        <v>179</v>
      </c>
      <c r="I281" s="327" t="s">
        <v>23</v>
      </c>
      <c r="K281" s="323">
        <f t="shared" si="44"/>
        <v>275</v>
      </c>
      <c r="L281" s="324" t="s">
        <v>1</v>
      </c>
      <c r="M281" s="324">
        <v>11</v>
      </c>
      <c r="N281" s="324" t="s">
        <v>19</v>
      </c>
      <c r="O281" s="325">
        <v>23</v>
      </c>
      <c r="P281" s="325">
        <v>296</v>
      </c>
      <c r="Q281" s="327" t="s">
        <v>23</v>
      </c>
      <c r="S281" s="323">
        <f t="shared" si="45"/>
        <v>275</v>
      </c>
      <c r="T281" s="324" t="s">
        <v>1</v>
      </c>
      <c r="U281" s="324">
        <v>10</v>
      </c>
      <c r="V281" s="324" t="s">
        <v>19</v>
      </c>
      <c r="W281" s="325">
        <v>23</v>
      </c>
      <c r="X281" s="325">
        <v>259</v>
      </c>
      <c r="Y281" s="327" t="s">
        <v>23</v>
      </c>
      <c r="AA281" s="341">
        <f t="shared" si="37"/>
        <v>22.5</v>
      </c>
      <c r="AB281" s="342" t="str">
        <f t="shared" si="37"/>
        <v>x</v>
      </c>
      <c r="AC281" s="343">
        <f t="shared" si="38"/>
        <v>179</v>
      </c>
      <c r="AD281" s="343" t="str">
        <f t="shared" si="38"/>
        <v>x</v>
      </c>
      <c r="AE281" s="342">
        <f t="shared" si="39"/>
        <v>23</v>
      </c>
      <c r="AF281" s="342" t="str">
        <f t="shared" si="39"/>
        <v>x</v>
      </c>
      <c r="AG281" s="343">
        <f t="shared" si="40"/>
        <v>296</v>
      </c>
      <c r="AH281" s="343" t="str">
        <f t="shared" si="40"/>
        <v>x</v>
      </c>
      <c r="AI281" s="342">
        <f t="shared" si="41"/>
        <v>23</v>
      </c>
      <c r="AJ281" s="342" t="str">
        <f t="shared" si="41"/>
        <v>x</v>
      </c>
      <c r="AK281" s="343">
        <f t="shared" si="42"/>
        <v>259</v>
      </c>
      <c r="AL281" s="348" t="str">
        <f t="shared" si="42"/>
        <v>x</v>
      </c>
      <c r="AN281" s="342" t="str">
        <f>IF(ISERROR(VLOOKUP($I281,'TB. Bantuan'!$C$3:$E$28,2,0)=0),"x",VLOOKUP($I281,'TB. Bantuan'!$C$3:$E$28,2,0))</f>
        <v>N</v>
      </c>
      <c r="AO281" s="342" t="str">
        <f>IF(ISERROR(VLOOKUP($Q281,'TB. Bantuan'!$C$3:$E$28,2,0)=0),"x",VLOOKUP($Q281,'TB. Bantuan'!$C$3:$E$28,2,0))</f>
        <v>N</v>
      </c>
      <c r="AP281" s="342" t="str">
        <f>IF(ISERROR(VLOOKUP($Y281,'TB. Bantuan'!$C$3:$E$28,2,0)=0),"x",VLOOKUP($Y281,'TB. Bantuan'!$C$3:$E$28,2,0))</f>
        <v>N</v>
      </c>
    </row>
    <row r="282" spans="2:42">
      <c r="B282" s="319" t="s">
        <v>21</v>
      </c>
      <c r="C282" s="323">
        <f t="shared" si="43"/>
        <v>276</v>
      </c>
      <c r="D282" s="324" t="s">
        <v>1</v>
      </c>
      <c r="E282" s="324">
        <v>12</v>
      </c>
      <c r="F282" s="324" t="s">
        <v>19</v>
      </c>
      <c r="G282" s="325">
        <v>20</v>
      </c>
      <c r="H282" s="325">
        <v>272</v>
      </c>
      <c r="I282" s="327" t="s">
        <v>23</v>
      </c>
      <c r="K282" s="323">
        <f t="shared" si="44"/>
        <v>276</v>
      </c>
      <c r="L282" s="324" t="s">
        <v>1</v>
      </c>
      <c r="M282" s="324">
        <v>11</v>
      </c>
      <c r="N282" s="324" t="s">
        <v>19</v>
      </c>
      <c r="O282" s="325">
        <v>25</v>
      </c>
      <c r="P282" s="325">
        <v>316</v>
      </c>
      <c r="Q282" s="327" t="s">
        <v>23</v>
      </c>
      <c r="S282" s="323">
        <f t="shared" si="45"/>
        <v>276</v>
      </c>
      <c r="T282" s="324" t="s">
        <v>1</v>
      </c>
      <c r="U282" s="324">
        <v>10</v>
      </c>
      <c r="V282" s="324" t="s">
        <v>19</v>
      </c>
      <c r="W282" s="325">
        <v>24</v>
      </c>
      <c r="X282" s="325">
        <v>185</v>
      </c>
      <c r="Y282" s="327" t="s">
        <v>23</v>
      </c>
      <c r="AA282" s="341">
        <f t="shared" si="37"/>
        <v>20</v>
      </c>
      <c r="AB282" s="342" t="str">
        <f t="shared" si="37"/>
        <v>x</v>
      </c>
      <c r="AC282" s="343">
        <f t="shared" si="38"/>
        <v>272</v>
      </c>
      <c r="AD282" s="343" t="str">
        <f t="shared" si="38"/>
        <v>x</v>
      </c>
      <c r="AE282" s="342">
        <f t="shared" si="39"/>
        <v>25</v>
      </c>
      <c r="AF282" s="342" t="str">
        <f t="shared" si="39"/>
        <v>x</v>
      </c>
      <c r="AG282" s="343">
        <f t="shared" si="40"/>
        <v>316</v>
      </c>
      <c r="AH282" s="343" t="str">
        <f t="shared" si="40"/>
        <v>x</v>
      </c>
      <c r="AI282" s="342">
        <f t="shared" si="41"/>
        <v>24</v>
      </c>
      <c r="AJ282" s="342" t="str">
        <f t="shared" si="41"/>
        <v>x</v>
      </c>
      <c r="AK282" s="343">
        <f t="shared" si="42"/>
        <v>185</v>
      </c>
      <c r="AL282" s="348" t="str">
        <f t="shared" si="42"/>
        <v>x</v>
      </c>
      <c r="AN282" s="342" t="str">
        <f>IF(ISERROR(VLOOKUP($I282,'TB. Bantuan'!$C$3:$E$28,2,0)=0),"x",VLOOKUP($I282,'TB. Bantuan'!$C$3:$E$28,2,0))</f>
        <v>N</v>
      </c>
      <c r="AO282" s="342" t="str">
        <f>IF(ISERROR(VLOOKUP($Q282,'TB. Bantuan'!$C$3:$E$28,2,0)=0),"x",VLOOKUP($Q282,'TB. Bantuan'!$C$3:$E$28,2,0))</f>
        <v>N</v>
      </c>
      <c r="AP282" s="342" t="str">
        <f>IF(ISERROR(VLOOKUP($Y282,'TB. Bantuan'!$C$3:$E$28,2,0)=0),"x",VLOOKUP($Y282,'TB. Bantuan'!$C$3:$E$28,2,0))</f>
        <v>N</v>
      </c>
    </row>
    <row r="283" spans="2:42">
      <c r="B283" s="319" t="s">
        <v>21</v>
      </c>
      <c r="C283" s="323">
        <f t="shared" si="43"/>
        <v>277</v>
      </c>
      <c r="D283" s="324" t="s">
        <v>1</v>
      </c>
      <c r="E283" s="324">
        <v>12</v>
      </c>
      <c r="F283" s="324" t="s">
        <v>19</v>
      </c>
      <c r="G283" s="325">
        <v>27.5</v>
      </c>
      <c r="H283" s="325">
        <v>169</v>
      </c>
      <c r="I283" s="327" t="s">
        <v>23</v>
      </c>
      <c r="K283" s="323">
        <f t="shared" si="44"/>
        <v>277</v>
      </c>
      <c r="L283" s="324" t="s">
        <v>1</v>
      </c>
      <c r="M283" s="324">
        <v>11</v>
      </c>
      <c r="N283" s="324" t="s">
        <v>19</v>
      </c>
      <c r="O283" s="325">
        <v>24</v>
      </c>
      <c r="P283" s="325">
        <v>287</v>
      </c>
      <c r="Q283" s="327" t="s">
        <v>23</v>
      </c>
      <c r="S283" s="323">
        <f t="shared" si="45"/>
        <v>277</v>
      </c>
      <c r="T283" s="324" t="s">
        <v>1</v>
      </c>
      <c r="U283" s="324">
        <v>10</v>
      </c>
      <c r="V283" s="324" t="s">
        <v>19</v>
      </c>
      <c r="W283" s="325">
        <v>22</v>
      </c>
      <c r="X283" s="325">
        <v>231</v>
      </c>
      <c r="Y283" s="327" t="s">
        <v>23</v>
      </c>
      <c r="AA283" s="341">
        <f t="shared" si="37"/>
        <v>27.5</v>
      </c>
      <c r="AB283" s="342" t="str">
        <f t="shared" si="37"/>
        <v>x</v>
      </c>
      <c r="AC283" s="343">
        <f t="shared" si="38"/>
        <v>169</v>
      </c>
      <c r="AD283" s="343" t="str">
        <f t="shared" si="38"/>
        <v>x</v>
      </c>
      <c r="AE283" s="342">
        <f t="shared" si="39"/>
        <v>24</v>
      </c>
      <c r="AF283" s="342" t="str">
        <f t="shared" si="39"/>
        <v>x</v>
      </c>
      <c r="AG283" s="343">
        <f t="shared" si="40"/>
        <v>287</v>
      </c>
      <c r="AH283" s="343" t="str">
        <f t="shared" si="40"/>
        <v>x</v>
      </c>
      <c r="AI283" s="342">
        <f t="shared" si="41"/>
        <v>22</v>
      </c>
      <c r="AJ283" s="342" t="str">
        <f t="shared" si="41"/>
        <v>x</v>
      </c>
      <c r="AK283" s="343">
        <f t="shared" si="42"/>
        <v>231</v>
      </c>
      <c r="AL283" s="348" t="str">
        <f t="shared" si="42"/>
        <v>x</v>
      </c>
      <c r="AN283" s="342" t="str">
        <f>IF(ISERROR(VLOOKUP($I283,'TB. Bantuan'!$C$3:$E$28,2,0)=0),"x",VLOOKUP($I283,'TB. Bantuan'!$C$3:$E$28,2,0))</f>
        <v>N</v>
      </c>
      <c r="AO283" s="342" t="str">
        <f>IF(ISERROR(VLOOKUP($Q283,'TB. Bantuan'!$C$3:$E$28,2,0)=0),"x",VLOOKUP($Q283,'TB. Bantuan'!$C$3:$E$28,2,0))</f>
        <v>N</v>
      </c>
      <c r="AP283" s="342" t="str">
        <f>IF(ISERROR(VLOOKUP($Y283,'TB. Bantuan'!$C$3:$E$28,2,0)=0),"x",VLOOKUP($Y283,'TB. Bantuan'!$C$3:$E$28,2,0))</f>
        <v>N</v>
      </c>
    </row>
    <row r="284" spans="2:42">
      <c r="B284" s="319" t="s">
        <v>21</v>
      </c>
      <c r="C284" s="323">
        <f t="shared" si="43"/>
        <v>278</v>
      </c>
      <c r="D284" s="324" t="s">
        <v>1</v>
      </c>
      <c r="E284" s="324">
        <v>12</v>
      </c>
      <c r="F284" s="324" t="s">
        <v>19</v>
      </c>
      <c r="G284" s="325">
        <v>19</v>
      </c>
      <c r="H284" s="325">
        <v>205</v>
      </c>
      <c r="I284" s="327" t="s">
        <v>23</v>
      </c>
      <c r="K284" s="323">
        <f t="shared" si="44"/>
        <v>278</v>
      </c>
      <c r="L284" s="324" t="s">
        <v>1</v>
      </c>
      <c r="M284" s="324">
        <v>11</v>
      </c>
      <c r="N284" s="324" t="s">
        <v>19</v>
      </c>
      <c r="O284" s="325">
        <v>22.5</v>
      </c>
      <c r="P284" s="325">
        <v>263</v>
      </c>
      <c r="Q284" s="327" t="s">
        <v>23</v>
      </c>
      <c r="S284" s="323">
        <f t="shared" si="45"/>
        <v>278</v>
      </c>
      <c r="T284" s="324" t="s">
        <v>1</v>
      </c>
      <c r="U284" s="324">
        <v>10</v>
      </c>
      <c r="V284" s="324" t="s">
        <v>19</v>
      </c>
      <c r="W284" s="325">
        <v>18.5</v>
      </c>
      <c r="X284" s="325">
        <v>217</v>
      </c>
      <c r="Y284" s="327" t="s">
        <v>23</v>
      </c>
      <c r="AA284" s="341">
        <f t="shared" si="37"/>
        <v>19</v>
      </c>
      <c r="AB284" s="342" t="str">
        <f t="shared" si="37"/>
        <v>x</v>
      </c>
      <c r="AC284" s="343">
        <f t="shared" si="38"/>
        <v>205</v>
      </c>
      <c r="AD284" s="343" t="str">
        <f t="shared" si="38"/>
        <v>x</v>
      </c>
      <c r="AE284" s="342">
        <f t="shared" si="39"/>
        <v>22.5</v>
      </c>
      <c r="AF284" s="342" t="str">
        <f t="shared" si="39"/>
        <v>x</v>
      </c>
      <c r="AG284" s="343">
        <f t="shared" si="40"/>
        <v>263</v>
      </c>
      <c r="AH284" s="343" t="str">
        <f t="shared" si="40"/>
        <v>x</v>
      </c>
      <c r="AI284" s="342">
        <f t="shared" si="41"/>
        <v>18.5</v>
      </c>
      <c r="AJ284" s="342" t="str">
        <f t="shared" si="41"/>
        <v>x</v>
      </c>
      <c r="AK284" s="343">
        <f t="shared" si="42"/>
        <v>217</v>
      </c>
      <c r="AL284" s="348" t="str">
        <f t="shared" si="42"/>
        <v>x</v>
      </c>
      <c r="AN284" s="342" t="str">
        <f>IF(ISERROR(VLOOKUP($I284,'TB. Bantuan'!$C$3:$E$28,2,0)=0),"x",VLOOKUP($I284,'TB. Bantuan'!$C$3:$E$28,2,0))</f>
        <v>N</v>
      </c>
      <c r="AO284" s="342" t="str">
        <f>IF(ISERROR(VLOOKUP($Q284,'TB. Bantuan'!$C$3:$E$28,2,0)=0),"x",VLOOKUP($Q284,'TB. Bantuan'!$C$3:$E$28,2,0))</f>
        <v>N</v>
      </c>
      <c r="AP284" s="342" t="str">
        <f>IF(ISERROR(VLOOKUP($Y284,'TB. Bantuan'!$C$3:$E$28,2,0)=0),"x",VLOOKUP($Y284,'TB. Bantuan'!$C$3:$E$28,2,0))</f>
        <v>N</v>
      </c>
    </row>
    <row r="285" spans="2:42">
      <c r="B285" s="319" t="s">
        <v>21</v>
      </c>
      <c r="C285" s="323">
        <f t="shared" si="43"/>
        <v>279</v>
      </c>
      <c r="D285" s="324" t="s">
        <v>1</v>
      </c>
      <c r="E285" s="324">
        <v>12</v>
      </c>
      <c r="F285" s="324" t="s">
        <v>19</v>
      </c>
      <c r="G285" s="325">
        <v>11</v>
      </c>
      <c r="H285" s="325">
        <v>68</v>
      </c>
      <c r="I285" s="327" t="s">
        <v>23</v>
      </c>
      <c r="K285" s="323">
        <f t="shared" si="44"/>
        <v>279</v>
      </c>
      <c r="L285" s="324" t="s">
        <v>1</v>
      </c>
      <c r="M285" s="324">
        <v>11</v>
      </c>
      <c r="N285" s="324" t="s">
        <v>19</v>
      </c>
      <c r="O285" s="325">
        <v>21</v>
      </c>
      <c r="P285" s="325">
        <v>205</v>
      </c>
      <c r="Q285" s="327" t="s">
        <v>23</v>
      </c>
      <c r="S285" s="323">
        <f t="shared" si="45"/>
        <v>279</v>
      </c>
      <c r="T285" s="324" t="s">
        <v>1</v>
      </c>
      <c r="U285" s="324">
        <v>10</v>
      </c>
      <c r="V285" s="324" t="s">
        <v>19</v>
      </c>
      <c r="W285" s="325">
        <v>18</v>
      </c>
      <c r="X285" s="325">
        <v>200</v>
      </c>
      <c r="Y285" s="327" t="s">
        <v>23</v>
      </c>
      <c r="AA285" s="341">
        <f t="shared" si="37"/>
        <v>11</v>
      </c>
      <c r="AB285" s="342" t="str">
        <f t="shared" si="37"/>
        <v>x</v>
      </c>
      <c r="AC285" s="343">
        <f t="shared" si="38"/>
        <v>68</v>
      </c>
      <c r="AD285" s="343" t="str">
        <f t="shared" si="38"/>
        <v>x</v>
      </c>
      <c r="AE285" s="342">
        <f t="shared" si="39"/>
        <v>21</v>
      </c>
      <c r="AF285" s="342" t="str">
        <f t="shared" si="39"/>
        <v>x</v>
      </c>
      <c r="AG285" s="343">
        <f t="shared" si="40"/>
        <v>205</v>
      </c>
      <c r="AH285" s="343" t="str">
        <f t="shared" si="40"/>
        <v>x</v>
      </c>
      <c r="AI285" s="342">
        <f t="shared" si="41"/>
        <v>18</v>
      </c>
      <c r="AJ285" s="342" t="str">
        <f t="shared" si="41"/>
        <v>x</v>
      </c>
      <c r="AK285" s="343">
        <f t="shared" si="42"/>
        <v>200</v>
      </c>
      <c r="AL285" s="348" t="str">
        <f t="shared" si="42"/>
        <v>x</v>
      </c>
      <c r="AN285" s="342" t="str">
        <f>IF(ISERROR(VLOOKUP($I285,'TB. Bantuan'!$C$3:$E$28,2,0)=0),"x",VLOOKUP($I285,'TB. Bantuan'!$C$3:$E$28,2,0))</f>
        <v>N</v>
      </c>
      <c r="AO285" s="342" t="str">
        <f>IF(ISERROR(VLOOKUP($Q285,'TB. Bantuan'!$C$3:$E$28,2,0)=0),"x",VLOOKUP($Q285,'TB. Bantuan'!$C$3:$E$28,2,0))</f>
        <v>N</v>
      </c>
      <c r="AP285" s="342" t="str">
        <f>IF(ISERROR(VLOOKUP($Y285,'TB. Bantuan'!$C$3:$E$28,2,0)=0),"x",VLOOKUP($Y285,'TB. Bantuan'!$C$3:$E$28,2,0))</f>
        <v>N</v>
      </c>
    </row>
    <row r="286" spans="2:42">
      <c r="B286" s="319" t="s">
        <v>21</v>
      </c>
      <c r="C286" s="323">
        <f t="shared" si="43"/>
        <v>280</v>
      </c>
      <c r="D286" s="324" t="s">
        <v>1</v>
      </c>
      <c r="E286" s="324">
        <v>12</v>
      </c>
      <c r="F286" s="324" t="s">
        <v>19</v>
      </c>
      <c r="G286" s="325">
        <v>21</v>
      </c>
      <c r="H286" s="325">
        <v>236</v>
      </c>
      <c r="I286" s="327" t="s">
        <v>23</v>
      </c>
      <c r="K286" s="323">
        <f t="shared" si="44"/>
        <v>280</v>
      </c>
      <c r="L286" s="324" t="s">
        <v>1</v>
      </c>
      <c r="M286" s="324">
        <v>11</v>
      </c>
      <c r="N286" s="324" t="s">
        <v>19</v>
      </c>
      <c r="O286" s="325">
        <v>25.5</v>
      </c>
      <c r="P286" s="325">
        <v>161</v>
      </c>
      <c r="Q286" s="327" t="s">
        <v>24</v>
      </c>
      <c r="S286" s="323">
        <f t="shared" si="45"/>
        <v>280</v>
      </c>
      <c r="T286" s="324" t="s">
        <v>1</v>
      </c>
      <c r="U286" s="324">
        <v>10</v>
      </c>
      <c r="V286" s="324" t="s">
        <v>19</v>
      </c>
      <c r="W286" s="325">
        <v>23</v>
      </c>
      <c r="X286" s="325">
        <v>307</v>
      </c>
      <c r="Y286" s="327" t="s">
        <v>23</v>
      </c>
      <c r="AA286" s="341">
        <f t="shared" si="37"/>
        <v>21</v>
      </c>
      <c r="AB286" s="342" t="str">
        <f t="shared" si="37"/>
        <v>x</v>
      </c>
      <c r="AC286" s="343">
        <f t="shared" si="38"/>
        <v>236</v>
      </c>
      <c r="AD286" s="343" t="str">
        <f t="shared" si="38"/>
        <v>x</v>
      </c>
      <c r="AE286" s="342">
        <f t="shared" si="39"/>
        <v>25.5</v>
      </c>
      <c r="AF286" s="342" t="str">
        <f t="shared" si="39"/>
        <v>x</v>
      </c>
      <c r="AG286" s="343">
        <f t="shared" si="40"/>
        <v>161</v>
      </c>
      <c r="AH286" s="343" t="str">
        <f t="shared" si="40"/>
        <v>x</v>
      </c>
      <c r="AI286" s="342">
        <f t="shared" si="41"/>
        <v>23</v>
      </c>
      <c r="AJ286" s="342" t="str">
        <f t="shared" si="41"/>
        <v>x</v>
      </c>
      <c r="AK286" s="343">
        <f t="shared" si="42"/>
        <v>307</v>
      </c>
      <c r="AL286" s="348" t="str">
        <f t="shared" si="42"/>
        <v>x</v>
      </c>
      <c r="AN286" s="342" t="str">
        <f>IF(ISERROR(VLOOKUP($I286,'TB. Bantuan'!$C$3:$E$28,2,0)=0),"x",VLOOKUP($I286,'TB. Bantuan'!$C$3:$E$28,2,0))</f>
        <v>N</v>
      </c>
      <c r="AO286" s="342" t="str">
        <f>IF(ISERROR(VLOOKUP($Q286,'TB. Bantuan'!$C$3:$E$28,2,0)=0),"x",VLOOKUP($Q286,'TB. Bantuan'!$C$3:$E$28,2,0))</f>
        <v>DT</v>
      </c>
      <c r="AP286" s="342" t="str">
        <f>IF(ISERROR(VLOOKUP($Y286,'TB. Bantuan'!$C$3:$E$28,2,0)=0),"x",VLOOKUP($Y286,'TB. Bantuan'!$C$3:$E$28,2,0))</f>
        <v>N</v>
      </c>
    </row>
    <row r="287" spans="2:42">
      <c r="B287" s="319" t="s">
        <v>21</v>
      </c>
      <c r="C287" s="323">
        <f t="shared" si="43"/>
        <v>281</v>
      </c>
      <c r="D287" s="324" t="s">
        <v>1</v>
      </c>
      <c r="E287" s="324">
        <v>12</v>
      </c>
      <c r="F287" s="324" t="s">
        <v>19</v>
      </c>
      <c r="G287" s="325">
        <v>23</v>
      </c>
      <c r="H287" s="325">
        <v>221</v>
      </c>
      <c r="I287" s="327" t="s">
        <v>23</v>
      </c>
      <c r="K287" s="323">
        <f t="shared" si="44"/>
        <v>281</v>
      </c>
      <c r="L287" s="324" t="s">
        <v>1</v>
      </c>
      <c r="M287" s="324">
        <v>11</v>
      </c>
      <c r="N287" s="324" t="s">
        <v>19</v>
      </c>
      <c r="O287" s="325">
        <v>9</v>
      </c>
      <c r="P287" s="325">
        <v>73</v>
      </c>
      <c r="Q287" s="327" t="s">
        <v>23</v>
      </c>
      <c r="S287" s="323">
        <f t="shared" si="45"/>
        <v>281</v>
      </c>
      <c r="T287" s="324" t="s">
        <v>1</v>
      </c>
      <c r="U287" s="324">
        <v>10</v>
      </c>
      <c r="V287" s="324" t="s">
        <v>19</v>
      </c>
      <c r="W287" s="325">
        <v>20.5</v>
      </c>
      <c r="X287" s="325">
        <v>235</v>
      </c>
      <c r="Y287" s="327" t="s">
        <v>23</v>
      </c>
      <c r="AA287" s="341">
        <f t="shared" si="37"/>
        <v>23</v>
      </c>
      <c r="AB287" s="342" t="str">
        <f t="shared" si="37"/>
        <v>x</v>
      </c>
      <c r="AC287" s="343">
        <f t="shared" si="38"/>
        <v>221</v>
      </c>
      <c r="AD287" s="343" t="str">
        <f t="shared" si="38"/>
        <v>x</v>
      </c>
      <c r="AE287" s="342">
        <f t="shared" si="39"/>
        <v>9</v>
      </c>
      <c r="AF287" s="342" t="str">
        <f t="shared" si="39"/>
        <v>x</v>
      </c>
      <c r="AG287" s="343">
        <f t="shared" si="40"/>
        <v>73</v>
      </c>
      <c r="AH287" s="343" t="str">
        <f t="shared" si="40"/>
        <v>x</v>
      </c>
      <c r="AI287" s="342">
        <f t="shared" si="41"/>
        <v>20.5</v>
      </c>
      <c r="AJ287" s="342" t="str">
        <f t="shared" si="41"/>
        <v>x</v>
      </c>
      <c r="AK287" s="343">
        <f t="shared" si="42"/>
        <v>235</v>
      </c>
      <c r="AL287" s="348" t="str">
        <f t="shared" si="42"/>
        <v>x</v>
      </c>
      <c r="AN287" s="342" t="str">
        <f>IF(ISERROR(VLOOKUP($I287,'TB. Bantuan'!$C$3:$E$28,2,0)=0),"x",VLOOKUP($I287,'TB. Bantuan'!$C$3:$E$28,2,0))</f>
        <v>N</v>
      </c>
      <c r="AO287" s="342" t="str">
        <f>IF(ISERROR(VLOOKUP($Q287,'TB. Bantuan'!$C$3:$E$28,2,0)=0),"x",VLOOKUP($Q287,'TB. Bantuan'!$C$3:$E$28,2,0))</f>
        <v>N</v>
      </c>
      <c r="AP287" s="342" t="str">
        <f>IF(ISERROR(VLOOKUP($Y287,'TB. Bantuan'!$C$3:$E$28,2,0)=0),"x",VLOOKUP($Y287,'TB. Bantuan'!$C$3:$E$28,2,0))</f>
        <v>N</v>
      </c>
    </row>
    <row r="288" spans="2:42">
      <c r="B288" s="319" t="s">
        <v>21</v>
      </c>
      <c r="C288" s="323">
        <f t="shared" si="43"/>
        <v>282</v>
      </c>
      <c r="D288" s="324" t="s">
        <v>1</v>
      </c>
      <c r="E288" s="324">
        <v>12</v>
      </c>
      <c r="F288" s="324" t="s">
        <v>19</v>
      </c>
      <c r="G288" s="325">
        <v>25</v>
      </c>
      <c r="H288" s="325">
        <v>341</v>
      </c>
      <c r="I288" s="327" t="s">
        <v>22</v>
      </c>
      <c r="K288" s="323">
        <f t="shared" si="44"/>
        <v>282</v>
      </c>
      <c r="L288" s="324" t="s">
        <v>1</v>
      </c>
      <c r="M288" s="324">
        <v>11</v>
      </c>
      <c r="N288" s="324" t="s">
        <v>19</v>
      </c>
      <c r="O288" s="325">
        <v>22.5</v>
      </c>
      <c r="P288" s="325">
        <v>306</v>
      </c>
      <c r="Q288" s="327" t="s">
        <v>23</v>
      </c>
      <c r="S288" s="323">
        <f t="shared" si="45"/>
        <v>282</v>
      </c>
      <c r="T288" s="324" t="s">
        <v>1</v>
      </c>
      <c r="U288" s="324">
        <v>10</v>
      </c>
      <c r="V288" s="324" t="s">
        <v>19</v>
      </c>
      <c r="W288" s="325">
        <v>19</v>
      </c>
      <c r="X288" s="325">
        <v>114</v>
      </c>
      <c r="Y288" s="327" t="s">
        <v>23</v>
      </c>
      <c r="AA288" s="341">
        <f t="shared" si="37"/>
        <v>25</v>
      </c>
      <c r="AB288" s="342" t="str">
        <f t="shared" si="37"/>
        <v>x</v>
      </c>
      <c r="AC288" s="343">
        <f t="shared" si="38"/>
        <v>341</v>
      </c>
      <c r="AD288" s="343" t="str">
        <f t="shared" si="38"/>
        <v>x</v>
      </c>
      <c r="AE288" s="342">
        <f t="shared" si="39"/>
        <v>22.5</v>
      </c>
      <c r="AF288" s="342" t="str">
        <f t="shared" si="39"/>
        <v>x</v>
      </c>
      <c r="AG288" s="343">
        <f t="shared" si="40"/>
        <v>306</v>
      </c>
      <c r="AH288" s="343" t="str">
        <f t="shared" si="40"/>
        <v>x</v>
      </c>
      <c r="AI288" s="342">
        <f t="shared" si="41"/>
        <v>19</v>
      </c>
      <c r="AJ288" s="342" t="str">
        <f t="shared" si="41"/>
        <v>x</v>
      </c>
      <c r="AK288" s="343">
        <f t="shared" si="42"/>
        <v>114</v>
      </c>
      <c r="AL288" s="348" t="str">
        <f t="shared" si="42"/>
        <v>x</v>
      </c>
      <c r="AN288" s="342" t="str">
        <f>IF(ISERROR(VLOOKUP($I288,'TB. Bantuan'!$C$3:$E$28,2,0)=0),"x",VLOOKUP($I288,'TB. Bantuan'!$C$3:$E$28,2,0))</f>
        <v>T2</v>
      </c>
      <c r="AO288" s="342" t="str">
        <f>IF(ISERROR(VLOOKUP($Q288,'TB. Bantuan'!$C$3:$E$28,2,0)=0),"x",VLOOKUP($Q288,'TB. Bantuan'!$C$3:$E$28,2,0))</f>
        <v>N</v>
      </c>
      <c r="AP288" s="342" t="str">
        <f>IF(ISERROR(VLOOKUP($Y288,'TB. Bantuan'!$C$3:$E$28,2,0)=0),"x",VLOOKUP($Y288,'TB. Bantuan'!$C$3:$E$28,2,0))</f>
        <v>N</v>
      </c>
    </row>
    <row r="289" spans="2:42">
      <c r="B289" s="319" t="s">
        <v>21</v>
      </c>
      <c r="C289" s="323">
        <f t="shared" si="43"/>
        <v>283</v>
      </c>
      <c r="D289" s="324" t="s">
        <v>1</v>
      </c>
      <c r="E289" s="324">
        <v>12</v>
      </c>
      <c r="F289" s="324" t="s">
        <v>19</v>
      </c>
      <c r="G289" s="325">
        <v>23</v>
      </c>
      <c r="H289" s="325">
        <v>215</v>
      </c>
      <c r="I289" s="327" t="s">
        <v>23</v>
      </c>
      <c r="K289" s="323">
        <f t="shared" si="44"/>
        <v>283</v>
      </c>
      <c r="L289" s="324" t="s">
        <v>1</v>
      </c>
      <c r="M289" s="324">
        <v>11</v>
      </c>
      <c r="N289" s="324" t="s">
        <v>19</v>
      </c>
      <c r="O289" s="325">
        <v>15</v>
      </c>
      <c r="P289" s="325">
        <v>123</v>
      </c>
      <c r="Q289" s="327" t="s">
        <v>23</v>
      </c>
      <c r="S289" s="323">
        <f t="shared" si="45"/>
        <v>283</v>
      </c>
      <c r="T289" s="324" t="s">
        <v>1</v>
      </c>
      <c r="U289" s="324">
        <v>10</v>
      </c>
      <c r="V289" s="324" t="s">
        <v>19</v>
      </c>
      <c r="W289" s="325">
        <v>21</v>
      </c>
      <c r="X289" s="325">
        <v>305</v>
      </c>
      <c r="Y289" s="327" t="s">
        <v>23</v>
      </c>
      <c r="AA289" s="341">
        <f t="shared" si="37"/>
        <v>23</v>
      </c>
      <c r="AB289" s="342" t="str">
        <f t="shared" si="37"/>
        <v>x</v>
      </c>
      <c r="AC289" s="343">
        <f t="shared" si="38"/>
        <v>215</v>
      </c>
      <c r="AD289" s="343" t="str">
        <f t="shared" si="38"/>
        <v>x</v>
      </c>
      <c r="AE289" s="342">
        <f t="shared" si="39"/>
        <v>15</v>
      </c>
      <c r="AF289" s="342" t="str">
        <f t="shared" si="39"/>
        <v>x</v>
      </c>
      <c r="AG289" s="343">
        <f t="shared" si="40"/>
        <v>123</v>
      </c>
      <c r="AH289" s="343" t="str">
        <f t="shared" si="40"/>
        <v>x</v>
      </c>
      <c r="AI289" s="342">
        <f t="shared" si="41"/>
        <v>21</v>
      </c>
      <c r="AJ289" s="342" t="str">
        <f t="shared" si="41"/>
        <v>x</v>
      </c>
      <c r="AK289" s="343">
        <f t="shared" si="42"/>
        <v>305</v>
      </c>
      <c r="AL289" s="348" t="str">
        <f t="shared" si="42"/>
        <v>x</v>
      </c>
      <c r="AN289" s="342" t="str">
        <f>IF(ISERROR(VLOOKUP($I289,'TB. Bantuan'!$C$3:$E$28,2,0)=0),"x",VLOOKUP($I289,'TB. Bantuan'!$C$3:$E$28,2,0))</f>
        <v>N</v>
      </c>
      <c r="AO289" s="342" t="str">
        <f>IF(ISERROR(VLOOKUP($Q289,'TB. Bantuan'!$C$3:$E$28,2,0)=0),"x",VLOOKUP($Q289,'TB. Bantuan'!$C$3:$E$28,2,0))</f>
        <v>N</v>
      </c>
      <c r="AP289" s="342" t="str">
        <f>IF(ISERROR(VLOOKUP($Y289,'TB. Bantuan'!$C$3:$E$28,2,0)=0),"x",VLOOKUP($Y289,'TB. Bantuan'!$C$3:$E$28,2,0))</f>
        <v>N</v>
      </c>
    </row>
    <row r="290" spans="2:42">
      <c r="B290" s="319" t="s">
        <v>21</v>
      </c>
      <c r="C290" s="323">
        <f t="shared" si="43"/>
        <v>284</v>
      </c>
      <c r="D290" s="324" t="s">
        <v>1</v>
      </c>
      <c r="E290" s="324">
        <v>12</v>
      </c>
      <c r="F290" s="324" t="s">
        <v>19</v>
      </c>
      <c r="G290" s="325">
        <v>22</v>
      </c>
      <c r="H290" s="325">
        <v>147</v>
      </c>
      <c r="I290" s="327" t="s">
        <v>23</v>
      </c>
      <c r="K290" s="323">
        <f t="shared" si="44"/>
        <v>284</v>
      </c>
      <c r="L290" s="324" t="s">
        <v>1</v>
      </c>
      <c r="M290" s="324">
        <v>11</v>
      </c>
      <c r="N290" s="324" t="s">
        <v>19</v>
      </c>
      <c r="O290" s="325">
        <v>22</v>
      </c>
      <c r="P290" s="325">
        <v>217</v>
      </c>
      <c r="Q290" s="327" t="s">
        <v>23</v>
      </c>
      <c r="S290" s="323">
        <f t="shared" si="45"/>
        <v>284</v>
      </c>
      <c r="T290" s="324" t="s">
        <v>1</v>
      </c>
      <c r="U290" s="324">
        <v>10</v>
      </c>
      <c r="V290" s="324" t="s">
        <v>19</v>
      </c>
      <c r="W290" s="325">
        <v>20.5</v>
      </c>
      <c r="X290" s="325">
        <v>245</v>
      </c>
      <c r="Y290" s="327" t="s">
        <v>23</v>
      </c>
      <c r="AA290" s="341">
        <f t="shared" si="37"/>
        <v>22</v>
      </c>
      <c r="AB290" s="342" t="str">
        <f t="shared" si="37"/>
        <v>x</v>
      </c>
      <c r="AC290" s="343">
        <f t="shared" si="38"/>
        <v>147</v>
      </c>
      <c r="AD290" s="343" t="str">
        <f t="shared" si="38"/>
        <v>x</v>
      </c>
      <c r="AE290" s="342">
        <f t="shared" si="39"/>
        <v>22</v>
      </c>
      <c r="AF290" s="342" t="str">
        <f t="shared" si="39"/>
        <v>x</v>
      </c>
      <c r="AG290" s="343">
        <f t="shared" si="40"/>
        <v>217</v>
      </c>
      <c r="AH290" s="343" t="str">
        <f t="shared" si="40"/>
        <v>x</v>
      </c>
      <c r="AI290" s="342">
        <f t="shared" si="41"/>
        <v>20.5</v>
      </c>
      <c r="AJ290" s="342" t="str">
        <f t="shared" si="41"/>
        <v>x</v>
      </c>
      <c r="AK290" s="343">
        <f t="shared" si="42"/>
        <v>245</v>
      </c>
      <c r="AL290" s="348" t="str">
        <f t="shared" si="42"/>
        <v>x</v>
      </c>
      <c r="AN290" s="342" t="str">
        <f>IF(ISERROR(VLOOKUP($I290,'TB. Bantuan'!$C$3:$E$28,2,0)=0),"x",VLOOKUP($I290,'TB. Bantuan'!$C$3:$E$28,2,0))</f>
        <v>N</v>
      </c>
      <c r="AO290" s="342" t="str">
        <f>IF(ISERROR(VLOOKUP($Q290,'TB. Bantuan'!$C$3:$E$28,2,0)=0),"x",VLOOKUP($Q290,'TB. Bantuan'!$C$3:$E$28,2,0))</f>
        <v>N</v>
      </c>
      <c r="AP290" s="342" t="str">
        <f>IF(ISERROR(VLOOKUP($Y290,'TB. Bantuan'!$C$3:$E$28,2,0)=0),"x",VLOOKUP($Y290,'TB. Bantuan'!$C$3:$E$28,2,0))</f>
        <v>N</v>
      </c>
    </row>
    <row r="291" spans="2:42">
      <c r="B291" s="319" t="s">
        <v>21</v>
      </c>
      <c r="C291" s="323">
        <f t="shared" si="43"/>
        <v>285</v>
      </c>
      <c r="D291" s="324" t="s">
        <v>1</v>
      </c>
      <c r="E291" s="324">
        <v>12</v>
      </c>
      <c r="F291" s="324" t="s">
        <v>19</v>
      </c>
      <c r="G291" s="325">
        <v>22</v>
      </c>
      <c r="H291" s="325">
        <v>276</v>
      </c>
      <c r="I291" s="327" t="s">
        <v>23</v>
      </c>
      <c r="K291" s="323">
        <f t="shared" si="44"/>
        <v>285</v>
      </c>
      <c r="L291" s="324" t="s">
        <v>1</v>
      </c>
      <c r="M291" s="324">
        <v>11</v>
      </c>
      <c r="N291" s="324" t="s">
        <v>19</v>
      </c>
      <c r="O291" s="325">
        <v>23</v>
      </c>
      <c r="P291" s="325">
        <v>327</v>
      </c>
      <c r="Q291" s="327" t="s">
        <v>23</v>
      </c>
      <c r="S291" s="323">
        <f t="shared" si="45"/>
        <v>285</v>
      </c>
      <c r="T291" s="324" t="s">
        <v>1</v>
      </c>
      <c r="U291" s="324">
        <v>10</v>
      </c>
      <c r="V291" s="324" t="s">
        <v>19</v>
      </c>
      <c r="W291" s="325">
        <v>16.5</v>
      </c>
      <c r="X291" s="325">
        <v>137</v>
      </c>
      <c r="Y291" s="327" t="s">
        <v>23</v>
      </c>
      <c r="AA291" s="341">
        <f t="shared" si="37"/>
        <v>22</v>
      </c>
      <c r="AB291" s="342" t="str">
        <f t="shared" si="37"/>
        <v>x</v>
      </c>
      <c r="AC291" s="343">
        <f t="shared" si="38"/>
        <v>276</v>
      </c>
      <c r="AD291" s="343" t="str">
        <f t="shared" si="38"/>
        <v>x</v>
      </c>
      <c r="AE291" s="342">
        <f t="shared" si="39"/>
        <v>23</v>
      </c>
      <c r="AF291" s="342" t="str">
        <f t="shared" si="39"/>
        <v>x</v>
      </c>
      <c r="AG291" s="343">
        <f t="shared" si="40"/>
        <v>327</v>
      </c>
      <c r="AH291" s="343" t="str">
        <f t="shared" si="40"/>
        <v>x</v>
      </c>
      <c r="AI291" s="342">
        <f t="shared" si="41"/>
        <v>16.5</v>
      </c>
      <c r="AJ291" s="342" t="str">
        <f t="shared" si="41"/>
        <v>x</v>
      </c>
      <c r="AK291" s="343">
        <f t="shared" si="42"/>
        <v>137</v>
      </c>
      <c r="AL291" s="348" t="str">
        <f t="shared" si="42"/>
        <v>x</v>
      </c>
      <c r="AN291" s="342" t="str">
        <f>IF(ISERROR(VLOOKUP($I291,'TB. Bantuan'!$C$3:$E$28,2,0)=0),"x",VLOOKUP($I291,'TB. Bantuan'!$C$3:$E$28,2,0))</f>
        <v>N</v>
      </c>
      <c r="AO291" s="342" t="str">
        <f>IF(ISERROR(VLOOKUP($Q291,'TB. Bantuan'!$C$3:$E$28,2,0)=0),"x",VLOOKUP($Q291,'TB. Bantuan'!$C$3:$E$28,2,0))</f>
        <v>N</v>
      </c>
      <c r="AP291" s="342" t="str">
        <f>IF(ISERROR(VLOOKUP($Y291,'TB. Bantuan'!$C$3:$E$28,2,0)=0),"x",VLOOKUP($Y291,'TB. Bantuan'!$C$3:$E$28,2,0))</f>
        <v>N</v>
      </c>
    </row>
    <row r="292" spans="2:42">
      <c r="B292" s="319" t="s">
        <v>21</v>
      </c>
      <c r="C292" s="323">
        <f t="shared" si="43"/>
        <v>286</v>
      </c>
      <c r="D292" s="324" t="s">
        <v>1</v>
      </c>
      <c r="E292" s="324">
        <v>12</v>
      </c>
      <c r="F292" s="324" t="s">
        <v>19</v>
      </c>
      <c r="G292" s="325">
        <v>22</v>
      </c>
      <c r="H292" s="325">
        <v>255</v>
      </c>
      <c r="I292" s="327" t="s">
        <v>23</v>
      </c>
      <c r="K292" s="323">
        <f t="shared" si="44"/>
        <v>286</v>
      </c>
      <c r="L292" s="324" t="s">
        <v>1</v>
      </c>
      <c r="M292" s="324">
        <v>11</v>
      </c>
      <c r="N292" s="324" t="s">
        <v>19</v>
      </c>
      <c r="O292" s="325">
        <v>25</v>
      </c>
      <c r="P292" s="325">
        <v>342</v>
      </c>
      <c r="Q292" s="327" t="s">
        <v>23</v>
      </c>
      <c r="S292" s="323">
        <f t="shared" si="45"/>
        <v>286</v>
      </c>
      <c r="T292" s="324" t="s">
        <v>1</v>
      </c>
      <c r="U292" s="324">
        <v>10</v>
      </c>
      <c r="V292" s="324" t="s">
        <v>19</v>
      </c>
      <c r="W292" s="325">
        <v>21</v>
      </c>
      <c r="X292" s="325">
        <v>173</v>
      </c>
      <c r="Y292" s="327" t="s">
        <v>23</v>
      </c>
      <c r="AA292" s="341">
        <f t="shared" si="37"/>
        <v>22</v>
      </c>
      <c r="AB292" s="342" t="str">
        <f t="shared" si="37"/>
        <v>x</v>
      </c>
      <c r="AC292" s="343">
        <f t="shared" si="38"/>
        <v>255</v>
      </c>
      <c r="AD292" s="343" t="str">
        <f t="shared" si="38"/>
        <v>x</v>
      </c>
      <c r="AE292" s="342">
        <f t="shared" si="39"/>
        <v>25</v>
      </c>
      <c r="AF292" s="342" t="str">
        <f t="shared" si="39"/>
        <v>x</v>
      </c>
      <c r="AG292" s="343">
        <f t="shared" si="40"/>
        <v>342</v>
      </c>
      <c r="AH292" s="343" t="str">
        <f t="shared" si="40"/>
        <v>x</v>
      </c>
      <c r="AI292" s="342">
        <f t="shared" si="41"/>
        <v>21</v>
      </c>
      <c r="AJ292" s="342" t="str">
        <f t="shared" si="41"/>
        <v>x</v>
      </c>
      <c r="AK292" s="343">
        <f t="shared" si="42"/>
        <v>173</v>
      </c>
      <c r="AL292" s="348" t="str">
        <f t="shared" si="42"/>
        <v>x</v>
      </c>
      <c r="AN292" s="342" t="str">
        <f>IF(ISERROR(VLOOKUP($I292,'TB. Bantuan'!$C$3:$E$28,2,0)=0),"x",VLOOKUP($I292,'TB. Bantuan'!$C$3:$E$28,2,0))</f>
        <v>N</v>
      </c>
      <c r="AO292" s="342" t="str">
        <f>IF(ISERROR(VLOOKUP($Q292,'TB. Bantuan'!$C$3:$E$28,2,0)=0),"x",VLOOKUP($Q292,'TB. Bantuan'!$C$3:$E$28,2,0))</f>
        <v>N</v>
      </c>
      <c r="AP292" s="342" t="str">
        <f>IF(ISERROR(VLOOKUP($Y292,'TB. Bantuan'!$C$3:$E$28,2,0)=0),"x",VLOOKUP($Y292,'TB. Bantuan'!$C$3:$E$28,2,0))</f>
        <v>N</v>
      </c>
    </row>
    <row r="293" spans="2:42">
      <c r="B293" s="319" t="s">
        <v>21</v>
      </c>
      <c r="C293" s="323">
        <f t="shared" si="43"/>
        <v>287</v>
      </c>
      <c r="D293" s="324" t="s">
        <v>1</v>
      </c>
      <c r="E293" s="324">
        <v>12</v>
      </c>
      <c r="F293" s="324" t="s">
        <v>19</v>
      </c>
      <c r="G293" s="325">
        <v>22.5</v>
      </c>
      <c r="H293" s="325">
        <v>244</v>
      </c>
      <c r="I293" s="327" t="s">
        <v>23</v>
      </c>
      <c r="K293" s="323">
        <f t="shared" si="44"/>
        <v>287</v>
      </c>
      <c r="L293" s="324" t="s">
        <v>1</v>
      </c>
      <c r="M293" s="324">
        <v>11</v>
      </c>
      <c r="N293" s="324" t="s">
        <v>19</v>
      </c>
      <c r="O293" s="325">
        <v>18</v>
      </c>
      <c r="P293" s="325">
        <v>143</v>
      </c>
      <c r="Q293" s="327" t="s">
        <v>23</v>
      </c>
      <c r="S293" s="323">
        <f t="shared" si="45"/>
        <v>287</v>
      </c>
      <c r="T293" s="324" t="s">
        <v>1</v>
      </c>
      <c r="U293" s="324">
        <v>10</v>
      </c>
      <c r="V293" s="324" t="s">
        <v>19</v>
      </c>
      <c r="W293" s="325">
        <v>22</v>
      </c>
      <c r="X293" s="325">
        <v>180</v>
      </c>
      <c r="Y293" s="327" t="s">
        <v>23</v>
      </c>
      <c r="AA293" s="341">
        <f t="shared" si="37"/>
        <v>22.5</v>
      </c>
      <c r="AB293" s="342" t="str">
        <f t="shared" si="37"/>
        <v>x</v>
      </c>
      <c r="AC293" s="343">
        <f t="shared" si="38"/>
        <v>244</v>
      </c>
      <c r="AD293" s="343" t="str">
        <f t="shared" si="38"/>
        <v>x</v>
      </c>
      <c r="AE293" s="342">
        <f t="shared" si="39"/>
        <v>18</v>
      </c>
      <c r="AF293" s="342" t="str">
        <f t="shared" si="39"/>
        <v>x</v>
      </c>
      <c r="AG293" s="343">
        <f t="shared" si="40"/>
        <v>143</v>
      </c>
      <c r="AH293" s="343" t="str">
        <f t="shared" si="40"/>
        <v>x</v>
      </c>
      <c r="AI293" s="342">
        <f t="shared" si="41"/>
        <v>22</v>
      </c>
      <c r="AJ293" s="342" t="str">
        <f t="shared" si="41"/>
        <v>x</v>
      </c>
      <c r="AK293" s="343">
        <f t="shared" si="42"/>
        <v>180</v>
      </c>
      <c r="AL293" s="348" t="str">
        <f t="shared" si="42"/>
        <v>x</v>
      </c>
      <c r="AN293" s="342" t="str">
        <f>IF(ISERROR(VLOOKUP($I293,'TB. Bantuan'!$C$3:$E$28,2,0)=0),"x",VLOOKUP($I293,'TB. Bantuan'!$C$3:$E$28,2,0))</f>
        <v>N</v>
      </c>
      <c r="AO293" s="342" t="str">
        <f>IF(ISERROR(VLOOKUP($Q293,'TB. Bantuan'!$C$3:$E$28,2,0)=0),"x",VLOOKUP($Q293,'TB. Bantuan'!$C$3:$E$28,2,0))</f>
        <v>N</v>
      </c>
      <c r="AP293" s="342" t="str">
        <f>IF(ISERROR(VLOOKUP($Y293,'TB. Bantuan'!$C$3:$E$28,2,0)=0),"x",VLOOKUP($Y293,'TB. Bantuan'!$C$3:$E$28,2,0))</f>
        <v>N</v>
      </c>
    </row>
    <row r="294" spans="2:42">
      <c r="B294" s="319" t="s">
        <v>21</v>
      </c>
      <c r="C294" s="323">
        <f t="shared" si="43"/>
        <v>288</v>
      </c>
      <c r="D294" s="324" t="s">
        <v>1</v>
      </c>
      <c r="E294" s="324">
        <v>12</v>
      </c>
      <c r="F294" s="324" t="s">
        <v>19</v>
      </c>
      <c r="G294" s="325">
        <v>23</v>
      </c>
      <c r="H294" s="325">
        <v>405</v>
      </c>
      <c r="I294" s="327" t="s">
        <v>22</v>
      </c>
      <c r="K294" s="323">
        <f t="shared" si="44"/>
        <v>288</v>
      </c>
      <c r="L294" s="324" t="s">
        <v>1</v>
      </c>
      <c r="M294" s="324">
        <v>11</v>
      </c>
      <c r="N294" s="324" t="s">
        <v>19</v>
      </c>
      <c r="O294" s="325">
        <v>23</v>
      </c>
      <c r="P294" s="325">
        <v>161</v>
      </c>
      <c r="Q294" s="327" t="s">
        <v>23</v>
      </c>
      <c r="S294" s="323">
        <f t="shared" si="45"/>
        <v>288</v>
      </c>
      <c r="T294" s="324" t="s">
        <v>1</v>
      </c>
      <c r="U294" s="324">
        <v>10</v>
      </c>
      <c r="V294" s="324" t="s">
        <v>19</v>
      </c>
      <c r="W294" s="325">
        <v>20</v>
      </c>
      <c r="X294" s="325">
        <v>235</v>
      </c>
      <c r="Y294" s="327" t="s">
        <v>23</v>
      </c>
      <c r="AA294" s="341">
        <f t="shared" si="37"/>
        <v>23</v>
      </c>
      <c r="AB294" s="342" t="str">
        <f t="shared" si="37"/>
        <v>x</v>
      </c>
      <c r="AC294" s="343">
        <f t="shared" si="38"/>
        <v>405</v>
      </c>
      <c r="AD294" s="343" t="str">
        <f t="shared" si="38"/>
        <v>x</v>
      </c>
      <c r="AE294" s="342">
        <f t="shared" si="39"/>
        <v>23</v>
      </c>
      <c r="AF294" s="342" t="str">
        <f t="shared" si="39"/>
        <v>x</v>
      </c>
      <c r="AG294" s="343">
        <f t="shared" si="40"/>
        <v>161</v>
      </c>
      <c r="AH294" s="343" t="str">
        <f t="shared" si="40"/>
        <v>x</v>
      </c>
      <c r="AI294" s="342">
        <f t="shared" si="41"/>
        <v>20</v>
      </c>
      <c r="AJ294" s="342" t="str">
        <f t="shared" si="41"/>
        <v>x</v>
      </c>
      <c r="AK294" s="343">
        <f t="shared" si="42"/>
        <v>235</v>
      </c>
      <c r="AL294" s="348" t="str">
        <f t="shared" si="42"/>
        <v>x</v>
      </c>
      <c r="AN294" s="342" t="str">
        <f>IF(ISERROR(VLOOKUP($I294,'TB. Bantuan'!$C$3:$E$28,2,0)=0),"x",VLOOKUP($I294,'TB. Bantuan'!$C$3:$E$28,2,0))</f>
        <v>T2</v>
      </c>
      <c r="AO294" s="342" t="str">
        <f>IF(ISERROR(VLOOKUP($Q294,'TB. Bantuan'!$C$3:$E$28,2,0)=0),"x",VLOOKUP($Q294,'TB. Bantuan'!$C$3:$E$28,2,0))</f>
        <v>N</v>
      </c>
      <c r="AP294" s="342" t="str">
        <f>IF(ISERROR(VLOOKUP($Y294,'TB. Bantuan'!$C$3:$E$28,2,0)=0),"x",VLOOKUP($Y294,'TB. Bantuan'!$C$3:$E$28,2,0))</f>
        <v>N</v>
      </c>
    </row>
    <row r="295" spans="2:42">
      <c r="B295" s="319" t="s">
        <v>21</v>
      </c>
      <c r="C295" s="323">
        <f t="shared" si="43"/>
        <v>289</v>
      </c>
      <c r="D295" s="324" t="s">
        <v>1</v>
      </c>
      <c r="E295" s="324">
        <v>12</v>
      </c>
      <c r="F295" s="324" t="s">
        <v>19</v>
      </c>
      <c r="G295" s="325">
        <v>23</v>
      </c>
      <c r="H295" s="325">
        <v>195</v>
      </c>
      <c r="I295" s="327" t="s">
        <v>23</v>
      </c>
      <c r="K295" s="323">
        <f t="shared" si="44"/>
        <v>289</v>
      </c>
      <c r="L295" s="324" t="s">
        <v>1</v>
      </c>
      <c r="M295" s="324">
        <v>11</v>
      </c>
      <c r="N295" s="324" t="s">
        <v>19</v>
      </c>
      <c r="O295" s="325">
        <v>11.5</v>
      </c>
      <c r="P295" s="325">
        <v>121</v>
      </c>
      <c r="Q295" s="327" t="s">
        <v>23</v>
      </c>
      <c r="S295" s="323">
        <f t="shared" si="45"/>
        <v>289</v>
      </c>
      <c r="T295" s="324" t="s">
        <v>1</v>
      </c>
      <c r="U295" s="324">
        <v>10</v>
      </c>
      <c r="V295" s="324" t="s">
        <v>19</v>
      </c>
      <c r="W295" s="325">
        <v>19.5</v>
      </c>
      <c r="X295" s="325">
        <v>129</v>
      </c>
      <c r="Y295" s="327" t="s">
        <v>23</v>
      </c>
      <c r="AA295" s="341">
        <f t="shared" si="37"/>
        <v>23</v>
      </c>
      <c r="AB295" s="342" t="str">
        <f t="shared" si="37"/>
        <v>x</v>
      </c>
      <c r="AC295" s="343">
        <f t="shared" si="38"/>
        <v>195</v>
      </c>
      <c r="AD295" s="343" t="str">
        <f t="shared" si="38"/>
        <v>x</v>
      </c>
      <c r="AE295" s="342">
        <f t="shared" si="39"/>
        <v>11.5</v>
      </c>
      <c r="AF295" s="342" t="str">
        <f t="shared" si="39"/>
        <v>x</v>
      </c>
      <c r="AG295" s="343">
        <f t="shared" si="40"/>
        <v>121</v>
      </c>
      <c r="AH295" s="343" t="str">
        <f t="shared" si="40"/>
        <v>x</v>
      </c>
      <c r="AI295" s="342">
        <f t="shared" si="41"/>
        <v>19.5</v>
      </c>
      <c r="AJ295" s="342" t="str">
        <f t="shared" si="41"/>
        <v>x</v>
      </c>
      <c r="AK295" s="343">
        <f t="shared" si="42"/>
        <v>129</v>
      </c>
      <c r="AL295" s="348" t="str">
        <f t="shared" si="42"/>
        <v>x</v>
      </c>
      <c r="AN295" s="342" t="str">
        <f>IF(ISERROR(VLOOKUP($I295,'TB. Bantuan'!$C$3:$E$28,2,0)=0),"x",VLOOKUP($I295,'TB. Bantuan'!$C$3:$E$28,2,0))</f>
        <v>N</v>
      </c>
      <c r="AO295" s="342" t="str">
        <f>IF(ISERROR(VLOOKUP($Q295,'TB. Bantuan'!$C$3:$E$28,2,0)=0),"x",VLOOKUP($Q295,'TB. Bantuan'!$C$3:$E$28,2,0))</f>
        <v>N</v>
      </c>
      <c r="AP295" s="342" t="str">
        <f>IF(ISERROR(VLOOKUP($Y295,'TB. Bantuan'!$C$3:$E$28,2,0)=0),"x",VLOOKUP($Y295,'TB. Bantuan'!$C$3:$E$28,2,0))</f>
        <v>N</v>
      </c>
    </row>
    <row r="296" spans="2:42">
      <c r="B296" s="319" t="s">
        <v>21</v>
      </c>
      <c r="C296" s="323">
        <f t="shared" si="43"/>
        <v>290</v>
      </c>
      <c r="D296" s="324" t="s">
        <v>1</v>
      </c>
      <c r="E296" s="324">
        <v>12</v>
      </c>
      <c r="F296" s="324" t="s">
        <v>19</v>
      </c>
      <c r="G296" s="325">
        <v>22</v>
      </c>
      <c r="H296" s="325">
        <v>216</v>
      </c>
      <c r="I296" s="327" t="s">
        <v>23</v>
      </c>
      <c r="K296" s="323">
        <f t="shared" si="44"/>
        <v>290</v>
      </c>
      <c r="L296" s="324" t="s">
        <v>1</v>
      </c>
      <c r="M296" s="324">
        <v>11</v>
      </c>
      <c r="N296" s="324" t="s">
        <v>19</v>
      </c>
      <c r="O296" s="325">
        <v>14</v>
      </c>
      <c r="P296" s="325">
        <v>134</v>
      </c>
      <c r="Q296" s="327" t="s">
        <v>23</v>
      </c>
      <c r="S296" s="323">
        <f t="shared" si="45"/>
        <v>290</v>
      </c>
      <c r="T296" s="324" t="s">
        <v>1</v>
      </c>
      <c r="U296" s="324">
        <v>10</v>
      </c>
      <c r="V296" s="324" t="s">
        <v>19</v>
      </c>
      <c r="W296" s="325">
        <v>16</v>
      </c>
      <c r="X296" s="325">
        <v>192</v>
      </c>
      <c r="Y296" s="327" t="s">
        <v>24</v>
      </c>
      <c r="AA296" s="341">
        <f t="shared" si="37"/>
        <v>22</v>
      </c>
      <c r="AB296" s="342" t="str">
        <f t="shared" si="37"/>
        <v>x</v>
      </c>
      <c r="AC296" s="343">
        <f t="shared" si="38"/>
        <v>216</v>
      </c>
      <c r="AD296" s="343" t="str">
        <f t="shared" si="38"/>
        <v>x</v>
      </c>
      <c r="AE296" s="342">
        <f t="shared" si="39"/>
        <v>14</v>
      </c>
      <c r="AF296" s="342" t="str">
        <f t="shared" si="39"/>
        <v>x</v>
      </c>
      <c r="AG296" s="343">
        <f t="shared" si="40"/>
        <v>134</v>
      </c>
      <c r="AH296" s="343" t="str">
        <f t="shared" si="40"/>
        <v>x</v>
      </c>
      <c r="AI296" s="342">
        <f t="shared" si="41"/>
        <v>16</v>
      </c>
      <c r="AJ296" s="342" t="str">
        <f t="shared" si="41"/>
        <v>x</v>
      </c>
      <c r="AK296" s="343">
        <f t="shared" si="42"/>
        <v>192</v>
      </c>
      <c r="AL296" s="348" t="str">
        <f t="shared" si="42"/>
        <v>x</v>
      </c>
      <c r="AN296" s="342" t="str">
        <f>IF(ISERROR(VLOOKUP($I296,'TB. Bantuan'!$C$3:$E$28,2,0)=0),"x",VLOOKUP($I296,'TB. Bantuan'!$C$3:$E$28,2,0))</f>
        <v>N</v>
      </c>
      <c r="AO296" s="342" t="str">
        <f>IF(ISERROR(VLOOKUP($Q296,'TB. Bantuan'!$C$3:$E$28,2,0)=0),"x",VLOOKUP($Q296,'TB. Bantuan'!$C$3:$E$28,2,0))</f>
        <v>N</v>
      </c>
      <c r="AP296" s="342" t="str">
        <f>IF(ISERROR(VLOOKUP($Y296,'TB. Bantuan'!$C$3:$E$28,2,0)=0),"x",VLOOKUP($Y296,'TB. Bantuan'!$C$3:$E$28,2,0))</f>
        <v>DT</v>
      </c>
    </row>
    <row r="297" spans="2:42">
      <c r="B297" s="319" t="s">
        <v>21</v>
      </c>
      <c r="C297" s="323">
        <f t="shared" si="43"/>
        <v>291</v>
      </c>
      <c r="D297" s="324" t="s">
        <v>1</v>
      </c>
      <c r="E297" s="324">
        <v>12</v>
      </c>
      <c r="F297" s="324" t="s">
        <v>19</v>
      </c>
      <c r="G297" s="325">
        <v>28.5</v>
      </c>
      <c r="H297" s="325">
        <v>304</v>
      </c>
      <c r="I297" s="327" t="s">
        <v>23</v>
      </c>
      <c r="K297" s="323">
        <f t="shared" si="44"/>
        <v>291</v>
      </c>
      <c r="L297" s="324" t="s">
        <v>1</v>
      </c>
      <c r="M297" s="324">
        <v>11</v>
      </c>
      <c r="N297" s="324" t="s">
        <v>19</v>
      </c>
      <c r="O297" s="325">
        <v>19</v>
      </c>
      <c r="P297" s="325">
        <v>224</v>
      </c>
      <c r="Q297" s="327" t="s">
        <v>23</v>
      </c>
      <c r="S297" s="323">
        <f t="shared" si="45"/>
        <v>291</v>
      </c>
      <c r="T297" s="324" t="s">
        <v>1</v>
      </c>
      <c r="U297" s="324">
        <v>10</v>
      </c>
      <c r="V297" s="324" t="s">
        <v>19</v>
      </c>
      <c r="W297" s="325">
        <v>25</v>
      </c>
      <c r="X297" s="325">
        <v>324</v>
      </c>
      <c r="Y297" s="327" t="s">
        <v>23</v>
      </c>
      <c r="AA297" s="341">
        <f t="shared" si="37"/>
        <v>28.5</v>
      </c>
      <c r="AB297" s="342" t="str">
        <f t="shared" si="37"/>
        <v>x</v>
      </c>
      <c r="AC297" s="343">
        <f t="shared" si="38"/>
        <v>304</v>
      </c>
      <c r="AD297" s="343" t="str">
        <f t="shared" si="38"/>
        <v>x</v>
      </c>
      <c r="AE297" s="342">
        <f t="shared" si="39"/>
        <v>19</v>
      </c>
      <c r="AF297" s="342" t="str">
        <f t="shared" si="39"/>
        <v>x</v>
      </c>
      <c r="AG297" s="343">
        <f t="shared" si="40"/>
        <v>224</v>
      </c>
      <c r="AH297" s="343" t="str">
        <f t="shared" si="40"/>
        <v>x</v>
      </c>
      <c r="AI297" s="342">
        <f t="shared" si="41"/>
        <v>25</v>
      </c>
      <c r="AJ297" s="342" t="str">
        <f t="shared" si="41"/>
        <v>x</v>
      </c>
      <c r="AK297" s="343">
        <f t="shared" si="42"/>
        <v>324</v>
      </c>
      <c r="AL297" s="348" t="str">
        <f t="shared" si="42"/>
        <v>x</v>
      </c>
      <c r="AN297" s="342" t="str">
        <f>IF(ISERROR(VLOOKUP($I297,'TB. Bantuan'!$C$3:$E$28,2,0)=0),"x",VLOOKUP($I297,'TB. Bantuan'!$C$3:$E$28,2,0))</f>
        <v>N</v>
      </c>
      <c r="AO297" s="342" t="str">
        <f>IF(ISERROR(VLOOKUP($Q297,'TB. Bantuan'!$C$3:$E$28,2,0)=0),"x",VLOOKUP($Q297,'TB. Bantuan'!$C$3:$E$28,2,0))</f>
        <v>N</v>
      </c>
      <c r="AP297" s="342" t="str">
        <f>IF(ISERROR(VLOOKUP($Y297,'TB. Bantuan'!$C$3:$E$28,2,0)=0),"x",VLOOKUP($Y297,'TB. Bantuan'!$C$3:$E$28,2,0))</f>
        <v>N</v>
      </c>
    </row>
    <row r="298" spans="2:42">
      <c r="B298" s="319" t="s">
        <v>21</v>
      </c>
      <c r="C298" s="323">
        <f t="shared" si="43"/>
        <v>292</v>
      </c>
      <c r="D298" s="324" t="s">
        <v>1</v>
      </c>
      <c r="E298" s="324">
        <v>12</v>
      </c>
      <c r="F298" s="324" t="s">
        <v>19</v>
      </c>
      <c r="G298" s="325">
        <v>22</v>
      </c>
      <c r="H298" s="325">
        <v>289</v>
      </c>
      <c r="I298" s="327" t="s">
        <v>23</v>
      </c>
      <c r="K298" s="323">
        <f t="shared" si="44"/>
        <v>292</v>
      </c>
      <c r="L298" s="324" t="s">
        <v>1</v>
      </c>
      <c r="M298" s="324">
        <v>11</v>
      </c>
      <c r="N298" s="324" t="s">
        <v>19</v>
      </c>
      <c r="O298" s="325">
        <v>20</v>
      </c>
      <c r="P298" s="325">
        <v>232</v>
      </c>
      <c r="Q298" s="327" t="s">
        <v>23</v>
      </c>
      <c r="S298" s="323">
        <f t="shared" si="45"/>
        <v>292</v>
      </c>
      <c r="T298" s="324" t="s">
        <v>1</v>
      </c>
      <c r="U298" s="324">
        <v>10</v>
      </c>
      <c r="V298" s="324" t="s">
        <v>19</v>
      </c>
      <c r="W298" s="325">
        <v>23</v>
      </c>
      <c r="X298" s="325">
        <v>256</v>
      </c>
      <c r="Y298" s="327" t="s">
        <v>23</v>
      </c>
      <c r="AA298" s="341">
        <f t="shared" si="37"/>
        <v>22</v>
      </c>
      <c r="AB298" s="342" t="str">
        <f t="shared" si="37"/>
        <v>x</v>
      </c>
      <c r="AC298" s="343">
        <f t="shared" si="38"/>
        <v>289</v>
      </c>
      <c r="AD298" s="343" t="str">
        <f t="shared" si="38"/>
        <v>x</v>
      </c>
      <c r="AE298" s="342">
        <f t="shared" si="39"/>
        <v>20</v>
      </c>
      <c r="AF298" s="342" t="str">
        <f t="shared" si="39"/>
        <v>x</v>
      </c>
      <c r="AG298" s="343">
        <f t="shared" si="40"/>
        <v>232</v>
      </c>
      <c r="AH298" s="343" t="str">
        <f t="shared" si="40"/>
        <v>x</v>
      </c>
      <c r="AI298" s="342">
        <f t="shared" si="41"/>
        <v>23</v>
      </c>
      <c r="AJ298" s="342" t="str">
        <f t="shared" si="41"/>
        <v>x</v>
      </c>
      <c r="AK298" s="343">
        <f t="shared" si="42"/>
        <v>256</v>
      </c>
      <c r="AL298" s="348" t="str">
        <f t="shared" si="42"/>
        <v>x</v>
      </c>
      <c r="AN298" s="342" t="str">
        <f>IF(ISERROR(VLOOKUP($I298,'TB. Bantuan'!$C$3:$E$28,2,0)=0),"x",VLOOKUP($I298,'TB. Bantuan'!$C$3:$E$28,2,0))</f>
        <v>N</v>
      </c>
      <c r="AO298" s="342" t="str">
        <f>IF(ISERROR(VLOOKUP($Q298,'TB. Bantuan'!$C$3:$E$28,2,0)=0),"x",VLOOKUP($Q298,'TB. Bantuan'!$C$3:$E$28,2,0))</f>
        <v>N</v>
      </c>
      <c r="AP298" s="342" t="str">
        <f>IF(ISERROR(VLOOKUP($Y298,'TB. Bantuan'!$C$3:$E$28,2,0)=0),"x",VLOOKUP($Y298,'TB. Bantuan'!$C$3:$E$28,2,0))</f>
        <v>N</v>
      </c>
    </row>
    <row r="299" spans="2:42">
      <c r="B299" s="319" t="s">
        <v>21</v>
      </c>
      <c r="C299" s="323">
        <f t="shared" si="43"/>
        <v>293</v>
      </c>
      <c r="D299" s="324" t="s">
        <v>1</v>
      </c>
      <c r="E299" s="324">
        <v>12</v>
      </c>
      <c r="F299" s="324" t="s">
        <v>19</v>
      </c>
      <c r="G299" s="325">
        <v>15</v>
      </c>
      <c r="H299" s="325">
        <v>152</v>
      </c>
      <c r="I299" s="327" t="s">
        <v>24</v>
      </c>
      <c r="K299" s="323">
        <f t="shared" si="44"/>
        <v>293</v>
      </c>
      <c r="L299" s="324" t="s">
        <v>1</v>
      </c>
      <c r="M299" s="324">
        <v>11</v>
      </c>
      <c r="N299" s="324" t="s">
        <v>19</v>
      </c>
      <c r="O299" s="325">
        <v>24</v>
      </c>
      <c r="P299" s="325">
        <v>387</v>
      </c>
      <c r="Q299" s="327" t="s">
        <v>23</v>
      </c>
      <c r="S299" s="323">
        <f t="shared" si="45"/>
        <v>293</v>
      </c>
      <c r="T299" s="324" t="s">
        <v>1</v>
      </c>
      <c r="U299" s="324">
        <v>10</v>
      </c>
      <c r="V299" s="324" t="s">
        <v>19</v>
      </c>
      <c r="W299" s="325">
        <v>16</v>
      </c>
      <c r="X299" s="325">
        <v>175</v>
      </c>
      <c r="Y299" s="327" t="s">
        <v>23</v>
      </c>
      <c r="AA299" s="341">
        <f t="shared" si="37"/>
        <v>15</v>
      </c>
      <c r="AB299" s="342" t="str">
        <f t="shared" si="37"/>
        <v>x</v>
      </c>
      <c r="AC299" s="343">
        <f t="shared" si="38"/>
        <v>152</v>
      </c>
      <c r="AD299" s="343" t="str">
        <f t="shared" si="38"/>
        <v>x</v>
      </c>
      <c r="AE299" s="342">
        <f t="shared" si="39"/>
        <v>24</v>
      </c>
      <c r="AF299" s="342" t="str">
        <f t="shared" si="39"/>
        <v>x</v>
      </c>
      <c r="AG299" s="343">
        <f t="shared" si="40"/>
        <v>387</v>
      </c>
      <c r="AH299" s="343" t="str">
        <f t="shared" si="40"/>
        <v>x</v>
      </c>
      <c r="AI299" s="342">
        <f t="shared" si="41"/>
        <v>16</v>
      </c>
      <c r="AJ299" s="342" t="str">
        <f t="shared" si="41"/>
        <v>x</v>
      </c>
      <c r="AK299" s="343">
        <f t="shared" si="42"/>
        <v>175</v>
      </c>
      <c r="AL299" s="348" t="str">
        <f t="shared" si="42"/>
        <v>x</v>
      </c>
      <c r="AN299" s="342" t="str">
        <f>IF(ISERROR(VLOOKUP($I299,'TB. Bantuan'!$C$3:$E$28,2,0)=0),"x",VLOOKUP($I299,'TB. Bantuan'!$C$3:$E$28,2,0))</f>
        <v>DT</v>
      </c>
      <c r="AO299" s="342" t="str">
        <f>IF(ISERROR(VLOOKUP($Q299,'TB. Bantuan'!$C$3:$E$28,2,0)=0),"x",VLOOKUP($Q299,'TB. Bantuan'!$C$3:$E$28,2,0))</f>
        <v>N</v>
      </c>
      <c r="AP299" s="342" t="str">
        <f>IF(ISERROR(VLOOKUP($Y299,'TB. Bantuan'!$C$3:$E$28,2,0)=0),"x",VLOOKUP($Y299,'TB. Bantuan'!$C$3:$E$28,2,0))</f>
        <v>N</v>
      </c>
    </row>
    <row r="300" spans="2:42">
      <c r="B300" s="319" t="s">
        <v>21</v>
      </c>
      <c r="C300" s="323">
        <f t="shared" si="43"/>
        <v>294</v>
      </c>
      <c r="D300" s="324" t="s">
        <v>1</v>
      </c>
      <c r="E300" s="324">
        <v>12</v>
      </c>
      <c r="F300" s="324" t="s">
        <v>19</v>
      </c>
      <c r="G300" s="325">
        <v>22.5</v>
      </c>
      <c r="H300" s="325">
        <v>234</v>
      </c>
      <c r="I300" s="327" t="s">
        <v>23</v>
      </c>
      <c r="K300" s="323">
        <f t="shared" si="44"/>
        <v>294</v>
      </c>
      <c r="L300" s="324" t="s">
        <v>1</v>
      </c>
      <c r="M300" s="324">
        <v>11</v>
      </c>
      <c r="N300" s="324" t="s">
        <v>19</v>
      </c>
      <c r="O300" s="325">
        <v>23</v>
      </c>
      <c r="P300" s="325">
        <v>226</v>
      </c>
      <c r="Q300" s="327" t="s">
        <v>23</v>
      </c>
      <c r="S300" s="323">
        <f t="shared" si="45"/>
        <v>294</v>
      </c>
      <c r="T300" s="324" t="s">
        <v>1</v>
      </c>
      <c r="U300" s="324">
        <v>10</v>
      </c>
      <c r="V300" s="324" t="s">
        <v>19</v>
      </c>
      <c r="W300" s="325">
        <v>21</v>
      </c>
      <c r="X300" s="325">
        <v>216</v>
      </c>
      <c r="Y300" s="327" t="s">
        <v>23</v>
      </c>
      <c r="AA300" s="341">
        <f t="shared" si="37"/>
        <v>22.5</v>
      </c>
      <c r="AB300" s="342" t="str">
        <f t="shared" si="37"/>
        <v>x</v>
      </c>
      <c r="AC300" s="343">
        <f t="shared" si="38"/>
        <v>234</v>
      </c>
      <c r="AD300" s="343" t="str">
        <f t="shared" si="38"/>
        <v>x</v>
      </c>
      <c r="AE300" s="342">
        <f t="shared" si="39"/>
        <v>23</v>
      </c>
      <c r="AF300" s="342" t="str">
        <f t="shared" si="39"/>
        <v>x</v>
      </c>
      <c r="AG300" s="343">
        <f t="shared" si="40"/>
        <v>226</v>
      </c>
      <c r="AH300" s="343" t="str">
        <f t="shared" si="40"/>
        <v>x</v>
      </c>
      <c r="AI300" s="342">
        <f t="shared" si="41"/>
        <v>21</v>
      </c>
      <c r="AJ300" s="342" t="str">
        <f t="shared" si="41"/>
        <v>x</v>
      </c>
      <c r="AK300" s="343">
        <f t="shared" si="42"/>
        <v>216</v>
      </c>
      <c r="AL300" s="348" t="str">
        <f t="shared" si="42"/>
        <v>x</v>
      </c>
      <c r="AN300" s="342" t="str">
        <f>IF(ISERROR(VLOOKUP($I300,'TB. Bantuan'!$C$3:$E$28,2,0)=0),"x",VLOOKUP($I300,'TB. Bantuan'!$C$3:$E$28,2,0))</f>
        <v>N</v>
      </c>
      <c r="AO300" s="342" t="str">
        <f>IF(ISERROR(VLOOKUP($Q300,'TB. Bantuan'!$C$3:$E$28,2,0)=0),"x",VLOOKUP($Q300,'TB. Bantuan'!$C$3:$E$28,2,0))</f>
        <v>N</v>
      </c>
      <c r="AP300" s="342" t="str">
        <f>IF(ISERROR(VLOOKUP($Y300,'TB. Bantuan'!$C$3:$E$28,2,0)=0),"x",VLOOKUP($Y300,'TB. Bantuan'!$C$3:$E$28,2,0))</f>
        <v>N</v>
      </c>
    </row>
    <row r="301" spans="2:42">
      <c r="B301" s="319" t="s">
        <v>21</v>
      </c>
      <c r="C301" s="323">
        <f t="shared" si="43"/>
        <v>295</v>
      </c>
      <c r="D301" s="324" t="s">
        <v>1</v>
      </c>
      <c r="E301" s="324">
        <v>12</v>
      </c>
      <c r="F301" s="324" t="s">
        <v>19</v>
      </c>
      <c r="G301" s="325">
        <v>18.5</v>
      </c>
      <c r="H301" s="325">
        <v>238</v>
      </c>
      <c r="I301" s="327" t="s">
        <v>23</v>
      </c>
      <c r="K301" s="323">
        <f t="shared" si="44"/>
        <v>295</v>
      </c>
      <c r="L301" s="324" t="s">
        <v>1</v>
      </c>
      <c r="M301" s="324">
        <v>11</v>
      </c>
      <c r="N301" s="324" t="s">
        <v>19</v>
      </c>
      <c r="O301" s="325">
        <v>26</v>
      </c>
      <c r="P301" s="325">
        <v>306</v>
      </c>
      <c r="Q301" s="327" t="s">
        <v>23</v>
      </c>
      <c r="S301" s="323">
        <f t="shared" si="45"/>
        <v>295</v>
      </c>
      <c r="T301" s="324" t="s">
        <v>1</v>
      </c>
      <c r="U301" s="324">
        <v>10</v>
      </c>
      <c r="V301" s="324" t="s">
        <v>19</v>
      </c>
      <c r="W301" s="325">
        <v>23</v>
      </c>
      <c r="X301" s="325">
        <v>215</v>
      </c>
      <c r="Y301" s="327" t="s">
        <v>23</v>
      </c>
      <c r="AA301" s="341">
        <f t="shared" si="37"/>
        <v>18.5</v>
      </c>
      <c r="AB301" s="342" t="str">
        <f t="shared" si="37"/>
        <v>x</v>
      </c>
      <c r="AC301" s="343">
        <f t="shared" si="38"/>
        <v>238</v>
      </c>
      <c r="AD301" s="343" t="str">
        <f t="shared" si="38"/>
        <v>x</v>
      </c>
      <c r="AE301" s="342">
        <f t="shared" si="39"/>
        <v>26</v>
      </c>
      <c r="AF301" s="342" t="str">
        <f t="shared" si="39"/>
        <v>x</v>
      </c>
      <c r="AG301" s="343">
        <f t="shared" si="40"/>
        <v>306</v>
      </c>
      <c r="AH301" s="343" t="str">
        <f t="shared" si="40"/>
        <v>x</v>
      </c>
      <c r="AI301" s="342">
        <f t="shared" si="41"/>
        <v>23</v>
      </c>
      <c r="AJ301" s="342" t="str">
        <f t="shared" si="41"/>
        <v>x</v>
      </c>
      <c r="AK301" s="343">
        <f t="shared" si="42"/>
        <v>215</v>
      </c>
      <c r="AL301" s="348" t="str">
        <f t="shared" si="42"/>
        <v>x</v>
      </c>
      <c r="AN301" s="342" t="str">
        <f>IF(ISERROR(VLOOKUP($I301,'TB. Bantuan'!$C$3:$E$28,2,0)=0),"x",VLOOKUP($I301,'TB. Bantuan'!$C$3:$E$28,2,0))</f>
        <v>N</v>
      </c>
      <c r="AO301" s="342" t="str">
        <f>IF(ISERROR(VLOOKUP($Q301,'TB. Bantuan'!$C$3:$E$28,2,0)=0),"x",VLOOKUP($Q301,'TB. Bantuan'!$C$3:$E$28,2,0))</f>
        <v>N</v>
      </c>
      <c r="AP301" s="342" t="str">
        <f>IF(ISERROR(VLOOKUP($Y301,'TB. Bantuan'!$C$3:$E$28,2,0)=0),"x",VLOOKUP($Y301,'TB. Bantuan'!$C$3:$E$28,2,0))</f>
        <v>N</v>
      </c>
    </row>
    <row r="302" spans="2:42">
      <c r="B302" s="319" t="s">
        <v>21</v>
      </c>
      <c r="C302" s="323">
        <f t="shared" si="43"/>
        <v>296</v>
      </c>
      <c r="D302" s="324" t="s">
        <v>1</v>
      </c>
      <c r="E302" s="324">
        <v>12</v>
      </c>
      <c r="F302" s="324" t="s">
        <v>19</v>
      </c>
      <c r="G302" s="325">
        <v>22</v>
      </c>
      <c r="H302" s="325">
        <v>208</v>
      </c>
      <c r="I302" s="327" t="s">
        <v>23</v>
      </c>
      <c r="K302" s="323">
        <f t="shared" si="44"/>
        <v>296</v>
      </c>
      <c r="L302" s="324" t="s">
        <v>1</v>
      </c>
      <c r="M302" s="324">
        <v>11</v>
      </c>
      <c r="N302" s="324" t="s">
        <v>19</v>
      </c>
      <c r="O302" s="325">
        <v>10</v>
      </c>
      <c r="P302" s="325">
        <v>120</v>
      </c>
      <c r="Q302" s="327" t="s">
        <v>23</v>
      </c>
      <c r="S302" s="323">
        <f t="shared" si="45"/>
        <v>296</v>
      </c>
      <c r="T302" s="324" t="s">
        <v>1</v>
      </c>
      <c r="U302" s="324">
        <v>10</v>
      </c>
      <c r="V302" s="324" t="s">
        <v>19</v>
      </c>
      <c r="W302" s="325">
        <v>18</v>
      </c>
      <c r="X302" s="325">
        <v>189</v>
      </c>
      <c r="Y302" s="327" t="s">
        <v>23</v>
      </c>
      <c r="AA302" s="341">
        <f t="shared" si="37"/>
        <v>22</v>
      </c>
      <c r="AB302" s="342" t="str">
        <f t="shared" si="37"/>
        <v>x</v>
      </c>
      <c r="AC302" s="343">
        <f t="shared" si="38"/>
        <v>208</v>
      </c>
      <c r="AD302" s="343" t="str">
        <f t="shared" si="38"/>
        <v>x</v>
      </c>
      <c r="AE302" s="342">
        <f t="shared" si="39"/>
        <v>10</v>
      </c>
      <c r="AF302" s="342" t="str">
        <f t="shared" si="39"/>
        <v>x</v>
      </c>
      <c r="AG302" s="343">
        <f t="shared" si="40"/>
        <v>120</v>
      </c>
      <c r="AH302" s="343" t="str">
        <f t="shared" si="40"/>
        <v>x</v>
      </c>
      <c r="AI302" s="342">
        <f t="shared" si="41"/>
        <v>18</v>
      </c>
      <c r="AJ302" s="342" t="str">
        <f t="shared" si="41"/>
        <v>x</v>
      </c>
      <c r="AK302" s="343">
        <f t="shared" si="42"/>
        <v>189</v>
      </c>
      <c r="AL302" s="348" t="str">
        <f t="shared" si="42"/>
        <v>x</v>
      </c>
      <c r="AN302" s="342" t="str">
        <f>IF(ISERROR(VLOOKUP($I302,'TB. Bantuan'!$C$3:$E$28,2,0)=0),"x",VLOOKUP($I302,'TB. Bantuan'!$C$3:$E$28,2,0))</f>
        <v>N</v>
      </c>
      <c r="AO302" s="342" t="str">
        <f>IF(ISERROR(VLOOKUP($Q302,'TB. Bantuan'!$C$3:$E$28,2,0)=0),"x",VLOOKUP($Q302,'TB. Bantuan'!$C$3:$E$28,2,0))</f>
        <v>N</v>
      </c>
      <c r="AP302" s="342" t="str">
        <f>IF(ISERROR(VLOOKUP($Y302,'TB. Bantuan'!$C$3:$E$28,2,0)=0),"x",VLOOKUP($Y302,'TB. Bantuan'!$C$3:$E$28,2,0))</f>
        <v>N</v>
      </c>
    </row>
    <row r="303" spans="2:42">
      <c r="B303" s="319" t="s">
        <v>21</v>
      </c>
      <c r="C303" s="323">
        <f t="shared" si="43"/>
        <v>297</v>
      </c>
      <c r="D303" s="324" t="s">
        <v>1</v>
      </c>
      <c r="E303" s="324">
        <v>12</v>
      </c>
      <c r="F303" s="324" t="s">
        <v>19</v>
      </c>
      <c r="G303" s="325">
        <v>20</v>
      </c>
      <c r="H303" s="325">
        <v>164</v>
      </c>
      <c r="I303" s="327" t="s">
        <v>23</v>
      </c>
      <c r="K303" s="323">
        <f t="shared" si="44"/>
        <v>297</v>
      </c>
      <c r="L303" s="324" t="s">
        <v>1</v>
      </c>
      <c r="M303" s="324">
        <v>11</v>
      </c>
      <c r="N303" s="324" t="s">
        <v>19</v>
      </c>
      <c r="O303" s="325">
        <v>24</v>
      </c>
      <c r="P303" s="325">
        <v>295</v>
      </c>
      <c r="Q303" s="327" t="s">
        <v>23</v>
      </c>
      <c r="S303" s="323">
        <f t="shared" si="45"/>
        <v>297</v>
      </c>
      <c r="T303" s="324" t="s">
        <v>1</v>
      </c>
      <c r="U303" s="324">
        <v>10</v>
      </c>
      <c r="V303" s="324" t="s">
        <v>19</v>
      </c>
      <c r="W303" s="325">
        <v>28</v>
      </c>
      <c r="X303" s="325">
        <v>410</v>
      </c>
      <c r="Y303" s="327" t="s">
        <v>23</v>
      </c>
      <c r="AA303" s="341">
        <f t="shared" si="37"/>
        <v>20</v>
      </c>
      <c r="AB303" s="342" t="str">
        <f t="shared" si="37"/>
        <v>x</v>
      </c>
      <c r="AC303" s="343">
        <f t="shared" si="38"/>
        <v>164</v>
      </c>
      <c r="AD303" s="343" t="str">
        <f t="shared" si="38"/>
        <v>x</v>
      </c>
      <c r="AE303" s="342">
        <f t="shared" si="39"/>
        <v>24</v>
      </c>
      <c r="AF303" s="342" t="str">
        <f t="shared" si="39"/>
        <v>x</v>
      </c>
      <c r="AG303" s="343">
        <f t="shared" si="40"/>
        <v>295</v>
      </c>
      <c r="AH303" s="343" t="str">
        <f t="shared" si="40"/>
        <v>x</v>
      </c>
      <c r="AI303" s="342">
        <f t="shared" si="41"/>
        <v>28</v>
      </c>
      <c r="AJ303" s="342" t="str">
        <f t="shared" si="41"/>
        <v>x</v>
      </c>
      <c r="AK303" s="343">
        <f t="shared" si="42"/>
        <v>410</v>
      </c>
      <c r="AL303" s="348" t="str">
        <f t="shared" si="42"/>
        <v>x</v>
      </c>
      <c r="AN303" s="342" t="str">
        <f>IF(ISERROR(VLOOKUP($I303,'TB. Bantuan'!$C$3:$E$28,2,0)=0),"x",VLOOKUP($I303,'TB. Bantuan'!$C$3:$E$28,2,0))</f>
        <v>N</v>
      </c>
      <c r="AO303" s="342" t="str">
        <f>IF(ISERROR(VLOOKUP($Q303,'TB. Bantuan'!$C$3:$E$28,2,0)=0),"x",VLOOKUP($Q303,'TB. Bantuan'!$C$3:$E$28,2,0))</f>
        <v>N</v>
      </c>
      <c r="AP303" s="342" t="str">
        <f>IF(ISERROR(VLOOKUP($Y303,'TB. Bantuan'!$C$3:$E$28,2,0)=0),"x",VLOOKUP($Y303,'TB. Bantuan'!$C$3:$E$28,2,0))</f>
        <v>N</v>
      </c>
    </row>
    <row r="304" spans="2:42">
      <c r="B304" s="319" t="s">
        <v>21</v>
      </c>
      <c r="C304" s="323">
        <f t="shared" si="43"/>
        <v>298</v>
      </c>
      <c r="D304" s="324" t="s">
        <v>1</v>
      </c>
      <c r="E304" s="324">
        <v>12</v>
      </c>
      <c r="F304" s="324" t="s">
        <v>19</v>
      </c>
      <c r="G304" s="325">
        <v>22.5</v>
      </c>
      <c r="H304" s="325">
        <v>309</v>
      </c>
      <c r="I304" s="327" t="s">
        <v>23</v>
      </c>
      <c r="K304" s="323">
        <f t="shared" si="44"/>
        <v>298</v>
      </c>
      <c r="L304" s="324" t="s">
        <v>1</v>
      </c>
      <c r="M304" s="324">
        <v>11</v>
      </c>
      <c r="N304" s="324" t="s">
        <v>19</v>
      </c>
      <c r="O304" s="325">
        <v>29</v>
      </c>
      <c r="P304" s="325">
        <v>369</v>
      </c>
      <c r="Q304" s="327" t="s">
        <v>23</v>
      </c>
      <c r="S304" s="323">
        <f t="shared" si="45"/>
        <v>298</v>
      </c>
      <c r="T304" s="324" t="s">
        <v>1</v>
      </c>
      <c r="U304" s="324">
        <v>10</v>
      </c>
      <c r="V304" s="324" t="s">
        <v>19</v>
      </c>
      <c r="W304" s="325">
        <v>23</v>
      </c>
      <c r="X304" s="325">
        <v>264</v>
      </c>
      <c r="Y304" s="327" t="s">
        <v>23</v>
      </c>
      <c r="AA304" s="341">
        <f t="shared" si="37"/>
        <v>22.5</v>
      </c>
      <c r="AB304" s="342" t="str">
        <f t="shared" si="37"/>
        <v>x</v>
      </c>
      <c r="AC304" s="343">
        <f t="shared" si="38"/>
        <v>309</v>
      </c>
      <c r="AD304" s="343" t="str">
        <f t="shared" si="38"/>
        <v>x</v>
      </c>
      <c r="AE304" s="342">
        <f t="shared" si="39"/>
        <v>29</v>
      </c>
      <c r="AF304" s="342" t="str">
        <f t="shared" si="39"/>
        <v>x</v>
      </c>
      <c r="AG304" s="343">
        <f t="shared" si="40"/>
        <v>369</v>
      </c>
      <c r="AH304" s="343" t="str">
        <f t="shared" si="40"/>
        <v>x</v>
      </c>
      <c r="AI304" s="342">
        <f t="shared" si="41"/>
        <v>23</v>
      </c>
      <c r="AJ304" s="342" t="str">
        <f t="shared" si="41"/>
        <v>x</v>
      </c>
      <c r="AK304" s="343">
        <f t="shared" si="42"/>
        <v>264</v>
      </c>
      <c r="AL304" s="348" t="str">
        <f t="shared" si="42"/>
        <v>x</v>
      </c>
      <c r="AN304" s="342" t="str">
        <f>IF(ISERROR(VLOOKUP($I304,'TB. Bantuan'!$C$3:$E$28,2,0)=0),"x",VLOOKUP($I304,'TB. Bantuan'!$C$3:$E$28,2,0))</f>
        <v>N</v>
      </c>
      <c r="AO304" s="342" t="str">
        <f>IF(ISERROR(VLOOKUP($Q304,'TB. Bantuan'!$C$3:$E$28,2,0)=0),"x",VLOOKUP($Q304,'TB. Bantuan'!$C$3:$E$28,2,0))</f>
        <v>N</v>
      </c>
      <c r="AP304" s="342" t="str">
        <f>IF(ISERROR(VLOOKUP($Y304,'TB. Bantuan'!$C$3:$E$28,2,0)=0),"x",VLOOKUP($Y304,'TB. Bantuan'!$C$3:$E$28,2,0))</f>
        <v>N</v>
      </c>
    </row>
    <row r="305" spans="2:42">
      <c r="B305" s="319" t="s">
        <v>21</v>
      </c>
      <c r="C305" s="323">
        <f t="shared" si="43"/>
        <v>299</v>
      </c>
      <c r="D305" s="324" t="s">
        <v>1</v>
      </c>
      <c r="E305" s="324">
        <v>12</v>
      </c>
      <c r="F305" s="324" t="s">
        <v>19</v>
      </c>
      <c r="G305" s="325">
        <v>16</v>
      </c>
      <c r="H305" s="325">
        <v>179</v>
      </c>
      <c r="I305" s="327" t="s">
        <v>23</v>
      </c>
      <c r="K305" s="323">
        <f t="shared" si="44"/>
        <v>299</v>
      </c>
      <c r="L305" s="324" t="s">
        <v>1</v>
      </c>
      <c r="M305" s="324">
        <v>11</v>
      </c>
      <c r="N305" s="324" t="s">
        <v>19</v>
      </c>
      <c r="O305" s="325">
        <v>22.5</v>
      </c>
      <c r="P305" s="325">
        <v>305</v>
      </c>
      <c r="Q305" s="327" t="s">
        <v>23</v>
      </c>
      <c r="S305" s="323">
        <f t="shared" si="45"/>
        <v>299</v>
      </c>
      <c r="T305" s="324" t="s">
        <v>1</v>
      </c>
      <c r="U305" s="324">
        <v>10</v>
      </c>
      <c r="V305" s="324" t="s">
        <v>19</v>
      </c>
      <c r="W305" s="325">
        <v>22.5</v>
      </c>
      <c r="X305" s="325">
        <v>298</v>
      </c>
      <c r="Y305" s="327" t="s">
        <v>23</v>
      </c>
      <c r="AA305" s="341">
        <f t="shared" si="37"/>
        <v>16</v>
      </c>
      <c r="AB305" s="342" t="str">
        <f t="shared" si="37"/>
        <v>x</v>
      </c>
      <c r="AC305" s="343">
        <f t="shared" si="38"/>
        <v>179</v>
      </c>
      <c r="AD305" s="343" t="str">
        <f t="shared" si="38"/>
        <v>x</v>
      </c>
      <c r="AE305" s="342">
        <f t="shared" si="39"/>
        <v>22.5</v>
      </c>
      <c r="AF305" s="342" t="str">
        <f t="shared" si="39"/>
        <v>x</v>
      </c>
      <c r="AG305" s="343">
        <f t="shared" si="40"/>
        <v>305</v>
      </c>
      <c r="AH305" s="343" t="str">
        <f t="shared" si="40"/>
        <v>x</v>
      </c>
      <c r="AI305" s="342">
        <f t="shared" si="41"/>
        <v>22.5</v>
      </c>
      <c r="AJ305" s="342" t="str">
        <f t="shared" si="41"/>
        <v>x</v>
      </c>
      <c r="AK305" s="343">
        <f t="shared" si="42"/>
        <v>298</v>
      </c>
      <c r="AL305" s="348" t="str">
        <f t="shared" si="42"/>
        <v>x</v>
      </c>
      <c r="AN305" s="342" t="str">
        <f>IF(ISERROR(VLOOKUP($I305,'TB. Bantuan'!$C$3:$E$28,2,0)=0),"x",VLOOKUP($I305,'TB. Bantuan'!$C$3:$E$28,2,0))</f>
        <v>N</v>
      </c>
      <c r="AO305" s="342" t="str">
        <f>IF(ISERROR(VLOOKUP($Q305,'TB. Bantuan'!$C$3:$E$28,2,0)=0),"x",VLOOKUP($Q305,'TB. Bantuan'!$C$3:$E$28,2,0))</f>
        <v>N</v>
      </c>
      <c r="AP305" s="342" t="str">
        <f>IF(ISERROR(VLOOKUP($Y305,'TB. Bantuan'!$C$3:$E$28,2,0)=0),"x",VLOOKUP($Y305,'TB. Bantuan'!$C$3:$E$28,2,0))</f>
        <v>N</v>
      </c>
    </row>
    <row r="306" spans="2:42">
      <c r="B306" s="319" t="s">
        <v>21</v>
      </c>
      <c r="C306" s="323">
        <f t="shared" si="43"/>
        <v>300</v>
      </c>
      <c r="D306" s="324" t="s">
        <v>1</v>
      </c>
      <c r="E306" s="324">
        <v>12</v>
      </c>
      <c r="F306" s="324" t="s">
        <v>19</v>
      </c>
      <c r="G306" s="325">
        <v>20</v>
      </c>
      <c r="H306" s="325">
        <v>164</v>
      </c>
      <c r="I306" s="327" t="s">
        <v>23</v>
      </c>
      <c r="K306" s="323">
        <f t="shared" si="44"/>
        <v>300</v>
      </c>
      <c r="L306" s="324" t="s">
        <v>1</v>
      </c>
      <c r="M306" s="324">
        <v>11</v>
      </c>
      <c r="N306" s="324" t="s">
        <v>19</v>
      </c>
      <c r="O306" s="325">
        <v>22</v>
      </c>
      <c r="P306" s="325">
        <v>325</v>
      </c>
      <c r="Q306" s="327" t="s">
        <v>25</v>
      </c>
      <c r="S306" s="323">
        <f t="shared" si="45"/>
        <v>300</v>
      </c>
      <c r="T306" s="324" t="s">
        <v>1</v>
      </c>
      <c r="U306" s="324">
        <v>10</v>
      </c>
      <c r="V306" s="324" t="s">
        <v>19</v>
      </c>
      <c r="W306" s="325">
        <v>21</v>
      </c>
      <c r="X306" s="325">
        <v>241</v>
      </c>
      <c r="Y306" s="327" t="s">
        <v>23</v>
      </c>
      <c r="AA306" s="341">
        <f t="shared" si="37"/>
        <v>20</v>
      </c>
      <c r="AB306" s="342" t="str">
        <f t="shared" si="37"/>
        <v>x</v>
      </c>
      <c r="AC306" s="343">
        <f t="shared" si="38"/>
        <v>164</v>
      </c>
      <c r="AD306" s="343" t="str">
        <f t="shared" si="38"/>
        <v>x</v>
      </c>
      <c r="AE306" s="342">
        <f t="shared" si="39"/>
        <v>22</v>
      </c>
      <c r="AF306" s="342" t="str">
        <f t="shared" si="39"/>
        <v>x</v>
      </c>
      <c r="AG306" s="343">
        <f t="shared" si="40"/>
        <v>325</v>
      </c>
      <c r="AH306" s="343" t="str">
        <f t="shared" si="40"/>
        <v>x</v>
      </c>
      <c r="AI306" s="342">
        <f t="shared" si="41"/>
        <v>21</v>
      </c>
      <c r="AJ306" s="342" t="str">
        <f t="shared" si="41"/>
        <v>x</v>
      </c>
      <c r="AK306" s="343">
        <f t="shared" si="42"/>
        <v>241</v>
      </c>
      <c r="AL306" s="348" t="str">
        <f t="shared" si="42"/>
        <v>x</v>
      </c>
      <c r="AN306" s="342" t="str">
        <f>IF(ISERROR(VLOOKUP($I306,'TB. Bantuan'!$C$3:$E$28,2,0)=0),"x",VLOOKUP($I306,'TB. Bantuan'!$C$3:$E$28,2,0))</f>
        <v>N</v>
      </c>
      <c r="AO306" s="342" t="str">
        <f>IF(ISERROR(VLOOKUP($Q306,'TB. Bantuan'!$C$3:$E$28,2,0)=0),"x",VLOOKUP($Q306,'TB. Bantuan'!$C$3:$E$28,2,0))</f>
        <v>C2</v>
      </c>
      <c r="AP306" s="342" t="str">
        <f>IF(ISERROR(VLOOKUP($Y306,'TB. Bantuan'!$C$3:$E$28,2,0)=0),"x",VLOOKUP($Y306,'TB. Bantuan'!$C$3:$E$28,2,0))</f>
        <v>N</v>
      </c>
    </row>
    <row r="307" spans="2:42">
      <c r="B307" s="319" t="s">
        <v>21</v>
      </c>
      <c r="C307" s="323">
        <f t="shared" si="43"/>
        <v>301</v>
      </c>
      <c r="D307" s="324" t="s">
        <v>1</v>
      </c>
      <c r="E307" s="324">
        <v>12</v>
      </c>
      <c r="F307" s="324" t="s">
        <v>19</v>
      </c>
      <c r="G307" s="325">
        <v>22</v>
      </c>
      <c r="H307" s="325">
        <v>206</v>
      </c>
      <c r="I307" s="327" t="s">
        <v>24</v>
      </c>
      <c r="K307" s="323">
        <f t="shared" si="44"/>
        <v>301</v>
      </c>
      <c r="L307" s="324" t="s">
        <v>1</v>
      </c>
      <c r="M307" s="324">
        <v>11</v>
      </c>
      <c r="N307" s="324" t="s">
        <v>19</v>
      </c>
      <c r="O307" s="325">
        <v>23.5</v>
      </c>
      <c r="P307" s="325">
        <v>348</v>
      </c>
      <c r="Q307" s="327" t="s">
        <v>23</v>
      </c>
      <c r="S307" s="323">
        <f t="shared" si="45"/>
        <v>301</v>
      </c>
      <c r="T307" s="324" t="s">
        <v>1</v>
      </c>
      <c r="U307" s="324">
        <v>10</v>
      </c>
      <c r="V307" s="324" t="s">
        <v>19</v>
      </c>
      <c r="W307" s="325">
        <v>22</v>
      </c>
      <c r="X307" s="325">
        <v>228</v>
      </c>
      <c r="Y307" s="327" t="s">
        <v>23</v>
      </c>
      <c r="AA307" s="341">
        <f t="shared" si="37"/>
        <v>22</v>
      </c>
      <c r="AB307" s="342" t="str">
        <f t="shared" si="37"/>
        <v>x</v>
      </c>
      <c r="AC307" s="343">
        <f t="shared" si="38"/>
        <v>206</v>
      </c>
      <c r="AD307" s="343" t="str">
        <f t="shared" si="38"/>
        <v>x</v>
      </c>
      <c r="AE307" s="342">
        <f t="shared" si="39"/>
        <v>23.5</v>
      </c>
      <c r="AF307" s="342" t="str">
        <f t="shared" si="39"/>
        <v>x</v>
      </c>
      <c r="AG307" s="343">
        <f t="shared" si="40"/>
        <v>348</v>
      </c>
      <c r="AH307" s="343" t="str">
        <f t="shared" si="40"/>
        <v>x</v>
      </c>
      <c r="AI307" s="342">
        <f t="shared" si="41"/>
        <v>22</v>
      </c>
      <c r="AJ307" s="342" t="str">
        <f t="shared" si="41"/>
        <v>x</v>
      </c>
      <c r="AK307" s="343">
        <f t="shared" si="42"/>
        <v>228</v>
      </c>
      <c r="AL307" s="348" t="str">
        <f t="shared" si="42"/>
        <v>x</v>
      </c>
      <c r="AN307" s="342" t="str">
        <f>IF(ISERROR(VLOOKUP($I307,'TB. Bantuan'!$C$3:$E$28,2,0)=0),"x",VLOOKUP($I307,'TB. Bantuan'!$C$3:$E$28,2,0))</f>
        <v>DT</v>
      </c>
      <c r="AO307" s="342" t="str">
        <f>IF(ISERROR(VLOOKUP($Q307,'TB. Bantuan'!$C$3:$E$28,2,0)=0),"x",VLOOKUP($Q307,'TB. Bantuan'!$C$3:$E$28,2,0))</f>
        <v>N</v>
      </c>
      <c r="AP307" s="342" t="str">
        <f>IF(ISERROR(VLOOKUP($Y307,'TB. Bantuan'!$C$3:$E$28,2,0)=0),"x",VLOOKUP($Y307,'TB. Bantuan'!$C$3:$E$28,2,0))</f>
        <v>N</v>
      </c>
    </row>
    <row r="308" spans="2:42">
      <c r="B308" s="319" t="s">
        <v>21</v>
      </c>
      <c r="C308" s="323">
        <f t="shared" si="43"/>
        <v>302</v>
      </c>
      <c r="D308" s="324" t="s">
        <v>1</v>
      </c>
      <c r="E308" s="324">
        <v>12</v>
      </c>
      <c r="F308" s="324" t="s">
        <v>19</v>
      </c>
      <c r="G308" s="325">
        <v>18</v>
      </c>
      <c r="H308" s="325">
        <v>196</v>
      </c>
      <c r="I308" s="327" t="s">
        <v>23</v>
      </c>
      <c r="K308" s="323">
        <f t="shared" si="44"/>
        <v>302</v>
      </c>
      <c r="L308" s="324" t="s">
        <v>1</v>
      </c>
      <c r="M308" s="324">
        <v>11</v>
      </c>
      <c r="N308" s="324" t="s">
        <v>19</v>
      </c>
      <c r="O308" s="325">
        <v>26</v>
      </c>
      <c r="P308" s="325">
        <v>262</v>
      </c>
      <c r="Q308" s="327" t="s">
        <v>23</v>
      </c>
      <c r="S308" s="323">
        <f t="shared" si="45"/>
        <v>302</v>
      </c>
      <c r="T308" s="324" t="s">
        <v>1</v>
      </c>
      <c r="U308" s="324">
        <v>10</v>
      </c>
      <c r="V308" s="324" t="s">
        <v>19</v>
      </c>
      <c r="W308" s="325">
        <v>26</v>
      </c>
      <c r="X308" s="325">
        <v>329</v>
      </c>
      <c r="Y308" s="327" t="s">
        <v>23</v>
      </c>
      <c r="AA308" s="341">
        <f t="shared" si="37"/>
        <v>18</v>
      </c>
      <c r="AB308" s="342" t="str">
        <f t="shared" si="37"/>
        <v>x</v>
      </c>
      <c r="AC308" s="343">
        <f t="shared" si="38"/>
        <v>196</v>
      </c>
      <c r="AD308" s="343" t="str">
        <f t="shared" si="38"/>
        <v>x</v>
      </c>
      <c r="AE308" s="342">
        <f t="shared" si="39"/>
        <v>26</v>
      </c>
      <c r="AF308" s="342" t="str">
        <f t="shared" si="39"/>
        <v>x</v>
      </c>
      <c r="AG308" s="343">
        <f t="shared" si="40"/>
        <v>262</v>
      </c>
      <c r="AH308" s="343" t="str">
        <f t="shared" si="40"/>
        <v>x</v>
      </c>
      <c r="AI308" s="342">
        <f t="shared" si="41"/>
        <v>26</v>
      </c>
      <c r="AJ308" s="342" t="str">
        <f t="shared" si="41"/>
        <v>x</v>
      </c>
      <c r="AK308" s="343">
        <f t="shared" si="42"/>
        <v>329</v>
      </c>
      <c r="AL308" s="348" t="str">
        <f t="shared" si="42"/>
        <v>x</v>
      </c>
      <c r="AN308" s="342" t="str">
        <f>IF(ISERROR(VLOOKUP($I308,'TB. Bantuan'!$C$3:$E$28,2,0)=0),"x",VLOOKUP($I308,'TB. Bantuan'!$C$3:$E$28,2,0))</f>
        <v>N</v>
      </c>
      <c r="AO308" s="342" t="str">
        <f>IF(ISERROR(VLOOKUP($Q308,'TB. Bantuan'!$C$3:$E$28,2,0)=0),"x",VLOOKUP($Q308,'TB. Bantuan'!$C$3:$E$28,2,0))</f>
        <v>N</v>
      </c>
      <c r="AP308" s="342" t="str">
        <f>IF(ISERROR(VLOOKUP($Y308,'TB. Bantuan'!$C$3:$E$28,2,0)=0),"x",VLOOKUP($Y308,'TB. Bantuan'!$C$3:$E$28,2,0))</f>
        <v>N</v>
      </c>
    </row>
    <row r="309" spans="2:42">
      <c r="B309" s="319" t="s">
        <v>21</v>
      </c>
      <c r="C309" s="323">
        <f t="shared" si="43"/>
        <v>303</v>
      </c>
      <c r="D309" s="324" t="s">
        <v>1</v>
      </c>
      <c r="E309" s="324">
        <v>12</v>
      </c>
      <c r="F309" s="324" t="s">
        <v>19</v>
      </c>
      <c r="G309" s="325">
        <v>21</v>
      </c>
      <c r="H309" s="325">
        <v>252</v>
      </c>
      <c r="I309" s="327" t="s">
        <v>23</v>
      </c>
      <c r="K309" s="323">
        <f t="shared" si="44"/>
        <v>303</v>
      </c>
      <c r="L309" s="324" t="s">
        <v>1</v>
      </c>
      <c r="M309" s="324">
        <v>11</v>
      </c>
      <c r="N309" s="324" t="s">
        <v>19</v>
      </c>
      <c r="O309" s="325">
        <v>22</v>
      </c>
      <c r="P309" s="325">
        <v>225</v>
      </c>
      <c r="Q309" s="327" t="s">
        <v>23</v>
      </c>
      <c r="S309" s="323">
        <f t="shared" si="45"/>
        <v>303</v>
      </c>
      <c r="T309" s="324" t="s">
        <v>1</v>
      </c>
      <c r="U309" s="324">
        <v>10</v>
      </c>
      <c r="V309" s="324" t="s">
        <v>19</v>
      </c>
      <c r="W309" s="325">
        <v>26</v>
      </c>
      <c r="X309" s="325">
        <v>190</v>
      </c>
      <c r="Y309" s="327" t="s">
        <v>23</v>
      </c>
      <c r="AA309" s="341">
        <f t="shared" si="37"/>
        <v>21</v>
      </c>
      <c r="AB309" s="342" t="str">
        <f t="shared" si="37"/>
        <v>x</v>
      </c>
      <c r="AC309" s="343">
        <f t="shared" si="38"/>
        <v>252</v>
      </c>
      <c r="AD309" s="343" t="str">
        <f t="shared" si="38"/>
        <v>x</v>
      </c>
      <c r="AE309" s="342">
        <f t="shared" si="39"/>
        <v>22</v>
      </c>
      <c r="AF309" s="342" t="str">
        <f t="shared" si="39"/>
        <v>x</v>
      </c>
      <c r="AG309" s="343">
        <f t="shared" si="40"/>
        <v>225</v>
      </c>
      <c r="AH309" s="343" t="str">
        <f t="shared" si="40"/>
        <v>x</v>
      </c>
      <c r="AI309" s="342">
        <f t="shared" si="41"/>
        <v>26</v>
      </c>
      <c r="AJ309" s="342" t="str">
        <f t="shared" si="41"/>
        <v>x</v>
      </c>
      <c r="AK309" s="343">
        <f t="shared" si="42"/>
        <v>190</v>
      </c>
      <c r="AL309" s="348" t="str">
        <f t="shared" si="42"/>
        <v>x</v>
      </c>
      <c r="AN309" s="342" t="str">
        <f>IF(ISERROR(VLOOKUP($I309,'TB. Bantuan'!$C$3:$E$28,2,0)=0),"x",VLOOKUP($I309,'TB. Bantuan'!$C$3:$E$28,2,0))</f>
        <v>N</v>
      </c>
      <c r="AO309" s="342" t="str">
        <f>IF(ISERROR(VLOOKUP($Q309,'TB. Bantuan'!$C$3:$E$28,2,0)=0),"x",VLOOKUP($Q309,'TB. Bantuan'!$C$3:$E$28,2,0))</f>
        <v>N</v>
      </c>
      <c r="AP309" s="342" t="str">
        <f>IF(ISERROR(VLOOKUP($Y309,'TB. Bantuan'!$C$3:$E$28,2,0)=0),"x",VLOOKUP($Y309,'TB. Bantuan'!$C$3:$E$28,2,0))</f>
        <v>N</v>
      </c>
    </row>
    <row r="310" spans="2:42">
      <c r="B310" s="319" t="s">
        <v>21</v>
      </c>
      <c r="C310" s="323">
        <f t="shared" si="43"/>
        <v>304</v>
      </c>
      <c r="D310" s="324" t="s">
        <v>1</v>
      </c>
      <c r="E310" s="324">
        <v>12</v>
      </c>
      <c r="F310" s="324" t="s">
        <v>19</v>
      </c>
      <c r="G310" s="325">
        <v>21.5</v>
      </c>
      <c r="H310" s="325">
        <v>185</v>
      </c>
      <c r="I310" s="327" t="s">
        <v>23</v>
      </c>
      <c r="K310" s="323">
        <f t="shared" si="44"/>
        <v>304</v>
      </c>
      <c r="L310" s="324" t="s">
        <v>1</v>
      </c>
      <c r="M310" s="324">
        <v>11</v>
      </c>
      <c r="N310" s="324" t="s">
        <v>19</v>
      </c>
      <c r="O310" s="325">
        <v>26</v>
      </c>
      <c r="P310" s="325">
        <v>268</v>
      </c>
      <c r="Q310" s="327" t="s">
        <v>23</v>
      </c>
      <c r="S310" s="323">
        <f t="shared" si="45"/>
        <v>304</v>
      </c>
      <c r="T310" s="324" t="s">
        <v>1</v>
      </c>
      <c r="U310" s="324">
        <v>10</v>
      </c>
      <c r="V310" s="324" t="s">
        <v>19</v>
      </c>
      <c r="W310" s="325">
        <v>21</v>
      </c>
      <c r="X310" s="325">
        <v>208</v>
      </c>
      <c r="Y310" s="327" t="s">
        <v>23</v>
      </c>
      <c r="AA310" s="341">
        <f t="shared" si="37"/>
        <v>21.5</v>
      </c>
      <c r="AB310" s="342" t="str">
        <f t="shared" si="37"/>
        <v>x</v>
      </c>
      <c r="AC310" s="343">
        <f t="shared" si="38"/>
        <v>185</v>
      </c>
      <c r="AD310" s="343" t="str">
        <f t="shared" si="38"/>
        <v>x</v>
      </c>
      <c r="AE310" s="342">
        <f t="shared" si="39"/>
        <v>26</v>
      </c>
      <c r="AF310" s="342" t="str">
        <f t="shared" si="39"/>
        <v>x</v>
      </c>
      <c r="AG310" s="343">
        <f t="shared" si="40"/>
        <v>268</v>
      </c>
      <c r="AH310" s="343" t="str">
        <f t="shared" si="40"/>
        <v>x</v>
      </c>
      <c r="AI310" s="342">
        <f t="shared" si="41"/>
        <v>21</v>
      </c>
      <c r="AJ310" s="342" t="str">
        <f t="shared" si="41"/>
        <v>x</v>
      </c>
      <c r="AK310" s="343">
        <f t="shared" si="42"/>
        <v>208</v>
      </c>
      <c r="AL310" s="348" t="str">
        <f t="shared" si="42"/>
        <v>x</v>
      </c>
      <c r="AN310" s="342" t="str">
        <f>IF(ISERROR(VLOOKUP($I310,'TB. Bantuan'!$C$3:$E$28,2,0)=0),"x",VLOOKUP($I310,'TB. Bantuan'!$C$3:$E$28,2,0))</f>
        <v>N</v>
      </c>
      <c r="AO310" s="342" t="str">
        <f>IF(ISERROR(VLOOKUP($Q310,'TB. Bantuan'!$C$3:$E$28,2,0)=0),"x",VLOOKUP($Q310,'TB. Bantuan'!$C$3:$E$28,2,0))</f>
        <v>N</v>
      </c>
      <c r="AP310" s="342" t="str">
        <f>IF(ISERROR(VLOOKUP($Y310,'TB. Bantuan'!$C$3:$E$28,2,0)=0),"x",VLOOKUP($Y310,'TB. Bantuan'!$C$3:$E$28,2,0))</f>
        <v>N</v>
      </c>
    </row>
    <row r="311" spans="2:42">
      <c r="B311" s="319" t="s">
        <v>21</v>
      </c>
      <c r="C311" s="323">
        <f t="shared" si="43"/>
        <v>305</v>
      </c>
      <c r="D311" s="324" t="s">
        <v>1</v>
      </c>
      <c r="E311" s="324">
        <v>12</v>
      </c>
      <c r="F311" s="324" t="s">
        <v>19</v>
      </c>
      <c r="G311" s="325">
        <v>24</v>
      </c>
      <c r="H311" s="325">
        <v>158</v>
      </c>
      <c r="I311" s="327" t="s">
        <v>23</v>
      </c>
      <c r="K311" s="323">
        <f t="shared" si="44"/>
        <v>305</v>
      </c>
      <c r="L311" s="324" t="s">
        <v>1</v>
      </c>
      <c r="M311" s="324">
        <v>11</v>
      </c>
      <c r="N311" s="324" t="s">
        <v>19</v>
      </c>
      <c r="O311" s="325">
        <v>23.5</v>
      </c>
      <c r="P311" s="325">
        <v>403</v>
      </c>
      <c r="Q311" s="327" t="s">
        <v>23</v>
      </c>
      <c r="S311" s="323">
        <f t="shared" si="45"/>
        <v>305</v>
      </c>
      <c r="T311" s="324" t="s">
        <v>1</v>
      </c>
      <c r="U311" s="324">
        <v>10</v>
      </c>
      <c r="V311" s="324" t="s">
        <v>19</v>
      </c>
      <c r="W311" s="325">
        <v>21</v>
      </c>
      <c r="X311" s="325">
        <v>173</v>
      </c>
      <c r="Y311" s="327" t="s">
        <v>23</v>
      </c>
      <c r="AA311" s="341">
        <f t="shared" si="37"/>
        <v>24</v>
      </c>
      <c r="AB311" s="342" t="str">
        <f t="shared" si="37"/>
        <v>x</v>
      </c>
      <c r="AC311" s="343">
        <f t="shared" si="38"/>
        <v>158</v>
      </c>
      <c r="AD311" s="343" t="str">
        <f t="shared" si="38"/>
        <v>x</v>
      </c>
      <c r="AE311" s="342">
        <f t="shared" si="39"/>
        <v>23.5</v>
      </c>
      <c r="AF311" s="342" t="str">
        <f t="shared" si="39"/>
        <v>x</v>
      </c>
      <c r="AG311" s="343">
        <f t="shared" si="40"/>
        <v>403</v>
      </c>
      <c r="AH311" s="343" t="str">
        <f t="shared" si="40"/>
        <v>x</v>
      </c>
      <c r="AI311" s="342">
        <f t="shared" si="41"/>
        <v>21</v>
      </c>
      <c r="AJ311" s="342" t="str">
        <f t="shared" si="41"/>
        <v>x</v>
      </c>
      <c r="AK311" s="343">
        <f t="shared" si="42"/>
        <v>173</v>
      </c>
      <c r="AL311" s="348" t="str">
        <f t="shared" si="42"/>
        <v>x</v>
      </c>
      <c r="AN311" s="342" t="str">
        <f>IF(ISERROR(VLOOKUP($I311,'TB. Bantuan'!$C$3:$E$28,2,0)=0),"x",VLOOKUP($I311,'TB. Bantuan'!$C$3:$E$28,2,0))</f>
        <v>N</v>
      </c>
      <c r="AO311" s="342" t="str">
        <f>IF(ISERROR(VLOOKUP($Q311,'TB. Bantuan'!$C$3:$E$28,2,0)=0),"x",VLOOKUP($Q311,'TB. Bantuan'!$C$3:$E$28,2,0))</f>
        <v>N</v>
      </c>
      <c r="AP311" s="342" t="str">
        <f>IF(ISERROR(VLOOKUP($Y311,'TB. Bantuan'!$C$3:$E$28,2,0)=0),"x",VLOOKUP($Y311,'TB. Bantuan'!$C$3:$E$28,2,0))</f>
        <v>N</v>
      </c>
    </row>
    <row r="312" spans="2:42">
      <c r="B312" s="319" t="s">
        <v>21</v>
      </c>
      <c r="C312" s="323">
        <f t="shared" si="43"/>
        <v>306</v>
      </c>
      <c r="D312" s="324" t="s">
        <v>1</v>
      </c>
      <c r="E312" s="324">
        <v>12</v>
      </c>
      <c r="F312" s="324" t="s">
        <v>19</v>
      </c>
      <c r="G312" s="325">
        <v>22</v>
      </c>
      <c r="H312" s="325">
        <v>200</v>
      </c>
      <c r="I312" s="327" t="s">
        <v>23</v>
      </c>
      <c r="K312" s="323">
        <f t="shared" si="44"/>
        <v>306</v>
      </c>
      <c r="L312" s="324" t="s">
        <v>1</v>
      </c>
      <c r="M312" s="324">
        <v>11</v>
      </c>
      <c r="N312" s="324" t="s">
        <v>19</v>
      </c>
      <c r="O312" s="325">
        <v>24</v>
      </c>
      <c r="P312" s="325">
        <v>200</v>
      </c>
      <c r="Q312" s="327" t="s">
        <v>23</v>
      </c>
      <c r="S312" s="323">
        <f t="shared" si="45"/>
        <v>306</v>
      </c>
      <c r="T312" s="324" t="s">
        <v>1</v>
      </c>
      <c r="U312" s="324">
        <v>10</v>
      </c>
      <c r="V312" s="324" t="s">
        <v>19</v>
      </c>
      <c r="W312" s="325">
        <v>22</v>
      </c>
      <c r="X312" s="325">
        <v>209</v>
      </c>
      <c r="Y312" s="327" t="s">
        <v>23</v>
      </c>
      <c r="AA312" s="341">
        <f t="shared" si="37"/>
        <v>22</v>
      </c>
      <c r="AB312" s="342" t="str">
        <f t="shared" si="37"/>
        <v>x</v>
      </c>
      <c r="AC312" s="343">
        <f t="shared" si="38"/>
        <v>200</v>
      </c>
      <c r="AD312" s="343" t="str">
        <f t="shared" si="38"/>
        <v>x</v>
      </c>
      <c r="AE312" s="342">
        <f t="shared" si="39"/>
        <v>24</v>
      </c>
      <c r="AF312" s="342" t="str">
        <f t="shared" si="39"/>
        <v>x</v>
      </c>
      <c r="AG312" s="343">
        <f t="shared" si="40"/>
        <v>200</v>
      </c>
      <c r="AH312" s="343" t="str">
        <f t="shared" si="40"/>
        <v>x</v>
      </c>
      <c r="AI312" s="342">
        <f t="shared" si="41"/>
        <v>22</v>
      </c>
      <c r="AJ312" s="342" t="str">
        <f t="shared" si="41"/>
        <v>x</v>
      </c>
      <c r="AK312" s="343">
        <f t="shared" si="42"/>
        <v>209</v>
      </c>
      <c r="AL312" s="348" t="str">
        <f t="shared" si="42"/>
        <v>x</v>
      </c>
      <c r="AN312" s="342" t="str">
        <f>IF(ISERROR(VLOOKUP($I312,'TB. Bantuan'!$C$3:$E$28,2,0)=0),"x",VLOOKUP($I312,'TB. Bantuan'!$C$3:$E$28,2,0))</f>
        <v>N</v>
      </c>
      <c r="AO312" s="342" t="str">
        <f>IF(ISERROR(VLOOKUP($Q312,'TB. Bantuan'!$C$3:$E$28,2,0)=0),"x",VLOOKUP($Q312,'TB. Bantuan'!$C$3:$E$28,2,0))</f>
        <v>N</v>
      </c>
      <c r="AP312" s="342" t="str">
        <f>IF(ISERROR(VLOOKUP($Y312,'TB. Bantuan'!$C$3:$E$28,2,0)=0),"x",VLOOKUP($Y312,'TB. Bantuan'!$C$3:$E$28,2,0))</f>
        <v>N</v>
      </c>
    </row>
    <row r="313" spans="2:42">
      <c r="B313" s="319" t="s">
        <v>21</v>
      </c>
      <c r="C313" s="323">
        <f t="shared" si="43"/>
        <v>307</v>
      </c>
      <c r="D313" s="324" t="s">
        <v>1</v>
      </c>
      <c r="E313" s="324">
        <v>12</v>
      </c>
      <c r="F313" s="324" t="s">
        <v>19</v>
      </c>
      <c r="G313" s="325">
        <v>23.5</v>
      </c>
      <c r="H313" s="325">
        <v>248</v>
      </c>
      <c r="I313" s="327" t="s">
        <v>24</v>
      </c>
      <c r="K313" s="323">
        <f t="shared" si="44"/>
        <v>307</v>
      </c>
      <c r="L313" s="324" t="s">
        <v>1</v>
      </c>
      <c r="M313" s="324">
        <v>11</v>
      </c>
      <c r="N313" s="324" t="s">
        <v>19</v>
      </c>
      <c r="O313" s="325">
        <v>14.5</v>
      </c>
      <c r="P313" s="325">
        <v>159</v>
      </c>
      <c r="Q313" s="327" t="s">
        <v>24</v>
      </c>
      <c r="S313" s="323">
        <f t="shared" si="45"/>
        <v>307</v>
      </c>
      <c r="T313" s="324" t="s">
        <v>1</v>
      </c>
      <c r="U313" s="324">
        <v>10</v>
      </c>
      <c r="V313" s="324" t="s">
        <v>19</v>
      </c>
      <c r="W313" s="325">
        <v>20</v>
      </c>
      <c r="X313" s="325">
        <v>166</v>
      </c>
      <c r="Y313" s="327" t="s">
        <v>23</v>
      </c>
      <c r="AA313" s="341">
        <f t="shared" si="37"/>
        <v>23.5</v>
      </c>
      <c r="AB313" s="342" t="str">
        <f t="shared" si="37"/>
        <v>x</v>
      </c>
      <c r="AC313" s="343">
        <f t="shared" si="38"/>
        <v>248</v>
      </c>
      <c r="AD313" s="343" t="str">
        <f t="shared" si="38"/>
        <v>x</v>
      </c>
      <c r="AE313" s="342">
        <f t="shared" si="39"/>
        <v>14.5</v>
      </c>
      <c r="AF313" s="342" t="str">
        <f t="shared" si="39"/>
        <v>x</v>
      </c>
      <c r="AG313" s="343">
        <f t="shared" si="40"/>
        <v>159</v>
      </c>
      <c r="AH313" s="343" t="str">
        <f t="shared" si="40"/>
        <v>x</v>
      </c>
      <c r="AI313" s="342">
        <f t="shared" si="41"/>
        <v>20</v>
      </c>
      <c r="AJ313" s="342" t="str">
        <f t="shared" si="41"/>
        <v>x</v>
      </c>
      <c r="AK313" s="343">
        <f t="shared" si="42"/>
        <v>166</v>
      </c>
      <c r="AL313" s="348" t="str">
        <f t="shared" si="42"/>
        <v>x</v>
      </c>
      <c r="AN313" s="342" t="str">
        <f>IF(ISERROR(VLOOKUP($I313,'TB. Bantuan'!$C$3:$E$28,2,0)=0),"x",VLOOKUP($I313,'TB. Bantuan'!$C$3:$E$28,2,0))</f>
        <v>DT</v>
      </c>
      <c r="AO313" s="342" t="str">
        <f>IF(ISERROR(VLOOKUP($Q313,'TB. Bantuan'!$C$3:$E$28,2,0)=0),"x",VLOOKUP($Q313,'TB. Bantuan'!$C$3:$E$28,2,0))</f>
        <v>DT</v>
      </c>
      <c r="AP313" s="342" t="str">
        <f>IF(ISERROR(VLOOKUP($Y313,'TB. Bantuan'!$C$3:$E$28,2,0)=0),"x",VLOOKUP($Y313,'TB. Bantuan'!$C$3:$E$28,2,0))</f>
        <v>N</v>
      </c>
    </row>
    <row r="314" spans="2:42">
      <c r="B314" s="319" t="s">
        <v>21</v>
      </c>
      <c r="C314" s="323">
        <f t="shared" si="43"/>
        <v>308</v>
      </c>
      <c r="D314" s="324" t="s">
        <v>1</v>
      </c>
      <c r="E314" s="324">
        <v>12</v>
      </c>
      <c r="F314" s="324" t="s">
        <v>19</v>
      </c>
      <c r="G314" s="325">
        <v>22</v>
      </c>
      <c r="H314" s="325">
        <v>300</v>
      </c>
      <c r="I314" s="327" t="s">
        <v>22</v>
      </c>
      <c r="K314" s="323">
        <f t="shared" si="44"/>
        <v>308</v>
      </c>
      <c r="L314" s="324" t="s">
        <v>1</v>
      </c>
      <c r="M314" s="324">
        <v>11</v>
      </c>
      <c r="N314" s="324" t="s">
        <v>19</v>
      </c>
      <c r="O314" s="325">
        <v>16.5</v>
      </c>
      <c r="P314" s="325">
        <v>144</v>
      </c>
      <c r="Q314" s="327" t="s">
        <v>23</v>
      </c>
      <c r="S314" s="323">
        <f t="shared" si="45"/>
        <v>308</v>
      </c>
      <c r="T314" s="324" t="s">
        <v>1</v>
      </c>
      <c r="U314" s="324">
        <v>10</v>
      </c>
      <c r="V314" s="324" t="s">
        <v>19</v>
      </c>
      <c r="W314" s="325">
        <v>21</v>
      </c>
      <c r="X314" s="325">
        <v>169</v>
      </c>
      <c r="Y314" s="327" t="s">
        <v>23</v>
      </c>
      <c r="AA314" s="341">
        <f t="shared" si="37"/>
        <v>22</v>
      </c>
      <c r="AB314" s="342" t="str">
        <f t="shared" si="37"/>
        <v>x</v>
      </c>
      <c r="AC314" s="343">
        <f t="shared" si="38"/>
        <v>300</v>
      </c>
      <c r="AD314" s="343" t="str">
        <f t="shared" si="38"/>
        <v>x</v>
      </c>
      <c r="AE314" s="342">
        <f t="shared" si="39"/>
        <v>16.5</v>
      </c>
      <c r="AF314" s="342" t="str">
        <f t="shared" si="39"/>
        <v>x</v>
      </c>
      <c r="AG314" s="343">
        <f t="shared" si="40"/>
        <v>144</v>
      </c>
      <c r="AH314" s="343" t="str">
        <f t="shared" si="40"/>
        <v>x</v>
      </c>
      <c r="AI314" s="342">
        <f t="shared" si="41"/>
        <v>21</v>
      </c>
      <c r="AJ314" s="342" t="str">
        <f t="shared" si="41"/>
        <v>x</v>
      </c>
      <c r="AK314" s="343">
        <f t="shared" si="42"/>
        <v>169</v>
      </c>
      <c r="AL314" s="348" t="str">
        <f t="shared" si="42"/>
        <v>x</v>
      </c>
      <c r="AN314" s="342" t="str">
        <f>IF(ISERROR(VLOOKUP($I314,'TB. Bantuan'!$C$3:$E$28,2,0)=0),"x",VLOOKUP($I314,'TB. Bantuan'!$C$3:$E$28,2,0))</f>
        <v>T2</v>
      </c>
      <c r="AO314" s="342" t="str">
        <f>IF(ISERROR(VLOOKUP($Q314,'TB. Bantuan'!$C$3:$E$28,2,0)=0),"x",VLOOKUP($Q314,'TB. Bantuan'!$C$3:$E$28,2,0))</f>
        <v>N</v>
      </c>
      <c r="AP314" s="342" t="str">
        <f>IF(ISERROR(VLOOKUP($Y314,'TB. Bantuan'!$C$3:$E$28,2,0)=0),"x",VLOOKUP($Y314,'TB. Bantuan'!$C$3:$E$28,2,0))</f>
        <v>N</v>
      </c>
    </row>
    <row r="315" spans="2:42">
      <c r="B315" s="319" t="s">
        <v>21</v>
      </c>
      <c r="C315" s="323">
        <f t="shared" si="43"/>
        <v>309</v>
      </c>
      <c r="D315" s="324" t="s">
        <v>1</v>
      </c>
      <c r="E315" s="324">
        <v>12</v>
      </c>
      <c r="F315" s="324" t="s">
        <v>19</v>
      </c>
      <c r="G315" s="325">
        <v>23</v>
      </c>
      <c r="H315" s="325">
        <v>281</v>
      </c>
      <c r="I315" s="327" t="s">
        <v>23</v>
      </c>
      <c r="K315" s="323">
        <f t="shared" si="44"/>
        <v>309</v>
      </c>
      <c r="L315" s="324" t="s">
        <v>1</v>
      </c>
      <c r="M315" s="324">
        <v>11</v>
      </c>
      <c r="N315" s="324" t="s">
        <v>19</v>
      </c>
      <c r="O315" s="325">
        <v>23</v>
      </c>
      <c r="P315" s="325">
        <v>269</v>
      </c>
      <c r="Q315" s="327" t="s">
        <v>23</v>
      </c>
      <c r="S315" s="323">
        <f t="shared" si="45"/>
        <v>309</v>
      </c>
      <c r="T315" s="324" t="s">
        <v>1</v>
      </c>
      <c r="U315" s="324">
        <v>10</v>
      </c>
      <c r="V315" s="324" t="s">
        <v>19</v>
      </c>
      <c r="W315" s="325">
        <v>13</v>
      </c>
      <c r="X315" s="325">
        <v>177</v>
      </c>
      <c r="Y315" s="327" t="s">
        <v>24</v>
      </c>
      <c r="AA315" s="341">
        <f t="shared" si="37"/>
        <v>23</v>
      </c>
      <c r="AB315" s="342" t="str">
        <f t="shared" si="37"/>
        <v>x</v>
      </c>
      <c r="AC315" s="343">
        <f t="shared" si="38"/>
        <v>281</v>
      </c>
      <c r="AD315" s="343" t="str">
        <f t="shared" si="38"/>
        <v>x</v>
      </c>
      <c r="AE315" s="342">
        <f t="shared" si="39"/>
        <v>23</v>
      </c>
      <c r="AF315" s="342" t="str">
        <f t="shared" si="39"/>
        <v>x</v>
      </c>
      <c r="AG315" s="343">
        <f t="shared" si="40"/>
        <v>269</v>
      </c>
      <c r="AH315" s="343" t="str">
        <f t="shared" si="40"/>
        <v>x</v>
      </c>
      <c r="AI315" s="342">
        <f t="shared" si="41"/>
        <v>13</v>
      </c>
      <c r="AJ315" s="342" t="str">
        <f t="shared" si="41"/>
        <v>x</v>
      </c>
      <c r="AK315" s="343">
        <f t="shared" si="42"/>
        <v>177</v>
      </c>
      <c r="AL315" s="348" t="str">
        <f t="shared" si="42"/>
        <v>x</v>
      </c>
      <c r="AN315" s="342" t="str">
        <f>IF(ISERROR(VLOOKUP($I315,'TB. Bantuan'!$C$3:$E$28,2,0)=0),"x",VLOOKUP($I315,'TB. Bantuan'!$C$3:$E$28,2,0))</f>
        <v>N</v>
      </c>
      <c r="AO315" s="342" t="str">
        <f>IF(ISERROR(VLOOKUP($Q315,'TB. Bantuan'!$C$3:$E$28,2,0)=0),"x",VLOOKUP($Q315,'TB. Bantuan'!$C$3:$E$28,2,0))</f>
        <v>N</v>
      </c>
      <c r="AP315" s="342" t="str">
        <f>IF(ISERROR(VLOOKUP($Y315,'TB. Bantuan'!$C$3:$E$28,2,0)=0),"x",VLOOKUP($Y315,'TB. Bantuan'!$C$3:$E$28,2,0))</f>
        <v>DT</v>
      </c>
    </row>
    <row r="316" spans="2:42">
      <c r="B316" s="319" t="s">
        <v>21</v>
      </c>
      <c r="C316" s="323">
        <f t="shared" si="43"/>
        <v>310</v>
      </c>
      <c r="D316" s="324" t="s">
        <v>1</v>
      </c>
      <c r="E316" s="324">
        <v>12</v>
      </c>
      <c r="F316" s="324" t="s">
        <v>19</v>
      </c>
      <c r="G316" s="325">
        <v>19</v>
      </c>
      <c r="H316" s="325">
        <v>185</v>
      </c>
      <c r="I316" s="327" t="s">
        <v>23</v>
      </c>
      <c r="K316" s="323">
        <f t="shared" si="44"/>
        <v>310</v>
      </c>
      <c r="L316" s="324" t="s">
        <v>1</v>
      </c>
      <c r="M316" s="324">
        <v>11</v>
      </c>
      <c r="N316" s="324" t="s">
        <v>19</v>
      </c>
      <c r="O316" s="325">
        <v>13.5</v>
      </c>
      <c r="P316" s="325">
        <v>122</v>
      </c>
      <c r="Q316" s="327" t="s">
        <v>23</v>
      </c>
      <c r="S316" s="323">
        <f t="shared" si="45"/>
        <v>310</v>
      </c>
      <c r="T316" s="324" t="s">
        <v>1</v>
      </c>
      <c r="U316" s="324">
        <v>10</v>
      </c>
      <c r="V316" s="324" t="s">
        <v>19</v>
      </c>
      <c r="W316" s="325">
        <v>22.5</v>
      </c>
      <c r="X316" s="325">
        <v>305</v>
      </c>
      <c r="Y316" s="327" t="s">
        <v>23</v>
      </c>
      <c r="AA316" s="341">
        <f t="shared" si="37"/>
        <v>19</v>
      </c>
      <c r="AB316" s="342" t="str">
        <f t="shared" si="37"/>
        <v>x</v>
      </c>
      <c r="AC316" s="343">
        <f t="shared" si="38"/>
        <v>185</v>
      </c>
      <c r="AD316" s="343" t="str">
        <f t="shared" si="38"/>
        <v>x</v>
      </c>
      <c r="AE316" s="342">
        <f t="shared" si="39"/>
        <v>13.5</v>
      </c>
      <c r="AF316" s="342" t="str">
        <f t="shared" si="39"/>
        <v>x</v>
      </c>
      <c r="AG316" s="343">
        <f t="shared" si="40"/>
        <v>122</v>
      </c>
      <c r="AH316" s="343" t="str">
        <f t="shared" si="40"/>
        <v>x</v>
      </c>
      <c r="AI316" s="342">
        <f t="shared" si="41"/>
        <v>22.5</v>
      </c>
      <c r="AJ316" s="342" t="str">
        <f t="shared" si="41"/>
        <v>x</v>
      </c>
      <c r="AK316" s="343">
        <f t="shared" si="42"/>
        <v>305</v>
      </c>
      <c r="AL316" s="348" t="str">
        <f t="shared" si="42"/>
        <v>x</v>
      </c>
      <c r="AN316" s="342" t="str">
        <f>IF(ISERROR(VLOOKUP($I316,'TB. Bantuan'!$C$3:$E$28,2,0)=0),"x",VLOOKUP($I316,'TB. Bantuan'!$C$3:$E$28,2,0))</f>
        <v>N</v>
      </c>
      <c r="AO316" s="342" t="str">
        <f>IF(ISERROR(VLOOKUP($Q316,'TB. Bantuan'!$C$3:$E$28,2,0)=0),"x",VLOOKUP($Q316,'TB. Bantuan'!$C$3:$E$28,2,0))</f>
        <v>N</v>
      </c>
      <c r="AP316" s="342" t="str">
        <f>IF(ISERROR(VLOOKUP($Y316,'TB. Bantuan'!$C$3:$E$28,2,0)=0),"x",VLOOKUP($Y316,'TB. Bantuan'!$C$3:$E$28,2,0))</f>
        <v>N</v>
      </c>
    </row>
    <row r="317" spans="2:42">
      <c r="B317" s="319" t="s">
        <v>21</v>
      </c>
      <c r="C317" s="323">
        <f t="shared" si="43"/>
        <v>311</v>
      </c>
      <c r="D317" s="324" t="s">
        <v>1</v>
      </c>
      <c r="E317" s="324">
        <v>12</v>
      </c>
      <c r="F317" s="324" t="s">
        <v>19</v>
      </c>
      <c r="G317" s="325">
        <v>26</v>
      </c>
      <c r="H317" s="325">
        <v>293</v>
      </c>
      <c r="I317" s="327" t="s">
        <v>23</v>
      </c>
      <c r="K317" s="323">
        <f t="shared" si="44"/>
        <v>311</v>
      </c>
      <c r="L317" s="324" t="s">
        <v>1</v>
      </c>
      <c r="M317" s="324">
        <v>11</v>
      </c>
      <c r="N317" s="324" t="s">
        <v>19</v>
      </c>
      <c r="O317" s="325">
        <v>20</v>
      </c>
      <c r="P317" s="325">
        <v>225</v>
      </c>
      <c r="Q317" s="327" t="s">
        <v>23</v>
      </c>
      <c r="S317" s="323">
        <f t="shared" si="45"/>
        <v>311</v>
      </c>
      <c r="T317" s="324" t="s">
        <v>1</v>
      </c>
      <c r="U317" s="324">
        <v>10</v>
      </c>
      <c r="V317" s="324" t="s">
        <v>19</v>
      </c>
      <c r="W317" s="325">
        <v>24</v>
      </c>
      <c r="X317" s="325">
        <v>269</v>
      </c>
      <c r="Y317" s="327" t="s">
        <v>23</v>
      </c>
      <c r="AA317" s="341">
        <f t="shared" si="37"/>
        <v>26</v>
      </c>
      <c r="AB317" s="342" t="str">
        <f t="shared" si="37"/>
        <v>x</v>
      </c>
      <c r="AC317" s="343">
        <f t="shared" si="38"/>
        <v>293</v>
      </c>
      <c r="AD317" s="343" t="str">
        <f t="shared" si="38"/>
        <v>x</v>
      </c>
      <c r="AE317" s="342">
        <f t="shared" si="39"/>
        <v>20</v>
      </c>
      <c r="AF317" s="342" t="str">
        <f t="shared" si="39"/>
        <v>x</v>
      </c>
      <c r="AG317" s="343">
        <f t="shared" si="40"/>
        <v>225</v>
      </c>
      <c r="AH317" s="343" t="str">
        <f t="shared" si="40"/>
        <v>x</v>
      </c>
      <c r="AI317" s="342">
        <f t="shared" si="41"/>
        <v>24</v>
      </c>
      <c r="AJ317" s="342" t="str">
        <f t="shared" si="41"/>
        <v>x</v>
      </c>
      <c r="AK317" s="343">
        <f t="shared" si="42"/>
        <v>269</v>
      </c>
      <c r="AL317" s="348" t="str">
        <f t="shared" si="42"/>
        <v>x</v>
      </c>
      <c r="AN317" s="342" t="str">
        <f>IF(ISERROR(VLOOKUP($I317,'TB. Bantuan'!$C$3:$E$28,2,0)=0),"x",VLOOKUP($I317,'TB. Bantuan'!$C$3:$E$28,2,0))</f>
        <v>N</v>
      </c>
      <c r="AO317" s="342" t="str">
        <f>IF(ISERROR(VLOOKUP($Q317,'TB. Bantuan'!$C$3:$E$28,2,0)=0),"x",VLOOKUP($Q317,'TB. Bantuan'!$C$3:$E$28,2,0))</f>
        <v>N</v>
      </c>
      <c r="AP317" s="342" t="str">
        <f>IF(ISERROR(VLOOKUP($Y317,'TB. Bantuan'!$C$3:$E$28,2,0)=0),"x",VLOOKUP($Y317,'TB. Bantuan'!$C$3:$E$28,2,0))</f>
        <v>N</v>
      </c>
    </row>
    <row r="318" spans="2:42">
      <c r="B318" s="319" t="s">
        <v>21</v>
      </c>
      <c r="C318" s="323">
        <f t="shared" si="43"/>
        <v>312</v>
      </c>
      <c r="D318" s="324" t="s">
        <v>1</v>
      </c>
      <c r="E318" s="324">
        <v>12</v>
      </c>
      <c r="F318" s="324" t="s">
        <v>19</v>
      </c>
      <c r="G318" s="325">
        <v>22.5</v>
      </c>
      <c r="H318" s="325">
        <v>195</v>
      </c>
      <c r="I318" s="327" t="s">
        <v>23</v>
      </c>
      <c r="K318" s="323">
        <f t="shared" si="44"/>
        <v>312</v>
      </c>
      <c r="L318" s="324" t="s">
        <v>1</v>
      </c>
      <c r="M318" s="324">
        <v>11</v>
      </c>
      <c r="N318" s="324" t="s">
        <v>19</v>
      </c>
      <c r="O318" s="325">
        <v>22</v>
      </c>
      <c r="P318" s="325">
        <v>222</v>
      </c>
      <c r="Q318" s="327" t="s">
        <v>23</v>
      </c>
      <c r="S318" s="323">
        <f t="shared" si="45"/>
        <v>312</v>
      </c>
      <c r="T318" s="324" t="s">
        <v>1</v>
      </c>
      <c r="U318" s="324">
        <v>10</v>
      </c>
      <c r="V318" s="324" t="s">
        <v>19</v>
      </c>
      <c r="W318" s="325">
        <v>22.5</v>
      </c>
      <c r="X318" s="325">
        <v>177</v>
      </c>
      <c r="Y318" s="327" t="s">
        <v>23</v>
      </c>
      <c r="AA318" s="341">
        <f t="shared" si="37"/>
        <v>22.5</v>
      </c>
      <c r="AB318" s="342" t="str">
        <f t="shared" si="37"/>
        <v>x</v>
      </c>
      <c r="AC318" s="343">
        <f t="shared" si="38"/>
        <v>195</v>
      </c>
      <c r="AD318" s="343" t="str">
        <f t="shared" si="38"/>
        <v>x</v>
      </c>
      <c r="AE318" s="342">
        <f t="shared" si="39"/>
        <v>22</v>
      </c>
      <c r="AF318" s="342" t="str">
        <f t="shared" si="39"/>
        <v>x</v>
      </c>
      <c r="AG318" s="343">
        <f t="shared" si="40"/>
        <v>222</v>
      </c>
      <c r="AH318" s="343" t="str">
        <f t="shared" si="40"/>
        <v>x</v>
      </c>
      <c r="AI318" s="342">
        <f t="shared" si="41"/>
        <v>22.5</v>
      </c>
      <c r="AJ318" s="342" t="str">
        <f t="shared" si="41"/>
        <v>x</v>
      </c>
      <c r="AK318" s="343">
        <f t="shared" si="42"/>
        <v>177</v>
      </c>
      <c r="AL318" s="348" t="str">
        <f t="shared" si="42"/>
        <v>x</v>
      </c>
      <c r="AN318" s="342" t="str">
        <f>IF(ISERROR(VLOOKUP($I318,'TB. Bantuan'!$C$3:$E$28,2,0)=0),"x",VLOOKUP($I318,'TB. Bantuan'!$C$3:$E$28,2,0))</f>
        <v>N</v>
      </c>
      <c r="AO318" s="342" t="str">
        <f>IF(ISERROR(VLOOKUP($Q318,'TB. Bantuan'!$C$3:$E$28,2,0)=0),"x",VLOOKUP($Q318,'TB. Bantuan'!$C$3:$E$28,2,0))</f>
        <v>N</v>
      </c>
      <c r="AP318" s="342" t="str">
        <f>IF(ISERROR(VLOOKUP($Y318,'TB. Bantuan'!$C$3:$E$28,2,0)=0),"x",VLOOKUP($Y318,'TB. Bantuan'!$C$3:$E$28,2,0))</f>
        <v>N</v>
      </c>
    </row>
    <row r="319" spans="2:42">
      <c r="B319" s="319" t="s">
        <v>21</v>
      </c>
      <c r="C319" s="323">
        <f t="shared" si="43"/>
        <v>313</v>
      </c>
      <c r="D319" s="324" t="s">
        <v>1</v>
      </c>
      <c r="E319" s="324">
        <v>12</v>
      </c>
      <c r="F319" s="324" t="s">
        <v>19</v>
      </c>
      <c r="G319" s="325">
        <v>21</v>
      </c>
      <c r="H319" s="325">
        <v>256</v>
      </c>
      <c r="I319" s="327" t="s">
        <v>22</v>
      </c>
      <c r="K319" s="323">
        <f t="shared" si="44"/>
        <v>313</v>
      </c>
      <c r="L319" s="324" t="s">
        <v>1</v>
      </c>
      <c r="M319" s="324">
        <v>11</v>
      </c>
      <c r="N319" s="324" t="s">
        <v>19</v>
      </c>
      <c r="O319" s="325">
        <v>22</v>
      </c>
      <c r="P319" s="325">
        <v>274</v>
      </c>
      <c r="Q319" s="327" t="s">
        <v>23</v>
      </c>
      <c r="S319" s="323">
        <f t="shared" si="45"/>
        <v>313</v>
      </c>
      <c r="T319" s="324" t="s">
        <v>1</v>
      </c>
      <c r="U319" s="324">
        <v>10</v>
      </c>
      <c r="V319" s="324" t="s">
        <v>19</v>
      </c>
      <c r="W319" s="325">
        <v>19</v>
      </c>
      <c r="X319" s="325">
        <v>217</v>
      </c>
      <c r="Y319" s="327" t="s">
        <v>23</v>
      </c>
      <c r="AA319" s="341">
        <f t="shared" si="37"/>
        <v>21</v>
      </c>
      <c r="AB319" s="342" t="str">
        <f t="shared" si="37"/>
        <v>x</v>
      </c>
      <c r="AC319" s="343">
        <f t="shared" si="38"/>
        <v>256</v>
      </c>
      <c r="AD319" s="343" t="str">
        <f t="shared" si="38"/>
        <v>x</v>
      </c>
      <c r="AE319" s="342">
        <f t="shared" si="39"/>
        <v>22</v>
      </c>
      <c r="AF319" s="342" t="str">
        <f t="shared" si="39"/>
        <v>x</v>
      </c>
      <c r="AG319" s="343">
        <f t="shared" si="40"/>
        <v>274</v>
      </c>
      <c r="AH319" s="343" t="str">
        <f t="shared" si="40"/>
        <v>x</v>
      </c>
      <c r="AI319" s="342">
        <f t="shared" si="41"/>
        <v>19</v>
      </c>
      <c r="AJ319" s="342" t="str">
        <f t="shared" si="41"/>
        <v>x</v>
      </c>
      <c r="AK319" s="343">
        <f t="shared" si="42"/>
        <v>217</v>
      </c>
      <c r="AL319" s="348" t="str">
        <f t="shared" si="42"/>
        <v>x</v>
      </c>
      <c r="AN319" s="342" t="str">
        <f>IF(ISERROR(VLOOKUP($I319,'TB. Bantuan'!$C$3:$E$28,2,0)=0),"x",VLOOKUP($I319,'TB. Bantuan'!$C$3:$E$28,2,0))</f>
        <v>T2</v>
      </c>
      <c r="AO319" s="342" t="str">
        <f>IF(ISERROR(VLOOKUP($Q319,'TB. Bantuan'!$C$3:$E$28,2,0)=0),"x",VLOOKUP($Q319,'TB. Bantuan'!$C$3:$E$28,2,0))</f>
        <v>N</v>
      </c>
      <c r="AP319" s="342" t="str">
        <f>IF(ISERROR(VLOOKUP($Y319,'TB. Bantuan'!$C$3:$E$28,2,0)=0),"x",VLOOKUP($Y319,'TB. Bantuan'!$C$3:$E$28,2,0))</f>
        <v>N</v>
      </c>
    </row>
    <row r="320" spans="2:42">
      <c r="B320" s="319" t="s">
        <v>21</v>
      </c>
      <c r="C320" s="323">
        <f t="shared" si="43"/>
        <v>314</v>
      </c>
      <c r="D320" s="324" t="s">
        <v>1</v>
      </c>
      <c r="E320" s="324">
        <v>12</v>
      </c>
      <c r="F320" s="324" t="s">
        <v>19</v>
      </c>
      <c r="G320" s="325">
        <v>18</v>
      </c>
      <c r="H320" s="325">
        <v>211</v>
      </c>
      <c r="I320" s="327" t="s">
        <v>23</v>
      </c>
      <c r="K320" s="323">
        <f t="shared" si="44"/>
        <v>314</v>
      </c>
      <c r="L320" s="324" t="s">
        <v>1</v>
      </c>
      <c r="M320" s="324">
        <v>11</v>
      </c>
      <c r="N320" s="324" t="s">
        <v>19</v>
      </c>
      <c r="O320" s="325">
        <v>20</v>
      </c>
      <c r="P320" s="325">
        <v>230</v>
      </c>
      <c r="Q320" s="327" t="s">
        <v>23</v>
      </c>
      <c r="S320" s="323">
        <f t="shared" si="45"/>
        <v>314</v>
      </c>
      <c r="T320" s="324" t="s">
        <v>1</v>
      </c>
      <c r="U320" s="324">
        <v>10</v>
      </c>
      <c r="V320" s="324" t="s">
        <v>19</v>
      </c>
      <c r="W320" s="325">
        <v>18</v>
      </c>
      <c r="X320" s="325">
        <v>172</v>
      </c>
      <c r="Y320" s="327" t="s">
        <v>23</v>
      </c>
      <c r="AA320" s="341">
        <f t="shared" si="37"/>
        <v>18</v>
      </c>
      <c r="AB320" s="342" t="str">
        <f t="shared" si="37"/>
        <v>x</v>
      </c>
      <c r="AC320" s="343">
        <f t="shared" si="38"/>
        <v>211</v>
      </c>
      <c r="AD320" s="343" t="str">
        <f t="shared" si="38"/>
        <v>x</v>
      </c>
      <c r="AE320" s="342">
        <f t="shared" si="39"/>
        <v>20</v>
      </c>
      <c r="AF320" s="342" t="str">
        <f t="shared" si="39"/>
        <v>x</v>
      </c>
      <c r="AG320" s="343">
        <f t="shared" si="40"/>
        <v>230</v>
      </c>
      <c r="AH320" s="343" t="str">
        <f t="shared" si="40"/>
        <v>x</v>
      </c>
      <c r="AI320" s="342">
        <f t="shared" si="41"/>
        <v>18</v>
      </c>
      <c r="AJ320" s="342" t="str">
        <f t="shared" si="41"/>
        <v>x</v>
      </c>
      <c r="AK320" s="343">
        <f t="shared" si="42"/>
        <v>172</v>
      </c>
      <c r="AL320" s="348" t="str">
        <f t="shared" si="42"/>
        <v>x</v>
      </c>
      <c r="AN320" s="342" t="str">
        <f>IF(ISERROR(VLOOKUP($I320,'TB. Bantuan'!$C$3:$E$28,2,0)=0),"x",VLOOKUP($I320,'TB. Bantuan'!$C$3:$E$28,2,0))</f>
        <v>N</v>
      </c>
      <c r="AO320" s="342" t="str">
        <f>IF(ISERROR(VLOOKUP($Q320,'TB. Bantuan'!$C$3:$E$28,2,0)=0),"x",VLOOKUP($Q320,'TB. Bantuan'!$C$3:$E$28,2,0))</f>
        <v>N</v>
      </c>
      <c r="AP320" s="342" t="str">
        <f>IF(ISERROR(VLOOKUP($Y320,'TB. Bantuan'!$C$3:$E$28,2,0)=0),"x",VLOOKUP($Y320,'TB. Bantuan'!$C$3:$E$28,2,0))</f>
        <v>N</v>
      </c>
    </row>
    <row r="321" spans="2:42">
      <c r="B321" s="319" t="s">
        <v>21</v>
      </c>
      <c r="C321" s="323">
        <f t="shared" si="43"/>
        <v>315</v>
      </c>
      <c r="D321" s="324" t="s">
        <v>1</v>
      </c>
      <c r="E321" s="324">
        <v>12</v>
      </c>
      <c r="F321" s="324" t="s">
        <v>19</v>
      </c>
      <c r="G321" s="325">
        <v>24</v>
      </c>
      <c r="H321" s="325">
        <v>287</v>
      </c>
      <c r="I321" s="327" t="s">
        <v>23</v>
      </c>
      <c r="K321" s="323">
        <f t="shared" si="44"/>
        <v>315</v>
      </c>
      <c r="L321" s="324" t="s">
        <v>1</v>
      </c>
      <c r="M321" s="324">
        <v>11</v>
      </c>
      <c r="N321" s="324" t="s">
        <v>19</v>
      </c>
      <c r="O321" s="325">
        <v>25</v>
      </c>
      <c r="P321" s="325">
        <v>265</v>
      </c>
      <c r="Q321" s="327" t="s">
        <v>23</v>
      </c>
      <c r="S321" s="323">
        <f t="shared" si="45"/>
        <v>315</v>
      </c>
      <c r="T321" s="324" t="s">
        <v>1</v>
      </c>
      <c r="U321" s="324">
        <v>10</v>
      </c>
      <c r="V321" s="324" t="s">
        <v>19</v>
      </c>
      <c r="W321" s="325">
        <v>27</v>
      </c>
      <c r="X321" s="325">
        <v>301</v>
      </c>
      <c r="Y321" s="327" t="s">
        <v>23</v>
      </c>
      <c r="AA321" s="341">
        <f t="shared" si="37"/>
        <v>24</v>
      </c>
      <c r="AB321" s="342" t="str">
        <f t="shared" si="37"/>
        <v>x</v>
      </c>
      <c r="AC321" s="343">
        <f t="shared" si="38"/>
        <v>287</v>
      </c>
      <c r="AD321" s="343" t="str">
        <f t="shared" si="38"/>
        <v>x</v>
      </c>
      <c r="AE321" s="342">
        <f t="shared" si="39"/>
        <v>25</v>
      </c>
      <c r="AF321" s="342" t="str">
        <f t="shared" si="39"/>
        <v>x</v>
      </c>
      <c r="AG321" s="343">
        <f t="shared" si="40"/>
        <v>265</v>
      </c>
      <c r="AH321" s="343" t="str">
        <f t="shared" si="40"/>
        <v>x</v>
      </c>
      <c r="AI321" s="342">
        <f t="shared" si="41"/>
        <v>27</v>
      </c>
      <c r="AJ321" s="342" t="str">
        <f t="shared" si="41"/>
        <v>x</v>
      </c>
      <c r="AK321" s="343">
        <f t="shared" si="42"/>
        <v>301</v>
      </c>
      <c r="AL321" s="348" t="str">
        <f t="shared" si="42"/>
        <v>x</v>
      </c>
      <c r="AN321" s="342" t="str">
        <f>IF(ISERROR(VLOOKUP($I321,'TB. Bantuan'!$C$3:$E$28,2,0)=0),"x",VLOOKUP($I321,'TB. Bantuan'!$C$3:$E$28,2,0))</f>
        <v>N</v>
      </c>
      <c r="AO321" s="342" t="str">
        <f>IF(ISERROR(VLOOKUP($Q321,'TB. Bantuan'!$C$3:$E$28,2,0)=0),"x",VLOOKUP($Q321,'TB. Bantuan'!$C$3:$E$28,2,0))</f>
        <v>N</v>
      </c>
      <c r="AP321" s="342" t="str">
        <f>IF(ISERROR(VLOOKUP($Y321,'TB. Bantuan'!$C$3:$E$28,2,0)=0),"x",VLOOKUP($Y321,'TB. Bantuan'!$C$3:$E$28,2,0))</f>
        <v>N</v>
      </c>
    </row>
    <row r="322" spans="2:42">
      <c r="B322" s="319" t="s">
        <v>21</v>
      </c>
      <c r="C322" s="323">
        <f t="shared" si="43"/>
        <v>316</v>
      </c>
      <c r="D322" s="324" t="s">
        <v>1</v>
      </c>
      <c r="E322" s="324">
        <v>12</v>
      </c>
      <c r="F322" s="324" t="s">
        <v>19</v>
      </c>
      <c r="G322" s="325">
        <v>24</v>
      </c>
      <c r="H322" s="325">
        <v>285</v>
      </c>
      <c r="I322" s="327" t="s">
        <v>22</v>
      </c>
      <c r="K322" s="323">
        <f t="shared" si="44"/>
        <v>316</v>
      </c>
      <c r="L322" s="324" t="s">
        <v>1</v>
      </c>
      <c r="M322" s="324">
        <v>11</v>
      </c>
      <c r="N322" s="324" t="s">
        <v>19</v>
      </c>
      <c r="O322" s="325">
        <v>15</v>
      </c>
      <c r="P322" s="325">
        <v>1222</v>
      </c>
      <c r="Q322" s="327" t="s">
        <v>23</v>
      </c>
      <c r="S322" s="323">
        <f t="shared" si="45"/>
        <v>316</v>
      </c>
      <c r="T322" s="324" t="s">
        <v>1</v>
      </c>
      <c r="U322" s="324">
        <v>10</v>
      </c>
      <c r="V322" s="324" t="s">
        <v>19</v>
      </c>
      <c r="W322" s="325">
        <v>23</v>
      </c>
      <c r="X322" s="325">
        <v>294</v>
      </c>
      <c r="Y322" s="327" t="s">
        <v>23</v>
      </c>
      <c r="AA322" s="341">
        <f t="shared" si="37"/>
        <v>24</v>
      </c>
      <c r="AB322" s="342" t="str">
        <f t="shared" si="37"/>
        <v>x</v>
      </c>
      <c r="AC322" s="343">
        <f t="shared" si="38"/>
        <v>285</v>
      </c>
      <c r="AD322" s="343" t="str">
        <f t="shared" si="38"/>
        <v>x</v>
      </c>
      <c r="AE322" s="342">
        <f t="shared" si="39"/>
        <v>15</v>
      </c>
      <c r="AF322" s="342" t="str">
        <f t="shared" si="39"/>
        <v>x</v>
      </c>
      <c r="AG322" s="343">
        <f t="shared" si="40"/>
        <v>1222</v>
      </c>
      <c r="AH322" s="343" t="str">
        <f t="shared" si="40"/>
        <v>x</v>
      </c>
      <c r="AI322" s="342">
        <f t="shared" si="41"/>
        <v>23</v>
      </c>
      <c r="AJ322" s="342" t="str">
        <f t="shared" si="41"/>
        <v>x</v>
      </c>
      <c r="AK322" s="343">
        <f t="shared" si="42"/>
        <v>294</v>
      </c>
      <c r="AL322" s="348" t="str">
        <f t="shared" si="42"/>
        <v>x</v>
      </c>
      <c r="AN322" s="342" t="str">
        <f>IF(ISERROR(VLOOKUP($I322,'TB. Bantuan'!$C$3:$E$28,2,0)=0),"x",VLOOKUP($I322,'TB. Bantuan'!$C$3:$E$28,2,0))</f>
        <v>T2</v>
      </c>
      <c r="AO322" s="342" t="str">
        <f>IF(ISERROR(VLOOKUP($Q322,'TB. Bantuan'!$C$3:$E$28,2,0)=0),"x",VLOOKUP($Q322,'TB. Bantuan'!$C$3:$E$28,2,0))</f>
        <v>N</v>
      </c>
      <c r="AP322" s="342" t="str">
        <f>IF(ISERROR(VLOOKUP($Y322,'TB. Bantuan'!$C$3:$E$28,2,0)=0),"x",VLOOKUP($Y322,'TB. Bantuan'!$C$3:$E$28,2,0))</f>
        <v>N</v>
      </c>
    </row>
    <row r="323" spans="2:42">
      <c r="B323" s="319" t="s">
        <v>21</v>
      </c>
      <c r="C323" s="323">
        <f t="shared" si="43"/>
        <v>317</v>
      </c>
      <c r="D323" s="324" t="s">
        <v>1</v>
      </c>
      <c r="E323" s="324">
        <v>12</v>
      </c>
      <c r="F323" s="324" t="s">
        <v>19</v>
      </c>
      <c r="G323" s="325">
        <v>22</v>
      </c>
      <c r="H323" s="325">
        <v>179</v>
      </c>
      <c r="I323" s="327" t="s">
        <v>23</v>
      </c>
      <c r="K323" s="323">
        <f t="shared" si="44"/>
        <v>317</v>
      </c>
      <c r="L323" s="324" t="s">
        <v>1</v>
      </c>
      <c r="M323" s="324">
        <v>11</v>
      </c>
      <c r="N323" s="324" t="s">
        <v>19</v>
      </c>
      <c r="O323" s="325">
        <v>21</v>
      </c>
      <c r="P323" s="325">
        <v>161</v>
      </c>
      <c r="Q323" s="327" t="s">
        <v>24</v>
      </c>
      <c r="S323" s="323">
        <f t="shared" si="45"/>
        <v>317</v>
      </c>
      <c r="T323" s="324" t="s">
        <v>1</v>
      </c>
      <c r="U323" s="324">
        <v>10</v>
      </c>
      <c r="V323" s="324" t="s">
        <v>19</v>
      </c>
      <c r="W323" s="325">
        <v>22</v>
      </c>
      <c r="X323" s="325">
        <v>271</v>
      </c>
      <c r="Y323" s="327" t="s">
        <v>23</v>
      </c>
      <c r="AA323" s="341">
        <f t="shared" si="37"/>
        <v>22</v>
      </c>
      <c r="AB323" s="342" t="str">
        <f t="shared" si="37"/>
        <v>x</v>
      </c>
      <c r="AC323" s="343">
        <f t="shared" si="38"/>
        <v>179</v>
      </c>
      <c r="AD323" s="343" t="str">
        <f t="shared" si="38"/>
        <v>x</v>
      </c>
      <c r="AE323" s="342">
        <f t="shared" si="39"/>
        <v>21</v>
      </c>
      <c r="AF323" s="342" t="str">
        <f t="shared" si="39"/>
        <v>x</v>
      </c>
      <c r="AG323" s="343">
        <f t="shared" si="40"/>
        <v>161</v>
      </c>
      <c r="AH323" s="343" t="str">
        <f t="shared" si="40"/>
        <v>x</v>
      </c>
      <c r="AI323" s="342">
        <f t="shared" si="41"/>
        <v>22</v>
      </c>
      <c r="AJ323" s="342" t="str">
        <f t="shared" si="41"/>
        <v>x</v>
      </c>
      <c r="AK323" s="343">
        <f t="shared" si="42"/>
        <v>271</v>
      </c>
      <c r="AL323" s="348" t="str">
        <f t="shared" si="42"/>
        <v>x</v>
      </c>
      <c r="AN323" s="342" t="str">
        <f>IF(ISERROR(VLOOKUP($I323,'TB. Bantuan'!$C$3:$E$28,2,0)=0),"x",VLOOKUP($I323,'TB. Bantuan'!$C$3:$E$28,2,0))</f>
        <v>N</v>
      </c>
      <c r="AO323" s="342" t="str">
        <f>IF(ISERROR(VLOOKUP($Q323,'TB. Bantuan'!$C$3:$E$28,2,0)=0),"x",VLOOKUP($Q323,'TB. Bantuan'!$C$3:$E$28,2,0))</f>
        <v>DT</v>
      </c>
      <c r="AP323" s="342" t="str">
        <f>IF(ISERROR(VLOOKUP($Y323,'TB. Bantuan'!$C$3:$E$28,2,0)=0),"x",VLOOKUP($Y323,'TB. Bantuan'!$C$3:$E$28,2,0))</f>
        <v>N</v>
      </c>
    </row>
    <row r="324" spans="2:42">
      <c r="B324" s="319" t="s">
        <v>21</v>
      </c>
      <c r="C324" s="323">
        <f t="shared" si="43"/>
        <v>318</v>
      </c>
      <c r="D324" s="324" t="s">
        <v>1</v>
      </c>
      <c r="E324" s="324">
        <v>12</v>
      </c>
      <c r="F324" s="324" t="s">
        <v>19</v>
      </c>
      <c r="G324" s="325">
        <v>22</v>
      </c>
      <c r="H324" s="325">
        <v>151</v>
      </c>
      <c r="I324" s="327" t="s">
        <v>23</v>
      </c>
      <c r="K324" s="323">
        <f t="shared" si="44"/>
        <v>318</v>
      </c>
      <c r="L324" s="324" t="s">
        <v>1</v>
      </c>
      <c r="M324" s="324">
        <v>11</v>
      </c>
      <c r="N324" s="324" t="s">
        <v>19</v>
      </c>
      <c r="O324" s="325">
        <v>23</v>
      </c>
      <c r="P324" s="325">
        <v>201</v>
      </c>
      <c r="Q324" s="327" t="s">
        <v>23</v>
      </c>
      <c r="S324" s="323">
        <f t="shared" si="45"/>
        <v>318</v>
      </c>
      <c r="T324" s="324" t="s">
        <v>1</v>
      </c>
      <c r="U324" s="324">
        <v>10</v>
      </c>
      <c r="V324" s="324" t="s">
        <v>19</v>
      </c>
      <c r="W324" s="325">
        <v>24</v>
      </c>
      <c r="X324" s="325">
        <v>224</v>
      </c>
      <c r="Y324" s="327" t="s">
        <v>23</v>
      </c>
      <c r="AA324" s="341">
        <f t="shared" si="37"/>
        <v>22</v>
      </c>
      <c r="AB324" s="342" t="str">
        <f t="shared" si="37"/>
        <v>x</v>
      </c>
      <c r="AC324" s="343">
        <f t="shared" si="38"/>
        <v>151</v>
      </c>
      <c r="AD324" s="343" t="str">
        <f t="shared" si="38"/>
        <v>x</v>
      </c>
      <c r="AE324" s="342">
        <f t="shared" si="39"/>
        <v>23</v>
      </c>
      <c r="AF324" s="342" t="str">
        <f t="shared" si="39"/>
        <v>x</v>
      </c>
      <c r="AG324" s="343">
        <f t="shared" si="40"/>
        <v>201</v>
      </c>
      <c r="AH324" s="343" t="str">
        <f t="shared" si="40"/>
        <v>x</v>
      </c>
      <c r="AI324" s="342">
        <f t="shared" si="41"/>
        <v>24</v>
      </c>
      <c r="AJ324" s="342" t="str">
        <f t="shared" si="41"/>
        <v>x</v>
      </c>
      <c r="AK324" s="343">
        <f t="shared" si="42"/>
        <v>224</v>
      </c>
      <c r="AL324" s="348" t="str">
        <f t="shared" si="42"/>
        <v>x</v>
      </c>
      <c r="AN324" s="342" t="str">
        <f>IF(ISERROR(VLOOKUP($I324,'TB. Bantuan'!$C$3:$E$28,2,0)=0),"x",VLOOKUP($I324,'TB. Bantuan'!$C$3:$E$28,2,0))</f>
        <v>N</v>
      </c>
      <c r="AO324" s="342" t="str">
        <f>IF(ISERROR(VLOOKUP($Q324,'TB. Bantuan'!$C$3:$E$28,2,0)=0),"x",VLOOKUP($Q324,'TB. Bantuan'!$C$3:$E$28,2,0))</f>
        <v>N</v>
      </c>
      <c r="AP324" s="342" t="str">
        <f>IF(ISERROR(VLOOKUP($Y324,'TB. Bantuan'!$C$3:$E$28,2,0)=0),"x",VLOOKUP($Y324,'TB. Bantuan'!$C$3:$E$28,2,0))</f>
        <v>N</v>
      </c>
    </row>
    <row r="325" spans="2:42">
      <c r="B325" s="319" t="s">
        <v>21</v>
      </c>
      <c r="C325" s="323">
        <f t="shared" si="43"/>
        <v>319</v>
      </c>
      <c r="D325" s="324" t="s">
        <v>1</v>
      </c>
      <c r="E325" s="324">
        <v>12</v>
      </c>
      <c r="F325" s="324" t="s">
        <v>19</v>
      </c>
      <c r="G325" s="325">
        <v>23</v>
      </c>
      <c r="H325" s="325">
        <v>315</v>
      </c>
      <c r="I325" s="327" t="s">
        <v>22</v>
      </c>
      <c r="K325" s="323">
        <f t="shared" si="44"/>
        <v>319</v>
      </c>
      <c r="L325" s="324" t="s">
        <v>1</v>
      </c>
      <c r="M325" s="324">
        <v>11</v>
      </c>
      <c r="N325" s="324" t="s">
        <v>19</v>
      </c>
      <c r="O325" s="325">
        <v>24</v>
      </c>
      <c r="P325" s="325">
        <v>310</v>
      </c>
      <c r="Q325" s="327" t="s">
        <v>23</v>
      </c>
      <c r="S325" s="323">
        <f t="shared" si="45"/>
        <v>319</v>
      </c>
      <c r="T325" s="324" t="s">
        <v>1</v>
      </c>
      <c r="U325" s="324">
        <v>10</v>
      </c>
      <c r="V325" s="324" t="s">
        <v>19</v>
      </c>
      <c r="W325" s="325">
        <v>18.5</v>
      </c>
      <c r="X325" s="325">
        <v>225</v>
      </c>
      <c r="Y325" s="327" t="s">
        <v>23</v>
      </c>
      <c r="AA325" s="341">
        <f t="shared" si="37"/>
        <v>23</v>
      </c>
      <c r="AB325" s="342" t="str">
        <f t="shared" si="37"/>
        <v>x</v>
      </c>
      <c r="AC325" s="343">
        <f t="shared" si="38"/>
        <v>315</v>
      </c>
      <c r="AD325" s="343" t="str">
        <f t="shared" si="38"/>
        <v>x</v>
      </c>
      <c r="AE325" s="342">
        <f t="shared" si="39"/>
        <v>24</v>
      </c>
      <c r="AF325" s="342" t="str">
        <f t="shared" si="39"/>
        <v>x</v>
      </c>
      <c r="AG325" s="343">
        <f t="shared" si="40"/>
        <v>310</v>
      </c>
      <c r="AH325" s="343" t="str">
        <f t="shared" si="40"/>
        <v>x</v>
      </c>
      <c r="AI325" s="342">
        <f t="shared" si="41"/>
        <v>18.5</v>
      </c>
      <c r="AJ325" s="342" t="str">
        <f t="shared" si="41"/>
        <v>x</v>
      </c>
      <c r="AK325" s="343">
        <f t="shared" si="42"/>
        <v>225</v>
      </c>
      <c r="AL325" s="348" t="str">
        <f t="shared" si="42"/>
        <v>x</v>
      </c>
      <c r="AN325" s="342" t="str">
        <f>IF(ISERROR(VLOOKUP($I325,'TB. Bantuan'!$C$3:$E$28,2,0)=0),"x",VLOOKUP($I325,'TB. Bantuan'!$C$3:$E$28,2,0))</f>
        <v>T2</v>
      </c>
      <c r="AO325" s="342" t="str">
        <f>IF(ISERROR(VLOOKUP($Q325,'TB. Bantuan'!$C$3:$E$28,2,0)=0),"x",VLOOKUP($Q325,'TB. Bantuan'!$C$3:$E$28,2,0))</f>
        <v>N</v>
      </c>
      <c r="AP325" s="342" t="str">
        <f>IF(ISERROR(VLOOKUP($Y325,'TB. Bantuan'!$C$3:$E$28,2,0)=0),"x",VLOOKUP($Y325,'TB. Bantuan'!$C$3:$E$28,2,0))</f>
        <v>N</v>
      </c>
    </row>
    <row r="326" spans="2:42">
      <c r="B326" s="319" t="s">
        <v>21</v>
      </c>
      <c r="C326" s="323">
        <f t="shared" si="43"/>
        <v>320</v>
      </c>
      <c r="D326" s="324" t="s">
        <v>1</v>
      </c>
      <c r="E326" s="324">
        <v>12</v>
      </c>
      <c r="F326" s="324" t="s">
        <v>19</v>
      </c>
      <c r="G326" s="325">
        <v>18</v>
      </c>
      <c r="H326" s="325">
        <v>167</v>
      </c>
      <c r="I326" s="327" t="s">
        <v>23</v>
      </c>
      <c r="K326" s="323">
        <f t="shared" si="44"/>
        <v>320</v>
      </c>
      <c r="L326" s="324" t="s">
        <v>1</v>
      </c>
      <c r="M326" s="324">
        <v>11</v>
      </c>
      <c r="N326" s="324" t="s">
        <v>19</v>
      </c>
      <c r="O326" s="325">
        <v>26</v>
      </c>
      <c r="P326" s="325">
        <v>325</v>
      </c>
      <c r="Q326" s="327" t="s">
        <v>23</v>
      </c>
      <c r="S326" s="323">
        <f t="shared" si="45"/>
        <v>320</v>
      </c>
      <c r="T326" s="324" t="s">
        <v>1</v>
      </c>
      <c r="U326" s="324">
        <v>10</v>
      </c>
      <c r="V326" s="324" t="s">
        <v>19</v>
      </c>
      <c r="W326" s="325">
        <v>23</v>
      </c>
      <c r="X326" s="325">
        <v>286</v>
      </c>
      <c r="Y326" s="327" t="s">
        <v>23</v>
      </c>
      <c r="AA326" s="341">
        <f t="shared" si="37"/>
        <v>18</v>
      </c>
      <c r="AB326" s="342" t="str">
        <f t="shared" si="37"/>
        <v>x</v>
      </c>
      <c r="AC326" s="343">
        <f t="shared" si="38"/>
        <v>167</v>
      </c>
      <c r="AD326" s="343" t="str">
        <f t="shared" si="38"/>
        <v>x</v>
      </c>
      <c r="AE326" s="342">
        <f t="shared" si="39"/>
        <v>26</v>
      </c>
      <c r="AF326" s="342" t="str">
        <f t="shared" si="39"/>
        <v>x</v>
      </c>
      <c r="AG326" s="343">
        <f t="shared" si="40"/>
        <v>325</v>
      </c>
      <c r="AH326" s="343" t="str">
        <f t="shared" si="40"/>
        <v>x</v>
      </c>
      <c r="AI326" s="342">
        <f t="shared" si="41"/>
        <v>23</v>
      </c>
      <c r="AJ326" s="342" t="str">
        <f t="shared" si="41"/>
        <v>x</v>
      </c>
      <c r="AK326" s="343">
        <f t="shared" si="42"/>
        <v>286</v>
      </c>
      <c r="AL326" s="348" t="str">
        <f t="shared" si="42"/>
        <v>x</v>
      </c>
      <c r="AN326" s="342" t="str">
        <f>IF(ISERROR(VLOOKUP($I326,'TB. Bantuan'!$C$3:$E$28,2,0)=0),"x",VLOOKUP($I326,'TB. Bantuan'!$C$3:$E$28,2,0))</f>
        <v>N</v>
      </c>
      <c r="AO326" s="342" t="str">
        <f>IF(ISERROR(VLOOKUP($Q326,'TB. Bantuan'!$C$3:$E$28,2,0)=0),"x",VLOOKUP($Q326,'TB. Bantuan'!$C$3:$E$28,2,0))</f>
        <v>N</v>
      </c>
      <c r="AP326" s="342" t="str">
        <f>IF(ISERROR(VLOOKUP($Y326,'TB. Bantuan'!$C$3:$E$28,2,0)=0),"x",VLOOKUP($Y326,'TB. Bantuan'!$C$3:$E$28,2,0))</f>
        <v>N</v>
      </c>
    </row>
    <row r="327" spans="2:42">
      <c r="B327" s="319" t="s">
        <v>21</v>
      </c>
      <c r="C327" s="323">
        <f t="shared" si="43"/>
        <v>321</v>
      </c>
      <c r="D327" s="324" t="s">
        <v>1</v>
      </c>
      <c r="E327" s="324">
        <v>12</v>
      </c>
      <c r="F327" s="324" t="s">
        <v>19</v>
      </c>
      <c r="G327" s="325">
        <v>15</v>
      </c>
      <c r="H327" s="325">
        <v>152</v>
      </c>
      <c r="I327" s="327" t="s">
        <v>24</v>
      </c>
      <c r="K327" s="323">
        <f t="shared" si="44"/>
        <v>321</v>
      </c>
      <c r="L327" s="324" t="s">
        <v>1</v>
      </c>
      <c r="M327" s="324">
        <v>11</v>
      </c>
      <c r="N327" s="324" t="s">
        <v>19</v>
      </c>
      <c r="O327" s="325">
        <v>19.5</v>
      </c>
      <c r="P327" s="325">
        <v>177</v>
      </c>
      <c r="Q327" s="327" t="s">
        <v>23</v>
      </c>
      <c r="S327" s="323">
        <f t="shared" si="45"/>
        <v>321</v>
      </c>
      <c r="T327" s="324" t="s">
        <v>1</v>
      </c>
      <c r="U327" s="324">
        <v>10</v>
      </c>
      <c r="V327" s="324" t="s">
        <v>19</v>
      </c>
      <c r="W327" s="325">
        <v>25.5</v>
      </c>
      <c r="X327" s="325">
        <v>362</v>
      </c>
      <c r="Y327" s="327" t="s">
        <v>23</v>
      </c>
      <c r="AA327" s="341">
        <f t="shared" si="37"/>
        <v>15</v>
      </c>
      <c r="AB327" s="342" t="str">
        <f t="shared" si="37"/>
        <v>x</v>
      </c>
      <c r="AC327" s="343">
        <f t="shared" si="38"/>
        <v>152</v>
      </c>
      <c r="AD327" s="343" t="str">
        <f t="shared" si="38"/>
        <v>x</v>
      </c>
      <c r="AE327" s="342">
        <f t="shared" si="39"/>
        <v>19.5</v>
      </c>
      <c r="AF327" s="342" t="str">
        <f t="shared" si="39"/>
        <v>x</v>
      </c>
      <c r="AG327" s="343">
        <f t="shared" si="40"/>
        <v>177</v>
      </c>
      <c r="AH327" s="343" t="str">
        <f t="shared" si="40"/>
        <v>x</v>
      </c>
      <c r="AI327" s="342">
        <f t="shared" si="41"/>
        <v>25.5</v>
      </c>
      <c r="AJ327" s="342" t="str">
        <f t="shared" si="41"/>
        <v>x</v>
      </c>
      <c r="AK327" s="343">
        <f t="shared" si="42"/>
        <v>362</v>
      </c>
      <c r="AL327" s="348" t="str">
        <f t="shared" si="42"/>
        <v>x</v>
      </c>
      <c r="AN327" s="342" t="str">
        <f>IF(ISERROR(VLOOKUP($I327,'TB. Bantuan'!$C$3:$E$28,2,0)=0),"x",VLOOKUP($I327,'TB. Bantuan'!$C$3:$E$28,2,0))</f>
        <v>DT</v>
      </c>
      <c r="AO327" s="342" t="str">
        <f>IF(ISERROR(VLOOKUP($Q327,'TB. Bantuan'!$C$3:$E$28,2,0)=0),"x",VLOOKUP($Q327,'TB. Bantuan'!$C$3:$E$28,2,0))</f>
        <v>N</v>
      </c>
      <c r="AP327" s="342" t="str">
        <f>IF(ISERROR(VLOOKUP($Y327,'TB. Bantuan'!$C$3:$E$28,2,0)=0),"x",VLOOKUP($Y327,'TB. Bantuan'!$C$3:$E$28,2,0))</f>
        <v>N</v>
      </c>
    </row>
    <row r="328" spans="2:42">
      <c r="B328" s="319" t="s">
        <v>21</v>
      </c>
      <c r="C328" s="323">
        <f t="shared" si="43"/>
        <v>322</v>
      </c>
      <c r="D328" s="324" t="s">
        <v>1</v>
      </c>
      <c r="E328" s="324">
        <v>12</v>
      </c>
      <c r="F328" s="324" t="s">
        <v>19</v>
      </c>
      <c r="G328" s="325">
        <v>25</v>
      </c>
      <c r="H328" s="325">
        <v>386</v>
      </c>
      <c r="I328" s="327" t="s">
        <v>23</v>
      </c>
      <c r="K328" s="323">
        <f t="shared" si="44"/>
        <v>322</v>
      </c>
      <c r="L328" s="324" t="s">
        <v>1</v>
      </c>
      <c r="M328" s="324">
        <v>11</v>
      </c>
      <c r="N328" s="324" t="s">
        <v>19</v>
      </c>
      <c r="O328" s="325">
        <v>23</v>
      </c>
      <c r="P328" s="325">
        <v>223</v>
      </c>
      <c r="Q328" s="327" t="s">
        <v>23</v>
      </c>
      <c r="S328" s="323">
        <f t="shared" si="45"/>
        <v>322</v>
      </c>
      <c r="T328" s="324" t="s">
        <v>1</v>
      </c>
      <c r="U328" s="324">
        <v>10</v>
      </c>
      <c r="V328" s="324" t="s">
        <v>19</v>
      </c>
      <c r="W328" s="325">
        <v>24</v>
      </c>
      <c r="X328" s="325">
        <v>196</v>
      </c>
      <c r="Y328" s="327" t="s">
        <v>23</v>
      </c>
      <c r="AA328" s="341">
        <f t="shared" ref="AA328:AB391" si="46">IF($F328=AA$5,$G328,"x")</f>
        <v>25</v>
      </c>
      <c r="AB328" s="342" t="str">
        <f t="shared" si="46"/>
        <v>x</v>
      </c>
      <c r="AC328" s="343">
        <f t="shared" ref="AC328:AD391" si="47">IF($F328=AC$5,$H328,"x")</f>
        <v>386</v>
      </c>
      <c r="AD328" s="343" t="str">
        <f t="shared" si="47"/>
        <v>x</v>
      </c>
      <c r="AE328" s="342">
        <f t="shared" ref="AE328:AF391" si="48">IF($N328=AE$5,$O328,"x")</f>
        <v>23</v>
      </c>
      <c r="AF328" s="342" t="str">
        <f t="shared" si="48"/>
        <v>x</v>
      </c>
      <c r="AG328" s="343">
        <f t="shared" ref="AG328:AH391" si="49">IF($N328=AG$5,$P328,"x")</f>
        <v>223</v>
      </c>
      <c r="AH328" s="343" t="str">
        <f t="shared" si="49"/>
        <v>x</v>
      </c>
      <c r="AI328" s="342">
        <f t="shared" ref="AI328:AJ391" si="50">IF($V328=AI$5,$W328,"x")</f>
        <v>24</v>
      </c>
      <c r="AJ328" s="342" t="str">
        <f t="shared" si="50"/>
        <v>x</v>
      </c>
      <c r="AK328" s="343">
        <f t="shared" ref="AK328:AL391" si="51">IF($V328=AK$5,$X328,"x")</f>
        <v>196</v>
      </c>
      <c r="AL328" s="348" t="str">
        <f t="shared" si="51"/>
        <v>x</v>
      </c>
      <c r="AN328" s="342" t="str">
        <f>IF(ISERROR(VLOOKUP($I328,'TB. Bantuan'!$C$3:$E$28,2,0)=0),"x",VLOOKUP($I328,'TB. Bantuan'!$C$3:$E$28,2,0))</f>
        <v>N</v>
      </c>
      <c r="AO328" s="342" t="str">
        <f>IF(ISERROR(VLOOKUP($Q328,'TB. Bantuan'!$C$3:$E$28,2,0)=0),"x",VLOOKUP($Q328,'TB. Bantuan'!$C$3:$E$28,2,0))</f>
        <v>N</v>
      </c>
      <c r="AP328" s="342" t="str">
        <f>IF(ISERROR(VLOOKUP($Y328,'TB. Bantuan'!$C$3:$E$28,2,0)=0),"x",VLOOKUP($Y328,'TB. Bantuan'!$C$3:$E$28,2,0))</f>
        <v>N</v>
      </c>
    </row>
    <row r="329" spans="2:42">
      <c r="B329" s="319" t="s">
        <v>21</v>
      </c>
      <c r="C329" s="323">
        <f t="shared" ref="C329:C392" si="52">C328+1</f>
        <v>323</v>
      </c>
      <c r="D329" s="324" t="s">
        <v>1</v>
      </c>
      <c r="E329" s="324">
        <v>12</v>
      </c>
      <c r="F329" s="324" t="s">
        <v>19</v>
      </c>
      <c r="G329" s="325">
        <v>15</v>
      </c>
      <c r="H329" s="325">
        <v>161</v>
      </c>
      <c r="I329" s="327" t="s">
        <v>23</v>
      </c>
      <c r="K329" s="323">
        <f t="shared" ref="K329:K392" si="53">K328+1</f>
        <v>323</v>
      </c>
      <c r="L329" s="324" t="s">
        <v>1</v>
      </c>
      <c r="M329" s="324">
        <v>11</v>
      </c>
      <c r="N329" s="324" t="s">
        <v>19</v>
      </c>
      <c r="O329" s="325">
        <v>22</v>
      </c>
      <c r="P329" s="325">
        <v>246</v>
      </c>
      <c r="Q329" s="327" t="s">
        <v>23</v>
      </c>
      <c r="S329" s="323">
        <f t="shared" ref="S329:S392" si="54">S328+1</f>
        <v>323</v>
      </c>
      <c r="T329" s="324" t="s">
        <v>1</v>
      </c>
      <c r="U329" s="324">
        <v>10</v>
      </c>
      <c r="V329" s="324" t="s">
        <v>19</v>
      </c>
      <c r="W329" s="325">
        <v>22</v>
      </c>
      <c r="X329" s="325">
        <v>187</v>
      </c>
      <c r="Y329" s="327" t="s">
        <v>23</v>
      </c>
      <c r="AA329" s="341">
        <f t="shared" si="46"/>
        <v>15</v>
      </c>
      <c r="AB329" s="342" t="str">
        <f t="shared" si="46"/>
        <v>x</v>
      </c>
      <c r="AC329" s="343">
        <f t="shared" si="47"/>
        <v>161</v>
      </c>
      <c r="AD329" s="343" t="str">
        <f t="shared" si="47"/>
        <v>x</v>
      </c>
      <c r="AE329" s="342">
        <f t="shared" si="48"/>
        <v>22</v>
      </c>
      <c r="AF329" s="342" t="str">
        <f t="shared" si="48"/>
        <v>x</v>
      </c>
      <c r="AG329" s="343">
        <f t="shared" si="49"/>
        <v>246</v>
      </c>
      <c r="AH329" s="343" t="str">
        <f t="shared" si="49"/>
        <v>x</v>
      </c>
      <c r="AI329" s="342">
        <f t="shared" si="50"/>
        <v>22</v>
      </c>
      <c r="AJ329" s="342" t="str">
        <f t="shared" si="50"/>
        <v>x</v>
      </c>
      <c r="AK329" s="343">
        <f t="shared" si="51"/>
        <v>187</v>
      </c>
      <c r="AL329" s="348" t="str">
        <f t="shared" si="51"/>
        <v>x</v>
      </c>
      <c r="AN329" s="342" t="str">
        <f>IF(ISERROR(VLOOKUP($I329,'TB. Bantuan'!$C$3:$E$28,2,0)=0),"x",VLOOKUP($I329,'TB. Bantuan'!$C$3:$E$28,2,0))</f>
        <v>N</v>
      </c>
      <c r="AO329" s="342" t="str">
        <f>IF(ISERROR(VLOOKUP($Q329,'TB. Bantuan'!$C$3:$E$28,2,0)=0),"x",VLOOKUP($Q329,'TB. Bantuan'!$C$3:$E$28,2,0))</f>
        <v>N</v>
      </c>
      <c r="AP329" s="342" t="str">
        <f>IF(ISERROR(VLOOKUP($Y329,'TB. Bantuan'!$C$3:$E$28,2,0)=0),"x",VLOOKUP($Y329,'TB. Bantuan'!$C$3:$E$28,2,0))</f>
        <v>N</v>
      </c>
    </row>
    <row r="330" spans="2:42">
      <c r="B330" s="319" t="s">
        <v>21</v>
      </c>
      <c r="C330" s="323">
        <f t="shared" si="52"/>
        <v>324</v>
      </c>
      <c r="D330" s="324" t="s">
        <v>1</v>
      </c>
      <c r="E330" s="324">
        <v>12</v>
      </c>
      <c r="F330" s="324" t="s">
        <v>19</v>
      </c>
      <c r="G330" s="325">
        <v>20</v>
      </c>
      <c r="H330" s="325">
        <v>227</v>
      </c>
      <c r="I330" s="327" t="s">
        <v>23</v>
      </c>
      <c r="K330" s="323">
        <f t="shared" si="53"/>
        <v>324</v>
      </c>
      <c r="L330" s="324" t="s">
        <v>1</v>
      </c>
      <c r="M330" s="324">
        <v>11</v>
      </c>
      <c r="N330" s="324" t="s">
        <v>19</v>
      </c>
      <c r="O330" s="325">
        <v>19</v>
      </c>
      <c r="P330" s="325">
        <v>181</v>
      </c>
      <c r="Q330" s="327" t="s">
        <v>23</v>
      </c>
      <c r="S330" s="323">
        <f t="shared" si="54"/>
        <v>324</v>
      </c>
      <c r="T330" s="324" t="s">
        <v>1</v>
      </c>
      <c r="U330" s="324">
        <v>10</v>
      </c>
      <c r="V330" s="324" t="s">
        <v>19</v>
      </c>
      <c r="W330" s="325">
        <v>23.5</v>
      </c>
      <c r="X330" s="325">
        <v>202</v>
      </c>
      <c r="Y330" s="327" t="s">
        <v>23</v>
      </c>
      <c r="AA330" s="341">
        <f t="shared" si="46"/>
        <v>20</v>
      </c>
      <c r="AB330" s="342" t="str">
        <f t="shared" si="46"/>
        <v>x</v>
      </c>
      <c r="AC330" s="343">
        <f t="shared" si="47"/>
        <v>227</v>
      </c>
      <c r="AD330" s="343" t="str">
        <f t="shared" si="47"/>
        <v>x</v>
      </c>
      <c r="AE330" s="342">
        <f t="shared" si="48"/>
        <v>19</v>
      </c>
      <c r="AF330" s="342" t="str">
        <f t="shared" si="48"/>
        <v>x</v>
      </c>
      <c r="AG330" s="343">
        <f t="shared" si="49"/>
        <v>181</v>
      </c>
      <c r="AH330" s="343" t="str">
        <f t="shared" si="49"/>
        <v>x</v>
      </c>
      <c r="AI330" s="342">
        <f t="shared" si="50"/>
        <v>23.5</v>
      </c>
      <c r="AJ330" s="342" t="str">
        <f t="shared" si="50"/>
        <v>x</v>
      </c>
      <c r="AK330" s="343">
        <f t="shared" si="51"/>
        <v>202</v>
      </c>
      <c r="AL330" s="348" t="str">
        <f t="shared" si="51"/>
        <v>x</v>
      </c>
      <c r="AN330" s="342" t="str">
        <f>IF(ISERROR(VLOOKUP($I330,'TB. Bantuan'!$C$3:$E$28,2,0)=0),"x",VLOOKUP($I330,'TB. Bantuan'!$C$3:$E$28,2,0))</f>
        <v>N</v>
      </c>
      <c r="AO330" s="342" t="str">
        <f>IF(ISERROR(VLOOKUP($Q330,'TB. Bantuan'!$C$3:$E$28,2,0)=0),"x",VLOOKUP($Q330,'TB. Bantuan'!$C$3:$E$28,2,0))</f>
        <v>N</v>
      </c>
      <c r="AP330" s="342" t="str">
        <f>IF(ISERROR(VLOOKUP($Y330,'TB. Bantuan'!$C$3:$E$28,2,0)=0),"x",VLOOKUP($Y330,'TB. Bantuan'!$C$3:$E$28,2,0))</f>
        <v>N</v>
      </c>
    </row>
    <row r="331" spans="2:42">
      <c r="B331" s="319" t="s">
        <v>21</v>
      </c>
      <c r="C331" s="323">
        <f t="shared" si="52"/>
        <v>325</v>
      </c>
      <c r="D331" s="324" t="s">
        <v>1</v>
      </c>
      <c r="E331" s="324">
        <v>12</v>
      </c>
      <c r="F331" s="324" t="s">
        <v>19</v>
      </c>
      <c r="G331" s="325">
        <v>15</v>
      </c>
      <c r="H331" s="325">
        <v>116</v>
      </c>
      <c r="I331" s="327" t="s">
        <v>24</v>
      </c>
      <c r="K331" s="323">
        <f t="shared" si="53"/>
        <v>325</v>
      </c>
      <c r="L331" s="324" t="s">
        <v>1</v>
      </c>
      <c r="M331" s="324">
        <v>11</v>
      </c>
      <c r="N331" s="324" t="s">
        <v>19</v>
      </c>
      <c r="O331" s="325">
        <v>15</v>
      </c>
      <c r="P331" s="325">
        <v>128</v>
      </c>
      <c r="Q331" s="327" t="s">
        <v>23</v>
      </c>
      <c r="S331" s="323">
        <f t="shared" si="54"/>
        <v>325</v>
      </c>
      <c r="T331" s="324" t="s">
        <v>1</v>
      </c>
      <c r="U331" s="324">
        <v>10</v>
      </c>
      <c r="V331" s="324" t="s">
        <v>19</v>
      </c>
      <c r="W331" s="325">
        <v>21</v>
      </c>
      <c r="X331" s="325">
        <v>194</v>
      </c>
      <c r="Y331" s="327" t="s">
        <v>23</v>
      </c>
      <c r="AA331" s="341">
        <f t="shared" si="46"/>
        <v>15</v>
      </c>
      <c r="AB331" s="342" t="str">
        <f t="shared" si="46"/>
        <v>x</v>
      </c>
      <c r="AC331" s="343">
        <f t="shared" si="47"/>
        <v>116</v>
      </c>
      <c r="AD331" s="343" t="str">
        <f t="shared" si="47"/>
        <v>x</v>
      </c>
      <c r="AE331" s="342">
        <f t="shared" si="48"/>
        <v>15</v>
      </c>
      <c r="AF331" s="342" t="str">
        <f t="shared" si="48"/>
        <v>x</v>
      </c>
      <c r="AG331" s="343">
        <f t="shared" si="49"/>
        <v>128</v>
      </c>
      <c r="AH331" s="343" t="str">
        <f t="shared" si="49"/>
        <v>x</v>
      </c>
      <c r="AI331" s="342">
        <f t="shared" si="50"/>
        <v>21</v>
      </c>
      <c r="AJ331" s="342" t="str">
        <f t="shared" si="50"/>
        <v>x</v>
      </c>
      <c r="AK331" s="343">
        <f t="shared" si="51"/>
        <v>194</v>
      </c>
      <c r="AL331" s="348" t="str">
        <f t="shared" si="51"/>
        <v>x</v>
      </c>
      <c r="AN331" s="342" t="str">
        <f>IF(ISERROR(VLOOKUP($I331,'TB. Bantuan'!$C$3:$E$28,2,0)=0),"x",VLOOKUP($I331,'TB. Bantuan'!$C$3:$E$28,2,0))</f>
        <v>DT</v>
      </c>
      <c r="AO331" s="342" t="str">
        <f>IF(ISERROR(VLOOKUP($Q331,'TB. Bantuan'!$C$3:$E$28,2,0)=0),"x",VLOOKUP($Q331,'TB. Bantuan'!$C$3:$E$28,2,0))</f>
        <v>N</v>
      </c>
      <c r="AP331" s="342" t="str">
        <f>IF(ISERROR(VLOOKUP($Y331,'TB. Bantuan'!$C$3:$E$28,2,0)=0),"x",VLOOKUP($Y331,'TB. Bantuan'!$C$3:$E$28,2,0))</f>
        <v>N</v>
      </c>
    </row>
    <row r="332" spans="2:42">
      <c r="B332" s="319" t="s">
        <v>21</v>
      </c>
      <c r="C332" s="323">
        <f t="shared" si="52"/>
        <v>326</v>
      </c>
      <c r="D332" s="324" t="s">
        <v>1</v>
      </c>
      <c r="E332" s="324">
        <v>12</v>
      </c>
      <c r="F332" s="324" t="s">
        <v>19</v>
      </c>
      <c r="G332" s="325">
        <v>25</v>
      </c>
      <c r="H332" s="325">
        <v>271</v>
      </c>
      <c r="I332" s="327" t="s">
        <v>23</v>
      </c>
      <c r="K332" s="323">
        <f t="shared" si="53"/>
        <v>326</v>
      </c>
      <c r="L332" s="324" t="s">
        <v>1</v>
      </c>
      <c r="M332" s="324">
        <v>11</v>
      </c>
      <c r="N332" s="324" t="s">
        <v>19</v>
      </c>
      <c r="O332" s="325">
        <v>21</v>
      </c>
      <c r="P332" s="325">
        <v>224</v>
      </c>
      <c r="Q332" s="327" t="s">
        <v>23</v>
      </c>
      <c r="S332" s="323">
        <f t="shared" si="54"/>
        <v>326</v>
      </c>
      <c r="T332" s="324" t="s">
        <v>1</v>
      </c>
      <c r="U332" s="324">
        <v>10</v>
      </c>
      <c r="V332" s="324" t="s">
        <v>19</v>
      </c>
      <c r="W332" s="325">
        <v>17.5</v>
      </c>
      <c r="X332" s="325">
        <v>143</v>
      </c>
      <c r="Y332" s="327" t="s">
        <v>23</v>
      </c>
      <c r="AA332" s="341">
        <f t="shared" si="46"/>
        <v>25</v>
      </c>
      <c r="AB332" s="342" t="str">
        <f t="shared" si="46"/>
        <v>x</v>
      </c>
      <c r="AC332" s="343">
        <f t="shared" si="47"/>
        <v>271</v>
      </c>
      <c r="AD332" s="343" t="str">
        <f t="shared" si="47"/>
        <v>x</v>
      </c>
      <c r="AE332" s="342">
        <f t="shared" si="48"/>
        <v>21</v>
      </c>
      <c r="AF332" s="342" t="str">
        <f t="shared" si="48"/>
        <v>x</v>
      </c>
      <c r="AG332" s="343">
        <f t="shared" si="49"/>
        <v>224</v>
      </c>
      <c r="AH332" s="343" t="str">
        <f t="shared" si="49"/>
        <v>x</v>
      </c>
      <c r="AI332" s="342">
        <f t="shared" si="50"/>
        <v>17.5</v>
      </c>
      <c r="AJ332" s="342" t="str">
        <f t="shared" si="50"/>
        <v>x</v>
      </c>
      <c r="AK332" s="343">
        <f t="shared" si="51"/>
        <v>143</v>
      </c>
      <c r="AL332" s="348" t="str">
        <f t="shared" si="51"/>
        <v>x</v>
      </c>
      <c r="AN332" s="342" t="str">
        <f>IF(ISERROR(VLOOKUP($I332,'TB. Bantuan'!$C$3:$E$28,2,0)=0),"x",VLOOKUP($I332,'TB. Bantuan'!$C$3:$E$28,2,0))</f>
        <v>N</v>
      </c>
      <c r="AO332" s="342" t="str">
        <f>IF(ISERROR(VLOOKUP($Q332,'TB. Bantuan'!$C$3:$E$28,2,0)=0),"x",VLOOKUP($Q332,'TB. Bantuan'!$C$3:$E$28,2,0))</f>
        <v>N</v>
      </c>
      <c r="AP332" s="342" t="str">
        <f>IF(ISERROR(VLOOKUP($Y332,'TB. Bantuan'!$C$3:$E$28,2,0)=0),"x",VLOOKUP($Y332,'TB. Bantuan'!$C$3:$E$28,2,0))</f>
        <v>N</v>
      </c>
    </row>
    <row r="333" spans="2:42">
      <c r="B333" s="319" t="s">
        <v>21</v>
      </c>
      <c r="C333" s="323">
        <f t="shared" si="52"/>
        <v>327</v>
      </c>
      <c r="D333" s="324" t="s">
        <v>1</v>
      </c>
      <c r="E333" s="324">
        <v>12</v>
      </c>
      <c r="F333" s="324" t="s">
        <v>19</v>
      </c>
      <c r="G333" s="325">
        <v>19</v>
      </c>
      <c r="H333" s="325">
        <v>192</v>
      </c>
      <c r="I333" s="327" t="s">
        <v>23</v>
      </c>
      <c r="K333" s="323">
        <f t="shared" si="53"/>
        <v>327</v>
      </c>
      <c r="L333" s="324" t="s">
        <v>1</v>
      </c>
      <c r="M333" s="324">
        <v>11</v>
      </c>
      <c r="N333" s="324" t="s">
        <v>19</v>
      </c>
      <c r="O333" s="325">
        <v>25</v>
      </c>
      <c r="P333" s="325">
        <v>237</v>
      </c>
      <c r="Q333" s="327" t="s">
        <v>23</v>
      </c>
      <c r="S333" s="323">
        <f t="shared" si="54"/>
        <v>327</v>
      </c>
      <c r="T333" s="324" t="s">
        <v>1</v>
      </c>
      <c r="U333" s="324">
        <v>10</v>
      </c>
      <c r="V333" s="324" t="s">
        <v>19</v>
      </c>
      <c r="W333" s="325">
        <v>26</v>
      </c>
      <c r="X333" s="325">
        <v>285</v>
      </c>
      <c r="Y333" s="327" t="s">
        <v>23</v>
      </c>
      <c r="AA333" s="341">
        <f t="shared" si="46"/>
        <v>19</v>
      </c>
      <c r="AB333" s="342" t="str">
        <f t="shared" si="46"/>
        <v>x</v>
      </c>
      <c r="AC333" s="343">
        <f t="shared" si="47"/>
        <v>192</v>
      </c>
      <c r="AD333" s="343" t="str">
        <f t="shared" si="47"/>
        <v>x</v>
      </c>
      <c r="AE333" s="342">
        <f t="shared" si="48"/>
        <v>25</v>
      </c>
      <c r="AF333" s="342" t="str">
        <f t="shared" si="48"/>
        <v>x</v>
      </c>
      <c r="AG333" s="343">
        <f t="shared" si="49"/>
        <v>237</v>
      </c>
      <c r="AH333" s="343" t="str">
        <f t="shared" si="49"/>
        <v>x</v>
      </c>
      <c r="AI333" s="342">
        <f t="shared" si="50"/>
        <v>26</v>
      </c>
      <c r="AJ333" s="342" t="str">
        <f t="shared" si="50"/>
        <v>x</v>
      </c>
      <c r="AK333" s="343">
        <f t="shared" si="51"/>
        <v>285</v>
      </c>
      <c r="AL333" s="348" t="str">
        <f t="shared" si="51"/>
        <v>x</v>
      </c>
      <c r="AN333" s="342" t="str">
        <f>IF(ISERROR(VLOOKUP($I333,'TB. Bantuan'!$C$3:$E$28,2,0)=0),"x",VLOOKUP($I333,'TB. Bantuan'!$C$3:$E$28,2,0))</f>
        <v>N</v>
      </c>
      <c r="AO333" s="342" t="str">
        <f>IF(ISERROR(VLOOKUP($Q333,'TB. Bantuan'!$C$3:$E$28,2,0)=0),"x",VLOOKUP($Q333,'TB. Bantuan'!$C$3:$E$28,2,0))</f>
        <v>N</v>
      </c>
      <c r="AP333" s="342" t="str">
        <f>IF(ISERROR(VLOOKUP($Y333,'TB. Bantuan'!$C$3:$E$28,2,0)=0),"x",VLOOKUP($Y333,'TB. Bantuan'!$C$3:$E$28,2,0))</f>
        <v>N</v>
      </c>
    </row>
    <row r="334" spans="2:42">
      <c r="B334" s="319" t="s">
        <v>21</v>
      </c>
      <c r="C334" s="323">
        <f t="shared" si="52"/>
        <v>328</v>
      </c>
      <c r="D334" s="324" t="s">
        <v>1</v>
      </c>
      <c r="E334" s="324">
        <v>12</v>
      </c>
      <c r="F334" s="324" t="s">
        <v>19</v>
      </c>
      <c r="G334" s="325">
        <v>20</v>
      </c>
      <c r="H334" s="325">
        <v>165</v>
      </c>
      <c r="I334" s="327" t="s">
        <v>23</v>
      </c>
      <c r="K334" s="323">
        <f t="shared" si="53"/>
        <v>328</v>
      </c>
      <c r="L334" s="324" t="s">
        <v>1</v>
      </c>
      <c r="M334" s="324">
        <v>11</v>
      </c>
      <c r="N334" s="324" t="s">
        <v>19</v>
      </c>
      <c r="O334" s="325">
        <v>25</v>
      </c>
      <c r="P334" s="325">
        <v>360</v>
      </c>
      <c r="Q334" s="327" t="s">
        <v>23</v>
      </c>
      <c r="S334" s="323">
        <f t="shared" si="54"/>
        <v>328</v>
      </c>
      <c r="T334" s="324" t="s">
        <v>1</v>
      </c>
      <c r="U334" s="324">
        <v>10</v>
      </c>
      <c r="V334" s="324" t="s">
        <v>19</v>
      </c>
      <c r="W334" s="325">
        <v>23</v>
      </c>
      <c r="X334" s="325">
        <v>165</v>
      </c>
      <c r="Y334" s="327" t="s">
        <v>23</v>
      </c>
      <c r="AA334" s="341">
        <f t="shared" si="46"/>
        <v>20</v>
      </c>
      <c r="AB334" s="342" t="str">
        <f t="shared" si="46"/>
        <v>x</v>
      </c>
      <c r="AC334" s="343">
        <f t="shared" si="47"/>
        <v>165</v>
      </c>
      <c r="AD334" s="343" t="str">
        <f t="shared" si="47"/>
        <v>x</v>
      </c>
      <c r="AE334" s="342">
        <f t="shared" si="48"/>
        <v>25</v>
      </c>
      <c r="AF334" s="342" t="str">
        <f t="shared" si="48"/>
        <v>x</v>
      </c>
      <c r="AG334" s="343">
        <f t="shared" si="49"/>
        <v>360</v>
      </c>
      <c r="AH334" s="343" t="str">
        <f t="shared" si="49"/>
        <v>x</v>
      </c>
      <c r="AI334" s="342">
        <f t="shared" si="50"/>
        <v>23</v>
      </c>
      <c r="AJ334" s="342" t="str">
        <f t="shared" si="50"/>
        <v>x</v>
      </c>
      <c r="AK334" s="343">
        <f t="shared" si="51"/>
        <v>165</v>
      </c>
      <c r="AL334" s="348" t="str">
        <f t="shared" si="51"/>
        <v>x</v>
      </c>
      <c r="AN334" s="342" t="str">
        <f>IF(ISERROR(VLOOKUP($I334,'TB. Bantuan'!$C$3:$E$28,2,0)=0),"x",VLOOKUP($I334,'TB. Bantuan'!$C$3:$E$28,2,0))</f>
        <v>N</v>
      </c>
      <c r="AO334" s="342" t="str">
        <f>IF(ISERROR(VLOOKUP($Q334,'TB. Bantuan'!$C$3:$E$28,2,0)=0),"x",VLOOKUP($Q334,'TB. Bantuan'!$C$3:$E$28,2,0))</f>
        <v>N</v>
      </c>
      <c r="AP334" s="342" t="str">
        <f>IF(ISERROR(VLOOKUP($Y334,'TB. Bantuan'!$C$3:$E$28,2,0)=0),"x",VLOOKUP($Y334,'TB. Bantuan'!$C$3:$E$28,2,0))</f>
        <v>N</v>
      </c>
    </row>
    <row r="335" spans="2:42">
      <c r="B335" s="319" t="s">
        <v>21</v>
      </c>
      <c r="C335" s="323">
        <f t="shared" si="52"/>
        <v>329</v>
      </c>
      <c r="D335" s="324" t="s">
        <v>1</v>
      </c>
      <c r="E335" s="324">
        <v>12</v>
      </c>
      <c r="F335" s="324" t="s">
        <v>19</v>
      </c>
      <c r="G335" s="325">
        <v>22</v>
      </c>
      <c r="H335" s="325">
        <v>245</v>
      </c>
      <c r="I335" s="327" t="s">
        <v>23</v>
      </c>
      <c r="K335" s="323">
        <f t="shared" si="53"/>
        <v>329</v>
      </c>
      <c r="L335" s="324" t="s">
        <v>1</v>
      </c>
      <c r="M335" s="324">
        <v>11</v>
      </c>
      <c r="N335" s="324" t="s">
        <v>19</v>
      </c>
      <c r="O335" s="325">
        <v>23</v>
      </c>
      <c r="P335" s="325">
        <v>2111</v>
      </c>
      <c r="Q335" s="327" t="s">
        <v>23</v>
      </c>
      <c r="S335" s="323">
        <f t="shared" si="54"/>
        <v>329</v>
      </c>
      <c r="T335" s="324" t="s">
        <v>1</v>
      </c>
      <c r="U335" s="324">
        <v>10</v>
      </c>
      <c r="V335" s="324" t="s">
        <v>19</v>
      </c>
      <c r="W335" s="325">
        <v>18.5</v>
      </c>
      <c r="X335" s="325">
        <v>164</v>
      </c>
      <c r="Y335" s="327" t="s">
        <v>23</v>
      </c>
      <c r="AA335" s="341">
        <f t="shared" si="46"/>
        <v>22</v>
      </c>
      <c r="AB335" s="342" t="str">
        <f t="shared" si="46"/>
        <v>x</v>
      </c>
      <c r="AC335" s="343">
        <f t="shared" si="47"/>
        <v>245</v>
      </c>
      <c r="AD335" s="343" t="str">
        <f t="shared" si="47"/>
        <v>x</v>
      </c>
      <c r="AE335" s="342">
        <f t="shared" si="48"/>
        <v>23</v>
      </c>
      <c r="AF335" s="342" t="str">
        <f t="shared" si="48"/>
        <v>x</v>
      </c>
      <c r="AG335" s="343">
        <f t="shared" si="49"/>
        <v>2111</v>
      </c>
      <c r="AH335" s="343" t="str">
        <f t="shared" si="49"/>
        <v>x</v>
      </c>
      <c r="AI335" s="342">
        <f t="shared" si="50"/>
        <v>18.5</v>
      </c>
      <c r="AJ335" s="342" t="str">
        <f t="shared" si="50"/>
        <v>x</v>
      </c>
      <c r="AK335" s="343">
        <f t="shared" si="51"/>
        <v>164</v>
      </c>
      <c r="AL335" s="348" t="str">
        <f t="shared" si="51"/>
        <v>x</v>
      </c>
      <c r="AN335" s="342" t="str">
        <f>IF(ISERROR(VLOOKUP($I335,'TB. Bantuan'!$C$3:$E$28,2,0)=0),"x",VLOOKUP($I335,'TB. Bantuan'!$C$3:$E$28,2,0))</f>
        <v>N</v>
      </c>
      <c r="AO335" s="342" t="str">
        <f>IF(ISERROR(VLOOKUP($Q335,'TB. Bantuan'!$C$3:$E$28,2,0)=0),"x",VLOOKUP($Q335,'TB. Bantuan'!$C$3:$E$28,2,0))</f>
        <v>N</v>
      </c>
      <c r="AP335" s="342" t="str">
        <f>IF(ISERROR(VLOOKUP($Y335,'TB. Bantuan'!$C$3:$E$28,2,0)=0),"x",VLOOKUP($Y335,'TB. Bantuan'!$C$3:$E$28,2,0))</f>
        <v>N</v>
      </c>
    </row>
    <row r="336" spans="2:42">
      <c r="B336" s="319" t="s">
        <v>21</v>
      </c>
      <c r="C336" s="323">
        <f t="shared" si="52"/>
        <v>330</v>
      </c>
      <c r="D336" s="324" t="s">
        <v>1</v>
      </c>
      <c r="E336" s="324">
        <v>12</v>
      </c>
      <c r="F336" s="324" t="s">
        <v>19</v>
      </c>
      <c r="G336" s="325">
        <v>22</v>
      </c>
      <c r="H336" s="325">
        <v>186</v>
      </c>
      <c r="I336" s="327" t="s">
        <v>23</v>
      </c>
      <c r="K336" s="323">
        <f t="shared" si="53"/>
        <v>330</v>
      </c>
      <c r="L336" s="324" t="s">
        <v>1</v>
      </c>
      <c r="M336" s="324">
        <v>11</v>
      </c>
      <c r="N336" s="324" t="s">
        <v>19</v>
      </c>
      <c r="O336" s="325">
        <v>19</v>
      </c>
      <c r="P336" s="325">
        <v>171</v>
      </c>
      <c r="Q336" s="327" t="s">
        <v>23</v>
      </c>
      <c r="S336" s="323">
        <f t="shared" si="54"/>
        <v>330</v>
      </c>
      <c r="T336" s="324" t="s">
        <v>1</v>
      </c>
      <c r="U336" s="324">
        <v>10</v>
      </c>
      <c r="V336" s="324" t="s">
        <v>19</v>
      </c>
      <c r="W336" s="325">
        <v>23.5</v>
      </c>
      <c r="X336" s="325">
        <v>281</v>
      </c>
      <c r="Y336" s="327" t="s">
        <v>23</v>
      </c>
      <c r="AA336" s="341">
        <f t="shared" si="46"/>
        <v>22</v>
      </c>
      <c r="AB336" s="342" t="str">
        <f t="shared" si="46"/>
        <v>x</v>
      </c>
      <c r="AC336" s="343">
        <f t="shared" si="47"/>
        <v>186</v>
      </c>
      <c r="AD336" s="343" t="str">
        <f t="shared" si="47"/>
        <v>x</v>
      </c>
      <c r="AE336" s="342">
        <f t="shared" si="48"/>
        <v>19</v>
      </c>
      <c r="AF336" s="342" t="str">
        <f t="shared" si="48"/>
        <v>x</v>
      </c>
      <c r="AG336" s="343">
        <f t="shared" si="49"/>
        <v>171</v>
      </c>
      <c r="AH336" s="343" t="str">
        <f t="shared" si="49"/>
        <v>x</v>
      </c>
      <c r="AI336" s="342">
        <f t="shared" si="50"/>
        <v>23.5</v>
      </c>
      <c r="AJ336" s="342" t="str">
        <f t="shared" si="50"/>
        <v>x</v>
      </c>
      <c r="AK336" s="343">
        <f t="shared" si="51"/>
        <v>281</v>
      </c>
      <c r="AL336" s="348" t="str">
        <f t="shared" si="51"/>
        <v>x</v>
      </c>
      <c r="AN336" s="342" t="str">
        <f>IF(ISERROR(VLOOKUP($I336,'TB. Bantuan'!$C$3:$E$28,2,0)=0),"x",VLOOKUP($I336,'TB. Bantuan'!$C$3:$E$28,2,0))</f>
        <v>N</v>
      </c>
      <c r="AO336" s="342" t="str">
        <f>IF(ISERROR(VLOOKUP($Q336,'TB. Bantuan'!$C$3:$E$28,2,0)=0),"x",VLOOKUP($Q336,'TB. Bantuan'!$C$3:$E$28,2,0))</f>
        <v>N</v>
      </c>
      <c r="AP336" s="342" t="str">
        <f>IF(ISERROR(VLOOKUP($Y336,'TB. Bantuan'!$C$3:$E$28,2,0)=0),"x",VLOOKUP($Y336,'TB. Bantuan'!$C$3:$E$28,2,0))</f>
        <v>N</v>
      </c>
    </row>
    <row r="337" spans="2:42">
      <c r="B337" s="319" t="s">
        <v>21</v>
      </c>
      <c r="C337" s="323">
        <f t="shared" si="52"/>
        <v>331</v>
      </c>
      <c r="D337" s="324" t="s">
        <v>1</v>
      </c>
      <c r="E337" s="324">
        <v>12</v>
      </c>
      <c r="F337" s="324" t="s">
        <v>19</v>
      </c>
      <c r="G337" s="325">
        <v>24</v>
      </c>
      <c r="H337" s="325">
        <v>268</v>
      </c>
      <c r="I337" s="327" t="s">
        <v>23</v>
      </c>
      <c r="K337" s="323">
        <f t="shared" si="53"/>
        <v>331</v>
      </c>
      <c r="L337" s="324" t="s">
        <v>1</v>
      </c>
      <c r="M337" s="324">
        <v>11</v>
      </c>
      <c r="N337" s="324" t="s">
        <v>19</v>
      </c>
      <c r="O337" s="325">
        <v>18</v>
      </c>
      <c r="P337" s="325">
        <v>100</v>
      </c>
      <c r="Q337" s="327" t="s">
        <v>24</v>
      </c>
      <c r="S337" s="323">
        <f t="shared" si="54"/>
        <v>331</v>
      </c>
      <c r="T337" s="324" t="s">
        <v>1</v>
      </c>
      <c r="U337" s="324">
        <v>10</v>
      </c>
      <c r="V337" s="324" t="s">
        <v>19</v>
      </c>
      <c r="W337" s="325">
        <v>23</v>
      </c>
      <c r="X337" s="325">
        <v>268</v>
      </c>
      <c r="Y337" s="327" t="s">
        <v>23</v>
      </c>
      <c r="AA337" s="341">
        <f t="shared" si="46"/>
        <v>24</v>
      </c>
      <c r="AB337" s="342" t="str">
        <f t="shared" si="46"/>
        <v>x</v>
      </c>
      <c r="AC337" s="343">
        <f t="shared" si="47"/>
        <v>268</v>
      </c>
      <c r="AD337" s="343" t="str">
        <f t="shared" si="47"/>
        <v>x</v>
      </c>
      <c r="AE337" s="342">
        <f t="shared" si="48"/>
        <v>18</v>
      </c>
      <c r="AF337" s="342" t="str">
        <f t="shared" si="48"/>
        <v>x</v>
      </c>
      <c r="AG337" s="343">
        <f t="shared" si="49"/>
        <v>100</v>
      </c>
      <c r="AH337" s="343" t="str">
        <f t="shared" si="49"/>
        <v>x</v>
      </c>
      <c r="AI337" s="342">
        <f t="shared" si="50"/>
        <v>23</v>
      </c>
      <c r="AJ337" s="342" t="str">
        <f t="shared" si="50"/>
        <v>x</v>
      </c>
      <c r="AK337" s="343">
        <f t="shared" si="51"/>
        <v>268</v>
      </c>
      <c r="AL337" s="348" t="str">
        <f t="shared" si="51"/>
        <v>x</v>
      </c>
      <c r="AN337" s="342" t="str">
        <f>IF(ISERROR(VLOOKUP($I337,'TB. Bantuan'!$C$3:$E$28,2,0)=0),"x",VLOOKUP($I337,'TB. Bantuan'!$C$3:$E$28,2,0))</f>
        <v>N</v>
      </c>
      <c r="AO337" s="342" t="str">
        <f>IF(ISERROR(VLOOKUP($Q337,'TB. Bantuan'!$C$3:$E$28,2,0)=0),"x",VLOOKUP($Q337,'TB. Bantuan'!$C$3:$E$28,2,0))</f>
        <v>DT</v>
      </c>
      <c r="AP337" s="342" t="str">
        <f>IF(ISERROR(VLOOKUP($Y337,'TB. Bantuan'!$C$3:$E$28,2,0)=0),"x",VLOOKUP($Y337,'TB. Bantuan'!$C$3:$E$28,2,0))</f>
        <v>N</v>
      </c>
    </row>
    <row r="338" spans="2:42">
      <c r="B338" s="319" t="s">
        <v>21</v>
      </c>
      <c r="C338" s="323">
        <f t="shared" si="52"/>
        <v>332</v>
      </c>
      <c r="D338" s="324" t="s">
        <v>1</v>
      </c>
      <c r="E338" s="324">
        <v>12</v>
      </c>
      <c r="F338" s="324" t="s">
        <v>19</v>
      </c>
      <c r="G338" s="325">
        <v>15</v>
      </c>
      <c r="H338" s="325">
        <v>154</v>
      </c>
      <c r="I338" s="327" t="s">
        <v>28</v>
      </c>
      <c r="K338" s="323">
        <f t="shared" si="53"/>
        <v>332</v>
      </c>
      <c r="L338" s="324" t="s">
        <v>1</v>
      </c>
      <c r="M338" s="324">
        <v>11</v>
      </c>
      <c r="N338" s="324" t="s">
        <v>19</v>
      </c>
      <c r="O338" s="325">
        <v>20</v>
      </c>
      <c r="P338" s="325">
        <v>230</v>
      </c>
      <c r="Q338" s="327" t="s">
        <v>23</v>
      </c>
      <c r="S338" s="323">
        <f t="shared" si="54"/>
        <v>332</v>
      </c>
      <c r="T338" s="324" t="s">
        <v>1</v>
      </c>
      <c r="U338" s="324">
        <v>10</v>
      </c>
      <c r="V338" s="324" t="s">
        <v>19</v>
      </c>
      <c r="W338" s="325">
        <v>24.5</v>
      </c>
      <c r="X338" s="325">
        <v>307</v>
      </c>
      <c r="Y338" s="327" t="s">
        <v>23</v>
      </c>
      <c r="AA338" s="341">
        <f t="shared" si="46"/>
        <v>15</v>
      </c>
      <c r="AB338" s="342" t="str">
        <f t="shared" si="46"/>
        <v>x</v>
      </c>
      <c r="AC338" s="343">
        <f t="shared" si="47"/>
        <v>154</v>
      </c>
      <c r="AD338" s="343" t="str">
        <f t="shared" si="47"/>
        <v>x</v>
      </c>
      <c r="AE338" s="342">
        <f t="shared" si="48"/>
        <v>20</v>
      </c>
      <c r="AF338" s="342" t="str">
        <f t="shared" si="48"/>
        <v>x</v>
      </c>
      <c r="AG338" s="343">
        <f t="shared" si="49"/>
        <v>230</v>
      </c>
      <c r="AH338" s="343" t="str">
        <f t="shared" si="49"/>
        <v>x</v>
      </c>
      <c r="AI338" s="342">
        <f t="shared" si="50"/>
        <v>24.5</v>
      </c>
      <c r="AJ338" s="342" t="str">
        <f t="shared" si="50"/>
        <v>x</v>
      </c>
      <c r="AK338" s="343">
        <f t="shared" si="51"/>
        <v>307</v>
      </c>
      <c r="AL338" s="348" t="str">
        <f t="shared" si="51"/>
        <v>x</v>
      </c>
      <c r="AN338" s="342" t="str">
        <f>IF(ISERROR(VLOOKUP($I338,'TB. Bantuan'!$C$3:$E$28,2,0)=0),"x",VLOOKUP($I338,'TB. Bantuan'!$C$3:$E$28,2,0))</f>
        <v>BD</v>
      </c>
      <c r="AO338" s="342" t="str">
        <f>IF(ISERROR(VLOOKUP($Q338,'TB. Bantuan'!$C$3:$E$28,2,0)=0),"x",VLOOKUP($Q338,'TB. Bantuan'!$C$3:$E$28,2,0))</f>
        <v>N</v>
      </c>
      <c r="AP338" s="342" t="str">
        <f>IF(ISERROR(VLOOKUP($Y338,'TB. Bantuan'!$C$3:$E$28,2,0)=0),"x",VLOOKUP($Y338,'TB. Bantuan'!$C$3:$E$28,2,0))</f>
        <v>N</v>
      </c>
    </row>
    <row r="339" spans="2:42">
      <c r="B339" s="319" t="s">
        <v>21</v>
      </c>
      <c r="C339" s="323">
        <f t="shared" si="52"/>
        <v>333</v>
      </c>
      <c r="D339" s="324" t="s">
        <v>1</v>
      </c>
      <c r="E339" s="324">
        <v>12</v>
      </c>
      <c r="F339" s="324" t="s">
        <v>19</v>
      </c>
      <c r="G339" s="325">
        <v>23</v>
      </c>
      <c r="H339" s="325">
        <v>307</v>
      </c>
      <c r="I339" s="327" t="s">
        <v>23</v>
      </c>
      <c r="K339" s="323">
        <f t="shared" si="53"/>
        <v>333</v>
      </c>
      <c r="L339" s="324" t="s">
        <v>1</v>
      </c>
      <c r="M339" s="324">
        <v>11</v>
      </c>
      <c r="N339" s="324" t="s">
        <v>19</v>
      </c>
      <c r="O339" s="325">
        <v>23</v>
      </c>
      <c r="P339" s="325">
        <v>267</v>
      </c>
      <c r="Q339" s="327" t="s">
        <v>23</v>
      </c>
      <c r="S339" s="323">
        <f t="shared" si="54"/>
        <v>333</v>
      </c>
      <c r="T339" s="324" t="s">
        <v>1</v>
      </c>
      <c r="U339" s="324">
        <v>10</v>
      </c>
      <c r="V339" s="324" t="s">
        <v>19</v>
      </c>
      <c r="W339" s="325">
        <v>21</v>
      </c>
      <c r="X339" s="325">
        <v>178</v>
      </c>
      <c r="Y339" s="327" t="s">
        <v>23</v>
      </c>
      <c r="AA339" s="341">
        <f t="shared" si="46"/>
        <v>23</v>
      </c>
      <c r="AB339" s="342" t="str">
        <f t="shared" si="46"/>
        <v>x</v>
      </c>
      <c r="AC339" s="343">
        <f t="shared" si="47"/>
        <v>307</v>
      </c>
      <c r="AD339" s="343" t="str">
        <f t="shared" si="47"/>
        <v>x</v>
      </c>
      <c r="AE339" s="342">
        <f t="shared" si="48"/>
        <v>23</v>
      </c>
      <c r="AF339" s="342" t="str">
        <f t="shared" si="48"/>
        <v>x</v>
      </c>
      <c r="AG339" s="343">
        <f t="shared" si="49"/>
        <v>267</v>
      </c>
      <c r="AH339" s="343" t="str">
        <f t="shared" si="49"/>
        <v>x</v>
      </c>
      <c r="AI339" s="342">
        <f t="shared" si="50"/>
        <v>21</v>
      </c>
      <c r="AJ339" s="342" t="str">
        <f t="shared" si="50"/>
        <v>x</v>
      </c>
      <c r="AK339" s="343">
        <f t="shared" si="51"/>
        <v>178</v>
      </c>
      <c r="AL339" s="348" t="str">
        <f t="shared" si="51"/>
        <v>x</v>
      </c>
      <c r="AN339" s="342" t="str">
        <f>IF(ISERROR(VLOOKUP($I339,'TB. Bantuan'!$C$3:$E$28,2,0)=0),"x",VLOOKUP($I339,'TB. Bantuan'!$C$3:$E$28,2,0))</f>
        <v>N</v>
      </c>
      <c r="AO339" s="342" t="str">
        <f>IF(ISERROR(VLOOKUP($Q339,'TB. Bantuan'!$C$3:$E$28,2,0)=0),"x",VLOOKUP($Q339,'TB. Bantuan'!$C$3:$E$28,2,0))</f>
        <v>N</v>
      </c>
      <c r="AP339" s="342" t="str">
        <f>IF(ISERROR(VLOOKUP($Y339,'TB. Bantuan'!$C$3:$E$28,2,0)=0),"x",VLOOKUP($Y339,'TB. Bantuan'!$C$3:$E$28,2,0))</f>
        <v>N</v>
      </c>
    </row>
    <row r="340" spans="2:42">
      <c r="B340" s="319" t="s">
        <v>21</v>
      </c>
      <c r="C340" s="323">
        <f t="shared" si="52"/>
        <v>334</v>
      </c>
      <c r="D340" s="324" t="s">
        <v>1</v>
      </c>
      <c r="E340" s="324">
        <v>12</v>
      </c>
      <c r="F340" s="324" t="s">
        <v>19</v>
      </c>
      <c r="G340" s="325">
        <v>21</v>
      </c>
      <c r="H340" s="325">
        <v>235</v>
      </c>
      <c r="I340" s="327" t="s">
        <v>23</v>
      </c>
      <c r="K340" s="323">
        <f t="shared" si="53"/>
        <v>334</v>
      </c>
      <c r="L340" s="324" t="s">
        <v>1</v>
      </c>
      <c r="M340" s="324">
        <v>11</v>
      </c>
      <c r="N340" s="324" t="s">
        <v>19</v>
      </c>
      <c r="O340" s="325">
        <v>20.5</v>
      </c>
      <c r="P340" s="325">
        <v>137</v>
      </c>
      <c r="Q340" s="327" t="s">
        <v>23</v>
      </c>
      <c r="S340" s="323">
        <f t="shared" si="54"/>
        <v>334</v>
      </c>
      <c r="T340" s="324" t="s">
        <v>1</v>
      </c>
      <c r="U340" s="324">
        <v>10</v>
      </c>
      <c r="V340" s="324" t="s">
        <v>19</v>
      </c>
      <c r="W340" s="325">
        <v>25</v>
      </c>
      <c r="X340" s="325">
        <v>215</v>
      </c>
      <c r="Y340" s="327" t="s">
        <v>23</v>
      </c>
      <c r="AA340" s="341">
        <f t="shared" si="46"/>
        <v>21</v>
      </c>
      <c r="AB340" s="342" t="str">
        <f t="shared" si="46"/>
        <v>x</v>
      </c>
      <c r="AC340" s="343">
        <f t="shared" si="47"/>
        <v>235</v>
      </c>
      <c r="AD340" s="343" t="str">
        <f t="shared" si="47"/>
        <v>x</v>
      </c>
      <c r="AE340" s="342">
        <f t="shared" si="48"/>
        <v>20.5</v>
      </c>
      <c r="AF340" s="342" t="str">
        <f t="shared" si="48"/>
        <v>x</v>
      </c>
      <c r="AG340" s="343">
        <f t="shared" si="49"/>
        <v>137</v>
      </c>
      <c r="AH340" s="343" t="str">
        <f t="shared" si="49"/>
        <v>x</v>
      </c>
      <c r="AI340" s="342">
        <f t="shared" si="50"/>
        <v>25</v>
      </c>
      <c r="AJ340" s="342" t="str">
        <f t="shared" si="50"/>
        <v>x</v>
      </c>
      <c r="AK340" s="343">
        <f t="shared" si="51"/>
        <v>215</v>
      </c>
      <c r="AL340" s="348" t="str">
        <f t="shared" si="51"/>
        <v>x</v>
      </c>
      <c r="AN340" s="342" t="str">
        <f>IF(ISERROR(VLOOKUP($I340,'TB. Bantuan'!$C$3:$E$28,2,0)=0),"x",VLOOKUP($I340,'TB. Bantuan'!$C$3:$E$28,2,0))</f>
        <v>N</v>
      </c>
      <c r="AO340" s="342" t="str">
        <f>IF(ISERROR(VLOOKUP($Q340,'TB. Bantuan'!$C$3:$E$28,2,0)=0),"x",VLOOKUP($Q340,'TB. Bantuan'!$C$3:$E$28,2,0))</f>
        <v>N</v>
      </c>
      <c r="AP340" s="342" t="str">
        <f>IF(ISERROR(VLOOKUP($Y340,'TB. Bantuan'!$C$3:$E$28,2,0)=0),"x",VLOOKUP($Y340,'TB. Bantuan'!$C$3:$E$28,2,0))</f>
        <v>N</v>
      </c>
    </row>
    <row r="341" spans="2:42">
      <c r="B341" s="319" t="s">
        <v>21</v>
      </c>
      <c r="C341" s="323">
        <f t="shared" si="52"/>
        <v>335</v>
      </c>
      <c r="D341" s="324" t="s">
        <v>1</v>
      </c>
      <c r="E341" s="324">
        <v>12</v>
      </c>
      <c r="F341" s="324" t="s">
        <v>19</v>
      </c>
      <c r="G341" s="325">
        <v>20</v>
      </c>
      <c r="H341" s="325">
        <v>95</v>
      </c>
      <c r="I341" s="327" t="s">
        <v>23</v>
      </c>
      <c r="K341" s="323">
        <f t="shared" si="53"/>
        <v>335</v>
      </c>
      <c r="L341" s="324" t="s">
        <v>1</v>
      </c>
      <c r="M341" s="324">
        <v>11</v>
      </c>
      <c r="N341" s="324" t="s">
        <v>19</v>
      </c>
      <c r="O341" s="325">
        <v>22</v>
      </c>
      <c r="P341" s="325">
        <v>226</v>
      </c>
      <c r="Q341" s="327" t="s">
        <v>23</v>
      </c>
      <c r="S341" s="323">
        <f t="shared" si="54"/>
        <v>335</v>
      </c>
      <c r="T341" s="324" t="s">
        <v>1</v>
      </c>
      <c r="U341" s="324">
        <v>10</v>
      </c>
      <c r="V341" s="324" t="s">
        <v>19</v>
      </c>
      <c r="W341" s="325">
        <v>20</v>
      </c>
      <c r="X341" s="325">
        <v>247</v>
      </c>
      <c r="Y341" s="327" t="s">
        <v>23</v>
      </c>
      <c r="AA341" s="341">
        <f t="shared" si="46"/>
        <v>20</v>
      </c>
      <c r="AB341" s="342" t="str">
        <f t="shared" si="46"/>
        <v>x</v>
      </c>
      <c r="AC341" s="343">
        <f t="shared" si="47"/>
        <v>95</v>
      </c>
      <c r="AD341" s="343" t="str">
        <f t="shared" si="47"/>
        <v>x</v>
      </c>
      <c r="AE341" s="342">
        <f t="shared" si="48"/>
        <v>22</v>
      </c>
      <c r="AF341" s="342" t="str">
        <f t="shared" si="48"/>
        <v>x</v>
      </c>
      <c r="AG341" s="343">
        <f t="shared" si="49"/>
        <v>226</v>
      </c>
      <c r="AH341" s="343" t="str">
        <f t="shared" si="49"/>
        <v>x</v>
      </c>
      <c r="AI341" s="342">
        <f t="shared" si="50"/>
        <v>20</v>
      </c>
      <c r="AJ341" s="342" t="str">
        <f t="shared" si="50"/>
        <v>x</v>
      </c>
      <c r="AK341" s="343">
        <f t="shared" si="51"/>
        <v>247</v>
      </c>
      <c r="AL341" s="348" t="str">
        <f t="shared" si="51"/>
        <v>x</v>
      </c>
      <c r="AN341" s="342" t="str">
        <f>IF(ISERROR(VLOOKUP($I341,'TB. Bantuan'!$C$3:$E$28,2,0)=0),"x",VLOOKUP($I341,'TB. Bantuan'!$C$3:$E$28,2,0))</f>
        <v>N</v>
      </c>
      <c r="AO341" s="342" t="str">
        <f>IF(ISERROR(VLOOKUP($Q341,'TB. Bantuan'!$C$3:$E$28,2,0)=0),"x",VLOOKUP($Q341,'TB. Bantuan'!$C$3:$E$28,2,0))</f>
        <v>N</v>
      </c>
      <c r="AP341" s="342" t="str">
        <f>IF(ISERROR(VLOOKUP($Y341,'TB. Bantuan'!$C$3:$E$28,2,0)=0),"x",VLOOKUP($Y341,'TB. Bantuan'!$C$3:$E$28,2,0))</f>
        <v>N</v>
      </c>
    </row>
    <row r="342" spans="2:42">
      <c r="B342" s="319" t="s">
        <v>21</v>
      </c>
      <c r="C342" s="323">
        <f t="shared" si="52"/>
        <v>336</v>
      </c>
      <c r="D342" s="324" t="s">
        <v>1</v>
      </c>
      <c r="E342" s="324">
        <v>12</v>
      </c>
      <c r="F342" s="324" t="s">
        <v>19</v>
      </c>
      <c r="G342" s="325">
        <v>17</v>
      </c>
      <c r="H342" s="325">
        <v>195</v>
      </c>
      <c r="I342" s="327" t="s">
        <v>23</v>
      </c>
      <c r="K342" s="323">
        <f t="shared" si="53"/>
        <v>336</v>
      </c>
      <c r="L342" s="324" t="s">
        <v>1</v>
      </c>
      <c r="M342" s="324">
        <v>11</v>
      </c>
      <c r="N342" s="324" t="s">
        <v>19</v>
      </c>
      <c r="O342" s="325">
        <v>23</v>
      </c>
      <c r="P342" s="325">
        <v>220</v>
      </c>
      <c r="Q342" s="327" t="s">
        <v>23</v>
      </c>
      <c r="S342" s="323">
        <f t="shared" si="54"/>
        <v>336</v>
      </c>
      <c r="T342" s="324" t="s">
        <v>1</v>
      </c>
      <c r="U342" s="324">
        <v>10</v>
      </c>
      <c r="V342" s="324" t="s">
        <v>19</v>
      </c>
      <c r="W342" s="325">
        <v>24</v>
      </c>
      <c r="X342" s="325">
        <v>279</v>
      </c>
      <c r="Y342" s="327" t="s">
        <v>23</v>
      </c>
      <c r="AA342" s="341">
        <f t="shared" si="46"/>
        <v>17</v>
      </c>
      <c r="AB342" s="342" t="str">
        <f t="shared" si="46"/>
        <v>x</v>
      </c>
      <c r="AC342" s="343">
        <f t="shared" si="47"/>
        <v>195</v>
      </c>
      <c r="AD342" s="343" t="str">
        <f t="shared" si="47"/>
        <v>x</v>
      </c>
      <c r="AE342" s="342">
        <f t="shared" si="48"/>
        <v>23</v>
      </c>
      <c r="AF342" s="342" t="str">
        <f t="shared" si="48"/>
        <v>x</v>
      </c>
      <c r="AG342" s="343">
        <f t="shared" si="49"/>
        <v>220</v>
      </c>
      <c r="AH342" s="343" t="str">
        <f t="shared" si="49"/>
        <v>x</v>
      </c>
      <c r="AI342" s="342">
        <f t="shared" si="50"/>
        <v>24</v>
      </c>
      <c r="AJ342" s="342" t="str">
        <f t="shared" si="50"/>
        <v>x</v>
      </c>
      <c r="AK342" s="343">
        <f t="shared" si="51"/>
        <v>279</v>
      </c>
      <c r="AL342" s="348" t="str">
        <f t="shared" si="51"/>
        <v>x</v>
      </c>
      <c r="AN342" s="342" t="str">
        <f>IF(ISERROR(VLOOKUP($I342,'TB. Bantuan'!$C$3:$E$28,2,0)=0),"x",VLOOKUP($I342,'TB. Bantuan'!$C$3:$E$28,2,0))</f>
        <v>N</v>
      </c>
      <c r="AO342" s="342" t="str">
        <f>IF(ISERROR(VLOOKUP($Q342,'TB. Bantuan'!$C$3:$E$28,2,0)=0),"x",VLOOKUP($Q342,'TB. Bantuan'!$C$3:$E$28,2,0))</f>
        <v>N</v>
      </c>
      <c r="AP342" s="342" t="str">
        <f>IF(ISERROR(VLOOKUP($Y342,'TB. Bantuan'!$C$3:$E$28,2,0)=0),"x",VLOOKUP($Y342,'TB. Bantuan'!$C$3:$E$28,2,0))</f>
        <v>N</v>
      </c>
    </row>
    <row r="343" spans="2:42">
      <c r="B343" s="319" t="s">
        <v>21</v>
      </c>
      <c r="C343" s="323">
        <f t="shared" si="52"/>
        <v>337</v>
      </c>
      <c r="D343" s="324" t="s">
        <v>1</v>
      </c>
      <c r="E343" s="324">
        <v>12</v>
      </c>
      <c r="F343" s="324" t="s">
        <v>19</v>
      </c>
      <c r="G343" s="325">
        <v>17</v>
      </c>
      <c r="H343" s="325">
        <v>145</v>
      </c>
      <c r="I343" s="327" t="s">
        <v>24</v>
      </c>
      <c r="K343" s="323">
        <f t="shared" si="53"/>
        <v>337</v>
      </c>
      <c r="L343" s="324" t="s">
        <v>1</v>
      </c>
      <c r="M343" s="324">
        <v>11</v>
      </c>
      <c r="N343" s="324" t="s">
        <v>19</v>
      </c>
      <c r="O343" s="325">
        <v>21</v>
      </c>
      <c r="P343" s="325">
        <v>123</v>
      </c>
      <c r="Q343" s="327" t="s">
        <v>23</v>
      </c>
      <c r="S343" s="323">
        <f t="shared" si="54"/>
        <v>337</v>
      </c>
      <c r="T343" s="324" t="s">
        <v>1</v>
      </c>
      <c r="U343" s="324">
        <v>10</v>
      </c>
      <c r="V343" s="324" t="s">
        <v>19</v>
      </c>
      <c r="W343" s="325">
        <v>22</v>
      </c>
      <c r="X343" s="325">
        <v>301</v>
      </c>
      <c r="Y343" s="327" t="s">
        <v>22</v>
      </c>
      <c r="AA343" s="341">
        <f t="shared" si="46"/>
        <v>17</v>
      </c>
      <c r="AB343" s="342" t="str">
        <f t="shared" si="46"/>
        <v>x</v>
      </c>
      <c r="AC343" s="343">
        <f t="shared" si="47"/>
        <v>145</v>
      </c>
      <c r="AD343" s="343" t="str">
        <f t="shared" si="47"/>
        <v>x</v>
      </c>
      <c r="AE343" s="342">
        <f t="shared" si="48"/>
        <v>21</v>
      </c>
      <c r="AF343" s="342" t="str">
        <f t="shared" si="48"/>
        <v>x</v>
      </c>
      <c r="AG343" s="343">
        <f t="shared" si="49"/>
        <v>123</v>
      </c>
      <c r="AH343" s="343" t="str">
        <f t="shared" si="49"/>
        <v>x</v>
      </c>
      <c r="AI343" s="342">
        <f t="shared" si="50"/>
        <v>22</v>
      </c>
      <c r="AJ343" s="342" t="str">
        <f t="shared" si="50"/>
        <v>x</v>
      </c>
      <c r="AK343" s="343">
        <f t="shared" si="51"/>
        <v>301</v>
      </c>
      <c r="AL343" s="348" t="str">
        <f t="shared" si="51"/>
        <v>x</v>
      </c>
      <c r="AN343" s="342" t="str">
        <f>IF(ISERROR(VLOOKUP($I343,'TB. Bantuan'!$C$3:$E$28,2,0)=0),"x",VLOOKUP($I343,'TB. Bantuan'!$C$3:$E$28,2,0))</f>
        <v>DT</v>
      </c>
      <c r="AO343" s="342" t="str">
        <f>IF(ISERROR(VLOOKUP($Q343,'TB. Bantuan'!$C$3:$E$28,2,0)=0),"x",VLOOKUP($Q343,'TB. Bantuan'!$C$3:$E$28,2,0))</f>
        <v>N</v>
      </c>
      <c r="AP343" s="342" t="str">
        <f>IF(ISERROR(VLOOKUP($Y343,'TB. Bantuan'!$C$3:$E$28,2,0)=0),"x",VLOOKUP($Y343,'TB. Bantuan'!$C$3:$E$28,2,0))</f>
        <v>T2</v>
      </c>
    </row>
    <row r="344" spans="2:42">
      <c r="B344" s="319" t="s">
        <v>21</v>
      </c>
      <c r="C344" s="323">
        <f t="shared" si="52"/>
        <v>338</v>
      </c>
      <c r="D344" s="324" t="s">
        <v>1</v>
      </c>
      <c r="E344" s="324">
        <v>12</v>
      </c>
      <c r="F344" s="324" t="s">
        <v>19</v>
      </c>
      <c r="G344" s="325">
        <v>23</v>
      </c>
      <c r="H344" s="325">
        <v>345</v>
      </c>
      <c r="I344" s="327" t="s">
        <v>23</v>
      </c>
      <c r="K344" s="323">
        <f t="shared" si="53"/>
        <v>338</v>
      </c>
      <c r="L344" s="324" t="s">
        <v>1</v>
      </c>
      <c r="M344" s="324">
        <v>11</v>
      </c>
      <c r="N344" s="324" t="s">
        <v>19</v>
      </c>
      <c r="O344" s="325">
        <v>23</v>
      </c>
      <c r="P344" s="325">
        <v>249</v>
      </c>
      <c r="Q344" s="327" t="s">
        <v>23</v>
      </c>
      <c r="S344" s="323">
        <f t="shared" si="54"/>
        <v>338</v>
      </c>
      <c r="T344" s="324" t="s">
        <v>1</v>
      </c>
      <c r="U344" s="324">
        <v>10</v>
      </c>
      <c r="V344" s="324" t="s">
        <v>19</v>
      </c>
      <c r="W344" s="325">
        <v>13.5</v>
      </c>
      <c r="X344" s="325">
        <v>86</v>
      </c>
      <c r="Y344" s="327" t="s">
        <v>32</v>
      </c>
      <c r="AA344" s="341">
        <f t="shared" si="46"/>
        <v>23</v>
      </c>
      <c r="AB344" s="342" t="str">
        <f t="shared" si="46"/>
        <v>x</v>
      </c>
      <c r="AC344" s="343">
        <f t="shared" si="47"/>
        <v>345</v>
      </c>
      <c r="AD344" s="343" t="str">
        <f t="shared" si="47"/>
        <v>x</v>
      </c>
      <c r="AE344" s="342">
        <f t="shared" si="48"/>
        <v>23</v>
      </c>
      <c r="AF344" s="342" t="str">
        <f t="shared" si="48"/>
        <v>x</v>
      </c>
      <c r="AG344" s="343">
        <f t="shared" si="49"/>
        <v>249</v>
      </c>
      <c r="AH344" s="343" t="str">
        <f t="shared" si="49"/>
        <v>x</v>
      </c>
      <c r="AI344" s="342">
        <f t="shared" si="50"/>
        <v>13.5</v>
      </c>
      <c r="AJ344" s="342" t="str">
        <f t="shared" si="50"/>
        <v>x</v>
      </c>
      <c r="AK344" s="343">
        <f t="shared" si="51"/>
        <v>86</v>
      </c>
      <c r="AL344" s="348" t="str">
        <f t="shared" si="51"/>
        <v>x</v>
      </c>
      <c r="AN344" s="342" t="str">
        <f>IF(ISERROR(VLOOKUP($I344,'TB. Bantuan'!$C$3:$E$28,2,0)=0),"x",VLOOKUP($I344,'TB. Bantuan'!$C$3:$E$28,2,0))</f>
        <v>N</v>
      </c>
      <c r="AO344" s="342" t="str">
        <f>IF(ISERROR(VLOOKUP($Q344,'TB. Bantuan'!$C$3:$E$28,2,0)=0),"x",VLOOKUP($Q344,'TB. Bantuan'!$C$3:$E$28,2,0))</f>
        <v>N</v>
      </c>
      <c r="AP344" s="342" t="str">
        <f>IF(ISERROR(VLOOKUP($Y344,'TB. Bantuan'!$C$3:$E$28,2,0)=0),"x",VLOOKUP($Y344,'TB. Bantuan'!$C$3:$E$28,2,0))</f>
        <v>RM</v>
      </c>
    </row>
    <row r="345" spans="2:42">
      <c r="B345" s="319" t="s">
        <v>21</v>
      </c>
      <c r="C345" s="323">
        <f t="shared" si="52"/>
        <v>339</v>
      </c>
      <c r="D345" s="324" t="s">
        <v>1</v>
      </c>
      <c r="E345" s="324">
        <v>12</v>
      </c>
      <c r="F345" s="324" t="s">
        <v>19</v>
      </c>
      <c r="G345" s="325">
        <v>20</v>
      </c>
      <c r="H345" s="325">
        <v>147</v>
      </c>
      <c r="I345" s="327" t="s">
        <v>23</v>
      </c>
      <c r="K345" s="323">
        <f t="shared" si="53"/>
        <v>339</v>
      </c>
      <c r="L345" s="324" t="s">
        <v>1</v>
      </c>
      <c r="M345" s="324">
        <v>11</v>
      </c>
      <c r="N345" s="324" t="s">
        <v>19</v>
      </c>
      <c r="O345" s="325">
        <v>23.5</v>
      </c>
      <c r="P345" s="325">
        <v>243</v>
      </c>
      <c r="Q345" s="327" t="s">
        <v>23</v>
      </c>
      <c r="S345" s="323">
        <f t="shared" si="54"/>
        <v>339</v>
      </c>
      <c r="T345" s="324" t="s">
        <v>1</v>
      </c>
      <c r="U345" s="324">
        <v>10</v>
      </c>
      <c r="V345" s="324" t="s">
        <v>19</v>
      </c>
      <c r="W345" s="325">
        <v>23.5</v>
      </c>
      <c r="X345" s="325">
        <v>239</v>
      </c>
      <c r="Y345" s="327" t="s">
        <v>23</v>
      </c>
      <c r="AA345" s="341">
        <f t="shared" si="46"/>
        <v>20</v>
      </c>
      <c r="AB345" s="342" t="str">
        <f t="shared" si="46"/>
        <v>x</v>
      </c>
      <c r="AC345" s="343">
        <f t="shared" si="47"/>
        <v>147</v>
      </c>
      <c r="AD345" s="343" t="str">
        <f t="shared" si="47"/>
        <v>x</v>
      </c>
      <c r="AE345" s="342">
        <f t="shared" si="48"/>
        <v>23.5</v>
      </c>
      <c r="AF345" s="342" t="str">
        <f t="shared" si="48"/>
        <v>x</v>
      </c>
      <c r="AG345" s="343">
        <f t="shared" si="49"/>
        <v>243</v>
      </c>
      <c r="AH345" s="343" t="str">
        <f t="shared" si="49"/>
        <v>x</v>
      </c>
      <c r="AI345" s="342">
        <f t="shared" si="50"/>
        <v>23.5</v>
      </c>
      <c r="AJ345" s="342" t="str">
        <f t="shared" si="50"/>
        <v>x</v>
      </c>
      <c r="AK345" s="343">
        <f t="shared" si="51"/>
        <v>239</v>
      </c>
      <c r="AL345" s="348" t="str">
        <f t="shared" si="51"/>
        <v>x</v>
      </c>
      <c r="AN345" s="342" t="str">
        <f>IF(ISERROR(VLOOKUP($I345,'TB. Bantuan'!$C$3:$E$28,2,0)=0),"x",VLOOKUP($I345,'TB. Bantuan'!$C$3:$E$28,2,0))</f>
        <v>N</v>
      </c>
      <c r="AO345" s="342" t="str">
        <f>IF(ISERROR(VLOOKUP($Q345,'TB. Bantuan'!$C$3:$E$28,2,0)=0),"x",VLOOKUP($Q345,'TB. Bantuan'!$C$3:$E$28,2,0))</f>
        <v>N</v>
      </c>
      <c r="AP345" s="342" t="str">
        <f>IF(ISERROR(VLOOKUP($Y345,'TB. Bantuan'!$C$3:$E$28,2,0)=0),"x",VLOOKUP($Y345,'TB. Bantuan'!$C$3:$E$28,2,0))</f>
        <v>N</v>
      </c>
    </row>
    <row r="346" spans="2:42">
      <c r="B346" s="319" t="s">
        <v>21</v>
      </c>
      <c r="C346" s="323">
        <f t="shared" si="52"/>
        <v>340</v>
      </c>
      <c r="D346" s="324" t="s">
        <v>1</v>
      </c>
      <c r="E346" s="324">
        <v>12</v>
      </c>
      <c r="F346" s="324" t="s">
        <v>19</v>
      </c>
      <c r="G346" s="325">
        <v>22</v>
      </c>
      <c r="H346" s="325">
        <v>278</v>
      </c>
      <c r="I346" s="327" t="s">
        <v>23</v>
      </c>
      <c r="K346" s="323">
        <f t="shared" si="53"/>
        <v>340</v>
      </c>
      <c r="L346" s="324" t="s">
        <v>1</v>
      </c>
      <c r="M346" s="324">
        <v>11</v>
      </c>
      <c r="N346" s="324" t="s">
        <v>19</v>
      </c>
      <c r="O346" s="325">
        <v>23</v>
      </c>
      <c r="P346" s="325">
        <v>164</v>
      </c>
      <c r="Q346" s="327" t="s">
        <v>23</v>
      </c>
      <c r="S346" s="323">
        <f t="shared" si="54"/>
        <v>340</v>
      </c>
      <c r="T346" s="324" t="s">
        <v>1</v>
      </c>
      <c r="U346" s="324">
        <v>10</v>
      </c>
      <c r="V346" s="324" t="s">
        <v>19</v>
      </c>
      <c r="W346" s="325">
        <v>24.5</v>
      </c>
      <c r="X346" s="325">
        <v>303</v>
      </c>
      <c r="Y346" s="327" t="s">
        <v>23</v>
      </c>
      <c r="AA346" s="341">
        <f t="shared" si="46"/>
        <v>22</v>
      </c>
      <c r="AB346" s="342" t="str">
        <f t="shared" si="46"/>
        <v>x</v>
      </c>
      <c r="AC346" s="343">
        <f t="shared" si="47"/>
        <v>278</v>
      </c>
      <c r="AD346" s="343" t="str">
        <f t="shared" si="47"/>
        <v>x</v>
      </c>
      <c r="AE346" s="342">
        <f t="shared" si="48"/>
        <v>23</v>
      </c>
      <c r="AF346" s="342" t="str">
        <f t="shared" si="48"/>
        <v>x</v>
      </c>
      <c r="AG346" s="343">
        <f t="shared" si="49"/>
        <v>164</v>
      </c>
      <c r="AH346" s="343" t="str">
        <f t="shared" si="49"/>
        <v>x</v>
      </c>
      <c r="AI346" s="342">
        <f t="shared" si="50"/>
        <v>24.5</v>
      </c>
      <c r="AJ346" s="342" t="str">
        <f t="shared" si="50"/>
        <v>x</v>
      </c>
      <c r="AK346" s="343">
        <f t="shared" si="51"/>
        <v>303</v>
      </c>
      <c r="AL346" s="348" t="str">
        <f t="shared" si="51"/>
        <v>x</v>
      </c>
      <c r="AN346" s="342" t="str">
        <f>IF(ISERROR(VLOOKUP($I346,'TB. Bantuan'!$C$3:$E$28,2,0)=0),"x",VLOOKUP($I346,'TB. Bantuan'!$C$3:$E$28,2,0))</f>
        <v>N</v>
      </c>
      <c r="AO346" s="342" t="str">
        <f>IF(ISERROR(VLOOKUP($Q346,'TB. Bantuan'!$C$3:$E$28,2,0)=0),"x",VLOOKUP($Q346,'TB. Bantuan'!$C$3:$E$28,2,0))</f>
        <v>N</v>
      </c>
      <c r="AP346" s="342" t="str">
        <f>IF(ISERROR(VLOOKUP($Y346,'TB. Bantuan'!$C$3:$E$28,2,0)=0),"x",VLOOKUP($Y346,'TB. Bantuan'!$C$3:$E$28,2,0))</f>
        <v>N</v>
      </c>
    </row>
    <row r="347" spans="2:42">
      <c r="B347" s="319" t="s">
        <v>21</v>
      </c>
      <c r="C347" s="323">
        <f t="shared" si="52"/>
        <v>341</v>
      </c>
      <c r="D347" s="324" t="s">
        <v>1</v>
      </c>
      <c r="E347" s="324">
        <v>12</v>
      </c>
      <c r="F347" s="324" t="s">
        <v>19</v>
      </c>
      <c r="G347" s="325">
        <v>23</v>
      </c>
      <c r="H347" s="325">
        <v>285</v>
      </c>
      <c r="I347" s="327" t="s">
        <v>23</v>
      </c>
      <c r="K347" s="323">
        <f t="shared" si="53"/>
        <v>341</v>
      </c>
      <c r="L347" s="324" t="s">
        <v>1</v>
      </c>
      <c r="M347" s="324">
        <v>11</v>
      </c>
      <c r="N347" s="324" t="s">
        <v>19</v>
      </c>
      <c r="O347" s="325">
        <v>23</v>
      </c>
      <c r="P347" s="325">
        <v>191</v>
      </c>
      <c r="Q347" s="327" t="s">
        <v>23</v>
      </c>
      <c r="S347" s="323">
        <f t="shared" si="54"/>
        <v>341</v>
      </c>
      <c r="T347" s="324" t="s">
        <v>1</v>
      </c>
      <c r="U347" s="324">
        <v>10</v>
      </c>
      <c r="V347" s="324" t="s">
        <v>19</v>
      </c>
      <c r="W347" s="325">
        <v>25</v>
      </c>
      <c r="X347" s="325">
        <v>302</v>
      </c>
      <c r="Y347" s="327" t="s">
        <v>23</v>
      </c>
      <c r="AA347" s="341">
        <f t="shared" si="46"/>
        <v>23</v>
      </c>
      <c r="AB347" s="342" t="str">
        <f t="shared" si="46"/>
        <v>x</v>
      </c>
      <c r="AC347" s="343">
        <f t="shared" si="47"/>
        <v>285</v>
      </c>
      <c r="AD347" s="343" t="str">
        <f t="shared" si="47"/>
        <v>x</v>
      </c>
      <c r="AE347" s="342">
        <f t="shared" si="48"/>
        <v>23</v>
      </c>
      <c r="AF347" s="342" t="str">
        <f t="shared" si="48"/>
        <v>x</v>
      </c>
      <c r="AG347" s="343">
        <f t="shared" si="49"/>
        <v>191</v>
      </c>
      <c r="AH347" s="343" t="str">
        <f t="shared" si="49"/>
        <v>x</v>
      </c>
      <c r="AI347" s="342">
        <f t="shared" si="50"/>
        <v>25</v>
      </c>
      <c r="AJ347" s="342" t="str">
        <f t="shared" si="50"/>
        <v>x</v>
      </c>
      <c r="AK347" s="343">
        <f t="shared" si="51"/>
        <v>302</v>
      </c>
      <c r="AL347" s="348" t="str">
        <f t="shared" si="51"/>
        <v>x</v>
      </c>
      <c r="AN347" s="342" t="str">
        <f>IF(ISERROR(VLOOKUP($I347,'TB. Bantuan'!$C$3:$E$28,2,0)=0),"x",VLOOKUP($I347,'TB. Bantuan'!$C$3:$E$28,2,0))</f>
        <v>N</v>
      </c>
      <c r="AO347" s="342" t="str">
        <f>IF(ISERROR(VLOOKUP($Q347,'TB. Bantuan'!$C$3:$E$28,2,0)=0),"x",VLOOKUP($Q347,'TB. Bantuan'!$C$3:$E$28,2,0))</f>
        <v>N</v>
      </c>
      <c r="AP347" s="342" t="str">
        <f>IF(ISERROR(VLOOKUP($Y347,'TB. Bantuan'!$C$3:$E$28,2,0)=0),"x",VLOOKUP($Y347,'TB. Bantuan'!$C$3:$E$28,2,0))</f>
        <v>N</v>
      </c>
    </row>
    <row r="348" spans="2:42">
      <c r="B348" s="319" t="s">
        <v>21</v>
      </c>
      <c r="C348" s="323">
        <f t="shared" si="52"/>
        <v>342</v>
      </c>
      <c r="D348" s="324" t="s">
        <v>1</v>
      </c>
      <c r="E348" s="324">
        <v>12</v>
      </c>
      <c r="F348" s="324" t="s">
        <v>19</v>
      </c>
      <c r="G348" s="325">
        <v>23</v>
      </c>
      <c r="H348" s="325">
        <v>200</v>
      </c>
      <c r="I348" s="327" t="s">
        <v>23</v>
      </c>
      <c r="K348" s="323">
        <f t="shared" si="53"/>
        <v>342</v>
      </c>
      <c r="L348" s="324" t="s">
        <v>1</v>
      </c>
      <c r="M348" s="324">
        <v>11</v>
      </c>
      <c r="N348" s="324" t="s">
        <v>19</v>
      </c>
      <c r="O348" s="325">
        <v>20</v>
      </c>
      <c r="P348" s="325">
        <v>254</v>
      </c>
      <c r="Q348" s="327" t="s">
        <v>23</v>
      </c>
      <c r="S348" s="323">
        <f t="shared" si="54"/>
        <v>342</v>
      </c>
      <c r="T348" s="324" t="s">
        <v>1</v>
      </c>
      <c r="U348" s="324">
        <v>10</v>
      </c>
      <c r="V348" s="324" t="s">
        <v>19</v>
      </c>
      <c r="W348" s="325">
        <v>24</v>
      </c>
      <c r="X348" s="325">
        <v>473</v>
      </c>
      <c r="Y348" s="327" t="s">
        <v>25</v>
      </c>
      <c r="AA348" s="341">
        <f t="shared" si="46"/>
        <v>23</v>
      </c>
      <c r="AB348" s="342" t="str">
        <f t="shared" si="46"/>
        <v>x</v>
      </c>
      <c r="AC348" s="343">
        <f t="shared" si="47"/>
        <v>200</v>
      </c>
      <c r="AD348" s="343" t="str">
        <f t="shared" si="47"/>
        <v>x</v>
      </c>
      <c r="AE348" s="342">
        <f t="shared" si="48"/>
        <v>20</v>
      </c>
      <c r="AF348" s="342" t="str">
        <f t="shared" si="48"/>
        <v>x</v>
      </c>
      <c r="AG348" s="343">
        <f t="shared" si="49"/>
        <v>254</v>
      </c>
      <c r="AH348" s="343" t="str">
        <f t="shared" si="49"/>
        <v>x</v>
      </c>
      <c r="AI348" s="342">
        <f t="shared" si="50"/>
        <v>24</v>
      </c>
      <c r="AJ348" s="342" t="str">
        <f t="shared" si="50"/>
        <v>x</v>
      </c>
      <c r="AK348" s="343">
        <f t="shared" si="51"/>
        <v>473</v>
      </c>
      <c r="AL348" s="348" t="str">
        <f t="shared" si="51"/>
        <v>x</v>
      </c>
      <c r="AN348" s="342" t="str">
        <f>IF(ISERROR(VLOOKUP($I348,'TB. Bantuan'!$C$3:$E$28,2,0)=0),"x",VLOOKUP($I348,'TB. Bantuan'!$C$3:$E$28,2,0))</f>
        <v>N</v>
      </c>
      <c r="AO348" s="342" t="str">
        <f>IF(ISERROR(VLOOKUP($Q348,'TB. Bantuan'!$C$3:$E$28,2,0)=0),"x",VLOOKUP($Q348,'TB. Bantuan'!$C$3:$E$28,2,0))</f>
        <v>N</v>
      </c>
      <c r="AP348" s="342" t="str">
        <f>IF(ISERROR(VLOOKUP($Y348,'TB. Bantuan'!$C$3:$E$28,2,0)=0),"x",VLOOKUP($Y348,'TB. Bantuan'!$C$3:$E$28,2,0))</f>
        <v>C2</v>
      </c>
    </row>
    <row r="349" spans="2:42">
      <c r="B349" s="319" t="s">
        <v>21</v>
      </c>
      <c r="C349" s="323">
        <f t="shared" si="52"/>
        <v>343</v>
      </c>
      <c r="D349" s="324" t="s">
        <v>1</v>
      </c>
      <c r="E349" s="324">
        <v>12</v>
      </c>
      <c r="F349" s="324" t="s">
        <v>19</v>
      </c>
      <c r="G349" s="325">
        <v>20.5</v>
      </c>
      <c r="H349" s="325">
        <v>257</v>
      </c>
      <c r="I349" s="327" t="s">
        <v>23</v>
      </c>
      <c r="K349" s="323">
        <f t="shared" si="53"/>
        <v>343</v>
      </c>
      <c r="L349" s="324" t="s">
        <v>1</v>
      </c>
      <c r="M349" s="324">
        <v>11</v>
      </c>
      <c r="N349" s="324" t="s">
        <v>19</v>
      </c>
      <c r="O349" s="325">
        <v>22.5</v>
      </c>
      <c r="P349" s="325">
        <v>264</v>
      </c>
      <c r="Q349" s="327" t="s">
        <v>23</v>
      </c>
      <c r="S349" s="323">
        <f t="shared" si="54"/>
        <v>343</v>
      </c>
      <c r="T349" s="324" t="s">
        <v>1</v>
      </c>
      <c r="U349" s="324">
        <v>10</v>
      </c>
      <c r="V349" s="324" t="s">
        <v>19</v>
      </c>
      <c r="W349" s="325">
        <v>23</v>
      </c>
      <c r="X349" s="325">
        <v>239</v>
      </c>
      <c r="Y349" s="327" t="s">
        <v>23</v>
      </c>
      <c r="AA349" s="341">
        <f t="shared" si="46"/>
        <v>20.5</v>
      </c>
      <c r="AB349" s="342" t="str">
        <f t="shared" si="46"/>
        <v>x</v>
      </c>
      <c r="AC349" s="343">
        <f t="shared" si="47"/>
        <v>257</v>
      </c>
      <c r="AD349" s="343" t="str">
        <f t="shared" si="47"/>
        <v>x</v>
      </c>
      <c r="AE349" s="342">
        <f t="shared" si="48"/>
        <v>22.5</v>
      </c>
      <c r="AF349" s="342" t="str">
        <f t="shared" si="48"/>
        <v>x</v>
      </c>
      <c r="AG349" s="343">
        <f t="shared" si="49"/>
        <v>264</v>
      </c>
      <c r="AH349" s="343" t="str">
        <f t="shared" si="49"/>
        <v>x</v>
      </c>
      <c r="AI349" s="342">
        <f t="shared" si="50"/>
        <v>23</v>
      </c>
      <c r="AJ349" s="342" t="str">
        <f t="shared" si="50"/>
        <v>x</v>
      </c>
      <c r="AK349" s="343">
        <f t="shared" si="51"/>
        <v>239</v>
      </c>
      <c r="AL349" s="348" t="str">
        <f t="shared" si="51"/>
        <v>x</v>
      </c>
      <c r="AN349" s="342" t="str">
        <f>IF(ISERROR(VLOOKUP($I349,'TB. Bantuan'!$C$3:$E$28,2,0)=0),"x",VLOOKUP($I349,'TB. Bantuan'!$C$3:$E$28,2,0))</f>
        <v>N</v>
      </c>
      <c r="AO349" s="342" t="str">
        <f>IF(ISERROR(VLOOKUP($Q349,'TB. Bantuan'!$C$3:$E$28,2,0)=0),"x",VLOOKUP($Q349,'TB. Bantuan'!$C$3:$E$28,2,0))</f>
        <v>N</v>
      </c>
      <c r="AP349" s="342" t="str">
        <f>IF(ISERROR(VLOOKUP($Y349,'TB. Bantuan'!$C$3:$E$28,2,0)=0),"x",VLOOKUP($Y349,'TB. Bantuan'!$C$3:$E$28,2,0))</f>
        <v>N</v>
      </c>
    </row>
    <row r="350" spans="2:42">
      <c r="B350" s="319" t="s">
        <v>21</v>
      </c>
      <c r="C350" s="323">
        <f t="shared" si="52"/>
        <v>344</v>
      </c>
      <c r="D350" s="324" t="s">
        <v>1</v>
      </c>
      <c r="E350" s="324">
        <v>12</v>
      </c>
      <c r="F350" s="324" t="s">
        <v>19</v>
      </c>
      <c r="G350" s="325">
        <v>21.5</v>
      </c>
      <c r="H350" s="325">
        <v>170</v>
      </c>
      <c r="I350" s="327" t="s">
        <v>23</v>
      </c>
      <c r="K350" s="323">
        <f t="shared" si="53"/>
        <v>344</v>
      </c>
      <c r="L350" s="324" t="s">
        <v>1</v>
      </c>
      <c r="M350" s="324">
        <v>11</v>
      </c>
      <c r="N350" s="324" t="s">
        <v>19</v>
      </c>
      <c r="O350" s="325">
        <v>22</v>
      </c>
      <c r="P350" s="325">
        <v>208</v>
      </c>
      <c r="Q350" s="327" t="s">
        <v>23</v>
      </c>
      <c r="S350" s="323">
        <f t="shared" si="54"/>
        <v>344</v>
      </c>
      <c r="T350" s="324" t="s">
        <v>1</v>
      </c>
      <c r="U350" s="324">
        <v>10</v>
      </c>
      <c r="V350" s="324" t="s">
        <v>19</v>
      </c>
      <c r="W350" s="325">
        <v>21</v>
      </c>
      <c r="X350" s="325">
        <v>236</v>
      </c>
      <c r="Y350" s="327" t="s">
        <v>23</v>
      </c>
      <c r="AA350" s="341">
        <f t="shared" si="46"/>
        <v>21.5</v>
      </c>
      <c r="AB350" s="342" t="str">
        <f t="shared" si="46"/>
        <v>x</v>
      </c>
      <c r="AC350" s="343">
        <f t="shared" si="47"/>
        <v>170</v>
      </c>
      <c r="AD350" s="343" t="str">
        <f t="shared" si="47"/>
        <v>x</v>
      </c>
      <c r="AE350" s="342">
        <f t="shared" si="48"/>
        <v>22</v>
      </c>
      <c r="AF350" s="342" t="str">
        <f t="shared" si="48"/>
        <v>x</v>
      </c>
      <c r="AG350" s="343">
        <f t="shared" si="49"/>
        <v>208</v>
      </c>
      <c r="AH350" s="343" t="str">
        <f t="shared" si="49"/>
        <v>x</v>
      </c>
      <c r="AI350" s="342">
        <f t="shared" si="50"/>
        <v>21</v>
      </c>
      <c r="AJ350" s="342" t="str">
        <f t="shared" si="50"/>
        <v>x</v>
      </c>
      <c r="AK350" s="343">
        <f t="shared" si="51"/>
        <v>236</v>
      </c>
      <c r="AL350" s="348" t="str">
        <f t="shared" si="51"/>
        <v>x</v>
      </c>
      <c r="AN350" s="342" t="str">
        <f>IF(ISERROR(VLOOKUP($I350,'TB. Bantuan'!$C$3:$E$28,2,0)=0),"x",VLOOKUP($I350,'TB. Bantuan'!$C$3:$E$28,2,0))</f>
        <v>N</v>
      </c>
      <c r="AO350" s="342" t="str">
        <f>IF(ISERROR(VLOOKUP($Q350,'TB. Bantuan'!$C$3:$E$28,2,0)=0),"x",VLOOKUP($Q350,'TB. Bantuan'!$C$3:$E$28,2,0))</f>
        <v>N</v>
      </c>
      <c r="AP350" s="342" t="str">
        <f>IF(ISERROR(VLOOKUP($Y350,'TB. Bantuan'!$C$3:$E$28,2,0)=0),"x",VLOOKUP($Y350,'TB. Bantuan'!$C$3:$E$28,2,0))</f>
        <v>N</v>
      </c>
    </row>
    <row r="351" spans="2:42">
      <c r="B351" s="319" t="s">
        <v>21</v>
      </c>
      <c r="C351" s="323">
        <f t="shared" si="52"/>
        <v>345</v>
      </c>
      <c r="D351" s="324" t="s">
        <v>1</v>
      </c>
      <c r="E351" s="324">
        <v>12</v>
      </c>
      <c r="F351" s="324" t="s">
        <v>19</v>
      </c>
      <c r="G351" s="325">
        <v>24</v>
      </c>
      <c r="H351" s="325">
        <v>318</v>
      </c>
      <c r="I351" s="327" t="s">
        <v>22</v>
      </c>
      <c r="K351" s="323">
        <f t="shared" si="53"/>
        <v>345</v>
      </c>
      <c r="L351" s="324" t="s">
        <v>1</v>
      </c>
      <c r="M351" s="324">
        <v>11</v>
      </c>
      <c r="N351" s="324" t="s">
        <v>19</v>
      </c>
      <c r="O351" s="325">
        <v>22.5</v>
      </c>
      <c r="P351" s="325">
        <v>224</v>
      </c>
      <c r="Q351" s="327" t="s">
        <v>23</v>
      </c>
      <c r="S351" s="323">
        <f t="shared" si="54"/>
        <v>345</v>
      </c>
      <c r="T351" s="324" t="s">
        <v>1</v>
      </c>
      <c r="U351" s="324">
        <v>10</v>
      </c>
      <c r="V351" s="324" t="s">
        <v>19</v>
      </c>
      <c r="W351" s="325">
        <v>23</v>
      </c>
      <c r="X351" s="325">
        <v>271</v>
      </c>
      <c r="Y351" s="327" t="s">
        <v>23</v>
      </c>
      <c r="AA351" s="341">
        <f t="shared" si="46"/>
        <v>24</v>
      </c>
      <c r="AB351" s="342" t="str">
        <f t="shared" si="46"/>
        <v>x</v>
      </c>
      <c r="AC351" s="343">
        <f t="shared" si="47"/>
        <v>318</v>
      </c>
      <c r="AD351" s="343" t="str">
        <f t="shared" si="47"/>
        <v>x</v>
      </c>
      <c r="AE351" s="342">
        <f t="shared" si="48"/>
        <v>22.5</v>
      </c>
      <c r="AF351" s="342" t="str">
        <f t="shared" si="48"/>
        <v>x</v>
      </c>
      <c r="AG351" s="343">
        <f t="shared" si="49"/>
        <v>224</v>
      </c>
      <c r="AH351" s="343" t="str">
        <f t="shared" si="49"/>
        <v>x</v>
      </c>
      <c r="AI351" s="342">
        <f t="shared" si="50"/>
        <v>23</v>
      </c>
      <c r="AJ351" s="342" t="str">
        <f t="shared" si="50"/>
        <v>x</v>
      </c>
      <c r="AK351" s="343">
        <f t="shared" si="51"/>
        <v>271</v>
      </c>
      <c r="AL351" s="348" t="str">
        <f t="shared" si="51"/>
        <v>x</v>
      </c>
      <c r="AN351" s="342" t="str">
        <f>IF(ISERROR(VLOOKUP($I351,'TB. Bantuan'!$C$3:$E$28,2,0)=0),"x",VLOOKUP($I351,'TB. Bantuan'!$C$3:$E$28,2,0))</f>
        <v>T2</v>
      </c>
      <c r="AO351" s="342" t="str">
        <f>IF(ISERROR(VLOOKUP($Q351,'TB. Bantuan'!$C$3:$E$28,2,0)=0),"x",VLOOKUP($Q351,'TB. Bantuan'!$C$3:$E$28,2,0))</f>
        <v>N</v>
      </c>
      <c r="AP351" s="342" t="str">
        <f>IF(ISERROR(VLOOKUP($Y351,'TB. Bantuan'!$C$3:$E$28,2,0)=0),"x",VLOOKUP($Y351,'TB. Bantuan'!$C$3:$E$28,2,0))</f>
        <v>N</v>
      </c>
    </row>
    <row r="352" spans="2:42">
      <c r="B352" s="319" t="s">
        <v>21</v>
      </c>
      <c r="C352" s="323">
        <f t="shared" si="52"/>
        <v>346</v>
      </c>
      <c r="D352" s="324" t="s">
        <v>1</v>
      </c>
      <c r="E352" s="324">
        <v>12</v>
      </c>
      <c r="F352" s="324" t="s">
        <v>19</v>
      </c>
      <c r="G352" s="325">
        <v>24</v>
      </c>
      <c r="H352" s="325">
        <v>210</v>
      </c>
      <c r="I352" s="327" t="s">
        <v>23</v>
      </c>
      <c r="K352" s="323">
        <f t="shared" si="53"/>
        <v>346</v>
      </c>
      <c r="L352" s="324" t="s">
        <v>1</v>
      </c>
      <c r="M352" s="324">
        <v>11</v>
      </c>
      <c r="N352" s="324" t="s">
        <v>19</v>
      </c>
      <c r="O352" s="325">
        <v>24</v>
      </c>
      <c r="P352" s="325">
        <v>86</v>
      </c>
      <c r="Q352" s="327" t="s">
        <v>23</v>
      </c>
      <c r="S352" s="323">
        <f t="shared" si="54"/>
        <v>346</v>
      </c>
      <c r="T352" s="324" t="s">
        <v>1</v>
      </c>
      <c r="U352" s="324">
        <v>10</v>
      </c>
      <c r="V352" s="324" t="s">
        <v>19</v>
      </c>
      <c r="W352" s="325">
        <v>23</v>
      </c>
      <c r="X352" s="325">
        <v>263</v>
      </c>
      <c r="Y352" s="327" t="s">
        <v>23</v>
      </c>
      <c r="AA352" s="341">
        <f t="shared" si="46"/>
        <v>24</v>
      </c>
      <c r="AB352" s="342" t="str">
        <f t="shared" si="46"/>
        <v>x</v>
      </c>
      <c r="AC352" s="343">
        <f t="shared" si="47"/>
        <v>210</v>
      </c>
      <c r="AD352" s="343" t="str">
        <f t="shared" si="47"/>
        <v>x</v>
      </c>
      <c r="AE352" s="342">
        <f t="shared" si="48"/>
        <v>24</v>
      </c>
      <c r="AF352" s="342" t="str">
        <f t="shared" si="48"/>
        <v>x</v>
      </c>
      <c r="AG352" s="343">
        <f t="shared" si="49"/>
        <v>86</v>
      </c>
      <c r="AH352" s="343" t="str">
        <f t="shared" si="49"/>
        <v>x</v>
      </c>
      <c r="AI352" s="342">
        <f t="shared" si="50"/>
        <v>23</v>
      </c>
      <c r="AJ352" s="342" t="str">
        <f t="shared" si="50"/>
        <v>x</v>
      </c>
      <c r="AK352" s="343">
        <f t="shared" si="51"/>
        <v>263</v>
      </c>
      <c r="AL352" s="348" t="str">
        <f t="shared" si="51"/>
        <v>x</v>
      </c>
      <c r="AN352" s="342" t="str">
        <f>IF(ISERROR(VLOOKUP($I352,'TB. Bantuan'!$C$3:$E$28,2,0)=0),"x",VLOOKUP($I352,'TB. Bantuan'!$C$3:$E$28,2,0))</f>
        <v>N</v>
      </c>
      <c r="AO352" s="342" t="str">
        <f>IF(ISERROR(VLOOKUP($Q352,'TB. Bantuan'!$C$3:$E$28,2,0)=0),"x",VLOOKUP($Q352,'TB. Bantuan'!$C$3:$E$28,2,0))</f>
        <v>N</v>
      </c>
      <c r="AP352" s="342" t="str">
        <f>IF(ISERROR(VLOOKUP($Y352,'TB. Bantuan'!$C$3:$E$28,2,0)=0),"x",VLOOKUP($Y352,'TB. Bantuan'!$C$3:$E$28,2,0))</f>
        <v>N</v>
      </c>
    </row>
    <row r="353" spans="2:42">
      <c r="B353" s="319" t="s">
        <v>21</v>
      </c>
      <c r="C353" s="323">
        <f t="shared" si="52"/>
        <v>347</v>
      </c>
      <c r="D353" s="324" t="s">
        <v>1</v>
      </c>
      <c r="E353" s="324">
        <v>12</v>
      </c>
      <c r="F353" s="324" t="s">
        <v>19</v>
      </c>
      <c r="G353" s="325">
        <v>23.5</v>
      </c>
      <c r="H353" s="325">
        <v>283</v>
      </c>
      <c r="I353" s="327" t="s">
        <v>23</v>
      </c>
      <c r="K353" s="323">
        <f t="shared" si="53"/>
        <v>347</v>
      </c>
      <c r="L353" s="324" t="s">
        <v>1</v>
      </c>
      <c r="M353" s="324">
        <v>11</v>
      </c>
      <c r="N353" s="324" t="s">
        <v>19</v>
      </c>
      <c r="O353" s="325">
        <v>24</v>
      </c>
      <c r="P353" s="325">
        <v>283</v>
      </c>
      <c r="Q353" s="327" t="s">
        <v>23</v>
      </c>
      <c r="S353" s="323">
        <f t="shared" si="54"/>
        <v>347</v>
      </c>
      <c r="T353" s="324" t="s">
        <v>1</v>
      </c>
      <c r="U353" s="324">
        <v>10</v>
      </c>
      <c r="V353" s="324" t="s">
        <v>19</v>
      </c>
      <c r="W353" s="325">
        <v>22</v>
      </c>
      <c r="X353" s="325">
        <v>275</v>
      </c>
      <c r="Y353" s="327" t="s">
        <v>23</v>
      </c>
      <c r="AA353" s="341">
        <f t="shared" si="46"/>
        <v>23.5</v>
      </c>
      <c r="AB353" s="342" t="str">
        <f t="shared" si="46"/>
        <v>x</v>
      </c>
      <c r="AC353" s="343">
        <f t="shared" si="47"/>
        <v>283</v>
      </c>
      <c r="AD353" s="343" t="str">
        <f t="shared" si="47"/>
        <v>x</v>
      </c>
      <c r="AE353" s="342">
        <f t="shared" si="48"/>
        <v>24</v>
      </c>
      <c r="AF353" s="342" t="str">
        <f t="shared" si="48"/>
        <v>x</v>
      </c>
      <c r="AG353" s="343">
        <f t="shared" si="49"/>
        <v>283</v>
      </c>
      <c r="AH353" s="343" t="str">
        <f t="shared" si="49"/>
        <v>x</v>
      </c>
      <c r="AI353" s="342">
        <f t="shared" si="50"/>
        <v>22</v>
      </c>
      <c r="AJ353" s="342" t="str">
        <f t="shared" si="50"/>
        <v>x</v>
      </c>
      <c r="AK353" s="343">
        <f t="shared" si="51"/>
        <v>275</v>
      </c>
      <c r="AL353" s="348" t="str">
        <f t="shared" si="51"/>
        <v>x</v>
      </c>
      <c r="AN353" s="342" t="str">
        <f>IF(ISERROR(VLOOKUP($I353,'TB. Bantuan'!$C$3:$E$28,2,0)=0),"x",VLOOKUP($I353,'TB. Bantuan'!$C$3:$E$28,2,0))</f>
        <v>N</v>
      </c>
      <c r="AO353" s="342" t="str">
        <f>IF(ISERROR(VLOOKUP($Q353,'TB. Bantuan'!$C$3:$E$28,2,0)=0),"x",VLOOKUP($Q353,'TB. Bantuan'!$C$3:$E$28,2,0))</f>
        <v>N</v>
      </c>
      <c r="AP353" s="342" t="str">
        <f>IF(ISERROR(VLOOKUP($Y353,'TB. Bantuan'!$C$3:$E$28,2,0)=0),"x",VLOOKUP($Y353,'TB. Bantuan'!$C$3:$E$28,2,0))</f>
        <v>N</v>
      </c>
    </row>
    <row r="354" spans="2:42">
      <c r="B354" s="319" t="s">
        <v>21</v>
      </c>
      <c r="C354" s="323">
        <f t="shared" si="52"/>
        <v>348</v>
      </c>
      <c r="D354" s="324" t="s">
        <v>1</v>
      </c>
      <c r="E354" s="324">
        <v>12</v>
      </c>
      <c r="F354" s="324" t="s">
        <v>19</v>
      </c>
      <c r="G354" s="325">
        <v>25</v>
      </c>
      <c r="H354" s="325">
        <v>204</v>
      </c>
      <c r="I354" s="327" t="s">
        <v>23</v>
      </c>
      <c r="K354" s="323">
        <f t="shared" si="53"/>
        <v>348</v>
      </c>
      <c r="L354" s="324" t="s">
        <v>1</v>
      </c>
      <c r="M354" s="324">
        <v>11</v>
      </c>
      <c r="N354" s="324" t="s">
        <v>19</v>
      </c>
      <c r="O354" s="325">
        <v>20.5</v>
      </c>
      <c r="P354" s="325">
        <v>177</v>
      </c>
      <c r="Q354" s="327" t="s">
        <v>23</v>
      </c>
      <c r="S354" s="323">
        <f t="shared" si="54"/>
        <v>348</v>
      </c>
      <c r="T354" s="324" t="s">
        <v>1</v>
      </c>
      <c r="U354" s="324">
        <v>10</v>
      </c>
      <c r="V354" s="324" t="s">
        <v>19</v>
      </c>
      <c r="W354" s="325">
        <v>23</v>
      </c>
      <c r="X354" s="325">
        <v>267</v>
      </c>
      <c r="Y354" s="327" t="s">
        <v>23</v>
      </c>
      <c r="AA354" s="341">
        <f t="shared" si="46"/>
        <v>25</v>
      </c>
      <c r="AB354" s="342" t="str">
        <f t="shared" si="46"/>
        <v>x</v>
      </c>
      <c r="AC354" s="343">
        <f t="shared" si="47"/>
        <v>204</v>
      </c>
      <c r="AD354" s="343" t="str">
        <f t="shared" si="47"/>
        <v>x</v>
      </c>
      <c r="AE354" s="342">
        <f t="shared" si="48"/>
        <v>20.5</v>
      </c>
      <c r="AF354" s="342" t="str">
        <f t="shared" si="48"/>
        <v>x</v>
      </c>
      <c r="AG354" s="343">
        <f t="shared" si="49"/>
        <v>177</v>
      </c>
      <c r="AH354" s="343" t="str">
        <f t="shared" si="49"/>
        <v>x</v>
      </c>
      <c r="AI354" s="342">
        <f t="shared" si="50"/>
        <v>23</v>
      </c>
      <c r="AJ354" s="342" t="str">
        <f t="shared" si="50"/>
        <v>x</v>
      </c>
      <c r="AK354" s="343">
        <f t="shared" si="51"/>
        <v>267</v>
      </c>
      <c r="AL354" s="348" t="str">
        <f t="shared" si="51"/>
        <v>x</v>
      </c>
      <c r="AN354" s="342" t="str">
        <f>IF(ISERROR(VLOOKUP($I354,'TB. Bantuan'!$C$3:$E$28,2,0)=0),"x",VLOOKUP($I354,'TB. Bantuan'!$C$3:$E$28,2,0))</f>
        <v>N</v>
      </c>
      <c r="AO354" s="342" t="str">
        <f>IF(ISERROR(VLOOKUP($Q354,'TB. Bantuan'!$C$3:$E$28,2,0)=0),"x",VLOOKUP($Q354,'TB. Bantuan'!$C$3:$E$28,2,0))</f>
        <v>N</v>
      </c>
      <c r="AP354" s="342" t="str">
        <f>IF(ISERROR(VLOOKUP($Y354,'TB. Bantuan'!$C$3:$E$28,2,0)=0),"x",VLOOKUP($Y354,'TB. Bantuan'!$C$3:$E$28,2,0))</f>
        <v>N</v>
      </c>
    </row>
    <row r="355" spans="2:42">
      <c r="B355" s="319" t="s">
        <v>21</v>
      </c>
      <c r="C355" s="323">
        <f t="shared" si="52"/>
        <v>349</v>
      </c>
      <c r="D355" s="324" t="s">
        <v>1</v>
      </c>
      <c r="E355" s="324">
        <v>12</v>
      </c>
      <c r="F355" s="324" t="s">
        <v>19</v>
      </c>
      <c r="G355" s="325">
        <v>22</v>
      </c>
      <c r="H355" s="325">
        <v>319</v>
      </c>
      <c r="I355" s="327" t="s">
        <v>23</v>
      </c>
      <c r="K355" s="323">
        <f t="shared" si="53"/>
        <v>349</v>
      </c>
      <c r="L355" s="324" t="s">
        <v>1</v>
      </c>
      <c r="M355" s="324">
        <v>11</v>
      </c>
      <c r="N355" s="324" t="s">
        <v>19</v>
      </c>
      <c r="O355" s="325">
        <v>22.5</v>
      </c>
      <c r="P355" s="325">
        <v>217</v>
      </c>
      <c r="Q355" s="327" t="s">
        <v>23</v>
      </c>
      <c r="S355" s="323">
        <f t="shared" si="54"/>
        <v>349</v>
      </c>
      <c r="T355" s="324" t="s">
        <v>1</v>
      </c>
      <c r="U355" s="324">
        <v>10</v>
      </c>
      <c r="V355" s="324" t="s">
        <v>19</v>
      </c>
      <c r="W355" s="325">
        <v>25</v>
      </c>
      <c r="X355" s="325">
        <v>298</v>
      </c>
      <c r="Y355" s="327" t="s">
        <v>23</v>
      </c>
      <c r="AA355" s="341">
        <f t="shared" si="46"/>
        <v>22</v>
      </c>
      <c r="AB355" s="342" t="str">
        <f t="shared" si="46"/>
        <v>x</v>
      </c>
      <c r="AC355" s="343">
        <f t="shared" si="47"/>
        <v>319</v>
      </c>
      <c r="AD355" s="343" t="str">
        <f t="shared" si="47"/>
        <v>x</v>
      </c>
      <c r="AE355" s="342">
        <f t="shared" si="48"/>
        <v>22.5</v>
      </c>
      <c r="AF355" s="342" t="str">
        <f t="shared" si="48"/>
        <v>x</v>
      </c>
      <c r="AG355" s="343">
        <f t="shared" si="49"/>
        <v>217</v>
      </c>
      <c r="AH355" s="343" t="str">
        <f t="shared" si="49"/>
        <v>x</v>
      </c>
      <c r="AI355" s="342">
        <f t="shared" si="50"/>
        <v>25</v>
      </c>
      <c r="AJ355" s="342" t="str">
        <f t="shared" si="50"/>
        <v>x</v>
      </c>
      <c r="AK355" s="343">
        <f t="shared" si="51"/>
        <v>298</v>
      </c>
      <c r="AL355" s="348" t="str">
        <f t="shared" si="51"/>
        <v>x</v>
      </c>
      <c r="AN355" s="342" t="str">
        <f>IF(ISERROR(VLOOKUP($I355,'TB. Bantuan'!$C$3:$E$28,2,0)=0),"x",VLOOKUP($I355,'TB. Bantuan'!$C$3:$E$28,2,0))</f>
        <v>N</v>
      </c>
      <c r="AO355" s="342" t="str">
        <f>IF(ISERROR(VLOOKUP($Q355,'TB. Bantuan'!$C$3:$E$28,2,0)=0),"x",VLOOKUP($Q355,'TB. Bantuan'!$C$3:$E$28,2,0))</f>
        <v>N</v>
      </c>
      <c r="AP355" s="342" t="str">
        <f>IF(ISERROR(VLOOKUP($Y355,'TB. Bantuan'!$C$3:$E$28,2,0)=0),"x",VLOOKUP($Y355,'TB. Bantuan'!$C$3:$E$28,2,0))</f>
        <v>N</v>
      </c>
    </row>
    <row r="356" spans="2:42">
      <c r="B356" s="319" t="s">
        <v>21</v>
      </c>
      <c r="C356" s="323">
        <f t="shared" si="52"/>
        <v>350</v>
      </c>
      <c r="D356" s="324" t="s">
        <v>1</v>
      </c>
      <c r="E356" s="324">
        <v>12</v>
      </c>
      <c r="F356" s="324" t="s">
        <v>19</v>
      </c>
      <c r="G356" s="325">
        <v>20</v>
      </c>
      <c r="H356" s="325">
        <v>206</v>
      </c>
      <c r="I356" s="327" t="s">
        <v>23</v>
      </c>
      <c r="K356" s="323">
        <f t="shared" si="53"/>
        <v>350</v>
      </c>
      <c r="L356" s="324" t="s">
        <v>1</v>
      </c>
      <c r="M356" s="324">
        <v>11</v>
      </c>
      <c r="N356" s="324" t="s">
        <v>19</v>
      </c>
      <c r="O356" s="325">
        <v>24.5</v>
      </c>
      <c r="P356" s="325">
        <v>280</v>
      </c>
      <c r="Q356" s="327" t="s">
        <v>23</v>
      </c>
      <c r="S356" s="323">
        <f t="shared" si="54"/>
        <v>350</v>
      </c>
      <c r="T356" s="324" t="s">
        <v>1</v>
      </c>
      <c r="U356" s="324">
        <v>10</v>
      </c>
      <c r="V356" s="324" t="s">
        <v>19</v>
      </c>
      <c r="W356" s="325">
        <v>11.5</v>
      </c>
      <c r="X356" s="325">
        <v>104</v>
      </c>
      <c r="Y356" s="327" t="s">
        <v>23</v>
      </c>
      <c r="AA356" s="341">
        <f t="shared" si="46"/>
        <v>20</v>
      </c>
      <c r="AB356" s="342" t="str">
        <f t="shared" si="46"/>
        <v>x</v>
      </c>
      <c r="AC356" s="343">
        <f t="shared" si="47"/>
        <v>206</v>
      </c>
      <c r="AD356" s="343" t="str">
        <f t="shared" si="47"/>
        <v>x</v>
      </c>
      <c r="AE356" s="342">
        <f t="shared" si="48"/>
        <v>24.5</v>
      </c>
      <c r="AF356" s="342" t="str">
        <f t="shared" si="48"/>
        <v>x</v>
      </c>
      <c r="AG356" s="343">
        <f t="shared" si="49"/>
        <v>280</v>
      </c>
      <c r="AH356" s="343" t="str">
        <f t="shared" si="49"/>
        <v>x</v>
      </c>
      <c r="AI356" s="342">
        <f t="shared" si="50"/>
        <v>11.5</v>
      </c>
      <c r="AJ356" s="342" t="str">
        <f t="shared" si="50"/>
        <v>x</v>
      </c>
      <c r="AK356" s="343">
        <f t="shared" si="51"/>
        <v>104</v>
      </c>
      <c r="AL356" s="348" t="str">
        <f t="shared" si="51"/>
        <v>x</v>
      </c>
      <c r="AN356" s="342" t="str">
        <f>IF(ISERROR(VLOOKUP($I356,'TB. Bantuan'!$C$3:$E$28,2,0)=0),"x",VLOOKUP($I356,'TB. Bantuan'!$C$3:$E$28,2,0))</f>
        <v>N</v>
      </c>
      <c r="AO356" s="342" t="str">
        <f>IF(ISERROR(VLOOKUP($Q356,'TB. Bantuan'!$C$3:$E$28,2,0)=0),"x",VLOOKUP($Q356,'TB. Bantuan'!$C$3:$E$28,2,0))</f>
        <v>N</v>
      </c>
      <c r="AP356" s="342" t="str">
        <f>IF(ISERROR(VLOOKUP($Y356,'TB. Bantuan'!$C$3:$E$28,2,0)=0),"x",VLOOKUP($Y356,'TB. Bantuan'!$C$3:$E$28,2,0))</f>
        <v>N</v>
      </c>
    </row>
    <row r="357" spans="2:42">
      <c r="B357" s="319" t="s">
        <v>21</v>
      </c>
      <c r="C357" s="323">
        <f t="shared" si="52"/>
        <v>351</v>
      </c>
      <c r="D357" s="324" t="s">
        <v>1</v>
      </c>
      <c r="E357" s="324">
        <v>12</v>
      </c>
      <c r="F357" s="324" t="s">
        <v>19</v>
      </c>
      <c r="G357" s="325">
        <v>24</v>
      </c>
      <c r="H357" s="325">
        <v>407</v>
      </c>
      <c r="I357" s="327" t="s">
        <v>23</v>
      </c>
      <c r="K357" s="323">
        <f t="shared" si="53"/>
        <v>351</v>
      </c>
      <c r="L357" s="324" t="s">
        <v>1</v>
      </c>
      <c r="M357" s="324">
        <v>11</v>
      </c>
      <c r="N357" s="324" t="s">
        <v>19</v>
      </c>
      <c r="O357" s="325">
        <v>20</v>
      </c>
      <c r="P357" s="325">
        <v>290</v>
      </c>
      <c r="Q357" s="327" t="s">
        <v>23</v>
      </c>
      <c r="S357" s="323">
        <f t="shared" si="54"/>
        <v>351</v>
      </c>
      <c r="T357" s="324" t="s">
        <v>1</v>
      </c>
      <c r="U357" s="324">
        <v>10</v>
      </c>
      <c r="V357" s="324" t="s">
        <v>19</v>
      </c>
      <c r="W357" s="325">
        <v>22.5</v>
      </c>
      <c r="X357" s="325">
        <v>391</v>
      </c>
      <c r="Y357" s="327" t="s">
        <v>23</v>
      </c>
      <c r="AA357" s="341">
        <f t="shared" si="46"/>
        <v>24</v>
      </c>
      <c r="AB357" s="342" t="str">
        <f t="shared" si="46"/>
        <v>x</v>
      </c>
      <c r="AC357" s="343">
        <f t="shared" si="47"/>
        <v>407</v>
      </c>
      <c r="AD357" s="343" t="str">
        <f t="shared" si="47"/>
        <v>x</v>
      </c>
      <c r="AE357" s="342">
        <f t="shared" si="48"/>
        <v>20</v>
      </c>
      <c r="AF357" s="342" t="str">
        <f t="shared" si="48"/>
        <v>x</v>
      </c>
      <c r="AG357" s="343">
        <f t="shared" si="49"/>
        <v>290</v>
      </c>
      <c r="AH357" s="343" t="str">
        <f t="shared" si="49"/>
        <v>x</v>
      </c>
      <c r="AI357" s="342">
        <f t="shared" si="50"/>
        <v>22.5</v>
      </c>
      <c r="AJ357" s="342" t="str">
        <f t="shared" si="50"/>
        <v>x</v>
      </c>
      <c r="AK357" s="343">
        <f t="shared" si="51"/>
        <v>391</v>
      </c>
      <c r="AL357" s="348" t="str">
        <f t="shared" si="51"/>
        <v>x</v>
      </c>
      <c r="AN357" s="342" t="str">
        <f>IF(ISERROR(VLOOKUP($I357,'TB. Bantuan'!$C$3:$E$28,2,0)=0),"x",VLOOKUP($I357,'TB. Bantuan'!$C$3:$E$28,2,0))</f>
        <v>N</v>
      </c>
      <c r="AO357" s="342" t="str">
        <f>IF(ISERROR(VLOOKUP($Q357,'TB. Bantuan'!$C$3:$E$28,2,0)=0),"x",VLOOKUP($Q357,'TB. Bantuan'!$C$3:$E$28,2,0))</f>
        <v>N</v>
      </c>
      <c r="AP357" s="342" t="str">
        <f>IF(ISERROR(VLOOKUP($Y357,'TB. Bantuan'!$C$3:$E$28,2,0)=0),"x",VLOOKUP($Y357,'TB. Bantuan'!$C$3:$E$28,2,0))</f>
        <v>N</v>
      </c>
    </row>
    <row r="358" spans="2:42">
      <c r="B358" s="319" t="s">
        <v>21</v>
      </c>
      <c r="C358" s="323">
        <f t="shared" si="52"/>
        <v>352</v>
      </c>
      <c r="D358" s="324" t="s">
        <v>1</v>
      </c>
      <c r="E358" s="324">
        <v>12</v>
      </c>
      <c r="F358" s="324" t="s">
        <v>19</v>
      </c>
      <c r="G358" s="325">
        <v>22</v>
      </c>
      <c r="H358" s="325">
        <v>162</v>
      </c>
      <c r="I358" s="327" t="s">
        <v>24</v>
      </c>
      <c r="K358" s="323">
        <f t="shared" si="53"/>
        <v>352</v>
      </c>
      <c r="L358" s="324" t="s">
        <v>1</v>
      </c>
      <c r="M358" s="324">
        <v>11</v>
      </c>
      <c r="N358" s="324" t="s">
        <v>19</v>
      </c>
      <c r="O358" s="325">
        <v>16</v>
      </c>
      <c r="P358" s="325">
        <v>78</v>
      </c>
      <c r="Q358" s="327" t="s">
        <v>23</v>
      </c>
      <c r="S358" s="323">
        <f t="shared" si="54"/>
        <v>352</v>
      </c>
      <c r="T358" s="324" t="s">
        <v>1</v>
      </c>
      <c r="U358" s="324">
        <v>10</v>
      </c>
      <c r="V358" s="324" t="s">
        <v>19</v>
      </c>
      <c r="W358" s="325">
        <v>25</v>
      </c>
      <c r="X358" s="325">
        <v>293</v>
      </c>
      <c r="Y358" s="327" t="s">
        <v>23</v>
      </c>
      <c r="AA358" s="341">
        <f t="shared" si="46"/>
        <v>22</v>
      </c>
      <c r="AB358" s="342" t="str">
        <f t="shared" si="46"/>
        <v>x</v>
      </c>
      <c r="AC358" s="343">
        <f t="shared" si="47"/>
        <v>162</v>
      </c>
      <c r="AD358" s="343" t="str">
        <f t="shared" si="47"/>
        <v>x</v>
      </c>
      <c r="AE358" s="342">
        <f t="shared" si="48"/>
        <v>16</v>
      </c>
      <c r="AF358" s="342" t="str">
        <f t="shared" si="48"/>
        <v>x</v>
      </c>
      <c r="AG358" s="343">
        <f t="shared" si="49"/>
        <v>78</v>
      </c>
      <c r="AH358" s="343" t="str">
        <f t="shared" si="49"/>
        <v>x</v>
      </c>
      <c r="AI358" s="342">
        <f t="shared" si="50"/>
        <v>25</v>
      </c>
      <c r="AJ358" s="342" t="str">
        <f t="shared" si="50"/>
        <v>x</v>
      </c>
      <c r="AK358" s="343">
        <f t="shared" si="51"/>
        <v>293</v>
      </c>
      <c r="AL358" s="348" t="str">
        <f t="shared" si="51"/>
        <v>x</v>
      </c>
      <c r="AN358" s="342" t="str">
        <f>IF(ISERROR(VLOOKUP($I358,'TB. Bantuan'!$C$3:$E$28,2,0)=0),"x",VLOOKUP($I358,'TB. Bantuan'!$C$3:$E$28,2,0))</f>
        <v>DT</v>
      </c>
      <c r="AO358" s="342" t="str">
        <f>IF(ISERROR(VLOOKUP($Q358,'TB. Bantuan'!$C$3:$E$28,2,0)=0),"x",VLOOKUP($Q358,'TB. Bantuan'!$C$3:$E$28,2,0))</f>
        <v>N</v>
      </c>
      <c r="AP358" s="342" t="str">
        <f>IF(ISERROR(VLOOKUP($Y358,'TB. Bantuan'!$C$3:$E$28,2,0)=0),"x",VLOOKUP($Y358,'TB. Bantuan'!$C$3:$E$28,2,0))</f>
        <v>N</v>
      </c>
    </row>
    <row r="359" spans="2:42">
      <c r="B359" s="319" t="s">
        <v>21</v>
      </c>
      <c r="C359" s="323">
        <f t="shared" si="52"/>
        <v>353</v>
      </c>
      <c r="D359" s="324" t="s">
        <v>1</v>
      </c>
      <c r="E359" s="324">
        <v>12</v>
      </c>
      <c r="F359" s="324" t="s">
        <v>19</v>
      </c>
      <c r="G359" s="325">
        <v>20</v>
      </c>
      <c r="H359" s="325">
        <v>249</v>
      </c>
      <c r="I359" s="327" t="s">
        <v>24</v>
      </c>
      <c r="K359" s="323">
        <f t="shared" si="53"/>
        <v>353</v>
      </c>
      <c r="L359" s="324" t="s">
        <v>1</v>
      </c>
      <c r="M359" s="324">
        <v>11</v>
      </c>
      <c r="N359" s="324" t="s">
        <v>19</v>
      </c>
      <c r="O359" s="325">
        <v>22.5</v>
      </c>
      <c r="P359" s="325">
        <v>227</v>
      </c>
      <c r="Q359" s="327" t="s">
        <v>23</v>
      </c>
      <c r="S359" s="323">
        <f t="shared" si="54"/>
        <v>353</v>
      </c>
      <c r="T359" s="324" t="s">
        <v>1</v>
      </c>
      <c r="U359" s="324">
        <v>10</v>
      </c>
      <c r="V359" s="324" t="s">
        <v>19</v>
      </c>
      <c r="W359" s="325">
        <v>23</v>
      </c>
      <c r="X359" s="325">
        <v>217</v>
      </c>
      <c r="Y359" s="327" t="s">
        <v>23</v>
      </c>
      <c r="AA359" s="341">
        <f t="shared" si="46"/>
        <v>20</v>
      </c>
      <c r="AB359" s="342" t="str">
        <f t="shared" si="46"/>
        <v>x</v>
      </c>
      <c r="AC359" s="343">
        <f t="shared" si="47"/>
        <v>249</v>
      </c>
      <c r="AD359" s="343" t="str">
        <f t="shared" si="47"/>
        <v>x</v>
      </c>
      <c r="AE359" s="342">
        <f t="shared" si="48"/>
        <v>22.5</v>
      </c>
      <c r="AF359" s="342" t="str">
        <f t="shared" si="48"/>
        <v>x</v>
      </c>
      <c r="AG359" s="343">
        <f t="shared" si="49"/>
        <v>227</v>
      </c>
      <c r="AH359" s="343" t="str">
        <f t="shared" si="49"/>
        <v>x</v>
      </c>
      <c r="AI359" s="342">
        <f t="shared" si="50"/>
        <v>23</v>
      </c>
      <c r="AJ359" s="342" t="str">
        <f t="shared" si="50"/>
        <v>x</v>
      </c>
      <c r="AK359" s="343">
        <f t="shared" si="51"/>
        <v>217</v>
      </c>
      <c r="AL359" s="348" t="str">
        <f t="shared" si="51"/>
        <v>x</v>
      </c>
      <c r="AN359" s="342" t="str">
        <f>IF(ISERROR(VLOOKUP($I359,'TB. Bantuan'!$C$3:$E$28,2,0)=0),"x",VLOOKUP($I359,'TB. Bantuan'!$C$3:$E$28,2,0))</f>
        <v>DT</v>
      </c>
      <c r="AO359" s="342" t="str">
        <f>IF(ISERROR(VLOOKUP($Q359,'TB. Bantuan'!$C$3:$E$28,2,0)=0),"x",VLOOKUP($Q359,'TB. Bantuan'!$C$3:$E$28,2,0))</f>
        <v>N</v>
      </c>
      <c r="AP359" s="342" t="str">
        <f>IF(ISERROR(VLOOKUP($Y359,'TB. Bantuan'!$C$3:$E$28,2,0)=0),"x",VLOOKUP($Y359,'TB. Bantuan'!$C$3:$E$28,2,0))</f>
        <v>N</v>
      </c>
    </row>
    <row r="360" spans="2:42">
      <c r="B360" s="319" t="s">
        <v>21</v>
      </c>
      <c r="C360" s="323">
        <f t="shared" si="52"/>
        <v>354</v>
      </c>
      <c r="D360" s="324" t="s">
        <v>1</v>
      </c>
      <c r="E360" s="324">
        <v>12</v>
      </c>
      <c r="F360" s="324" t="s">
        <v>19</v>
      </c>
      <c r="G360" s="325">
        <v>24</v>
      </c>
      <c r="H360" s="325">
        <v>185</v>
      </c>
      <c r="I360" s="327" t="s">
        <v>23</v>
      </c>
      <c r="K360" s="323">
        <f t="shared" si="53"/>
        <v>354</v>
      </c>
      <c r="L360" s="324" t="s">
        <v>1</v>
      </c>
      <c r="M360" s="324">
        <v>11</v>
      </c>
      <c r="N360" s="324" t="s">
        <v>19</v>
      </c>
      <c r="O360" s="325">
        <v>20.5</v>
      </c>
      <c r="P360" s="325">
        <v>146</v>
      </c>
      <c r="Q360" s="327" t="s">
        <v>23</v>
      </c>
      <c r="S360" s="323">
        <f t="shared" si="54"/>
        <v>354</v>
      </c>
      <c r="T360" s="324" t="s">
        <v>1</v>
      </c>
      <c r="U360" s="324">
        <v>10</v>
      </c>
      <c r="V360" s="324" t="s">
        <v>19</v>
      </c>
      <c r="W360" s="325">
        <v>20.5</v>
      </c>
      <c r="X360" s="325">
        <v>174</v>
      </c>
      <c r="Y360" s="327" t="s">
        <v>23</v>
      </c>
      <c r="AA360" s="341">
        <f t="shared" si="46"/>
        <v>24</v>
      </c>
      <c r="AB360" s="342" t="str">
        <f t="shared" si="46"/>
        <v>x</v>
      </c>
      <c r="AC360" s="343">
        <f t="shared" si="47"/>
        <v>185</v>
      </c>
      <c r="AD360" s="343" t="str">
        <f t="shared" si="47"/>
        <v>x</v>
      </c>
      <c r="AE360" s="342">
        <f t="shared" si="48"/>
        <v>20.5</v>
      </c>
      <c r="AF360" s="342" t="str">
        <f t="shared" si="48"/>
        <v>x</v>
      </c>
      <c r="AG360" s="343">
        <f t="shared" si="49"/>
        <v>146</v>
      </c>
      <c r="AH360" s="343" t="str">
        <f t="shared" si="49"/>
        <v>x</v>
      </c>
      <c r="AI360" s="342">
        <f t="shared" si="50"/>
        <v>20.5</v>
      </c>
      <c r="AJ360" s="342" t="str">
        <f t="shared" si="50"/>
        <v>x</v>
      </c>
      <c r="AK360" s="343">
        <f t="shared" si="51"/>
        <v>174</v>
      </c>
      <c r="AL360" s="348" t="str">
        <f t="shared" si="51"/>
        <v>x</v>
      </c>
      <c r="AN360" s="342" t="str">
        <f>IF(ISERROR(VLOOKUP($I360,'TB. Bantuan'!$C$3:$E$28,2,0)=0),"x",VLOOKUP($I360,'TB. Bantuan'!$C$3:$E$28,2,0))</f>
        <v>N</v>
      </c>
      <c r="AO360" s="342" t="str">
        <f>IF(ISERROR(VLOOKUP($Q360,'TB. Bantuan'!$C$3:$E$28,2,0)=0),"x",VLOOKUP($Q360,'TB. Bantuan'!$C$3:$E$28,2,0))</f>
        <v>N</v>
      </c>
      <c r="AP360" s="342" t="str">
        <f>IF(ISERROR(VLOOKUP($Y360,'TB. Bantuan'!$C$3:$E$28,2,0)=0),"x",VLOOKUP($Y360,'TB. Bantuan'!$C$3:$E$28,2,0))</f>
        <v>N</v>
      </c>
    </row>
    <row r="361" spans="2:42">
      <c r="B361" s="319" t="s">
        <v>21</v>
      </c>
      <c r="C361" s="323">
        <f t="shared" si="52"/>
        <v>355</v>
      </c>
      <c r="D361" s="324" t="s">
        <v>1</v>
      </c>
      <c r="E361" s="324">
        <v>12</v>
      </c>
      <c r="F361" s="324" t="s">
        <v>19</v>
      </c>
      <c r="G361" s="325">
        <v>26</v>
      </c>
      <c r="H361" s="325">
        <v>194</v>
      </c>
      <c r="I361" s="327" t="s">
        <v>23</v>
      </c>
      <c r="K361" s="323">
        <f t="shared" si="53"/>
        <v>355</v>
      </c>
      <c r="L361" s="324" t="s">
        <v>1</v>
      </c>
      <c r="M361" s="324">
        <v>11</v>
      </c>
      <c r="N361" s="324" t="s">
        <v>19</v>
      </c>
      <c r="O361" s="325">
        <v>23</v>
      </c>
      <c r="P361" s="325">
        <v>211</v>
      </c>
      <c r="Q361" s="327" t="s">
        <v>23</v>
      </c>
      <c r="S361" s="323">
        <f t="shared" si="54"/>
        <v>355</v>
      </c>
      <c r="T361" s="324" t="s">
        <v>1</v>
      </c>
      <c r="U361" s="324">
        <v>10</v>
      </c>
      <c r="V361" s="324" t="s">
        <v>19</v>
      </c>
      <c r="W361" s="325">
        <v>22</v>
      </c>
      <c r="X361" s="325">
        <v>212</v>
      </c>
      <c r="Y361" s="327" t="s">
        <v>23</v>
      </c>
      <c r="AA361" s="341">
        <f t="shared" si="46"/>
        <v>26</v>
      </c>
      <c r="AB361" s="342" t="str">
        <f t="shared" si="46"/>
        <v>x</v>
      </c>
      <c r="AC361" s="343">
        <f t="shared" si="47"/>
        <v>194</v>
      </c>
      <c r="AD361" s="343" t="str">
        <f t="shared" si="47"/>
        <v>x</v>
      </c>
      <c r="AE361" s="342">
        <f t="shared" si="48"/>
        <v>23</v>
      </c>
      <c r="AF361" s="342" t="str">
        <f t="shared" si="48"/>
        <v>x</v>
      </c>
      <c r="AG361" s="343">
        <f t="shared" si="49"/>
        <v>211</v>
      </c>
      <c r="AH361" s="343" t="str">
        <f t="shared" si="49"/>
        <v>x</v>
      </c>
      <c r="AI361" s="342">
        <f t="shared" si="50"/>
        <v>22</v>
      </c>
      <c r="AJ361" s="342" t="str">
        <f t="shared" si="50"/>
        <v>x</v>
      </c>
      <c r="AK361" s="343">
        <f t="shared" si="51"/>
        <v>212</v>
      </c>
      <c r="AL361" s="348" t="str">
        <f t="shared" si="51"/>
        <v>x</v>
      </c>
      <c r="AN361" s="342" t="str">
        <f>IF(ISERROR(VLOOKUP($I361,'TB. Bantuan'!$C$3:$E$28,2,0)=0),"x",VLOOKUP($I361,'TB. Bantuan'!$C$3:$E$28,2,0))</f>
        <v>N</v>
      </c>
      <c r="AO361" s="342" t="str">
        <f>IF(ISERROR(VLOOKUP($Q361,'TB. Bantuan'!$C$3:$E$28,2,0)=0),"x",VLOOKUP($Q361,'TB. Bantuan'!$C$3:$E$28,2,0))</f>
        <v>N</v>
      </c>
      <c r="AP361" s="342" t="str">
        <f>IF(ISERROR(VLOOKUP($Y361,'TB. Bantuan'!$C$3:$E$28,2,0)=0),"x",VLOOKUP($Y361,'TB. Bantuan'!$C$3:$E$28,2,0))</f>
        <v>N</v>
      </c>
    </row>
    <row r="362" spans="2:42">
      <c r="B362" s="319" t="s">
        <v>21</v>
      </c>
      <c r="C362" s="323">
        <f t="shared" si="52"/>
        <v>356</v>
      </c>
      <c r="D362" s="324" t="s">
        <v>1</v>
      </c>
      <c r="E362" s="324">
        <v>12</v>
      </c>
      <c r="F362" s="324" t="s">
        <v>19</v>
      </c>
      <c r="G362" s="325">
        <v>21</v>
      </c>
      <c r="H362" s="325">
        <v>241</v>
      </c>
      <c r="I362" s="327" t="s">
        <v>23</v>
      </c>
      <c r="K362" s="323">
        <f t="shared" si="53"/>
        <v>356</v>
      </c>
      <c r="L362" s="324" t="s">
        <v>1</v>
      </c>
      <c r="M362" s="324">
        <v>11</v>
      </c>
      <c r="N362" s="324" t="s">
        <v>19</v>
      </c>
      <c r="O362" s="325">
        <v>25</v>
      </c>
      <c r="P362" s="325">
        <v>218</v>
      </c>
      <c r="Q362" s="327" t="s">
        <v>23</v>
      </c>
      <c r="S362" s="323">
        <f t="shared" si="54"/>
        <v>356</v>
      </c>
      <c r="T362" s="324" t="s">
        <v>1</v>
      </c>
      <c r="U362" s="324">
        <v>10</v>
      </c>
      <c r="V362" s="324" t="s">
        <v>19</v>
      </c>
      <c r="W362" s="325">
        <v>25</v>
      </c>
      <c r="X362" s="325">
        <v>216</v>
      </c>
      <c r="Y362" s="327" t="s">
        <v>23</v>
      </c>
      <c r="AA362" s="341">
        <f t="shared" si="46"/>
        <v>21</v>
      </c>
      <c r="AB362" s="342" t="str">
        <f t="shared" si="46"/>
        <v>x</v>
      </c>
      <c r="AC362" s="343">
        <f t="shared" si="47"/>
        <v>241</v>
      </c>
      <c r="AD362" s="343" t="str">
        <f t="shared" si="47"/>
        <v>x</v>
      </c>
      <c r="AE362" s="342">
        <f t="shared" si="48"/>
        <v>25</v>
      </c>
      <c r="AF362" s="342" t="str">
        <f t="shared" si="48"/>
        <v>x</v>
      </c>
      <c r="AG362" s="343">
        <f t="shared" si="49"/>
        <v>218</v>
      </c>
      <c r="AH362" s="343" t="str">
        <f t="shared" si="49"/>
        <v>x</v>
      </c>
      <c r="AI362" s="342">
        <f t="shared" si="50"/>
        <v>25</v>
      </c>
      <c r="AJ362" s="342" t="str">
        <f t="shared" si="50"/>
        <v>x</v>
      </c>
      <c r="AK362" s="343">
        <f t="shared" si="51"/>
        <v>216</v>
      </c>
      <c r="AL362" s="348" t="str">
        <f t="shared" si="51"/>
        <v>x</v>
      </c>
      <c r="AN362" s="342" t="str">
        <f>IF(ISERROR(VLOOKUP($I362,'TB. Bantuan'!$C$3:$E$28,2,0)=0),"x",VLOOKUP($I362,'TB. Bantuan'!$C$3:$E$28,2,0))</f>
        <v>N</v>
      </c>
      <c r="AO362" s="342" t="str">
        <f>IF(ISERROR(VLOOKUP($Q362,'TB. Bantuan'!$C$3:$E$28,2,0)=0),"x",VLOOKUP($Q362,'TB. Bantuan'!$C$3:$E$28,2,0))</f>
        <v>N</v>
      </c>
      <c r="AP362" s="342" t="str">
        <f>IF(ISERROR(VLOOKUP($Y362,'TB. Bantuan'!$C$3:$E$28,2,0)=0),"x",VLOOKUP($Y362,'TB. Bantuan'!$C$3:$E$28,2,0))</f>
        <v>N</v>
      </c>
    </row>
    <row r="363" spans="2:42">
      <c r="B363" s="319" t="s">
        <v>21</v>
      </c>
      <c r="C363" s="323">
        <f t="shared" si="52"/>
        <v>357</v>
      </c>
      <c r="D363" s="324" t="s">
        <v>1</v>
      </c>
      <c r="E363" s="324">
        <v>12</v>
      </c>
      <c r="F363" s="324" t="s">
        <v>19</v>
      </c>
      <c r="G363" s="325">
        <v>25</v>
      </c>
      <c r="H363" s="325">
        <v>326</v>
      </c>
      <c r="I363" s="327" t="s">
        <v>23</v>
      </c>
      <c r="K363" s="323">
        <f t="shared" si="53"/>
        <v>357</v>
      </c>
      <c r="L363" s="324" t="s">
        <v>1</v>
      </c>
      <c r="M363" s="324">
        <v>11</v>
      </c>
      <c r="N363" s="324" t="s">
        <v>19</v>
      </c>
      <c r="O363" s="325">
        <v>24</v>
      </c>
      <c r="P363" s="325">
        <v>246</v>
      </c>
      <c r="Q363" s="327" t="s">
        <v>23</v>
      </c>
      <c r="S363" s="323">
        <f t="shared" si="54"/>
        <v>357</v>
      </c>
      <c r="T363" s="324" t="s">
        <v>1</v>
      </c>
      <c r="U363" s="324">
        <v>10</v>
      </c>
      <c r="V363" s="324" t="s">
        <v>19</v>
      </c>
      <c r="W363" s="325">
        <v>21.5</v>
      </c>
      <c r="X363" s="325">
        <v>195</v>
      </c>
      <c r="Y363" s="327" t="s">
        <v>23</v>
      </c>
      <c r="AA363" s="341">
        <f t="shared" si="46"/>
        <v>25</v>
      </c>
      <c r="AB363" s="342" t="str">
        <f t="shared" si="46"/>
        <v>x</v>
      </c>
      <c r="AC363" s="343">
        <f t="shared" si="47"/>
        <v>326</v>
      </c>
      <c r="AD363" s="343" t="str">
        <f t="shared" si="47"/>
        <v>x</v>
      </c>
      <c r="AE363" s="342">
        <f t="shared" si="48"/>
        <v>24</v>
      </c>
      <c r="AF363" s="342" t="str">
        <f t="shared" si="48"/>
        <v>x</v>
      </c>
      <c r="AG363" s="343">
        <f t="shared" si="49"/>
        <v>246</v>
      </c>
      <c r="AH363" s="343" t="str">
        <f t="shared" si="49"/>
        <v>x</v>
      </c>
      <c r="AI363" s="342">
        <f t="shared" si="50"/>
        <v>21.5</v>
      </c>
      <c r="AJ363" s="342" t="str">
        <f t="shared" si="50"/>
        <v>x</v>
      </c>
      <c r="AK363" s="343">
        <f t="shared" si="51"/>
        <v>195</v>
      </c>
      <c r="AL363" s="348" t="str">
        <f t="shared" si="51"/>
        <v>x</v>
      </c>
      <c r="AN363" s="342" t="str">
        <f>IF(ISERROR(VLOOKUP($I363,'TB. Bantuan'!$C$3:$E$28,2,0)=0),"x",VLOOKUP($I363,'TB. Bantuan'!$C$3:$E$28,2,0))</f>
        <v>N</v>
      </c>
      <c r="AO363" s="342" t="str">
        <f>IF(ISERROR(VLOOKUP($Q363,'TB. Bantuan'!$C$3:$E$28,2,0)=0),"x",VLOOKUP($Q363,'TB. Bantuan'!$C$3:$E$28,2,0))</f>
        <v>N</v>
      </c>
      <c r="AP363" s="342" t="str">
        <f>IF(ISERROR(VLOOKUP($Y363,'TB. Bantuan'!$C$3:$E$28,2,0)=0),"x",VLOOKUP($Y363,'TB. Bantuan'!$C$3:$E$28,2,0))</f>
        <v>N</v>
      </c>
    </row>
    <row r="364" spans="2:42">
      <c r="B364" s="319" t="s">
        <v>21</v>
      </c>
      <c r="C364" s="323">
        <f t="shared" si="52"/>
        <v>358</v>
      </c>
      <c r="D364" s="324" t="s">
        <v>1</v>
      </c>
      <c r="E364" s="324">
        <v>12</v>
      </c>
      <c r="F364" s="324" t="s">
        <v>19</v>
      </c>
      <c r="G364" s="325">
        <v>18</v>
      </c>
      <c r="H364" s="325">
        <v>207</v>
      </c>
      <c r="I364" s="327" t="s">
        <v>23</v>
      </c>
      <c r="K364" s="323">
        <f t="shared" si="53"/>
        <v>358</v>
      </c>
      <c r="L364" s="324" t="s">
        <v>1</v>
      </c>
      <c r="M364" s="324">
        <v>11</v>
      </c>
      <c r="N364" s="324" t="s">
        <v>19</v>
      </c>
      <c r="O364" s="325">
        <v>21.5</v>
      </c>
      <c r="P364" s="325">
        <v>117</v>
      </c>
      <c r="Q364" s="327" t="s">
        <v>23</v>
      </c>
      <c r="S364" s="323">
        <f t="shared" si="54"/>
        <v>358</v>
      </c>
      <c r="T364" s="324" t="s">
        <v>1</v>
      </c>
      <c r="U364" s="324">
        <v>10</v>
      </c>
      <c r="V364" s="324" t="s">
        <v>19</v>
      </c>
      <c r="W364" s="325">
        <v>22</v>
      </c>
      <c r="X364" s="325">
        <v>240</v>
      </c>
      <c r="Y364" s="327" t="s">
        <v>23</v>
      </c>
      <c r="AA364" s="341">
        <f t="shared" si="46"/>
        <v>18</v>
      </c>
      <c r="AB364" s="342" t="str">
        <f t="shared" si="46"/>
        <v>x</v>
      </c>
      <c r="AC364" s="343">
        <f t="shared" si="47"/>
        <v>207</v>
      </c>
      <c r="AD364" s="343" t="str">
        <f t="shared" si="47"/>
        <v>x</v>
      </c>
      <c r="AE364" s="342">
        <f t="shared" si="48"/>
        <v>21.5</v>
      </c>
      <c r="AF364" s="342" t="str">
        <f t="shared" si="48"/>
        <v>x</v>
      </c>
      <c r="AG364" s="343">
        <f t="shared" si="49"/>
        <v>117</v>
      </c>
      <c r="AH364" s="343" t="str">
        <f t="shared" si="49"/>
        <v>x</v>
      </c>
      <c r="AI364" s="342">
        <f t="shared" si="50"/>
        <v>22</v>
      </c>
      <c r="AJ364" s="342" t="str">
        <f t="shared" si="50"/>
        <v>x</v>
      </c>
      <c r="AK364" s="343">
        <f t="shared" si="51"/>
        <v>240</v>
      </c>
      <c r="AL364" s="348" t="str">
        <f t="shared" si="51"/>
        <v>x</v>
      </c>
      <c r="AN364" s="342" t="str">
        <f>IF(ISERROR(VLOOKUP($I364,'TB. Bantuan'!$C$3:$E$28,2,0)=0),"x",VLOOKUP($I364,'TB. Bantuan'!$C$3:$E$28,2,0))</f>
        <v>N</v>
      </c>
      <c r="AO364" s="342" t="str">
        <f>IF(ISERROR(VLOOKUP($Q364,'TB. Bantuan'!$C$3:$E$28,2,0)=0),"x",VLOOKUP($Q364,'TB. Bantuan'!$C$3:$E$28,2,0))</f>
        <v>N</v>
      </c>
      <c r="AP364" s="342" t="str">
        <f>IF(ISERROR(VLOOKUP($Y364,'TB. Bantuan'!$C$3:$E$28,2,0)=0),"x",VLOOKUP($Y364,'TB. Bantuan'!$C$3:$E$28,2,0))</f>
        <v>N</v>
      </c>
    </row>
    <row r="365" spans="2:42">
      <c r="B365" s="319" t="s">
        <v>21</v>
      </c>
      <c r="C365" s="323">
        <f t="shared" si="52"/>
        <v>359</v>
      </c>
      <c r="D365" s="324" t="s">
        <v>1</v>
      </c>
      <c r="E365" s="324">
        <v>12</v>
      </c>
      <c r="F365" s="324" t="s">
        <v>19</v>
      </c>
      <c r="G365" s="325">
        <v>23</v>
      </c>
      <c r="H365" s="325">
        <v>199</v>
      </c>
      <c r="I365" s="327" t="s">
        <v>23</v>
      </c>
      <c r="K365" s="323">
        <f t="shared" si="53"/>
        <v>359</v>
      </c>
      <c r="L365" s="324" t="s">
        <v>1</v>
      </c>
      <c r="M365" s="324">
        <v>11</v>
      </c>
      <c r="N365" s="324" t="s">
        <v>19</v>
      </c>
      <c r="O365" s="325">
        <v>26</v>
      </c>
      <c r="P365" s="325">
        <v>355</v>
      </c>
      <c r="Q365" s="327" t="s">
        <v>23</v>
      </c>
      <c r="S365" s="323">
        <f t="shared" si="54"/>
        <v>359</v>
      </c>
      <c r="T365" s="324" t="s">
        <v>1</v>
      </c>
      <c r="U365" s="324">
        <v>10</v>
      </c>
      <c r="V365" s="324" t="s">
        <v>19</v>
      </c>
      <c r="W365" s="325">
        <v>23</v>
      </c>
      <c r="X365" s="325">
        <v>301</v>
      </c>
      <c r="Y365" s="327" t="s">
        <v>23</v>
      </c>
      <c r="AA365" s="341">
        <f t="shared" si="46"/>
        <v>23</v>
      </c>
      <c r="AB365" s="342" t="str">
        <f t="shared" si="46"/>
        <v>x</v>
      </c>
      <c r="AC365" s="343">
        <f t="shared" si="47"/>
        <v>199</v>
      </c>
      <c r="AD365" s="343" t="str">
        <f t="shared" si="47"/>
        <v>x</v>
      </c>
      <c r="AE365" s="342">
        <f t="shared" si="48"/>
        <v>26</v>
      </c>
      <c r="AF365" s="342" t="str">
        <f t="shared" si="48"/>
        <v>x</v>
      </c>
      <c r="AG365" s="343">
        <f t="shared" si="49"/>
        <v>355</v>
      </c>
      <c r="AH365" s="343" t="str">
        <f t="shared" si="49"/>
        <v>x</v>
      </c>
      <c r="AI365" s="342">
        <f t="shared" si="50"/>
        <v>23</v>
      </c>
      <c r="AJ365" s="342" t="str">
        <f t="shared" si="50"/>
        <v>x</v>
      </c>
      <c r="AK365" s="343">
        <f t="shared" si="51"/>
        <v>301</v>
      </c>
      <c r="AL365" s="348" t="str">
        <f t="shared" si="51"/>
        <v>x</v>
      </c>
      <c r="AN365" s="342" t="str">
        <f>IF(ISERROR(VLOOKUP($I365,'TB. Bantuan'!$C$3:$E$28,2,0)=0),"x",VLOOKUP($I365,'TB. Bantuan'!$C$3:$E$28,2,0))</f>
        <v>N</v>
      </c>
      <c r="AO365" s="342" t="str">
        <f>IF(ISERROR(VLOOKUP($Q365,'TB. Bantuan'!$C$3:$E$28,2,0)=0),"x",VLOOKUP($Q365,'TB. Bantuan'!$C$3:$E$28,2,0))</f>
        <v>N</v>
      </c>
      <c r="AP365" s="342" t="str">
        <f>IF(ISERROR(VLOOKUP($Y365,'TB. Bantuan'!$C$3:$E$28,2,0)=0),"x",VLOOKUP($Y365,'TB. Bantuan'!$C$3:$E$28,2,0))</f>
        <v>N</v>
      </c>
    </row>
    <row r="366" spans="2:42">
      <c r="B366" s="319" t="s">
        <v>21</v>
      </c>
      <c r="C366" s="323">
        <f t="shared" si="52"/>
        <v>360</v>
      </c>
      <c r="D366" s="324" t="s">
        <v>1</v>
      </c>
      <c r="E366" s="324">
        <v>12</v>
      </c>
      <c r="F366" s="324" t="s">
        <v>19</v>
      </c>
      <c r="G366" s="325">
        <v>27</v>
      </c>
      <c r="H366" s="325">
        <v>236</v>
      </c>
      <c r="I366" s="327" t="s">
        <v>23</v>
      </c>
      <c r="K366" s="323">
        <f t="shared" si="53"/>
        <v>360</v>
      </c>
      <c r="L366" s="324" t="s">
        <v>1</v>
      </c>
      <c r="M366" s="324">
        <v>11</v>
      </c>
      <c r="N366" s="324" t="s">
        <v>19</v>
      </c>
      <c r="O366" s="325">
        <v>23</v>
      </c>
      <c r="P366" s="325">
        <v>311</v>
      </c>
      <c r="Q366" s="327" t="s">
        <v>23</v>
      </c>
      <c r="S366" s="323">
        <f t="shared" si="54"/>
        <v>360</v>
      </c>
      <c r="T366" s="324" t="s">
        <v>1</v>
      </c>
      <c r="U366" s="324">
        <v>10</v>
      </c>
      <c r="V366" s="324" t="s">
        <v>19</v>
      </c>
      <c r="W366" s="325">
        <v>24</v>
      </c>
      <c r="X366" s="325">
        <v>225</v>
      </c>
      <c r="Y366" s="327" t="s">
        <v>23</v>
      </c>
      <c r="AA366" s="341">
        <f t="shared" si="46"/>
        <v>27</v>
      </c>
      <c r="AB366" s="342" t="str">
        <f t="shared" si="46"/>
        <v>x</v>
      </c>
      <c r="AC366" s="343">
        <f t="shared" si="47"/>
        <v>236</v>
      </c>
      <c r="AD366" s="343" t="str">
        <f t="shared" si="47"/>
        <v>x</v>
      </c>
      <c r="AE366" s="342">
        <f t="shared" si="48"/>
        <v>23</v>
      </c>
      <c r="AF366" s="342" t="str">
        <f t="shared" si="48"/>
        <v>x</v>
      </c>
      <c r="AG366" s="343">
        <f t="shared" si="49"/>
        <v>311</v>
      </c>
      <c r="AH366" s="343" t="str">
        <f t="shared" si="49"/>
        <v>x</v>
      </c>
      <c r="AI366" s="342">
        <f t="shared" si="50"/>
        <v>24</v>
      </c>
      <c r="AJ366" s="342" t="str">
        <f t="shared" si="50"/>
        <v>x</v>
      </c>
      <c r="AK366" s="343">
        <f t="shared" si="51"/>
        <v>225</v>
      </c>
      <c r="AL366" s="348" t="str">
        <f t="shared" si="51"/>
        <v>x</v>
      </c>
      <c r="AN366" s="342" t="str">
        <f>IF(ISERROR(VLOOKUP($I366,'TB. Bantuan'!$C$3:$E$28,2,0)=0),"x",VLOOKUP($I366,'TB. Bantuan'!$C$3:$E$28,2,0))</f>
        <v>N</v>
      </c>
      <c r="AO366" s="342" t="str">
        <f>IF(ISERROR(VLOOKUP($Q366,'TB. Bantuan'!$C$3:$E$28,2,0)=0),"x",VLOOKUP($Q366,'TB. Bantuan'!$C$3:$E$28,2,0))</f>
        <v>N</v>
      </c>
      <c r="AP366" s="342" t="str">
        <f>IF(ISERROR(VLOOKUP($Y366,'TB. Bantuan'!$C$3:$E$28,2,0)=0),"x",VLOOKUP($Y366,'TB. Bantuan'!$C$3:$E$28,2,0))</f>
        <v>N</v>
      </c>
    </row>
    <row r="367" spans="2:42">
      <c r="B367" s="319" t="s">
        <v>21</v>
      </c>
      <c r="C367" s="323">
        <f t="shared" si="52"/>
        <v>361</v>
      </c>
      <c r="D367" s="324" t="s">
        <v>1</v>
      </c>
      <c r="E367" s="324">
        <v>12</v>
      </c>
      <c r="F367" s="324" t="s">
        <v>19</v>
      </c>
      <c r="G367" s="325">
        <v>13</v>
      </c>
      <c r="H367" s="325">
        <v>124</v>
      </c>
      <c r="I367" s="327" t="s">
        <v>23</v>
      </c>
      <c r="K367" s="323">
        <f t="shared" si="53"/>
        <v>361</v>
      </c>
      <c r="L367" s="324" t="s">
        <v>1</v>
      </c>
      <c r="M367" s="324">
        <v>11</v>
      </c>
      <c r="N367" s="324" t="s">
        <v>19</v>
      </c>
      <c r="O367" s="325">
        <v>22</v>
      </c>
      <c r="P367" s="325">
        <v>331</v>
      </c>
      <c r="Q367" s="327" t="s">
        <v>23</v>
      </c>
      <c r="S367" s="323">
        <f t="shared" si="54"/>
        <v>361</v>
      </c>
      <c r="T367" s="324" t="s">
        <v>1</v>
      </c>
      <c r="U367" s="324">
        <v>10</v>
      </c>
      <c r="V367" s="324" t="s">
        <v>19</v>
      </c>
      <c r="W367" s="325">
        <v>23</v>
      </c>
      <c r="X367" s="325">
        <v>296</v>
      </c>
      <c r="Y367" s="327" t="s">
        <v>23</v>
      </c>
      <c r="AA367" s="341">
        <f t="shared" si="46"/>
        <v>13</v>
      </c>
      <c r="AB367" s="342" t="str">
        <f t="shared" si="46"/>
        <v>x</v>
      </c>
      <c r="AC367" s="343">
        <f t="shared" si="47"/>
        <v>124</v>
      </c>
      <c r="AD367" s="343" t="str">
        <f t="shared" si="47"/>
        <v>x</v>
      </c>
      <c r="AE367" s="342">
        <f t="shared" si="48"/>
        <v>22</v>
      </c>
      <c r="AF367" s="342" t="str">
        <f t="shared" si="48"/>
        <v>x</v>
      </c>
      <c r="AG367" s="343">
        <f t="shared" si="49"/>
        <v>331</v>
      </c>
      <c r="AH367" s="343" t="str">
        <f t="shared" si="49"/>
        <v>x</v>
      </c>
      <c r="AI367" s="342">
        <f t="shared" si="50"/>
        <v>23</v>
      </c>
      <c r="AJ367" s="342" t="str">
        <f t="shared" si="50"/>
        <v>x</v>
      </c>
      <c r="AK367" s="343">
        <f t="shared" si="51"/>
        <v>296</v>
      </c>
      <c r="AL367" s="348" t="str">
        <f t="shared" si="51"/>
        <v>x</v>
      </c>
      <c r="AN367" s="342" t="str">
        <f>IF(ISERROR(VLOOKUP($I367,'TB. Bantuan'!$C$3:$E$28,2,0)=0),"x",VLOOKUP($I367,'TB. Bantuan'!$C$3:$E$28,2,0))</f>
        <v>N</v>
      </c>
      <c r="AO367" s="342" t="str">
        <f>IF(ISERROR(VLOOKUP($Q367,'TB. Bantuan'!$C$3:$E$28,2,0)=0),"x",VLOOKUP($Q367,'TB. Bantuan'!$C$3:$E$28,2,0))</f>
        <v>N</v>
      </c>
      <c r="AP367" s="342" t="str">
        <f>IF(ISERROR(VLOOKUP($Y367,'TB. Bantuan'!$C$3:$E$28,2,0)=0),"x",VLOOKUP($Y367,'TB. Bantuan'!$C$3:$E$28,2,0))</f>
        <v>N</v>
      </c>
    </row>
    <row r="368" spans="2:42">
      <c r="B368" s="319" t="s">
        <v>21</v>
      </c>
      <c r="C368" s="323">
        <f t="shared" si="52"/>
        <v>362</v>
      </c>
      <c r="D368" s="324" t="s">
        <v>1</v>
      </c>
      <c r="E368" s="324">
        <v>12</v>
      </c>
      <c r="F368" s="324" t="s">
        <v>19</v>
      </c>
      <c r="G368" s="325">
        <v>24</v>
      </c>
      <c r="H368" s="325">
        <v>273</v>
      </c>
      <c r="I368" s="327" t="s">
        <v>23</v>
      </c>
      <c r="K368" s="323">
        <f t="shared" si="53"/>
        <v>362</v>
      </c>
      <c r="L368" s="324" t="s">
        <v>1</v>
      </c>
      <c r="M368" s="324">
        <v>11</v>
      </c>
      <c r="N368" s="324" t="s">
        <v>19</v>
      </c>
      <c r="O368" s="325">
        <v>20</v>
      </c>
      <c r="P368" s="325">
        <v>258</v>
      </c>
      <c r="Q368" s="327" t="s">
        <v>23</v>
      </c>
      <c r="S368" s="323">
        <f t="shared" si="54"/>
        <v>362</v>
      </c>
      <c r="T368" s="324" t="s">
        <v>1</v>
      </c>
      <c r="U368" s="324">
        <v>10</v>
      </c>
      <c r="V368" s="324" t="s">
        <v>19</v>
      </c>
      <c r="W368" s="325">
        <v>24</v>
      </c>
      <c r="X368" s="325">
        <v>301</v>
      </c>
      <c r="Y368" s="327" t="s">
        <v>23</v>
      </c>
      <c r="AA368" s="341">
        <f t="shared" si="46"/>
        <v>24</v>
      </c>
      <c r="AB368" s="342" t="str">
        <f t="shared" si="46"/>
        <v>x</v>
      </c>
      <c r="AC368" s="343">
        <f t="shared" si="47"/>
        <v>273</v>
      </c>
      <c r="AD368" s="343" t="str">
        <f t="shared" si="47"/>
        <v>x</v>
      </c>
      <c r="AE368" s="342">
        <f t="shared" si="48"/>
        <v>20</v>
      </c>
      <c r="AF368" s="342" t="str">
        <f t="shared" si="48"/>
        <v>x</v>
      </c>
      <c r="AG368" s="343">
        <f t="shared" si="49"/>
        <v>258</v>
      </c>
      <c r="AH368" s="343" t="str">
        <f t="shared" si="49"/>
        <v>x</v>
      </c>
      <c r="AI368" s="342">
        <f t="shared" si="50"/>
        <v>24</v>
      </c>
      <c r="AJ368" s="342" t="str">
        <f t="shared" si="50"/>
        <v>x</v>
      </c>
      <c r="AK368" s="343">
        <f t="shared" si="51"/>
        <v>301</v>
      </c>
      <c r="AL368" s="348" t="str">
        <f t="shared" si="51"/>
        <v>x</v>
      </c>
      <c r="AN368" s="342" t="str">
        <f>IF(ISERROR(VLOOKUP($I368,'TB. Bantuan'!$C$3:$E$28,2,0)=0),"x",VLOOKUP($I368,'TB. Bantuan'!$C$3:$E$28,2,0))</f>
        <v>N</v>
      </c>
      <c r="AO368" s="342" t="str">
        <f>IF(ISERROR(VLOOKUP($Q368,'TB. Bantuan'!$C$3:$E$28,2,0)=0),"x",VLOOKUP($Q368,'TB. Bantuan'!$C$3:$E$28,2,0))</f>
        <v>N</v>
      </c>
      <c r="AP368" s="342" t="str">
        <f>IF(ISERROR(VLOOKUP($Y368,'TB. Bantuan'!$C$3:$E$28,2,0)=0),"x",VLOOKUP($Y368,'TB. Bantuan'!$C$3:$E$28,2,0))</f>
        <v>N</v>
      </c>
    </row>
    <row r="369" spans="2:42">
      <c r="B369" s="319" t="s">
        <v>21</v>
      </c>
      <c r="C369" s="323">
        <f t="shared" si="52"/>
        <v>363</v>
      </c>
      <c r="D369" s="324" t="s">
        <v>1</v>
      </c>
      <c r="E369" s="324">
        <v>12</v>
      </c>
      <c r="F369" s="324" t="s">
        <v>19</v>
      </c>
      <c r="G369" s="325">
        <v>19</v>
      </c>
      <c r="H369" s="325">
        <v>210</v>
      </c>
      <c r="I369" s="327" t="s">
        <v>24</v>
      </c>
      <c r="K369" s="323">
        <f t="shared" si="53"/>
        <v>363</v>
      </c>
      <c r="L369" s="324" t="s">
        <v>1</v>
      </c>
      <c r="M369" s="324">
        <v>11</v>
      </c>
      <c r="N369" s="324" t="s">
        <v>19</v>
      </c>
      <c r="O369" s="325">
        <v>22</v>
      </c>
      <c r="P369" s="325">
        <v>191</v>
      </c>
      <c r="Q369" s="327" t="s">
        <v>23</v>
      </c>
      <c r="S369" s="323">
        <f t="shared" si="54"/>
        <v>363</v>
      </c>
      <c r="T369" s="324" t="s">
        <v>1</v>
      </c>
      <c r="U369" s="324">
        <v>10</v>
      </c>
      <c r="V369" s="324" t="s">
        <v>19</v>
      </c>
      <c r="W369" s="325">
        <v>22</v>
      </c>
      <c r="X369" s="325">
        <v>181</v>
      </c>
      <c r="Y369" s="327" t="s">
        <v>23</v>
      </c>
      <c r="AA369" s="341">
        <f t="shared" si="46"/>
        <v>19</v>
      </c>
      <c r="AB369" s="342" t="str">
        <f t="shared" si="46"/>
        <v>x</v>
      </c>
      <c r="AC369" s="343">
        <f t="shared" si="47"/>
        <v>210</v>
      </c>
      <c r="AD369" s="343" t="str">
        <f t="shared" si="47"/>
        <v>x</v>
      </c>
      <c r="AE369" s="342">
        <f t="shared" si="48"/>
        <v>22</v>
      </c>
      <c r="AF369" s="342" t="str">
        <f t="shared" si="48"/>
        <v>x</v>
      </c>
      <c r="AG369" s="343">
        <f t="shared" si="49"/>
        <v>191</v>
      </c>
      <c r="AH369" s="343" t="str">
        <f t="shared" si="49"/>
        <v>x</v>
      </c>
      <c r="AI369" s="342">
        <f t="shared" si="50"/>
        <v>22</v>
      </c>
      <c r="AJ369" s="342" t="str">
        <f t="shared" si="50"/>
        <v>x</v>
      </c>
      <c r="AK369" s="343">
        <f t="shared" si="51"/>
        <v>181</v>
      </c>
      <c r="AL369" s="348" t="str">
        <f t="shared" si="51"/>
        <v>x</v>
      </c>
      <c r="AN369" s="342" t="str">
        <f>IF(ISERROR(VLOOKUP($I369,'TB. Bantuan'!$C$3:$E$28,2,0)=0),"x",VLOOKUP($I369,'TB. Bantuan'!$C$3:$E$28,2,0))</f>
        <v>DT</v>
      </c>
      <c r="AO369" s="342" t="str">
        <f>IF(ISERROR(VLOOKUP($Q369,'TB. Bantuan'!$C$3:$E$28,2,0)=0),"x",VLOOKUP($Q369,'TB. Bantuan'!$C$3:$E$28,2,0))</f>
        <v>N</v>
      </c>
      <c r="AP369" s="342" t="str">
        <f>IF(ISERROR(VLOOKUP($Y369,'TB. Bantuan'!$C$3:$E$28,2,0)=0),"x",VLOOKUP($Y369,'TB. Bantuan'!$C$3:$E$28,2,0))</f>
        <v>N</v>
      </c>
    </row>
    <row r="370" spans="2:42">
      <c r="B370" s="319" t="s">
        <v>21</v>
      </c>
      <c r="C370" s="323">
        <f t="shared" si="52"/>
        <v>364</v>
      </c>
      <c r="D370" s="324" t="s">
        <v>1</v>
      </c>
      <c r="E370" s="324">
        <v>12</v>
      </c>
      <c r="F370" s="324" t="s">
        <v>19</v>
      </c>
      <c r="G370" s="325">
        <v>27</v>
      </c>
      <c r="H370" s="325">
        <v>338</v>
      </c>
      <c r="I370" s="327" t="s">
        <v>23</v>
      </c>
      <c r="K370" s="323">
        <f t="shared" si="53"/>
        <v>364</v>
      </c>
      <c r="L370" s="324" t="s">
        <v>1</v>
      </c>
      <c r="M370" s="324">
        <v>11</v>
      </c>
      <c r="N370" s="324" t="s">
        <v>19</v>
      </c>
      <c r="O370" s="325">
        <v>24</v>
      </c>
      <c r="P370" s="325">
        <v>259</v>
      </c>
      <c r="Q370" s="327" t="s">
        <v>23</v>
      </c>
      <c r="S370" s="323">
        <f t="shared" si="54"/>
        <v>364</v>
      </c>
      <c r="T370" s="324" t="s">
        <v>1</v>
      </c>
      <c r="U370" s="324">
        <v>10</v>
      </c>
      <c r="V370" s="324" t="s">
        <v>19</v>
      </c>
      <c r="W370" s="325">
        <v>23</v>
      </c>
      <c r="X370" s="325">
        <v>338</v>
      </c>
      <c r="Y370" s="327" t="s">
        <v>23</v>
      </c>
      <c r="AA370" s="341">
        <f t="shared" si="46"/>
        <v>27</v>
      </c>
      <c r="AB370" s="342" t="str">
        <f t="shared" si="46"/>
        <v>x</v>
      </c>
      <c r="AC370" s="343">
        <f t="shared" si="47"/>
        <v>338</v>
      </c>
      <c r="AD370" s="343" t="str">
        <f t="shared" si="47"/>
        <v>x</v>
      </c>
      <c r="AE370" s="342">
        <f t="shared" si="48"/>
        <v>24</v>
      </c>
      <c r="AF370" s="342" t="str">
        <f t="shared" si="48"/>
        <v>x</v>
      </c>
      <c r="AG370" s="343">
        <f t="shared" si="49"/>
        <v>259</v>
      </c>
      <c r="AH370" s="343" t="str">
        <f t="shared" si="49"/>
        <v>x</v>
      </c>
      <c r="AI370" s="342">
        <f t="shared" si="50"/>
        <v>23</v>
      </c>
      <c r="AJ370" s="342" t="str">
        <f t="shared" si="50"/>
        <v>x</v>
      </c>
      <c r="AK370" s="343">
        <f t="shared" si="51"/>
        <v>338</v>
      </c>
      <c r="AL370" s="348" t="str">
        <f t="shared" si="51"/>
        <v>x</v>
      </c>
      <c r="AN370" s="342" t="str">
        <f>IF(ISERROR(VLOOKUP($I370,'TB. Bantuan'!$C$3:$E$28,2,0)=0),"x",VLOOKUP($I370,'TB. Bantuan'!$C$3:$E$28,2,0))</f>
        <v>N</v>
      </c>
      <c r="AO370" s="342" t="str">
        <f>IF(ISERROR(VLOOKUP($Q370,'TB. Bantuan'!$C$3:$E$28,2,0)=0),"x",VLOOKUP($Q370,'TB. Bantuan'!$C$3:$E$28,2,0))</f>
        <v>N</v>
      </c>
      <c r="AP370" s="342" t="str">
        <f>IF(ISERROR(VLOOKUP($Y370,'TB. Bantuan'!$C$3:$E$28,2,0)=0),"x",VLOOKUP($Y370,'TB. Bantuan'!$C$3:$E$28,2,0))</f>
        <v>N</v>
      </c>
    </row>
    <row r="371" spans="2:42">
      <c r="B371" s="319" t="s">
        <v>21</v>
      </c>
      <c r="C371" s="323">
        <f t="shared" si="52"/>
        <v>365</v>
      </c>
      <c r="D371" s="324" t="s">
        <v>1</v>
      </c>
      <c r="E371" s="324">
        <v>12</v>
      </c>
      <c r="F371" s="324" t="s">
        <v>19</v>
      </c>
      <c r="G371" s="325">
        <v>19</v>
      </c>
      <c r="H371" s="325">
        <v>226</v>
      </c>
      <c r="I371" s="327" t="s">
        <v>23</v>
      </c>
      <c r="K371" s="323">
        <f t="shared" si="53"/>
        <v>365</v>
      </c>
      <c r="L371" s="324" t="s">
        <v>1</v>
      </c>
      <c r="M371" s="324">
        <v>11</v>
      </c>
      <c r="N371" s="324" t="s">
        <v>19</v>
      </c>
      <c r="O371" s="325">
        <v>18.5</v>
      </c>
      <c r="P371" s="325">
        <v>220</v>
      </c>
      <c r="Q371" s="327" t="s">
        <v>23</v>
      </c>
      <c r="S371" s="323">
        <f t="shared" si="54"/>
        <v>365</v>
      </c>
      <c r="T371" s="324" t="s">
        <v>1</v>
      </c>
      <c r="U371" s="324">
        <v>10</v>
      </c>
      <c r="V371" s="324" t="s">
        <v>19</v>
      </c>
      <c r="W371" s="325">
        <v>22</v>
      </c>
      <c r="X371" s="325">
        <v>241</v>
      </c>
      <c r="Y371" s="327" t="s">
        <v>23</v>
      </c>
      <c r="AA371" s="341">
        <f t="shared" si="46"/>
        <v>19</v>
      </c>
      <c r="AB371" s="342" t="str">
        <f t="shared" si="46"/>
        <v>x</v>
      </c>
      <c r="AC371" s="343">
        <f t="shared" si="47"/>
        <v>226</v>
      </c>
      <c r="AD371" s="343" t="str">
        <f t="shared" si="47"/>
        <v>x</v>
      </c>
      <c r="AE371" s="342">
        <f t="shared" si="48"/>
        <v>18.5</v>
      </c>
      <c r="AF371" s="342" t="str">
        <f t="shared" si="48"/>
        <v>x</v>
      </c>
      <c r="AG371" s="343">
        <f t="shared" si="49"/>
        <v>220</v>
      </c>
      <c r="AH371" s="343" t="str">
        <f t="shared" si="49"/>
        <v>x</v>
      </c>
      <c r="AI371" s="342">
        <f t="shared" si="50"/>
        <v>22</v>
      </c>
      <c r="AJ371" s="342" t="str">
        <f t="shared" si="50"/>
        <v>x</v>
      </c>
      <c r="AK371" s="343">
        <f t="shared" si="51"/>
        <v>241</v>
      </c>
      <c r="AL371" s="348" t="str">
        <f t="shared" si="51"/>
        <v>x</v>
      </c>
      <c r="AN371" s="342" t="str">
        <f>IF(ISERROR(VLOOKUP($I371,'TB. Bantuan'!$C$3:$E$28,2,0)=0),"x",VLOOKUP($I371,'TB. Bantuan'!$C$3:$E$28,2,0))</f>
        <v>N</v>
      </c>
      <c r="AO371" s="342" t="str">
        <f>IF(ISERROR(VLOOKUP($Q371,'TB. Bantuan'!$C$3:$E$28,2,0)=0),"x",VLOOKUP($Q371,'TB. Bantuan'!$C$3:$E$28,2,0))</f>
        <v>N</v>
      </c>
      <c r="AP371" s="342" t="str">
        <f>IF(ISERROR(VLOOKUP($Y371,'TB. Bantuan'!$C$3:$E$28,2,0)=0),"x",VLOOKUP($Y371,'TB. Bantuan'!$C$3:$E$28,2,0))</f>
        <v>N</v>
      </c>
    </row>
    <row r="372" spans="2:42">
      <c r="B372" s="319" t="s">
        <v>21</v>
      </c>
      <c r="C372" s="323">
        <f t="shared" si="52"/>
        <v>366</v>
      </c>
      <c r="D372" s="324" t="s">
        <v>1</v>
      </c>
      <c r="E372" s="324">
        <v>12</v>
      </c>
      <c r="F372" s="324" t="s">
        <v>19</v>
      </c>
      <c r="G372" s="325">
        <v>19</v>
      </c>
      <c r="H372" s="325">
        <v>148</v>
      </c>
      <c r="I372" s="327" t="s">
        <v>24</v>
      </c>
      <c r="K372" s="323">
        <f t="shared" si="53"/>
        <v>366</v>
      </c>
      <c r="L372" s="324" t="s">
        <v>1</v>
      </c>
      <c r="M372" s="324">
        <v>11</v>
      </c>
      <c r="N372" s="324" t="s">
        <v>19</v>
      </c>
      <c r="O372" s="325">
        <v>24</v>
      </c>
      <c r="P372" s="325">
        <v>336</v>
      </c>
      <c r="Q372" s="327" t="s">
        <v>23</v>
      </c>
      <c r="S372" s="323">
        <f t="shared" si="54"/>
        <v>366</v>
      </c>
      <c r="T372" s="324" t="s">
        <v>1</v>
      </c>
      <c r="U372" s="324">
        <v>10</v>
      </c>
      <c r="V372" s="324" t="s">
        <v>19</v>
      </c>
      <c r="W372" s="325">
        <v>20.5</v>
      </c>
      <c r="X372" s="325">
        <v>181</v>
      </c>
      <c r="Y372" s="327" t="s">
        <v>23</v>
      </c>
      <c r="AA372" s="341">
        <f t="shared" si="46"/>
        <v>19</v>
      </c>
      <c r="AB372" s="342" t="str">
        <f t="shared" si="46"/>
        <v>x</v>
      </c>
      <c r="AC372" s="343">
        <f t="shared" si="47"/>
        <v>148</v>
      </c>
      <c r="AD372" s="343" t="str">
        <f t="shared" si="47"/>
        <v>x</v>
      </c>
      <c r="AE372" s="342">
        <f t="shared" si="48"/>
        <v>24</v>
      </c>
      <c r="AF372" s="342" t="str">
        <f t="shared" si="48"/>
        <v>x</v>
      </c>
      <c r="AG372" s="343">
        <f t="shared" si="49"/>
        <v>336</v>
      </c>
      <c r="AH372" s="343" t="str">
        <f t="shared" si="49"/>
        <v>x</v>
      </c>
      <c r="AI372" s="342">
        <f t="shared" si="50"/>
        <v>20.5</v>
      </c>
      <c r="AJ372" s="342" t="str">
        <f t="shared" si="50"/>
        <v>x</v>
      </c>
      <c r="AK372" s="343">
        <f t="shared" si="51"/>
        <v>181</v>
      </c>
      <c r="AL372" s="348" t="str">
        <f t="shared" si="51"/>
        <v>x</v>
      </c>
      <c r="AN372" s="342" t="str">
        <f>IF(ISERROR(VLOOKUP($I372,'TB. Bantuan'!$C$3:$E$28,2,0)=0),"x",VLOOKUP($I372,'TB. Bantuan'!$C$3:$E$28,2,0))</f>
        <v>DT</v>
      </c>
      <c r="AO372" s="342" t="str">
        <f>IF(ISERROR(VLOOKUP($Q372,'TB. Bantuan'!$C$3:$E$28,2,0)=0),"x",VLOOKUP($Q372,'TB. Bantuan'!$C$3:$E$28,2,0))</f>
        <v>N</v>
      </c>
      <c r="AP372" s="342" t="str">
        <f>IF(ISERROR(VLOOKUP($Y372,'TB. Bantuan'!$C$3:$E$28,2,0)=0),"x",VLOOKUP($Y372,'TB. Bantuan'!$C$3:$E$28,2,0))</f>
        <v>N</v>
      </c>
    </row>
    <row r="373" spans="2:42">
      <c r="B373" s="319" t="s">
        <v>21</v>
      </c>
      <c r="C373" s="323">
        <f t="shared" si="52"/>
        <v>367</v>
      </c>
      <c r="D373" s="324" t="s">
        <v>1</v>
      </c>
      <c r="E373" s="324">
        <v>12</v>
      </c>
      <c r="F373" s="324" t="s">
        <v>19</v>
      </c>
      <c r="G373" s="325">
        <v>17</v>
      </c>
      <c r="H373" s="325">
        <v>128</v>
      </c>
      <c r="I373" s="327" t="s">
        <v>22</v>
      </c>
      <c r="K373" s="323">
        <f t="shared" si="53"/>
        <v>367</v>
      </c>
      <c r="L373" s="324" t="s">
        <v>1</v>
      </c>
      <c r="M373" s="324">
        <v>11</v>
      </c>
      <c r="N373" s="324" t="s">
        <v>19</v>
      </c>
      <c r="O373" s="325">
        <v>21</v>
      </c>
      <c r="P373" s="325">
        <v>552</v>
      </c>
      <c r="Q373" s="327" t="s">
        <v>25</v>
      </c>
      <c r="S373" s="323">
        <f t="shared" si="54"/>
        <v>367</v>
      </c>
      <c r="T373" s="324" t="s">
        <v>1</v>
      </c>
      <c r="U373" s="324">
        <v>10</v>
      </c>
      <c r="V373" s="324" t="s">
        <v>19</v>
      </c>
      <c r="W373" s="325">
        <v>21</v>
      </c>
      <c r="X373" s="325">
        <v>131</v>
      </c>
      <c r="Y373" s="327" t="s">
        <v>23</v>
      </c>
      <c r="AA373" s="341">
        <f t="shared" si="46"/>
        <v>17</v>
      </c>
      <c r="AB373" s="342" t="str">
        <f t="shared" si="46"/>
        <v>x</v>
      </c>
      <c r="AC373" s="343">
        <f t="shared" si="47"/>
        <v>128</v>
      </c>
      <c r="AD373" s="343" t="str">
        <f t="shared" si="47"/>
        <v>x</v>
      </c>
      <c r="AE373" s="342">
        <f t="shared" si="48"/>
        <v>21</v>
      </c>
      <c r="AF373" s="342" t="str">
        <f t="shared" si="48"/>
        <v>x</v>
      </c>
      <c r="AG373" s="343">
        <f t="shared" si="49"/>
        <v>552</v>
      </c>
      <c r="AH373" s="343" t="str">
        <f t="shared" si="49"/>
        <v>x</v>
      </c>
      <c r="AI373" s="342">
        <f t="shared" si="50"/>
        <v>21</v>
      </c>
      <c r="AJ373" s="342" t="str">
        <f t="shared" si="50"/>
        <v>x</v>
      </c>
      <c r="AK373" s="343">
        <f t="shared" si="51"/>
        <v>131</v>
      </c>
      <c r="AL373" s="348" t="str">
        <f t="shared" si="51"/>
        <v>x</v>
      </c>
      <c r="AN373" s="342" t="str">
        <f>IF(ISERROR(VLOOKUP($I373,'TB. Bantuan'!$C$3:$E$28,2,0)=0),"x",VLOOKUP($I373,'TB. Bantuan'!$C$3:$E$28,2,0))</f>
        <v>T2</v>
      </c>
      <c r="AO373" s="342" t="str">
        <f>IF(ISERROR(VLOOKUP($Q373,'TB. Bantuan'!$C$3:$E$28,2,0)=0),"x",VLOOKUP($Q373,'TB. Bantuan'!$C$3:$E$28,2,0))</f>
        <v>C2</v>
      </c>
      <c r="AP373" s="342" t="str">
        <f>IF(ISERROR(VLOOKUP($Y373,'TB. Bantuan'!$C$3:$E$28,2,0)=0),"x",VLOOKUP($Y373,'TB. Bantuan'!$C$3:$E$28,2,0))</f>
        <v>N</v>
      </c>
    </row>
    <row r="374" spans="2:42">
      <c r="B374" s="319" t="s">
        <v>21</v>
      </c>
      <c r="C374" s="323">
        <f t="shared" si="52"/>
        <v>368</v>
      </c>
      <c r="D374" s="324" t="s">
        <v>1</v>
      </c>
      <c r="E374" s="324">
        <v>12</v>
      </c>
      <c r="F374" s="324" t="s">
        <v>19</v>
      </c>
      <c r="G374" s="325">
        <v>16</v>
      </c>
      <c r="H374" s="325">
        <v>160</v>
      </c>
      <c r="I374" s="327" t="s">
        <v>23</v>
      </c>
      <c r="K374" s="323">
        <f t="shared" si="53"/>
        <v>368</v>
      </c>
      <c r="L374" s="324" t="s">
        <v>1</v>
      </c>
      <c r="M374" s="324">
        <v>11</v>
      </c>
      <c r="N374" s="324" t="s">
        <v>19</v>
      </c>
      <c r="O374" s="325">
        <v>22</v>
      </c>
      <c r="P374" s="325">
        <v>332</v>
      </c>
      <c r="Q374" s="327" t="s">
        <v>22</v>
      </c>
      <c r="S374" s="323">
        <f t="shared" si="54"/>
        <v>368</v>
      </c>
      <c r="T374" s="324" t="s">
        <v>1</v>
      </c>
      <c r="U374" s="324">
        <v>10</v>
      </c>
      <c r="V374" s="324" t="s">
        <v>19</v>
      </c>
      <c r="W374" s="325">
        <v>28.5</v>
      </c>
      <c r="X374" s="325">
        <v>278</v>
      </c>
      <c r="Y374" s="327" t="s">
        <v>23</v>
      </c>
      <c r="AA374" s="341">
        <f t="shared" si="46"/>
        <v>16</v>
      </c>
      <c r="AB374" s="342" t="str">
        <f t="shared" si="46"/>
        <v>x</v>
      </c>
      <c r="AC374" s="343">
        <f t="shared" si="47"/>
        <v>160</v>
      </c>
      <c r="AD374" s="343" t="str">
        <f t="shared" si="47"/>
        <v>x</v>
      </c>
      <c r="AE374" s="342">
        <f t="shared" si="48"/>
        <v>22</v>
      </c>
      <c r="AF374" s="342" t="str">
        <f t="shared" si="48"/>
        <v>x</v>
      </c>
      <c r="AG374" s="343">
        <f t="shared" si="49"/>
        <v>332</v>
      </c>
      <c r="AH374" s="343" t="str">
        <f t="shared" si="49"/>
        <v>x</v>
      </c>
      <c r="AI374" s="342">
        <f t="shared" si="50"/>
        <v>28.5</v>
      </c>
      <c r="AJ374" s="342" t="str">
        <f t="shared" si="50"/>
        <v>x</v>
      </c>
      <c r="AK374" s="343">
        <f t="shared" si="51"/>
        <v>278</v>
      </c>
      <c r="AL374" s="348" t="str">
        <f t="shared" si="51"/>
        <v>x</v>
      </c>
      <c r="AN374" s="342" t="str">
        <f>IF(ISERROR(VLOOKUP($I374,'TB. Bantuan'!$C$3:$E$28,2,0)=0),"x",VLOOKUP($I374,'TB. Bantuan'!$C$3:$E$28,2,0))</f>
        <v>N</v>
      </c>
      <c r="AO374" s="342" t="str">
        <f>IF(ISERROR(VLOOKUP($Q374,'TB. Bantuan'!$C$3:$E$28,2,0)=0),"x",VLOOKUP($Q374,'TB. Bantuan'!$C$3:$E$28,2,0))</f>
        <v>T2</v>
      </c>
      <c r="AP374" s="342" t="str">
        <f>IF(ISERROR(VLOOKUP($Y374,'TB. Bantuan'!$C$3:$E$28,2,0)=0),"x",VLOOKUP($Y374,'TB. Bantuan'!$C$3:$E$28,2,0))</f>
        <v>N</v>
      </c>
    </row>
    <row r="375" spans="2:42">
      <c r="B375" s="319" t="s">
        <v>21</v>
      </c>
      <c r="C375" s="323">
        <f t="shared" si="52"/>
        <v>369</v>
      </c>
      <c r="D375" s="324" t="s">
        <v>1</v>
      </c>
      <c r="E375" s="324">
        <v>12</v>
      </c>
      <c r="F375" s="324" t="s">
        <v>19</v>
      </c>
      <c r="G375" s="325">
        <v>20</v>
      </c>
      <c r="H375" s="325">
        <v>167</v>
      </c>
      <c r="I375" s="327" t="s">
        <v>24</v>
      </c>
      <c r="K375" s="323">
        <f t="shared" si="53"/>
        <v>369</v>
      </c>
      <c r="L375" s="324" t="s">
        <v>1</v>
      </c>
      <c r="M375" s="324">
        <v>11</v>
      </c>
      <c r="N375" s="324" t="s">
        <v>19</v>
      </c>
      <c r="O375" s="325">
        <v>22</v>
      </c>
      <c r="P375" s="325">
        <v>218</v>
      </c>
      <c r="Q375" s="327" t="s">
        <v>22</v>
      </c>
      <c r="S375" s="323">
        <f t="shared" si="54"/>
        <v>369</v>
      </c>
      <c r="T375" s="324" t="s">
        <v>1</v>
      </c>
      <c r="U375" s="324">
        <v>10</v>
      </c>
      <c r="V375" s="324" t="s">
        <v>19</v>
      </c>
      <c r="W375" s="325">
        <v>26.5</v>
      </c>
      <c r="X375" s="325">
        <v>366</v>
      </c>
      <c r="Y375" s="327" t="s">
        <v>23</v>
      </c>
      <c r="AA375" s="341">
        <f t="shared" si="46"/>
        <v>20</v>
      </c>
      <c r="AB375" s="342" t="str">
        <f t="shared" si="46"/>
        <v>x</v>
      </c>
      <c r="AC375" s="343">
        <f t="shared" si="47"/>
        <v>167</v>
      </c>
      <c r="AD375" s="343" t="str">
        <f t="shared" si="47"/>
        <v>x</v>
      </c>
      <c r="AE375" s="342">
        <f t="shared" si="48"/>
        <v>22</v>
      </c>
      <c r="AF375" s="342" t="str">
        <f t="shared" si="48"/>
        <v>x</v>
      </c>
      <c r="AG375" s="343">
        <f t="shared" si="49"/>
        <v>218</v>
      </c>
      <c r="AH375" s="343" t="str">
        <f t="shared" si="49"/>
        <v>x</v>
      </c>
      <c r="AI375" s="342">
        <f t="shared" si="50"/>
        <v>26.5</v>
      </c>
      <c r="AJ375" s="342" t="str">
        <f t="shared" si="50"/>
        <v>x</v>
      </c>
      <c r="AK375" s="343">
        <f t="shared" si="51"/>
        <v>366</v>
      </c>
      <c r="AL375" s="348" t="str">
        <f t="shared" si="51"/>
        <v>x</v>
      </c>
      <c r="AN375" s="342" t="str">
        <f>IF(ISERROR(VLOOKUP($I375,'TB. Bantuan'!$C$3:$E$28,2,0)=0),"x",VLOOKUP($I375,'TB. Bantuan'!$C$3:$E$28,2,0))</f>
        <v>DT</v>
      </c>
      <c r="AO375" s="342" t="str">
        <f>IF(ISERROR(VLOOKUP($Q375,'TB. Bantuan'!$C$3:$E$28,2,0)=0),"x",VLOOKUP($Q375,'TB. Bantuan'!$C$3:$E$28,2,0))</f>
        <v>T2</v>
      </c>
      <c r="AP375" s="342" t="str">
        <f>IF(ISERROR(VLOOKUP($Y375,'TB. Bantuan'!$C$3:$E$28,2,0)=0),"x",VLOOKUP($Y375,'TB. Bantuan'!$C$3:$E$28,2,0))</f>
        <v>N</v>
      </c>
    </row>
    <row r="376" spans="2:42">
      <c r="B376" s="319" t="s">
        <v>21</v>
      </c>
      <c r="C376" s="323">
        <f t="shared" si="52"/>
        <v>370</v>
      </c>
      <c r="D376" s="324" t="s">
        <v>1</v>
      </c>
      <c r="E376" s="324">
        <v>12</v>
      </c>
      <c r="F376" s="324" t="s">
        <v>19</v>
      </c>
      <c r="G376" s="325">
        <v>18.5</v>
      </c>
      <c r="H376" s="325">
        <v>186</v>
      </c>
      <c r="I376" s="327" t="s">
        <v>23</v>
      </c>
      <c r="K376" s="323">
        <f t="shared" si="53"/>
        <v>370</v>
      </c>
      <c r="L376" s="324" t="s">
        <v>1</v>
      </c>
      <c r="M376" s="324">
        <v>11</v>
      </c>
      <c r="N376" s="324" t="s">
        <v>19</v>
      </c>
      <c r="O376" s="325">
        <v>12</v>
      </c>
      <c r="P376" s="325">
        <v>84</v>
      </c>
      <c r="Q376" s="327" t="s">
        <v>23</v>
      </c>
      <c r="S376" s="323">
        <f t="shared" si="54"/>
        <v>370</v>
      </c>
      <c r="T376" s="324" t="s">
        <v>1</v>
      </c>
      <c r="U376" s="324">
        <v>10</v>
      </c>
      <c r="V376" s="324" t="s">
        <v>19</v>
      </c>
      <c r="W376" s="325">
        <v>21</v>
      </c>
      <c r="X376" s="325">
        <v>238</v>
      </c>
      <c r="Y376" s="327" t="s">
        <v>23</v>
      </c>
      <c r="AA376" s="341">
        <f t="shared" si="46"/>
        <v>18.5</v>
      </c>
      <c r="AB376" s="342" t="str">
        <f t="shared" si="46"/>
        <v>x</v>
      </c>
      <c r="AC376" s="343">
        <f t="shared" si="47"/>
        <v>186</v>
      </c>
      <c r="AD376" s="343" t="str">
        <f t="shared" si="47"/>
        <v>x</v>
      </c>
      <c r="AE376" s="342">
        <f t="shared" si="48"/>
        <v>12</v>
      </c>
      <c r="AF376" s="342" t="str">
        <f t="shared" si="48"/>
        <v>x</v>
      </c>
      <c r="AG376" s="343">
        <f t="shared" si="49"/>
        <v>84</v>
      </c>
      <c r="AH376" s="343" t="str">
        <f t="shared" si="49"/>
        <v>x</v>
      </c>
      <c r="AI376" s="342">
        <f t="shared" si="50"/>
        <v>21</v>
      </c>
      <c r="AJ376" s="342" t="str">
        <f t="shared" si="50"/>
        <v>x</v>
      </c>
      <c r="AK376" s="343">
        <f t="shared" si="51"/>
        <v>238</v>
      </c>
      <c r="AL376" s="348" t="str">
        <f t="shared" si="51"/>
        <v>x</v>
      </c>
      <c r="AN376" s="342" t="str">
        <f>IF(ISERROR(VLOOKUP($I376,'TB. Bantuan'!$C$3:$E$28,2,0)=0),"x",VLOOKUP($I376,'TB. Bantuan'!$C$3:$E$28,2,0))</f>
        <v>N</v>
      </c>
      <c r="AO376" s="342" t="str">
        <f>IF(ISERROR(VLOOKUP($Q376,'TB. Bantuan'!$C$3:$E$28,2,0)=0),"x",VLOOKUP($Q376,'TB. Bantuan'!$C$3:$E$28,2,0))</f>
        <v>N</v>
      </c>
      <c r="AP376" s="342" t="str">
        <f>IF(ISERROR(VLOOKUP($Y376,'TB. Bantuan'!$C$3:$E$28,2,0)=0),"x",VLOOKUP($Y376,'TB. Bantuan'!$C$3:$E$28,2,0))</f>
        <v>N</v>
      </c>
    </row>
    <row r="377" spans="2:42">
      <c r="B377" s="319" t="s">
        <v>21</v>
      </c>
      <c r="C377" s="323">
        <f t="shared" si="52"/>
        <v>371</v>
      </c>
      <c r="D377" s="324" t="s">
        <v>1</v>
      </c>
      <c r="E377" s="324">
        <v>12</v>
      </c>
      <c r="F377" s="324" t="s">
        <v>19</v>
      </c>
      <c r="G377" s="325">
        <v>24</v>
      </c>
      <c r="H377" s="325">
        <v>282</v>
      </c>
      <c r="I377" s="327" t="s">
        <v>23</v>
      </c>
      <c r="K377" s="323">
        <f t="shared" si="53"/>
        <v>371</v>
      </c>
      <c r="L377" s="324" t="s">
        <v>1</v>
      </c>
      <c r="M377" s="324">
        <v>11</v>
      </c>
      <c r="N377" s="324" t="s">
        <v>19</v>
      </c>
      <c r="O377" s="325">
        <v>22</v>
      </c>
      <c r="P377" s="325">
        <v>266</v>
      </c>
      <c r="Q377" s="327" t="s">
        <v>23</v>
      </c>
      <c r="S377" s="323">
        <f t="shared" si="54"/>
        <v>371</v>
      </c>
      <c r="T377" s="324" t="s">
        <v>1</v>
      </c>
      <c r="U377" s="324">
        <v>10</v>
      </c>
      <c r="V377" s="324" t="s">
        <v>19</v>
      </c>
      <c r="W377" s="325">
        <v>21</v>
      </c>
      <c r="X377" s="325">
        <v>188</v>
      </c>
      <c r="Y377" s="327" t="s">
        <v>23</v>
      </c>
      <c r="AA377" s="341">
        <f t="shared" si="46"/>
        <v>24</v>
      </c>
      <c r="AB377" s="342" t="str">
        <f t="shared" si="46"/>
        <v>x</v>
      </c>
      <c r="AC377" s="343">
        <f t="shared" si="47"/>
        <v>282</v>
      </c>
      <c r="AD377" s="343" t="str">
        <f t="shared" si="47"/>
        <v>x</v>
      </c>
      <c r="AE377" s="342">
        <f t="shared" si="48"/>
        <v>22</v>
      </c>
      <c r="AF377" s="342" t="str">
        <f t="shared" si="48"/>
        <v>x</v>
      </c>
      <c r="AG377" s="343">
        <f t="shared" si="49"/>
        <v>266</v>
      </c>
      <c r="AH377" s="343" t="str">
        <f t="shared" si="49"/>
        <v>x</v>
      </c>
      <c r="AI377" s="342">
        <f t="shared" si="50"/>
        <v>21</v>
      </c>
      <c r="AJ377" s="342" t="str">
        <f t="shared" si="50"/>
        <v>x</v>
      </c>
      <c r="AK377" s="343">
        <f t="shared" si="51"/>
        <v>188</v>
      </c>
      <c r="AL377" s="348" t="str">
        <f t="shared" si="51"/>
        <v>x</v>
      </c>
      <c r="AN377" s="342" t="str">
        <f>IF(ISERROR(VLOOKUP($I377,'TB. Bantuan'!$C$3:$E$28,2,0)=0),"x",VLOOKUP($I377,'TB. Bantuan'!$C$3:$E$28,2,0))</f>
        <v>N</v>
      </c>
      <c r="AO377" s="342" t="str">
        <f>IF(ISERROR(VLOOKUP($Q377,'TB. Bantuan'!$C$3:$E$28,2,0)=0),"x",VLOOKUP($Q377,'TB. Bantuan'!$C$3:$E$28,2,0))</f>
        <v>N</v>
      </c>
      <c r="AP377" s="342" t="str">
        <f>IF(ISERROR(VLOOKUP($Y377,'TB. Bantuan'!$C$3:$E$28,2,0)=0),"x",VLOOKUP($Y377,'TB. Bantuan'!$C$3:$E$28,2,0))</f>
        <v>N</v>
      </c>
    </row>
    <row r="378" spans="2:42">
      <c r="B378" s="319" t="s">
        <v>21</v>
      </c>
      <c r="C378" s="323">
        <f t="shared" si="52"/>
        <v>372</v>
      </c>
      <c r="D378" s="324" t="s">
        <v>1</v>
      </c>
      <c r="E378" s="324">
        <v>12</v>
      </c>
      <c r="F378" s="324" t="s">
        <v>19</v>
      </c>
      <c r="G378" s="325">
        <v>22</v>
      </c>
      <c r="H378" s="325">
        <v>281</v>
      </c>
      <c r="I378" s="327" t="s">
        <v>23</v>
      </c>
      <c r="K378" s="323">
        <f t="shared" si="53"/>
        <v>372</v>
      </c>
      <c r="L378" s="324" t="s">
        <v>1</v>
      </c>
      <c r="M378" s="324">
        <v>11</v>
      </c>
      <c r="N378" s="324" t="s">
        <v>19</v>
      </c>
      <c r="O378" s="325">
        <v>17.5</v>
      </c>
      <c r="P378" s="325">
        <v>167</v>
      </c>
      <c r="Q378" s="327" t="s">
        <v>23</v>
      </c>
      <c r="S378" s="323">
        <f t="shared" si="54"/>
        <v>372</v>
      </c>
      <c r="T378" s="324" t="s">
        <v>1</v>
      </c>
      <c r="U378" s="324">
        <v>10</v>
      </c>
      <c r="V378" s="324" t="s">
        <v>19</v>
      </c>
      <c r="W378" s="325">
        <v>22.5</v>
      </c>
      <c r="X378" s="325">
        <v>231</v>
      </c>
      <c r="Y378" s="327" t="s">
        <v>23</v>
      </c>
      <c r="AA378" s="341">
        <f t="shared" si="46"/>
        <v>22</v>
      </c>
      <c r="AB378" s="342" t="str">
        <f t="shared" si="46"/>
        <v>x</v>
      </c>
      <c r="AC378" s="343">
        <f t="shared" si="47"/>
        <v>281</v>
      </c>
      <c r="AD378" s="343" t="str">
        <f t="shared" si="47"/>
        <v>x</v>
      </c>
      <c r="AE378" s="342">
        <f t="shared" si="48"/>
        <v>17.5</v>
      </c>
      <c r="AF378" s="342" t="str">
        <f t="shared" si="48"/>
        <v>x</v>
      </c>
      <c r="AG378" s="343">
        <f t="shared" si="49"/>
        <v>167</v>
      </c>
      <c r="AH378" s="343" t="str">
        <f t="shared" si="49"/>
        <v>x</v>
      </c>
      <c r="AI378" s="342">
        <f t="shared" si="50"/>
        <v>22.5</v>
      </c>
      <c r="AJ378" s="342" t="str">
        <f t="shared" si="50"/>
        <v>x</v>
      </c>
      <c r="AK378" s="343">
        <f t="shared" si="51"/>
        <v>231</v>
      </c>
      <c r="AL378" s="348" t="str">
        <f t="shared" si="51"/>
        <v>x</v>
      </c>
      <c r="AN378" s="342" t="str">
        <f>IF(ISERROR(VLOOKUP($I378,'TB. Bantuan'!$C$3:$E$28,2,0)=0),"x",VLOOKUP($I378,'TB. Bantuan'!$C$3:$E$28,2,0))</f>
        <v>N</v>
      </c>
      <c r="AO378" s="342" t="str">
        <f>IF(ISERROR(VLOOKUP($Q378,'TB. Bantuan'!$C$3:$E$28,2,0)=0),"x",VLOOKUP($Q378,'TB. Bantuan'!$C$3:$E$28,2,0))</f>
        <v>N</v>
      </c>
      <c r="AP378" s="342" t="str">
        <f>IF(ISERROR(VLOOKUP($Y378,'TB. Bantuan'!$C$3:$E$28,2,0)=0),"x",VLOOKUP($Y378,'TB. Bantuan'!$C$3:$E$28,2,0))</f>
        <v>N</v>
      </c>
    </row>
    <row r="379" spans="2:42">
      <c r="B379" s="319" t="s">
        <v>21</v>
      </c>
      <c r="C379" s="323">
        <f t="shared" si="52"/>
        <v>373</v>
      </c>
      <c r="D379" s="324" t="s">
        <v>1</v>
      </c>
      <c r="E379" s="324">
        <v>12</v>
      </c>
      <c r="F379" s="324" t="s">
        <v>19</v>
      </c>
      <c r="G379" s="325">
        <v>23.5</v>
      </c>
      <c r="H379" s="325">
        <v>300</v>
      </c>
      <c r="I379" s="327" t="s">
        <v>23</v>
      </c>
      <c r="K379" s="323">
        <f t="shared" si="53"/>
        <v>373</v>
      </c>
      <c r="L379" s="324" t="s">
        <v>1</v>
      </c>
      <c r="M379" s="324">
        <v>11</v>
      </c>
      <c r="N379" s="324" t="s">
        <v>19</v>
      </c>
      <c r="O379" s="325">
        <v>24</v>
      </c>
      <c r="P379" s="325">
        <v>241</v>
      </c>
      <c r="Q379" s="327" t="s">
        <v>22</v>
      </c>
      <c r="S379" s="323">
        <f t="shared" si="54"/>
        <v>373</v>
      </c>
      <c r="T379" s="324" t="s">
        <v>1</v>
      </c>
      <c r="U379" s="324">
        <v>10</v>
      </c>
      <c r="V379" s="324" t="s">
        <v>19</v>
      </c>
      <c r="W379" s="325">
        <v>21</v>
      </c>
      <c r="X379" s="325">
        <v>282</v>
      </c>
      <c r="Y379" s="327" t="s">
        <v>22</v>
      </c>
      <c r="AA379" s="341">
        <f t="shared" si="46"/>
        <v>23.5</v>
      </c>
      <c r="AB379" s="342" t="str">
        <f t="shared" si="46"/>
        <v>x</v>
      </c>
      <c r="AC379" s="343">
        <f t="shared" si="47"/>
        <v>300</v>
      </c>
      <c r="AD379" s="343" t="str">
        <f t="shared" si="47"/>
        <v>x</v>
      </c>
      <c r="AE379" s="342">
        <f t="shared" si="48"/>
        <v>24</v>
      </c>
      <c r="AF379" s="342" t="str">
        <f t="shared" si="48"/>
        <v>x</v>
      </c>
      <c r="AG379" s="343">
        <f t="shared" si="49"/>
        <v>241</v>
      </c>
      <c r="AH379" s="343" t="str">
        <f t="shared" si="49"/>
        <v>x</v>
      </c>
      <c r="AI379" s="342">
        <f t="shared" si="50"/>
        <v>21</v>
      </c>
      <c r="AJ379" s="342" t="str">
        <f t="shared" si="50"/>
        <v>x</v>
      </c>
      <c r="AK379" s="343">
        <f t="shared" si="51"/>
        <v>282</v>
      </c>
      <c r="AL379" s="348" t="str">
        <f t="shared" si="51"/>
        <v>x</v>
      </c>
      <c r="AN379" s="342" t="str">
        <f>IF(ISERROR(VLOOKUP($I379,'TB. Bantuan'!$C$3:$E$28,2,0)=0),"x",VLOOKUP($I379,'TB. Bantuan'!$C$3:$E$28,2,0))</f>
        <v>N</v>
      </c>
      <c r="AO379" s="342" t="str">
        <f>IF(ISERROR(VLOOKUP($Q379,'TB. Bantuan'!$C$3:$E$28,2,0)=0),"x",VLOOKUP($Q379,'TB. Bantuan'!$C$3:$E$28,2,0))</f>
        <v>T2</v>
      </c>
      <c r="AP379" s="342" t="str">
        <f>IF(ISERROR(VLOOKUP($Y379,'TB. Bantuan'!$C$3:$E$28,2,0)=0),"x",VLOOKUP($Y379,'TB. Bantuan'!$C$3:$E$28,2,0))</f>
        <v>T2</v>
      </c>
    </row>
    <row r="380" spans="2:42">
      <c r="B380" s="319" t="s">
        <v>21</v>
      </c>
      <c r="C380" s="323">
        <f t="shared" si="52"/>
        <v>374</v>
      </c>
      <c r="D380" s="324" t="s">
        <v>1</v>
      </c>
      <c r="E380" s="324">
        <v>12</v>
      </c>
      <c r="F380" s="324" t="s">
        <v>19</v>
      </c>
      <c r="G380" s="325">
        <v>21.5</v>
      </c>
      <c r="H380" s="325">
        <v>232</v>
      </c>
      <c r="I380" s="327" t="s">
        <v>23</v>
      </c>
      <c r="K380" s="323">
        <f t="shared" si="53"/>
        <v>374</v>
      </c>
      <c r="L380" s="324" t="s">
        <v>1</v>
      </c>
      <c r="M380" s="324">
        <v>11</v>
      </c>
      <c r="N380" s="324" t="s">
        <v>19</v>
      </c>
      <c r="O380" s="325">
        <v>25.5</v>
      </c>
      <c r="P380" s="325">
        <v>330</v>
      </c>
      <c r="Q380" s="327" t="s">
        <v>23</v>
      </c>
      <c r="S380" s="323">
        <f t="shared" si="54"/>
        <v>374</v>
      </c>
      <c r="T380" s="324" t="s">
        <v>1</v>
      </c>
      <c r="U380" s="324">
        <v>10</v>
      </c>
      <c r="V380" s="324" t="s">
        <v>19</v>
      </c>
      <c r="W380" s="325">
        <v>29</v>
      </c>
      <c r="X380" s="325">
        <v>360</v>
      </c>
      <c r="Y380" s="327" t="s">
        <v>23</v>
      </c>
      <c r="AA380" s="341">
        <f t="shared" si="46"/>
        <v>21.5</v>
      </c>
      <c r="AB380" s="342" t="str">
        <f t="shared" si="46"/>
        <v>x</v>
      </c>
      <c r="AC380" s="343">
        <f t="shared" si="47"/>
        <v>232</v>
      </c>
      <c r="AD380" s="343" t="str">
        <f t="shared" si="47"/>
        <v>x</v>
      </c>
      <c r="AE380" s="342">
        <f t="shared" si="48"/>
        <v>25.5</v>
      </c>
      <c r="AF380" s="342" t="str">
        <f t="shared" si="48"/>
        <v>x</v>
      </c>
      <c r="AG380" s="343">
        <f t="shared" si="49"/>
        <v>330</v>
      </c>
      <c r="AH380" s="343" t="str">
        <f t="shared" si="49"/>
        <v>x</v>
      </c>
      <c r="AI380" s="342">
        <f t="shared" si="50"/>
        <v>29</v>
      </c>
      <c r="AJ380" s="342" t="str">
        <f t="shared" si="50"/>
        <v>x</v>
      </c>
      <c r="AK380" s="343">
        <f t="shared" si="51"/>
        <v>360</v>
      </c>
      <c r="AL380" s="348" t="str">
        <f t="shared" si="51"/>
        <v>x</v>
      </c>
      <c r="AN380" s="342" t="str">
        <f>IF(ISERROR(VLOOKUP($I380,'TB. Bantuan'!$C$3:$E$28,2,0)=0),"x",VLOOKUP($I380,'TB. Bantuan'!$C$3:$E$28,2,0))</f>
        <v>N</v>
      </c>
      <c r="AO380" s="342" t="str">
        <f>IF(ISERROR(VLOOKUP($Q380,'TB. Bantuan'!$C$3:$E$28,2,0)=0),"x",VLOOKUP($Q380,'TB. Bantuan'!$C$3:$E$28,2,0))</f>
        <v>N</v>
      </c>
      <c r="AP380" s="342" t="str">
        <f>IF(ISERROR(VLOOKUP($Y380,'TB. Bantuan'!$C$3:$E$28,2,0)=0),"x",VLOOKUP($Y380,'TB. Bantuan'!$C$3:$E$28,2,0))</f>
        <v>N</v>
      </c>
    </row>
    <row r="381" spans="2:42">
      <c r="B381" s="319" t="s">
        <v>21</v>
      </c>
      <c r="C381" s="323">
        <f t="shared" si="52"/>
        <v>375</v>
      </c>
      <c r="D381" s="324" t="s">
        <v>1</v>
      </c>
      <c r="E381" s="324">
        <v>12</v>
      </c>
      <c r="F381" s="324" t="s">
        <v>19</v>
      </c>
      <c r="G381" s="325">
        <v>19</v>
      </c>
      <c r="H381" s="325">
        <v>300</v>
      </c>
      <c r="I381" s="327" t="s">
        <v>22</v>
      </c>
      <c r="K381" s="323">
        <f t="shared" si="53"/>
        <v>375</v>
      </c>
      <c r="L381" s="324" t="s">
        <v>1</v>
      </c>
      <c r="M381" s="324">
        <v>11</v>
      </c>
      <c r="N381" s="324" t="s">
        <v>19</v>
      </c>
      <c r="O381" s="325">
        <v>16</v>
      </c>
      <c r="P381" s="325">
        <v>139</v>
      </c>
      <c r="Q381" s="327" t="s">
        <v>23</v>
      </c>
      <c r="S381" s="323">
        <f t="shared" si="54"/>
        <v>375</v>
      </c>
      <c r="T381" s="324" t="s">
        <v>1</v>
      </c>
      <c r="U381" s="324">
        <v>10</v>
      </c>
      <c r="V381" s="324" t="s">
        <v>19</v>
      </c>
      <c r="W381" s="325">
        <v>22</v>
      </c>
      <c r="X381" s="325">
        <v>159</v>
      </c>
      <c r="Y381" s="327" t="s">
        <v>23</v>
      </c>
      <c r="AA381" s="341">
        <f t="shared" si="46"/>
        <v>19</v>
      </c>
      <c r="AB381" s="342" t="str">
        <f t="shared" si="46"/>
        <v>x</v>
      </c>
      <c r="AC381" s="343">
        <f t="shared" si="47"/>
        <v>300</v>
      </c>
      <c r="AD381" s="343" t="str">
        <f t="shared" si="47"/>
        <v>x</v>
      </c>
      <c r="AE381" s="342">
        <f t="shared" si="48"/>
        <v>16</v>
      </c>
      <c r="AF381" s="342" t="str">
        <f t="shared" si="48"/>
        <v>x</v>
      </c>
      <c r="AG381" s="343">
        <f t="shared" si="49"/>
        <v>139</v>
      </c>
      <c r="AH381" s="343" t="str">
        <f t="shared" si="49"/>
        <v>x</v>
      </c>
      <c r="AI381" s="342">
        <f t="shared" si="50"/>
        <v>22</v>
      </c>
      <c r="AJ381" s="342" t="str">
        <f t="shared" si="50"/>
        <v>x</v>
      </c>
      <c r="AK381" s="343">
        <f t="shared" si="51"/>
        <v>159</v>
      </c>
      <c r="AL381" s="348" t="str">
        <f t="shared" si="51"/>
        <v>x</v>
      </c>
      <c r="AN381" s="342" t="str">
        <f>IF(ISERROR(VLOOKUP($I381,'TB. Bantuan'!$C$3:$E$28,2,0)=0),"x",VLOOKUP($I381,'TB. Bantuan'!$C$3:$E$28,2,0))</f>
        <v>T2</v>
      </c>
      <c r="AO381" s="342" t="str">
        <f>IF(ISERROR(VLOOKUP($Q381,'TB. Bantuan'!$C$3:$E$28,2,0)=0),"x",VLOOKUP($Q381,'TB. Bantuan'!$C$3:$E$28,2,0))</f>
        <v>N</v>
      </c>
      <c r="AP381" s="342" t="str">
        <f>IF(ISERROR(VLOOKUP($Y381,'TB. Bantuan'!$C$3:$E$28,2,0)=0),"x",VLOOKUP($Y381,'TB. Bantuan'!$C$3:$E$28,2,0))</f>
        <v>N</v>
      </c>
    </row>
    <row r="382" spans="2:42">
      <c r="B382" s="319" t="s">
        <v>21</v>
      </c>
      <c r="C382" s="323">
        <f t="shared" si="52"/>
        <v>376</v>
      </c>
      <c r="D382" s="324" t="s">
        <v>1</v>
      </c>
      <c r="E382" s="324">
        <v>12</v>
      </c>
      <c r="F382" s="324" t="s">
        <v>19</v>
      </c>
      <c r="G382" s="325">
        <v>15</v>
      </c>
      <c r="H382" s="325">
        <v>189</v>
      </c>
      <c r="I382" s="327" t="s">
        <v>24</v>
      </c>
      <c r="K382" s="323">
        <f t="shared" si="53"/>
        <v>376</v>
      </c>
      <c r="L382" s="324" t="s">
        <v>1</v>
      </c>
      <c r="M382" s="324">
        <v>11</v>
      </c>
      <c r="N382" s="324" t="s">
        <v>19</v>
      </c>
      <c r="O382" s="325">
        <v>22</v>
      </c>
      <c r="P382" s="325">
        <v>135</v>
      </c>
      <c r="Q382" s="327" t="s">
        <v>23</v>
      </c>
      <c r="S382" s="323">
        <f t="shared" si="54"/>
        <v>376</v>
      </c>
      <c r="T382" s="324" t="s">
        <v>1</v>
      </c>
      <c r="U382" s="324">
        <v>10</v>
      </c>
      <c r="V382" s="324" t="s">
        <v>19</v>
      </c>
      <c r="W382" s="325">
        <v>17</v>
      </c>
      <c r="X382" s="325">
        <v>141</v>
      </c>
      <c r="Y382" s="327" t="s">
        <v>24</v>
      </c>
      <c r="AA382" s="341">
        <f t="shared" si="46"/>
        <v>15</v>
      </c>
      <c r="AB382" s="342" t="str">
        <f t="shared" si="46"/>
        <v>x</v>
      </c>
      <c r="AC382" s="343">
        <f t="shared" si="47"/>
        <v>189</v>
      </c>
      <c r="AD382" s="343" t="str">
        <f t="shared" si="47"/>
        <v>x</v>
      </c>
      <c r="AE382" s="342">
        <f t="shared" si="48"/>
        <v>22</v>
      </c>
      <c r="AF382" s="342" t="str">
        <f t="shared" si="48"/>
        <v>x</v>
      </c>
      <c r="AG382" s="343">
        <f t="shared" si="49"/>
        <v>135</v>
      </c>
      <c r="AH382" s="343" t="str">
        <f t="shared" si="49"/>
        <v>x</v>
      </c>
      <c r="AI382" s="342">
        <f t="shared" si="50"/>
        <v>17</v>
      </c>
      <c r="AJ382" s="342" t="str">
        <f t="shared" si="50"/>
        <v>x</v>
      </c>
      <c r="AK382" s="343">
        <f t="shared" si="51"/>
        <v>141</v>
      </c>
      <c r="AL382" s="348" t="str">
        <f t="shared" si="51"/>
        <v>x</v>
      </c>
      <c r="AN382" s="342" t="str">
        <f>IF(ISERROR(VLOOKUP($I382,'TB. Bantuan'!$C$3:$E$28,2,0)=0),"x",VLOOKUP($I382,'TB. Bantuan'!$C$3:$E$28,2,0))</f>
        <v>DT</v>
      </c>
      <c r="AO382" s="342" t="str">
        <f>IF(ISERROR(VLOOKUP($Q382,'TB. Bantuan'!$C$3:$E$28,2,0)=0),"x",VLOOKUP($Q382,'TB. Bantuan'!$C$3:$E$28,2,0))</f>
        <v>N</v>
      </c>
      <c r="AP382" s="342" t="str">
        <f>IF(ISERROR(VLOOKUP($Y382,'TB. Bantuan'!$C$3:$E$28,2,0)=0),"x",VLOOKUP($Y382,'TB. Bantuan'!$C$3:$E$28,2,0))</f>
        <v>DT</v>
      </c>
    </row>
    <row r="383" spans="2:42">
      <c r="B383" s="319" t="s">
        <v>21</v>
      </c>
      <c r="C383" s="323">
        <f t="shared" si="52"/>
        <v>377</v>
      </c>
      <c r="D383" s="324" t="s">
        <v>1</v>
      </c>
      <c r="E383" s="324">
        <v>12</v>
      </c>
      <c r="F383" s="324" t="s">
        <v>19</v>
      </c>
      <c r="G383" s="325">
        <v>16</v>
      </c>
      <c r="H383" s="325">
        <v>110</v>
      </c>
      <c r="I383" s="327" t="s">
        <v>23</v>
      </c>
      <c r="K383" s="323">
        <f t="shared" si="53"/>
        <v>377</v>
      </c>
      <c r="L383" s="324" t="s">
        <v>1</v>
      </c>
      <c r="M383" s="324">
        <v>11</v>
      </c>
      <c r="N383" s="324" t="s">
        <v>19</v>
      </c>
      <c r="O383" s="325">
        <v>17</v>
      </c>
      <c r="P383" s="325">
        <v>176</v>
      </c>
      <c r="Q383" s="327" t="s">
        <v>23</v>
      </c>
      <c r="S383" s="323">
        <f t="shared" si="54"/>
        <v>377</v>
      </c>
      <c r="T383" s="324" t="s">
        <v>1</v>
      </c>
      <c r="U383" s="324">
        <v>10</v>
      </c>
      <c r="V383" s="324" t="s">
        <v>19</v>
      </c>
      <c r="W383" s="325">
        <v>26</v>
      </c>
      <c r="X383" s="325">
        <v>298</v>
      </c>
      <c r="Y383" s="327" t="s">
        <v>23</v>
      </c>
      <c r="AA383" s="341">
        <f t="shared" si="46"/>
        <v>16</v>
      </c>
      <c r="AB383" s="342" t="str">
        <f t="shared" si="46"/>
        <v>x</v>
      </c>
      <c r="AC383" s="343">
        <f t="shared" si="47"/>
        <v>110</v>
      </c>
      <c r="AD383" s="343" t="str">
        <f t="shared" si="47"/>
        <v>x</v>
      </c>
      <c r="AE383" s="342">
        <f t="shared" si="48"/>
        <v>17</v>
      </c>
      <c r="AF383" s="342" t="str">
        <f t="shared" si="48"/>
        <v>x</v>
      </c>
      <c r="AG383" s="343">
        <f t="shared" si="49"/>
        <v>176</v>
      </c>
      <c r="AH383" s="343" t="str">
        <f t="shared" si="49"/>
        <v>x</v>
      </c>
      <c r="AI383" s="342">
        <f t="shared" si="50"/>
        <v>26</v>
      </c>
      <c r="AJ383" s="342" t="str">
        <f t="shared" si="50"/>
        <v>x</v>
      </c>
      <c r="AK383" s="343">
        <f t="shared" si="51"/>
        <v>298</v>
      </c>
      <c r="AL383" s="348" t="str">
        <f t="shared" si="51"/>
        <v>x</v>
      </c>
      <c r="AN383" s="342" t="str">
        <f>IF(ISERROR(VLOOKUP($I383,'TB. Bantuan'!$C$3:$E$28,2,0)=0),"x",VLOOKUP($I383,'TB. Bantuan'!$C$3:$E$28,2,0))</f>
        <v>N</v>
      </c>
      <c r="AO383" s="342" t="str">
        <f>IF(ISERROR(VLOOKUP($Q383,'TB. Bantuan'!$C$3:$E$28,2,0)=0),"x",VLOOKUP($Q383,'TB. Bantuan'!$C$3:$E$28,2,0))</f>
        <v>N</v>
      </c>
      <c r="AP383" s="342" t="str">
        <f>IF(ISERROR(VLOOKUP($Y383,'TB. Bantuan'!$C$3:$E$28,2,0)=0),"x",VLOOKUP($Y383,'TB. Bantuan'!$C$3:$E$28,2,0))</f>
        <v>N</v>
      </c>
    </row>
    <row r="384" spans="2:42">
      <c r="B384" s="319" t="s">
        <v>21</v>
      </c>
      <c r="C384" s="323">
        <f t="shared" si="52"/>
        <v>378</v>
      </c>
      <c r="D384" s="324" t="s">
        <v>1</v>
      </c>
      <c r="E384" s="324">
        <v>12</v>
      </c>
      <c r="F384" s="324" t="s">
        <v>19</v>
      </c>
      <c r="G384" s="325">
        <v>24</v>
      </c>
      <c r="H384" s="325">
        <v>275</v>
      </c>
      <c r="I384" s="327" t="s">
        <v>24</v>
      </c>
      <c r="K384" s="323">
        <f t="shared" si="53"/>
        <v>378</v>
      </c>
      <c r="L384" s="324" t="s">
        <v>1</v>
      </c>
      <c r="M384" s="324">
        <v>11</v>
      </c>
      <c r="N384" s="324" t="s">
        <v>19</v>
      </c>
      <c r="O384" s="325">
        <v>21.5</v>
      </c>
      <c r="P384" s="325">
        <v>207</v>
      </c>
      <c r="Q384" s="327" t="s">
        <v>23</v>
      </c>
      <c r="S384" s="323">
        <f t="shared" si="54"/>
        <v>378</v>
      </c>
      <c r="T384" s="324" t="s">
        <v>1</v>
      </c>
      <c r="U384" s="324">
        <v>10</v>
      </c>
      <c r="V384" s="324" t="s">
        <v>19</v>
      </c>
      <c r="W384" s="325">
        <v>21</v>
      </c>
      <c r="X384" s="325">
        <v>270</v>
      </c>
      <c r="Y384" s="327" t="s">
        <v>23</v>
      </c>
      <c r="AA384" s="341">
        <f t="shared" si="46"/>
        <v>24</v>
      </c>
      <c r="AB384" s="342" t="str">
        <f t="shared" si="46"/>
        <v>x</v>
      </c>
      <c r="AC384" s="343">
        <f t="shared" si="47"/>
        <v>275</v>
      </c>
      <c r="AD384" s="343" t="str">
        <f t="shared" si="47"/>
        <v>x</v>
      </c>
      <c r="AE384" s="342">
        <f t="shared" si="48"/>
        <v>21.5</v>
      </c>
      <c r="AF384" s="342" t="str">
        <f t="shared" si="48"/>
        <v>x</v>
      </c>
      <c r="AG384" s="343">
        <f t="shared" si="49"/>
        <v>207</v>
      </c>
      <c r="AH384" s="343" t="str">
        <f t="shared" si="49"/>
        <v>x</v>
      </c>
      <c r="AI384" s="342">
        <f t="shared" si="50"/>
        <v>21</v>
      </c>
      <c r="AJ384" s="342" t="str">
        <f t="shared" si="50"/>
        <v>x</v>
      </c>
      <c r="AK384" s="343">
        <f t="shared" si="51"/>
        <v>270</v>
      </c>
      <c r="AL384" s="348" t="str">
        <f t="shared" si="51"/>
        <v>x</v>
      </c>
      <c r="AN384" s="342" t="str">
        <f>IF(ISERROR(VLOOKUP($I384,'TB. Bantuan'!$C$3:$E$28,2,0)=0),"x",VLOOKUP($I384,'TB. Bantuan'!$C$3:$E$28,2,0))</f>
        <v>DT</v>
      </c>
      <c r="AO384" s="342" t="str">
        <f>IF(ISERROR(VLOOKUP($Q384,'TB. Bantuan'!$C$3:$E$28,2,0)=0),"x",VLOOKUP($Q384,'TB. Bantuan'!$C$3:$E$28,2,0))</f>
        <v>N</v>
      </c>
      <c r="AP384" s="342" t="str">
        <f>IF(ISERROR(VLOOKUP($Y384,'TB. Bantuan'!$C$3:$E$28,2,0)=0),"x",VLOOKUP($Y384,'TB. Bantuan'!$C$3:$E$28,2,0))</f>
        <v>N</v>
      </c>
    </row>
    <row r="385" spans="2:42">
      <c r="B385" s="319" t="s">
        <v>21</v>
      </c>
      <c r="C385" s="323">
        <f t="shared" si="52"/>
        <v>379</v>
      </c>
      <c r="D385" s="324" t="s">
        <v>1</v>
      </c>
      <c r="E385" s="324">
        <v>12</v>
      </c>
      <c r="F385" s="324" t="s">
        <v>19</v>
      </c>
      <c r="G385" s="325">
        <v>19</v>
      </c>
      <c r="H385" s="325">
        <v>174</v>
      </c>
      <c r="I385" s="327" t="s">
        <v>23</v>
      </c>
      <c r="K385" s="323">
        <f t="shared" si="53"/>
        <v>379</v>
      </c>
      <c r="L385" s="324" t="s">
        <v>1</v>
      </c>
      <c r="M385" s="324">
        <v>11</v>
      </c>
      <c r="N385" s="324" t="s">
        <v>19</v>
      </c>
      <c r="O385" s="325">
        <v>22</v>
      </c>
      <c r="P385" s="325">
        <v>228</v>
      </c>
      <c r="Q385" s="327" t="s">
        <v>23</v>
      </c>
      <c r="S385" s="323">
        <f t="shared" si="54"/>
        <v>379</v>
      </c>
      <c r="T385" s="324" t="s">
        <v>1</v>
      </c>
      <c r="U385" s="324">
        <v>10</v>
      </c>
      <c r="V385" s="324" t="s">
        <v>19</v>
      </c>
      <c r="W385" s="325">
        <v>26</v>
      </c>
      <c r="X385" s="325">
        <v>252</v>
      </c>
      <c r="Y385" s="327" t="s">
        <v>23</v>
      </c>
      <c r="AA385" s="341">
        <f t="shared" si="46"/>
        <v>19</v>
      </c>
      <c r="AB385" s="342" t="str">
        <f t="shared" si="46"/>
        <v>x</v>
      </c>
      <c r="AC385" s="343">
        <f t="shared" si="47"/>
        <v>174</v>
      </c>
      <c r="AD385" s="343" t="str">
        <f t="shared" si="47"/>
        <v>x</v>
      </c>
      <c r="AE385" s="342">
        <f t="shared" si="48"/>
        <v>22</v>
      </c>
      <c r="AF385" s="342" t="str">
        <f t="shared" si="48"/>
        <v>x</v>
      </c>
      <c r="AG385" s="343">
        <f t="shared" si="49"/>
        <v>228</v>
      </c>
      <c r="AH385" s="343" t="str">
        <f t="shared" si="49"/>
        <v>x</v>
      </c>
      <c r="AI385" s="342">
        <f t="shared" si="50"/>
        <v>26</v>
      </c>
      <c r="AJ385" s="342" t="str">
        <f t="shared" si="50"/>
        <v>x</v>
      </c>
      <c r="AK385" s="343">
        <f t="shared" si="51"/>
        <v>252</v>
      </c>
      <c r="AL385" s="348" t="str">
        <f t="shared" si="51"/>
        <v>x</v>
      </c>
      <c r="AN385" s="342" t="str">
        <f>IF(ISERROR(VLOOKUP($I385,'TB. Bantuan'!$C$3:$E$28,2,0)=0),"x",VLOOKUP($I385,'TB. Bantuan'!$C$3:$E$28,2,0))</f>
        <v>N</v>
      </c>
      <c r="AO385" s="342" t="str">
        <f>IF(ISERROR(VLOOKUP($Q385,'TB. Bantuan'!$C$3:$E$28,2,0)=0),"x",VLOOKUP($Q385,'TB. Bantuan'!$C$3:$E$28,2,0))</f>
        <v>N</v>
      </c>
      <c r="AP385" s="342" t="str">
        <f>IF(ISERROR(VLOOKUP($Y385,'TB. Bantuan'!$C$3:$E$28,2,0)=0),"x",VLOOKUP($Y385,'TB. Bantuan'!$C$3:$E$28,2,0))</f>
        <v>N</v>
      </c>
    </row>
    <row r="386" spans="2:42">
      <c r="B386" s="319" t="s">
        <v>21</v>
      </c>
      <c r="C386" s="323">
        <f t="shared" si="52"/>
        <v>380</v>
      </c>
      <c r="D386" s="324" t="s">
        <v>1</v>
      </c>
      <c r="E386" s="324">
        <v>12</v>
      </c>
      <c r="F386" s="324" t="s">
        <v>19</v>
      </c>
      <c r="G386" s="325">
        <v>22</v>
      </c>
      <c r="H386" s="325">
        <v>288</v>
      </c>
      <c r="I386" s="327" t="s">
        <v>22</v>
      </c>
      <c r="K386" s="323">
        <f t="shared" si="53"/>
        <v>380</v>
      </c>
      <c r="L386" s="324" t="s">
        <v>1</v>
      </c>
      <c r="M386" s="324">
        <v>11</v>
      </c>
      <c r="N386" s="324" t="s">
        <v>19</v>
      </c>
      <c r="O386" s="325">
        <v>25</v>
      </c>
      <c r="P386" s="325">
        <v>371</v>
      </c>
      <c r="Q386" s="327" t="s">
        <v>23</v>
      </c>
      <c r="S386" s="323">
        <f t="shared" si="54"/>
        <v>380</v>
      </c>
      <c r="T386" s="324" t="s">
        <v>1</v>
      </c>
      <c r="U386" s="324">
        <v>10</v>
      </c>
      <c r="V386" s="324" t="s">
        <v>19</v>
      </c>
      <c r="W386" s="325">
        <v>22</v>
      </c>
      <c r="X386" s="325">
        <v>145</v>
      </c>
      <c r="Y386" s="327" t="s">
        <v>23</v>
      </c>
      <c r="AA386" s="341">
        <f t="shared" si="46"/>
        <v>22</v>
      </c>
      <c r="AB386" s="342" t="str">
        <f t="shared" si="46"/>
        <v>x</v>
      </c>
      <c r="AC386" s="343">
        <f t="shared" si="47"/>
        <v>288</v>
      </c>
      <c r="AD386" s="343" t="str">
        <f t="shared" si="47"/>
        <v>x</v>
      </c>
      <c r="AE386" s="342">
        <f t="shared" si="48"/>
        <v>25</v>
      </c>
      <c r="AF386" s="342" t="str">
        <f t="shared" si="48"/>
        <v>x</v>
      </c>
      <c r="AG386" s="343">
        <f t="shared" si="49"/>
        <v>371</v>
      </c>
      <c r="AH386" s="343" t="str">
        <f t="shared" si="49"/>
        <v>x</v>
      </c>
      <c r="AI386" s="342">
        <f t="shared" si="50"/>
        <v>22</v>
      </c>
      <c r="AJ386" s="342" t="str">
        <f t="shared" si="50"/>
        <v>x</v>
      </c>
      <c r="AK386" s="343">
        <f t="shared" si="51"/>
        <v>145</v>
      </c>
      <c r="AL386" s="348" t="str">
        <f t="shared" si="51"/>
        <v>x</v>
      </c>
      <c r="AN386" s="342" t="str">
        <f>IF(ISERROR(VLOOKUP($I386,'TB. Bantuan'!$C$3:$E$28,2,0)=0),"x",VLOOKUP($I386,'TB. Bantuan'!$C$3:$E$28,2,0))</f>
        <v>T2</v>
      </c>
      <c r="AO386" s="342" t="str">
        <f>IF(ISERROR(VLOOKUP($Q386,'TB. Bantuan'!$C$3:$E$28,2,0)=0),"x",VLOOKUP($Q386,'TB. Bantuan'!$C$3:$E$28,2,0))</f>
        <v>N</v>
      </c>
      <c r="AP386" s="342" t="str">
        <f>IF(ISERROR(VLOOKUP($Y386,'TB. Bantuan'!$C$3:$E$28,2,0)=0),"x",VLOOKUP($Y386,'TB. Bantuan'!$C$3:$E$28,2,0))</f>
        <v>N</v>
      </c>
    </row>
    <row r="387" spans="2:42">
      <c r="B387" s="319" t="s">
        <v>21</v>
      </c>
      <c r="C387" s="323">
        <f t="shared" si="52"/>
        <v>381</v>
      </c>
      <c r="D387" s="324" t="s">
        <v>1</v>
      </c>
      <c r="E387" s="324">
        <v>12</v>
      </c>
      <c r="F387" s="324" t="s">
        <v>19</v>
      </c>
      <c r="G387" s="325">
        <v>15</v>
      </c>
      <c r="H387" s="325">
        <v>166</v>
      </c>
      <c r="I387" s="327" t="s">
        <v>28</v>
      </c>
      <c r="K387" s="323">
        <f t="shared" si="53"/>
        <v>381</v>
      </c>
      <c r="L387" s="324" t="s">
        <v>1</v>
      </c>
      <c r="M387" s="324">
        <v>11</v>
      </c>
      <c r="N387" s="324" t="s">
        <v>19</v>
      </c>
      <c r="O387" s="325">
        <v>23</v>
      </c>
      <c r="P387" s="325">
        <v>249</v>
      </c>
      <c r="Q387" s="327" t="s">
        <v>23</v>
      </c>
      <c r="S387" s="323">
        <f t="shared" si="54"/>
        <v>381</v>
      </c>
      <c r="T387" s="324" t="s">
        <v>1</v>
      </c>
      <c r="U387" s="324">
        <v>10</v>
      </c>
      <c r="V387" s="324" t="s">
        <v>19</v>
      </c>
      <c r="W387" s="325">
        <v>21</v>
      </c>
      <c r="X387" s="325">
        <v>202</v>
      </c>
      <c r="Y387" s="327" t="s">
        <v>23</v>
      </c>
      <c r="AA387" s="341">
        <f t="shared" si="46"/>
        <v>15</v>
      </c>
      <c r="AB387" s="342" t="str">
        <f t="shared" si="46"/>
        <v>x</v>
      </c>
      <c r="AC387" s="343">
        <f t="shared" si="47"/>
        <v>166</v>
      </c>
      <c r="AD387" s="343" t="str">
        <f t="shared" si="47"/>
        <v>x</v>
      </c>
      <c r="AE387" s="342">
        <f t="shared" si="48"/>
        <v>23</v>
      </c>
      <c r="AF387" s="342" t="str">
        <f t="shared" si="48"/>
        <v>x</v>
      </c>
      <c r="AG387" s="343">
        <f t="shared" si="49"/>
        <v>249</v>
      </c>
      <c r="AH387" s="343" t="str">
        <f t="shared" si="49"/>
        <v>x</v>
      </c>
      <c r="AI387" s="342">
        <f t="shared" si="50"/>
        <v>21</v>
      </c>
      <c r="AJ387" s="342" t="str">
        <f t="shared" si="50"/>
        <v>x</v>
      </c>
      <c r="AK387" s="343">
        <f t="shared" si="51"/>
        <v>202</v>
      </c>
      <c r="AL387" s="348" t="str">
        <f t="shared" si="51"/>
        <v>x</v>
      </c>
      <c r="AN387" s="342" t="str">
        <f>IF(ISERROR(VLOOKUP($I387,'TB. Bantuan'!$C$3:$E$28,2,0)=0),"x",VLOOKUP($I387,'TB. Bantuan'!$C$3:$E$28,2,0))</f>
        <v>BD</v>
      </c>
      <c r="AO387" s="342" t="str">
        <f>IF(ISERROR(VLOOKUP($Q387,'TB. Bantuan'!$C$3:$E$28,2,0)=0),"x",VLOOKUP($Q387,'TB. Bantuan'!$C$3:$E$28,2,0))</f>
        <v>N</v>
      </c>
      <c r="AP387" s="342" t="str">
        <f>IF(ISERROR(VLOOKUP($Y387,'TB. Bantuan'!$C$3:$E$28,2,0)=0),"x",VLOOKUP($Y387,'TB. Bantuan'!$C$3:$E$28,2,0))</f>
        <v>N</v>
      </c>
    </row>
    <row r="388" spans="2:42">
      <c r="B388" s="319" t="s">
        <v>21</v>
      </c>
      <c r="C388" s="323">
        <f t="shared" si="52"/>
        <v>382</v>
      </c>
      <c r="D388" s="324" t="s">
        <v>1</v>
      </c>
      <c r="E388" s="324">
        <v>12</v>
      </c>
      <c r="F388" s="324" t="s">
        <v>19</v>
      </c>
      <c r="G388" s="325">
        <v>22</v>
      </c>
      <c r="H388" s="325">
        <v>188</v>
      </c>
      <c r="I388" s="327" t="s">
        <v>23</v>
      </c>
      <c r="K388" s="323">
        <f t="shared" si="53"/>
        <v>382</v>
      </c>
      <c r="L388" s="324" t="s">
        <v>1</v>
      </c>
      <c r="M388" s="324">
        <v>11</v>
      </c>
      <c r="N388" s="324" t="s">
        <v>19</v>
      </c>
      <c r="O388" s="325">
        <v>19</v>
      </c>
      <c r="P388" s="325">
        <v>235</v>
      </c>
      <c r="Q388" s="327" t="s">
        <v>23</v>
      </c>
      <c r="S388" s="323">
        <f t="shared" si="54"/>
        <v>382</v>
      </c>
      <c r="T388" s="324" t="s">
        <v>1</v>
      </c>
      <c r="U388" s="324">
        <v>10</v>
      </c>
      <c r="V388" s="324" t="s">
        <v>19</v>
      </c>
      <c r="W388" s="325">
        <v>21</v>
      </c>
      <c r="X388" s="325">
        <v>243</v>
      </c>
      <c r="Y388" s="327" t="s">
        <v>23</v>
      </c>
      <c r="AA388" s="341">
        <f t="shared" si="46"/>
        <v>22</v>
      </c>
      <c r="AB388" s="342" t="str">
        <f t="shared" si="46"/>
        <v>x</v>
      </c>
      <c r="AC388" s="343">
        <f t="shared" si="47"/>
        <v>188</v>
      </c>
      <c r="AD388" s="343" t="str">
        <f t="shared" si="47"/>
        <v>x</v>
      </c>
      <c r="AE388" s="342">
        <f t="shared" si="48"/>
        <v>19</v>
      </c>
      <c r="AF388" s="342" t="str">
        <f t="shared" si="48"/>
        <v>x</v>
      </c>
      <c r="AG388" s="343">
        <f t="shared" si="49"/>
        <v>235</v>
      </c>
      <c r="AH388" s="343" t="str">
        <f t="shared" si="49"/>
        <v>x</v>
      </c>
      <c r="AI388" s="342">
        <f t="shared" si="50"/>
        <v>21</v>
      </c>
      <c r="AJ388" s="342" t="str">
        <f t="shared" si="50"/>
        <v>x</v>
      </c>
      <c r="AK388" s="343">
        <f t="shared" si="51"/>
        <v>243</v>
      </c>
      <c r="AL388" s="348" t="str">
        <f t="shared" si="51"/>
        <v>x</v>
      </c>
      <c r="AN388" s="342" t="str">
        <f>IF(ISERROR(VLOOKUP($I388,'TB. Bantuan'!$C$3:$E$28,2,0)=0),"x",VLOOKUP($I388,'TB. Bantuan'!$C$3:$E$28,2,0))</f>
        <v>N</v>
      </c>
      <c r="AO388" s="342" t="str">
        <f>IF(ISERROR(VLOOKUP($Q388,'TB. Bantuan'!$C$3:$E$28,2,0)=0),"x",VLOOKUP($Q388,'TB. Bantuan'!$C$3:$E$28,2,0))</f>
        <v>N</v>
      </c>
      <c r="AP388" s="342" t="str">
        <f>IF(ISERROR(VLOOKUP($Y388,'TB. Bantuan'!$C$3:$E$28,2,0)=0),"x",VLOOKUP($Y388,'TB. Bantuan'!$C$3:$E$28,2,0))</f>
        <v>N</v>
      </c>
    </row>
    <row r="389" spans="2:42">
      <c r="B389" s="319" t="s">
        <v>21</v>
      </c>
      <c r="C389" s="323">
        <f t="shared" si="52"/>
        <v>383</v>
      </c>
      <c r="D389" s="324" t="s">
        <v>1</v>
      </c>
      <c r="E389" s="324">
        <v>12</v>
      </c>
      <c r="F389" s="324" t="s">
        <v>19</v>
      </c>
      <c r="G389" s="325">
        <v>27</v>
      </c>
      <c r="H389" s="325">
        <v>242</v>
      </c>
      <c r="I389" s="327" t="s">
        <v>23</v>
      </c>
      <c r="K389" s="323">
        <f t="shared" si="53"/>
        <v>383</v>
      </c>
      <c r="L389" s="324" t="s">
        <v>1</v>
      </c>
      <c r="M389" s="324">
        <v>11</v>
      </c>
      <c r="N389" s="324" t="s">
        <v>19</v>
      </c>
      <c r="O389" s="325">
        <v>17.5</v>
      </c>
      <c r="P389" s="325">
        <v>151</v>
      </c>
      <c r="Q389" s="327" t="s">
        <v>23</v>
      </c>
      <c r="S389" s="323">
        <f t="shared" si="54"/>
        <v>383</v>
      </c>
      <c r="T389" s="324" t="s">
        <v>1</v>
      </c>
      <c r="U389" s="324">
        <v>10</v>
      </c>
      <c r="V389" s="324" t="s">
        <v>19</v>
      </c>
      <c r="W389" s="325">
        <v>28.5</v>
      </c>
      <c r="X389" s="325">
        <v>354</v>
      </c>
      <c r="Y389" s="327" t="s">
        <v>23</v>
      </c>
      <c r="AA389" s="341">
        <f t="shared" si="46"/>
        <v>27</v>
      </c>
      <c r="AB389" s="342" t="str">
        <f t="shared" si="46"/>
        <v>x</v>
      </c>
      <c r="AC389" s="343">
        <f t="shared" si="47"/>
        <v>242</v>
      </c>
      <c r="AD389" s="343" t="str">
        <f t="shared" si="47"/>
        <v>x</v>
      </c>
      <c r="AE389" s="342">
        <f t="shared" si="48"/>
        <v>17.5</v>
      </c>
      <c r="AF389" s="342" t="str">
        <f t="shared" si="48"/>
        <v>x</v>
      </c>
      <c r="AG389" s="343">
        <f t="shared" si="49"/>
        <v>151</v>
      </c>
      <c r="AH389" s="343" t="str">
        <f t="shared" si="49"/>
        <v>x</v>
      </c>
      <c r="AI389" s="342">
        <f t="shared" si="50"/>
        <v>28.5</v>
      </c>
      <c r="AJ389" s="342" t="str">
        <f t="shared" si="50"/>
        <v>x</v>
      </c>
      <c r="AK389" s="343">
        <f t="shared" si="51"/>
        <v>354</v>
      </c>
      <c r="AL389" s="348" t="str">
        <f t="shared" si="51"/>
        <v>x</v>
      </c>
      <c r="AN389" s="342" t="str">
        <f>IF(ISERROR(VLOOKUP($I389,'TB. Bantuan'!$C$3:$E$28,2,0)=0),"x",VLOOKUP($I389,'TB. Bantuan'!$C$3:$E$28,2,0))</f>
        <v>N</v>
      </c>
      <c r="AO389" s="342" t="str">
        <f>IF(ISERROR(VLOOKUP($Q389,'TB. Bantuan'!$C$3:$E$28,2,0)=0),"x",VLOOKUP($Q389,'TB. Bantuan'!$C$3:$E$28,2,0))</f>
        <v>N</v>
      </c>
      <c r="AP389" s="342" t="str">
        <f>IF(ISERROR(VLOOKUP($Y389,'TB. Bantuan'!$C$3:$E$28,2,0)=0),"x",VLOOKUP($Y389,'TB. Bantuan'!$C$3:$E$28,2,0))</f>
        <v>N</v>
      </c>
    </row>
    <row r="390" spans="2:42">
      <c r="B390" s="319" t="s">
        <v>21</v>
      </c>
      <c r="C390" s="323">
        <f t="shared" si="52"/>
        <v>384</v>
      </c>
      <c r="D390" s="324" t="s">
        <v>1</v>
      </c>
      <c r="E390" s="324">
        <v>12</v>
      </c>
      <c r="F390" s="324" t="s">
        <v>19</v>
      </c>
      <c r="G390" s="325">
        <v>21</v>
      </c>
      <c r="H390" s="325">
        <v>125</v>
      </c>
      <c r="I390" s="327" t="s">
        <v>23</v>
      </c>
      <c r="K390" s="323">
        <f t="shared" si="53"/>
        <v>384</v>
      </c>
      <c r="L390" s="324" t="s">
        <v>1</v>
      </c>
      <c r="M390" s="324">
        <v>11</v>
      </c>
      <c r="N390" s="324" t="s">
        <v>19</v>
      </c>
      <c r="O390" s="325">
        <v>19</v>
      </c>
      <c r="P390" s="325">
        <v>184</v>
      </c>
      <c r="Q390" s="327" t="s">
        <v>23</v>
      </c>
      <c r="S390" s="323">
        <f t="shared" si="54"/>
        <v>384</v>
      </c>
      <c r="T390" s="324" t="s">
        <v>1</v>
      </c>
      <c r="U390" s="324">
        <v>10</v>
      </c>
      <c r="V390" s="324" t="s">
        <v>19</v>
      </c>
      <c r="W390" s="325">
        <v>24</v>
      </c>
      <c r="X390" s="325">
        <v>244</v>
      </c>
      <c r="Y390" s="327" t="s">
        <v>23</v>
      </c>
      <c r="AA390" s="341">
        <f t="shared" si="46"/>
        <v>21</v>
      </c>
      <c r="AB390" s="342" t="str">
        <f t="shared" si="46"/>
        <v>x</v>
      </c>
      <c r="AC390" s="343">
        <f t="shared" si="47"/>
        <v>125</v>
      </c>
      <c r="AD390" s="343" t="str">
        <f t="shared" si="47"/>
        <v>x</v>
      </c>
      <c r="AE390" s="342">
        <f t="shared" si="48"/>
        <v>19</v>
      </c>
      <c r="AF390" s="342" t="str">
        <f t="shared" si="48"/>
        <v>x</v>
      </c>
      <c r="AG390" s="343">
        <f t="shared" si="49"/>
        <v>184</v>
      </c>
      <c r="AH390" s="343" t="str">
        <f t="shared" si="49"/>
        <v>x</v>
      </c>
      <c r="AI390" s="342">
        <f t="shared" si="50"/>
        <v>24</v>
      </c>
      <c r="AJ390" s="342" t="str">
        <f t="shared" si="50"/>
        <v>x</v>
      </c>
      <c r="AK390" s="343">
        <f t="shared" si="51"/>
        <v>244</v>
      </c>
      <c r="AL390" s="348" t="str">
        <f t="shared" si="51"/>
        <v>x</v>
      </c>
      <c r="AN390" s="342" t="str">
        <f>IF(ISERROR(VLOOKUP($I390,'TB. Bantuan'!$C$3:$E$28,2,0)=0),"x",VLOOKUP($I390,'TB. Bantuan'!$C$3:$E$28,2,0))</f>
        <v>N</v>
      </c>
      <c r="AO390" s="342" t="str">
        <f>IF(ISERROR(VLOOKUP($Q390,'TB. Bantuan'!$C$3:$E$28,2,0)=0),"x",VLOOKUP($Q390,'TB. Bantuan'!$C$3:$E$28,2,0))</f>
        <v>N</v>
      </c>
      <c r="AP390" s="342" t="str">
        <f>IF(ISERROR(VLOOKUP($Y390,'TB. Bantuan'!$C$3:$E$28,2,0)=0),"x",VLOOKUP($Y390,'TB. Bantuan'!$C$3:$E$28,2,0))</f>
        <v>N</v>
      </c>
    </row>
    <row r="391" spans="2:42">
      <c r="B391" s="319" t="s">
        <v>21</v>
      </c>
      <c r="C391" s="323">
        <f t="shared" si="52"/>
        <v>385</v>
      </c>
      <c r="D391" s="324" t="s">
        <v>1</v>
      </c>
      <c r="E391" s="324">
        <v>12</v>
      </c>
      <c r="F391" s="324" t="s">
        <v>19</v>
      </c>
      <c r="G391" s="325">
        <v>20</v>
      </c>
      <c r="H391" s="325">
        <v>224</v>
      </c>
      <c r="I391" s="327" t="s">
        <v>23</v>
      </c>
      <c r="K391" s="323">
        <f t="shared" si="53"/>
        <v>385</v>
      </c>
      <c r="L391" s="324" t="s">
        <v>1</v>
      </c>
      <c r="M391" s="324">
        <v>11</v>
      </c>
      <c r="N391" s="324" t="s">
        <v>19</v>
      </c>
      <c r="O391" s="325">
        <v>18</v>
      </c>
      <c r="P391" s="325">
        <v>189</v>
      </c>
      <c r="Q391" s="327" t="s">
        <v>23</v>
      </c>
      <c r="S391" s="323">
        <f t="shared" si="54"/>
        <v>385</v>
      </c>
      <c r="T391" s="324" t="s">
        <v>1</v>
      </c>
      <c r="U391" s="324">
        <v>10</v>
      </c>
      <c r="V391" s="324" t="s">
        <v>19</v>
      </c>
      <c r="W391" s="325">
        <v>18</v>
      </c>
      <c r="X391" s="325">
        <v>231</v>
      </c>
      <c r="Y391" s="327" t="s">
        <v>23</v>
      </c>
      <c r="AA391" s="341">
        <f t="shared" si="46"/>
        <v>20</v>
      </c>
      <c r="AB391" s="342" t="str">
        <f t="shared" si="46"/>
        <v>x</v>
      </c>
      <c r="AC391" s="343">
        <f t="shared" si="47"/>
        <v>224</v>
      </c>
      <c r="AD391" s="343" t="str">
        <f t="shared" si="47"/>
        <v>x</v>
      </c>
      <c r="AE391" s="342">
        <f t="shared" si="48"/>
        <v>18</v>
      </c>
      <c r="AF391" s="342" t="str">
        <f t="shared" si="48"/>
        <v>x</v>
      </c>
      <c r="AG391" s="343">
        <f t="shared" si="49"/>
        <v>189</v>
      </c>
      <c r="AH391" s="343" t="str">
        <f t="shared" si="49"/>
        <v>x</v>
      </c>
      <c r="AI391" s="342">
        <f t="shared" si="50"/>
        <v>18</v>
      </c>
      <c r="AJ391" s="342" t="str">
        <f t="shared" si="50"/>
        <v>x</v>
      </c>
      <c r="AK391" s="343">
        <f t="shared" si="51"/>
        <v>231</v>
      </c>
      <c r="AL391" s="348" t="str">
        <f t="shared" si="51"/>
        <v>x</v>
      </c>
      <c r="AN391" s="342" t="str">
        <f>IF(ISERROR(VLOOKUP($I391,'TB. Bantuan'!$C$3:$E$28,2,0)=0),"x",VLOOKUP($I391,'TB. Bantuan'!$C$3:$E$28,2,0))</f>
        <v>N</v>
      </c>
      <c r="AO391" s="342" t="str">
        <f>IF(ISERROR(VLOOKUP($Q391,'TB. Bantuan'!$C$3:$E$28,2,0)=0),"x",VLOOKUP($Q391,'TB. Bantuan'!$C$3:$E$28,2,0))</f>
        <v>N</v>
      </c>
      <c r="AP391" s="342" t="str">
        <f>IF(ISERROR(VLOOKUP($Y391,'TB. Bantuan'!$C$3:$E$28,2,0)=0),"x",VLOOKUP($Y391,'TB. Bantuan'!$C$3:$E$28,2,0))</f>
        <v>N</v>
      </c>
    </row>
    <row r="392" spans="2:42">
      <c r="B392" s="319" t="s">
        <v>21</v>
      </c>
      <c r="C392" s="323">
        <f t="shared" si="52"/>
        <v>386</v>
      </c>
      <c r="D392" s="324" t="s">
        <v>1</v>
      </c>
      <c r="E392" s="324">
        <v>12</v>
      </c>
      <c r="F392" s="324" t="s">
        <v>19</v>
      </c>
      <c r="G392" s="325">
        <v>22.5</v>
      </c>
      <c r="H392" s="325">
        <v>186</v>
      </c>
      <c r="I392" s="327" t="s">
        <v>23</v>
      </c>
      <c r="K392" s="323">
        <f t="shared" si="53"/>
        <v>386</v>
      </c>
      <c r="L392" s="324" t="s">
        <v>1</v>
      </c>
      <c r="M392" s="324">
        <v>11</v>
      </c>
      <c r="N392" s="324" t="s">
        <v>19</v>
      </c>
      <c r="O392" s="325">
        <v>19</v>
      </c>
      <c r="P392" s="325">
        <v>246</v>
      </c>
      <c r="Q392" s="327" t="s">
        <v>23</v>
      </c>
      <c r="S392" s="323">
        <f t="shared" si="54"/>
        <v>386</v>
      </c>
      <c r="T392" s="324" t="s">
        <v>1</v>
      </c>
      <c r="U392" s="324">
        <v>10</v>
      </c>
      <c r="V392" s="324" t="s">
        <v>19</v>
      </c>
      <c r="W392" s="325">
        <v>21</v>
      </c>
      <c r="X392" s="325">
        <v>298</v>
      </c>
      <c r="Y392" s="327" t="s">
        <v>22</v>
      </c>
      <c r="AA392" s="341">
        <f t="shared" ref="AA392:AB455" si="55">IF($F392=AA$5,$G392,"x")</f>
        <v>22.5</v>
      </c>
      <c r="AB392" s="342" t="str">
        <f t="shared" si="55"/>
        <v>x</v>
      </c>
      <c r="AC392" s="343">
        <f t="shared" ref="AC392:AD455" si="56">IF($F392=AC$5,$H392,"x")</f>
        <v>186</v>
      </c>
      <c r="AD392" s="343" t="str">
        <f t="shared" si="56"/>
        <v>x</v>
      </c>
      <c r="AE392" s="342">
        <f t="shared" ref="AE392:AF455" si="57">IF($N392=AE$5,$O392,"x")</f>
        <v>19</v>
      </c>
      <c r="AF392" s="342" t="str">
        <f t="shared" si="57"/>
        <v>x</v>
      </c>
      <c r="AG392" s="343">
        <f t="shared" ref="AG392:AH455" si="58">IF($N392=AG$5,$P392,"x")</f>
        <v>246</v>
      </c>
      <c r="AH392" s="343" t="str">
        <f t="shared" si="58"/>
        <v>x</v>
      </c>
      <c r="AI392" s="342">
        <f t="shared" ref="AI392:AJ455" si="59">IF($V392=AI$5,$W392,"x")</f>
        <v>21</v>
      </c>
      <c r="AJ392" s="342" t="str">
        <f t="shared" si="59"/>
        <v>x</v>
      </c>
      <c r="AK392" s="343">
        <f t="shared" ref="AK392:AL455" si="60">IF($V392=AK$5,$X392,"x")</f>
        <v>298</v>
      </c>
      <c r="AL392" s="348" t="str">
        <f t="shared" si="60"/>
        <v>x</v>
      </c>
      <c r="AN392" s="342" t="str">
        <f>IF(ISERROR(VLOOKUP($I392,'TB. Bantuan'!$C$3:$E$28,2,0)=0),"x",VLOOKUP($I392,'TB. Bantuan'!$C$3:$E$28,2,0))</f>
        <v>N</v>
      </c>
      <c r="AO392" s="342" t="str">
        <f>IF(ISERROR(VLOOKUP($Q392,'TB. Bantuan'!$C$3:$E$28,2,0)=0),"x",VLOOKUP($Q392,'TB. Bantuan'!$C$3:$E$28,2,0))</f>
        <v>N</v>
      </c>
      <c r="AP392" s="342" t="str">
        <f>IF(ISERROR(VLOOKUP($Y392,'TB. Bantuan'!$C$3:$E$28,2,0)=0),"x",VLOOKUP($Y392,'TB. Bantuan'!$C$3:$E$28,2,0))</f>
        <v>T2</v>
      </c>
    </row>
    <row r="393" spans="2:42">
      <c r="B393" s="319" t="s">
        <v>21</v>
      </c>
      <c r="C393" s="323">
        <f t="shared" ref="C393:C456" si="61">C392+1</f>
        <v>387</v>
      </c>
      <c r="D393" s="324" t="s">
        <v>1</v>
      </c>
      <c r="E393" s="324">
        <v>12</v>
      </c>
      <c r="F393" s="324" t="s">
        <v>19</v>
      </c>
      <c r="G393" s="325">
        <v>21.5</v>
      </c>
      <c r="H393" s="325">
        <v>155</v>
      </c>
      <c r="I393" s="327" t="s">
        <v>23</v>
      </c>
      <c r="K393" s="323">
        <f t="shared" ref="K393:K456" si="62">K392+1</f>
        <v>387</v>
      </c>
      <c r="L393" s="324" t="s">
        <v>1</v>
      </c>
      <c r="M393" s="324">
        <v>11</v>
      </c>
      <c r="N393" s="324" t="s">
        <v>19</v>
      </c>
      <c r="O393" s="325">
        <v>25</v>
      </c>
      <c r="P393" s="325">
        <v>274</v>
      </c>
      <c r="Q393" s="327" t="s">
        <v>23</v>
      </c>
      <c r="S393" s="323">
        <f t="shared" ref="S393:S456" si="63">S392+1</f>
        <v>387</v>
      </c>
      <c r="T393" s="324" t="s">
        <v>1</v>
      </c>
      <c r="U393" s="324">
        <v>10</v>
      </c>
      <c r="V393" s="324" t="s">
        <v>19</v>
      </c>
      <c r="W393" s="325">
        <v>24</v>
      </c>
      <c r="X393" s="325">
        <v>308</v>
      </c>
      <c r="Y393" s="327" t="s">
        <v>23</v>
      </c>
      <c r="AA393" s="341">
        <f t="shared" si="55"/>
        <v>21.5</v>
      </c>
      <c r="AB393" s="342" t="str">
        <f t="shared" si="55"/>
        <v>x</v>
      </c>
      <c r="AC393" s="343">
        <f t="shared" si="56"/>
        <v>155</v>
      </c>
      <c r="AD393" s="343" t="str">
        <f t="shared" si="56"/>
        <v>x</v>
      </c>
      <c r="AE393" s="342">
        <f t="shared" si="57"/>
        <v>25</v>
      </c>
      <c r="AF393" s="342" t="str">
        <f t="shared" si="57"/>
        <v>x</v>
      </c>
      <c r="AG393" s="343">
        <f t="shared" si="58"/>
        <v>274</v>
      </c>
      <c r="AH393" s="343" t="str">
        <f t="shared" si="58"/>
        <v>x</v>
      </c>
      <c r="AI393" s="342">
        <f t="shared" si="59"/>
        <v>24</v>
      </c>
      <c r="AJ393" s="342" t="str">
        <f t="shared" si="59"/>
        <v>x</v>
      </c>
      <c r="AK393" s="343">
        <f t="shared" si="60"/>
        <v>308</v>
      </c>
      <c r="AL393" s="348" t="str">
        <f t="shared" si="60"/>
        <v>x</v>
      </c>
      <c r="AN393" s="342" t="str">
        <f>IF(ISERROR(VLOOKUP($I393,'TB. Bantuan'!$C$3:$E$28,2,0)=0),"x",VLOOKUP($I393,'TB. Bantuan'!$C$3:$E$28,2,0))</f>
        <v>N</v>
      </c>
      <c r="AO393" s="342" t="str">
        <f>IF(ISERROR(VLOOKUP($Q393,'TB. Bantuan'!$C$3:$E$28,2,0)=0),"x",VLOOKUP($Q393,'TB. Bantuan'!$C$3:$E$28,2,0))</f>
        <v>N</v>
      </c>
      <c r="AP393" s="342" t="str">
        <f>IF(ISERROR(VLOOKUP($Y393,'TB. Bantuan'!$C$3:$E$28,2,0)=0),"x",VLOOKUP($Y393,'TB. Bantuan'!$C$3:$E$28,2,0))</f>
        <v>N</v>
      </c>
    </row>
    <row r="394" spans="2:42">
      <c r="B394" s="319" t="s">
        <v>21</v>
      </c>
      <c r="C394" s="323">
        <f t="shared" si="61"/>
        <v>388</v>
      </c>
      <c r="D394" s="324" t="s">
        <v>1</v>
      </c>
      <c r="E394" s="324">
        <v>12</v>
      </c>
      <c r="F394" s="324" t="s">
        <v>19</v>
      </c>
      <c r="G394" s="325">
        <v>24.5</v>
      </c>
      <c r="H394" s="325">
        <v>268</v>
      </c>
      <c r="I394" s="327" t="s">
        <v>23</v>
      </c>
      <c r="K394" s="323">
        <f t="shared" si="62"/>
        <v>388</v>
      </c>
      <c r="L394" s="324" t="s">
        <v>1</v>
      </c>
      <c r="M394" s="324">
        <v>11</v>
      </c>
      <c r="N394" s="324" t="s">
        <v>19</v>
      </c>
      <c r="O394" s="325">
        <v>22</v>
      </c>
      <c r="P394" s="325">
        <v>219</v>
      </c>
      <c r="Q394" s="327" t="s">
        <v>23</v>
      </c>
      <c r="S394" s="323">
        <f t="shared" si="63"/>
        <v>388</v>
      </c>
      <c r="T394" s="324" t="s">
        <v>1</v>
      </c>
      <c r="U394" s="324">
        <v>10</v>
      </c>
      <c r="V394" s="324" t="s">
        <v>19</v>
      </c>
      <c r="W394" s="325">
        <v>20.5</v>
      </c>
      <c r="X394" s="325">
        <v>155</v>
      </c>
      <c r="Y394" s="327" t="s">
        <v>23</v>
      </c>
      <c r="AA394" s="341">
        <f t="shared" si="55"/>
        <v>24.5</v>
      </c>
      <c r="AB394" s="342" t="str">
        <f t="shared" si="55"/>
        <v>x</v>
      </c>
      <c r="AC394" s="343">
        <f t="shared" si="56"/>
        <v>268</v>
      </c>
      <c r="AD394" s="343" t="str">
        <f t="shared" si="56"/>
        <v>x</v>
      </c>
      <c r="AE394" s="342">
        <f t="shared" si="57"/>
        <v>22</v>
      </c>
      <c r="AF394" s="342" t="str">
        <f t="shared" si="57"/>
        <v>x</v>
      </c>
      <c r="AG394" s="343">
        <f t="shared" si="58"/>
        <v>219</v>
      </c>
      <c r="AH394" s="343" t="str">
        <f t="shared" si="58"/>
        <v>x</v>
      </c>
      <c r="AI394" s="342">
        <f t="shared" si="59"/>
        <v>20.5</v>
      </c>
      <c r="AJ394" s="342" t="str">
        <f t="shared" si="59"/>
        <v>x</v>
      </c>
      <c r="AK394" s="343">
        <f t="shared" si="60"/>
        <v>155</v>
      </c>
      <c r="AL394" s="348" t="str">
        <f t="shared" si="60"/>
        <v>x</v>
      </c>
      <c r="AN394" s="342" t="str">
        <f>IF(ISERROR(VLOOKUP($I394,'TB. Bantuan'!$C$3:$E$28,2,0)=0),"x",VLOOKUP($I394,'TB. Bantuan'!$C$3:$E$28,2,0))</f>
        <v>N</v>
      </c>
      <c r="AO394" s="342" t="str">
        <f>IF(ISERROR(VLOOKUP($Q394,'TB. Bantuan'!$C$3:$E$28,2,0)=0),"x",VLOOKUP($Q394,'TB. Bantuan'!$C$3:$E$28,2,0))</f>
        <v>N</v>
      </c>
      <c r="AP394" s="342" t="str">
        <f>IF(ISERROR(VLOOKUP($Y394,'TB. Bantuan'!$C$3:$E$28,2,0)=0),"x",VLOOKUP($Y394,'TB. Bantuan'!$C$3:$E$28,2,0))</f>
        <v>N</v>
      </c>
    </row>
    <row r="395" spans="2:42">
      <c r="B395" s="319" t="s">
        <v>21</v>
      </c>
      <c r="C395" s="323">
        <f t="shared" si="61"/>
        <v>389</v>
      </c>
      <c r="D395" s="324" t="s">
        <v>1</v>
      </c>
      <c r="E395" s="324">
        <v>12</v>
      </c>
      <c r="F395" s="324" t="s">
        <v>19</v>
      </c>
      <c r="G395" s="325">
        <v>23</v>
      </c>
      <c r="H395" s="325">
        <v>268</v>
      </c>
      <c r="I395" s="327" t="s">
        <v>23</v>
      </c>
      <c r="K395" s="323">
        <f t="shared" si="62"/>
        <v>389</v>
      </c>
      <c r="L395" s="324" t="s">
        <v>1</v>
      </c>
      <c r="M395" s="324">
        <v>11</v>
      </c>
      <c r="N395" s="324" t="s">
        <v>19</v>
      </c>
      <c r="O395" s="325">
        <v>24.5</v>
      </c>
      <c r="P395" s="325">
        <v>295</v>
      </c>
      <c r="Q395" s="327" t="s">
        <v>23</v>
      </c>
      <c r="S395" s="323">
        <f t="shared" si="63"/>
        <v>389</v>
      </c>
      <c r="T395" s="324" t="s">
        <v>1</v>
      </c>
      <c r="U395" s="324">
        <v>10</v>
      </c>
      <c r="V395" s="324" t="s">
        <v>19</v>
      </c>
      <c r="W395" s="325">
        <v>25</v>
      </c>
      <c r="X395" s="325">
        <v>375</v>
      </c>
      <c r="Y395" s="327" t="s">
        <v>23</v>
      </c>
      <c r="AA395" s="341">
        <f t="shared" si="55"/>
        <v>23</v>
      </c>
      <c r="AB395" s="342" t="str">
        <f t="shared" si="55"/>
        <v>x</v>
      </c>
      <c r="AC395" s="343">
        <f t="shared" si="56"/>
        <v>268</v>
      </c>
      <c r="AD395" s="343" t="str">
        <f t="shared" si="56"/>
        <v>x</v>
      </c>
      <c r="AE395" s="342">
        <f t="shared" si="57"/>
        <v>24.5</v>
      </c>
      <c r="AF395" s="342" t="str">
        <f t="shared" si="57"/>
        <v>x</v>
      </c>
      <c r="AG395" s="343">
        <f t="shared" si="58"/>
        <v>295</v>
      </c>
      <c r="AH395" s="343" t="str">
        <f t="shared" si="58"/>
        <v>x</v>
      </c>
      <c r="AI395" s="342">
        <f t="shared" si="59"/>
        <v>25</v>
      </c>
      <c r="AJ395" s="342" t="str">
        <f t="shared" si="59"/>
        <v>x</v>
      </c>
      <c r="AK395" s="343">
        <f t="shared" si="60"/>
        <v>375</v>
      </c>
      <c r="AL395" s="348" t="str">
        <f t="shared" si="60"/>
        <v>x</v>
      </c>
      <c r="AN395" s="342" t="str">
        <f>IF(ISERROR(VLOOKUP($I395,'TB. Bantuan'!$C$3:$E$28,2,0)=0),"x",VLOOKUP($I395,'TB. Bantuan'!$C$3:$E$28,2,0))</f>
        <v>N</v>
      </c>
      <c r="AO395" s="342" t="str">
        <f>IF(ISERROR(VLOOKUP($Q395,'TB. Bantuan'!$C$3:$E$28,2,0)=0),"x",VLOOKUP($Q395,'TB. Bantuan'!$C$3:$E$28,2,0))</f>
        <v>N</v>
      </c>
      <c r="AP395" s="342" t="str">
        <f>IF(ISERROR(VLOOKUP($Y395,'TB. Bantuan'!$C$3:$E$28,2,0)=0),"x",VLOOKUP($Y395,'TB. Bantuan'!$C$3:$E$28,2,0))</f>
        <v>N</v>
      </c>
    </row>
    <row r="396" spans="2:42">
      <c r="B396" s="319" t="s">
        <v>21</v>
      </c>
      <c r="C396" s="323">
        <f t="shared" si="61"/>
        <v>390</v>
      </c>
      <c r="D396" s="324" t="s">
        <v>1</v>
      </c>
      <c r="E396" s="324">
        <v>12</v>
      </c>
      <c r="F396" s="324" t="s">
        <v>19</v>
      </c>
      <c r="G396" s="325">
        <v>21.5</v>
      </c>
      <c r="H396" s="325">
        <v>240</v>
      </c>
      <c r="I396" s="327" t="s">
        <v>23</v>
      </c>
      <c r="K396" s="323">
        <f t="shared" si="62"/>
        <v>390</v>
      </c>
      <c r="L396" s="324" t="s">
        <v>1</v>
      </c>
      <c r="M396" s="324">
        <v>11</v>
      </c>
      <c r="N396" s="324" t="s">
        <v>19</v>
      </c>
      <c r="O396" s="325">
        <v>23</v>
      </c>
      <c r="P396" s="325">
        <v>552</v>
      </c>
      <c r="Q396" s="327" t="s">
        <v>25</v>
      </c>
      <c r="S396" s="323">
        <f t="shared" si="63"/>
        <v>390</v>
      </c>
      <c r="T396" s="324" t="s">
        <v>1</v>
      </c>
      <c r="U396" s="324">
        <v>10</v>
      </c>
      <c r="V396" s="324" t="s">
        <v>19</v>
      </c>
      <c r="W396" s="325">
        <v>23</v>
      </c>
      <c r="X396" s="325">
        <v>185</v>
      </c>
      <c r="Y396" s="327" t="s">
        <v>23</v>
      </c>
      <c r="AA396" s="341">
        <f t="shared" si="55"/>
        <v>21.5</v>
      </c>
      <c r="AB396" s="342" t="str">
        <f t="shared" si="55"/>
        <v>x</v>
      </c>
      <c r="AC396" s="343">
        <f t="shared" si="56"/>
        <v>240</v>
      </c>
      <c r="AD396" s="343" t="str">
        <f t="shared" si="56"/>
        <v>x</v>
      </c>
      <c r="AE396" s="342">
        <f t="shared" si="57"/>
        <v>23</v>
      </c>
      <c r="AF396" s="342" t="str">
        <f t="shared" si="57"/>
        <v>x</v>
      </c>
      <c r="AG396" s="343">
        <f t="shared" si="58"/>
        <v>552</v>
      </c>
      <c r="AH396" s="343" t="str">
        <f t="shared" si="58"/>
        <v>x</v>
      </c>
      <c r="AI396" s="342">
        <f t="shared" si="59"/>
        <v>23</v>
      </c>
      <c r="AJ396" s="342" t="str">
        <f t="shared" si="59"/>
        <v>x</v>
      </c>
      <c r="AK396" s="343">
        <f t="shared" si="60"/>
        <v>185</v>
      </c>
      <c r="AL396" s="348" t="str">
        <f t="shared" si="60"/>
        <v>x</v>
      </c>
      <c r="AN396" s="342" t="str">
        <f>IF(ISERROR(VLOOKUP($I396,'TB. Bantuan'!$C$3:$E$28,2,0)=0),"x",VLOOKUP($I396,'TB. Bantuan'!$C$3:$E$28,2,0))</f>
        <v>N</v>
      </c>
      <c r="AO396" s="342" t="str">
        <f>IF(ISERROR(VLOOKUP($Q396,'TB. Bantuan'!$C$3:$E$28,2,0)=0),"x",VLOOKUP($Q396,'TB. Bantuan'!$C$3:$E$28,2,0))</f>
        <v>C2</v>
      </c>
      <c r="AP396" s="342" t="str">
        <f>IF(ISERROR(VLOOKUP($Y396,'TB. Bantuan'!$C$3:$E$28,2,0)=0),"x",VLOOKUP($Y396,'TB. Bantuan'!$C$3:$E$28,2,0))</f>
        <v>N</v>
      </c>
    </row>
    <row r="397" spans="2:42">
      <c r="B397" s="319" t="s">
        <v>21</v>
      </c>
      <c r="C397" s="323">
        <f t="shared" si="61"/>
        <v>391</v>
      </c>
      <c r="D397" s="324" t="s">
        <v>1</v>
      </c>
      <c r="E397" s="324">
        <v>12</v>
      </c>
      <c r="F397" s="324" t="s">
        <v>19</v>
      </c>
      <c r="G397" s="325">
        <v>23</v>
      </c>
      <c r="H397" s="325">
        <v>211</v>
      </c>
      <c r="I397" s="327" t="s">
        <v>23</v>
      </c>
      <c r="K397" s="323">
        <f t="shared" si="62"/>
        <v>391</v>
      </c>
      <c r="L397" s="324" t="s">
        <v>1</v>
      </c>
      <c r="M397" s="324">
        <v>11</v>
      </c>
      <c r="N397" s="324" t="s">
        <v>19</v>
      </c>
      <c r="O397" s="325">
        <v>23</v>
      </c>
      <c r="P397" s="325">
        <v>164</v>
      </c>
      <c r="Q397" s="327" t="s">
        <v>23</v>
      </c>
      <c r="S397" s="323">
        <f t="shared" si="63"/>
        <v>391</v>
      </c>
      <c r="T397" s="324" t="s">
        <v>1</v>
      </c>
      <c r="U397" s="324">
        <v>10</v>
      </c>
      <c r="V397" s="324" t="s">
        <v>19</v>
      </c>
      <c r="W397" s="325">
        <v>22.5</v>
      </c>
      <c r="X397" s="325">
        <v>215</v>
      </c>
      <c r="Y397" s="327" t="s">
        <v>23</v>
      </c>
      <c r="AA397" s="341">
        <f t="shared" si="55"/>
        <v>23</v>
      </c>
      <c r="AB397" s="342" t="str">
        <f t="shared" si="55"/>
        <v>x</v>
      </c>
      <c r="AC397" s="343">
        <f t="shared" si="56"/>
        <v>211</v>
      </c>
      <c r="AD397" s="343" t="str">
        <f t="shared" si="56"/>
        <v>x</v>
      </c>
      <c r="AE397" s="342">
        <f t="shared" si="57"/>
        <v>23</v>
      </c>
      <c r="AF397" s="342" t="str">
        <f t="shared" si="57"/>
        <v>x</v>
      </c>
      <c r="AG397" s="343">
        <f t="shared" si="58"/>
        <v>164</v>
      </c>
      <c r="AH397" s="343" t="str">
        <f t="shared" si="58"/>
        <v>x</v>
      </c>
      <c r="AI397" s="342">
        <f t="shared" si="59"/>
        <v>22.5</v>
      </c>
      <c r="AJ397" s="342" t="str">
        <f t="shared" si="59"/>
        <v>x</v>
      </c>
      <c r="AK397" s="343">
        <f t="shared" si="60"/>
        <v>215</v>
      </c>
      <c r="AL397" s="348" t="str">
        <f t="shared" si="60"/>
        <v>x</v>
      </c>
      <c r="AN397" s="342" t="str">
        <f>IF(ISERROR(VLOOKUP($I397,'TB. Bantuan'!$C$3:$E$28,2,0)=0),"x",VLOOKUP($I397,'TB. Bantuan'!$C$3:$E$28,2,0))</f>
        <v>N</v>
      </c>
      <c r="AO397" s="342" t="str">
        <f>IF(ISERROR(VLOOKUP($Q397,'TB. Bantuan'!$C$3:$E$28,2,0)=0),"x",VLOOKUP($Q397,'TB. Bantuan'!$C$3:$E$28,2,0))</f>
        <v>N</v>
      </c>
      <c r="AP397" s="342" t="str">
        <f>IF(ISERROR(VLOOKUP($Y397,'TB. Bantuan'!$C$3:$E$28,2,0)=0),"x",VLOOKUP($Y397,'TB. Bantuan'!$C$3:$E$28,2,0))</f>
        <v>N</v>
      </c>
    </row>
    <row r="398" spans="2:42">
      <c r="B398" s="319" t="s">
        <v>21</v>
      </c>
      <c r="C398" s="323">
        <f t="shared" si="61"/>
        <v>392</v>
      </c>
      <c r="D398" s="324" t="s">
        <v>1</v>
      </c>
      <c r="E398" s="324">
        <v>12</v>
      </c>
      <c r="F398" s="324" t="s">
        <v>19</v>
      </c>
      <c r="G398" s="325">
        <v>17</v>
      </c>
      <c r="H398" s="325">
        <v>117</v>
      </c>
      <c r="I398" s="327" t="s">
        <v>23</v>
      </c>
      <c r="K398" s="323">
        <f t="shared" si="62"/>
        <v>392</v>
      </c>
      <c r="L398" s="324" t="s">
        <v>1</v>
      </c>
      <c r="M398" s="324">
        <v>11</v>
      </c>
      <c r="N398" s="324" t="s">
        <v>19</v>
      </c>
      <c r="O398" s="325">
        <v>18.5</v>
      </c>
      <c r="P398" s="325">
        <v>147</v>
      </c>
      <c r="Q398" s="327" t="s">
        <v>23</v>
      </c>
      <c r="S398" s="323">
        <f t="shared" si="63"/>
        <v>392</v>
      </c>
      <c r="T398" s="324" t="s">
        <v>1</v>
      </c>
      <c r="U398" s="324">
        <v>10</v>
      </c>
      <c r="V398" s="324" t="s">
        <v>19</v>
      </c>
      <c r="W398" s="325">
        <v>24</v>
      </c>
      <c r="X398" s="325">
        <v>340</v>
      </c>
      <c r="Y398" s="327" t="s">
        <v>22</v>
      </c>
      <c r="AA398" s="341">
        <f t="shared" si="55"/>
        <v>17</v>
      </c>
      <c r="AB398" s="342" t="str">
        <f t="shared" si="55"/>
        <v>x</v>
      </c>
      <c r="AC398" s="343">
        <f t="shared" si="56"/>
        <v>117</v>
      </c>
      <c r="AD398" s="343" t="str">
        <f t="shared" si="56"/>
        <v>x</v>
      </c>
      <c r="AE398" s="342">
        <f t="shared" si="57"/>
        <v>18.5</v>
      </c>
      <c r="AF398" s="342" t="str">
        <f t="shared" si="57"/>
        <v>x</v>
      </c>
      <c r="AG398" s="343">
        <f t="shared" si="58"/>
        <v>147</v>
      </c>
      <c r="AH398" s="343" t="str">
        <f t="shared" si="58"/>
        <v>x</v>
      </c>
      <c r="AI398" s="342">
        <f t="shared" si="59"/>
        <v>24</v>
      </c>
      <c r="AJ398" s="342" t="str">
        <f t="shared" si="59"/>
        <v>x</v>
      </c>
      <c r="AK398" s="343">
        <f t="shared" si="60"/>
        <v>340</v>
      </c>
      <c r="AL398" s="348" t="str">
        <f t="shared" si="60"/>
        <v>x</v>
      </c>
      <c r="AN398" s="342" t="str">
        <f>IF(ISERROR(VLOOKUP($I398,'TB. Bantuan'!$C$3:$E$28,2,0)=0),"x",VLOOKUP($I398,'TB. Bantuan'!$C$3:$E$28,2,0))</f>
        <v>N</v>
      </c>
      <c r="AO398" s="342" t="str">
        <f>IF(ISERROR(VLOOKUP($Q398,'TB. Bantuan'!$C$3:$E$28,2,0)=0),"x",VLOOKUP($Q398,'TB. Bantuan'!$C$3:$E$28,2,0))</f>
        <v>N</v>
      </c>
      <c r="AP398" s="342" t="str">
        <f>IF(ISERROR(VLOOKUP($Y398,'TB. Bantuan'!$C$3:$E$28,2,0)=0),"x",VLOOKUP($Y398,'TB. Bantuan'!$C$3:$E$28,2,0))</f>
        <v>T2</v>
      </c>
    </row>
    <row r="399" spans="2:42">
      <c r="B399" s="319" t="s">
        <v>21</v>
      </c>
      <c r="C399" s="323">
        <f t="shared" si="61"/>
        <v>393</v>
      </c>
      <c r="D399" s="324" t="s">
        <v>1</v>
      </c>
      <c r="E399" s="324">
        <v>12</v>
      </c>
      <c r="F399" s="324" t="s">
        <v>19</v>
      </c>
      <c r="G399" s="325">
        <v>22</v>
      </c>
      <c r="H399" s="325">
        <v>249</v>
      </c>
      <c r="I399" s="327" t="s">
        <v>23</v>
      </c>
      <c r="K399" s="323">
        <f t="shared" si="62"/>
        <v>393</v>
      </c>
      <c r="L399" s="324" t="s">
        <v>1</v>
      </c>
      <c r="M399" s="324">
        <v>11</v>
      </c>
      <c r="N399" s="324" t="s">
        <v>19</v>
      </c>
      <c r="O399" s="325">
        <v>24</v>
      </c>
      <c r="P399" s="325">
        <v>373</v>
      </c>
      <c r="Q399" s="327" t="s">
        <v>23</v>
      </c>
      <c r="S399" s="323">
        <f t="shared" si="63"/>
        <v>393</v>
      </c>
      <c r="T399" s="324" t="s">
        <v>1</v>
      </c>
      <c r="U399" s="324">
        <v>10</v>
      </c>
      <c r="V399" s="324" t="s">
        <v>19</v>
      </c>
      <c r="W399" s="325">
        <v>24</v>
      </c>
      <c r="X399" s="325">
        <v>328</v>
      </c>
      <c r="Y399" s="327" t="s">
        <v>23</v>
      </c>
      <c r="AA399" s="341">
        <f t="shared" si="55"/>
        <v>22</v>
      </c>
      <c r="AB399" s="342" t="str">
        <f t="shared" si="55"/>
        <v>x</v>
      </c>
      <c r="AC399" s="343">
        <f t="shared" si="56"/>
        <v>249</v>
      </c>
      <c r="AD399" s="343" t="str">
        <f t="shared" si="56"/>
        <v>x</v>
      </c>
      <c r="AE399" s="342">
        <f t="shared" si="57"/>
        <v>24</v>
      </c>
      <c r="AF399" s="342" t="str">
        <f t="shared" si="57"/>
        <v>x</v>
      </c>
      <c r="AG399" s="343">
        <f t="shared" si="58"/>
        <v>373</v>
      </c>
      <c r="AH399" s="343" t="str">
        <f t="shared" si="58"/>
        <v>x</v>
      </c>
      <c r="AI399" s="342">
        <f t="shared" si="59"/>
        <v>24</v>
      </c>
      <c r="AJ399" s="342" t="str">
        <f t="shared" si="59"/>
        <v>x</v>
      </c>
      <c r="AK399" s="343">
        <f t="shared" si="60"/>
        <v>328</v>
      </c>
      <c r="AL399" s="348" t="str">
        <f t="shared" si="60"/>
        <v>x</v>
      </c>
      <c r="AN399" s="342" t="str">
        <f>IF(ISERROR(VLOOKUP($I399,'TB. Bantuan'!$C$3:$E$28,2,0)=0),"x",VLOOKUP($I399,'TB. Bantuan'!$C$3:$E$28,2,0))</f>
        <v>N</v>
      </c>
      <c r="AO399" s="342" t="str">
        <f>IF(ISERROR(VLOOKUP($Q399,'TB. Bantuan'!$C$3:$E$28,2,0)=0),"x",VLOOKUP($Q399,'TB. Bantuan'!$C$3:$E$28,2,0))</f>
        <v>N</v>
      </c>
      <c r="AP399" s="342" t="str">
        <f>IF(ISERROR(VLOOKUP($Y399,'TB. Bantuan'!$C$3:$E$28,2,0)=0),"x",VLOOKUP($Y399,'TB. Bantuan'!$C$3:$E$28,2,0))</f>
        <v>N</v>
      </c>
    </row>
    <row r="400" spans="2:42">
      <c r="B400" s="319" t="s">
        <v>21</v>
      </c>
      <c r="C400" s="323">
        <f t="shared" si="61"/>
        <v>394</v>
      </c>
      <c r="D400" s="324" t="s">
        <v>1</v>
      </c>
      <c r="E400" s="324">
        <v>12</v>
      </c>
      <c r="F400" s="324" t="s">
        <v>19</v>
      </c>
      <c r="G400" s="325">
        <v>21.5</v>
      </c>
      <c r="H400" s="325">
        <v>277</v>
      </c>
      <c r="I400" s="327" t="s">
        <v>23</v>
      </c>
      <c r="K400" s="323">
        <f t="shared" si="62"/>
        <v>394</v>
      </c>
      <c r="L400" s="324" t="s">
        <v>1</v>
      </c>
      <c r="M400" s="324">
        <v>11</v>
      </c>
      <c r="N400" s="324" t="s">
        <v>19</v>
      </c>
      <c r="O400" s="325">
        <v>21</v>
      </c>
      <c r="P400" s="325">
        <v>353</v>
      </c>
      <c r="Q400" s="327" t="s">
        <v>23</v>
      </c>
      <c r="S400" s="323">
        <f t="shared" si="63"/>
        <v>394</v>
      </c>
      <c r="T400" s="324" t="s">
        <v>1</v>
      </c>
      <c r="U400" s="324">
        <v>10</v>
      </c>
      <c r="V400" s="324" t="s">
        <v>19</v>
      </c>
      <c r="W400" s="325">
        <v>25</v>
      </c>
      <c r="X400" s="325">
        <v>222</v>
      </c>
      <c r="Y400" s="327" t="s">
        <v>23</v>
      </c>
      <c r="AA400" s="341">
        <f t="shared" si="55"/>
        <v>21.5</v>
      </c>
      <c r="AB400" s="342" t="str">
        <f t="shared" si="55"/>
        <v>x</v>
      </c>
      <c r="AC400" s="343">
        <f t="shared" si="56"/>
        <v>277</v>
      </c>
      <c r="AD400" s="343" t="str">
        <f t="shared" si="56"/>
        <v>x</v>
      </c>
      <c r="AE400" s="342">
        <f t="shared" si="57"/>
        <v>21</v>
      </c>
      <c r="AF400" s="342" t="str">
        <f t="shared" si="57"/>
        <v>x</v>
      </c>
      <c r="AG400" s="343">
        <f t="shared" si="58"/>
        <v>353</v>
      </c>
      <c r="AH400" s="343" t="str">
        <f t="shared" si="58"/>
        <v>x</v>
      </c>
      <c r="AI400" s="342">
        <f t="shared" si="59"/>
        <v>25</v>
      </c>
      <c r="AJ400" s="342" t="str">
        <f t="shared" si="59"/>
        <v>x</v>
      </c>
      <c r="AK400" s="343">
        <f t="shared" si="60"/>
        <v>222</v>
      </c>
      <c r="AL400" s="348" t="str">
        <f t="shared" si="60"/>
        <v>x</v>
      </c>
      <c r="AN400" s="342" t="str">
        <f>IF(ISERROR(VLOOKUP($I400,'TB. Bantuan'!$C$3:$E$28,2,0)=0),"x",VLOOKUP($I400,'TB. Bantuan'!$C$3:$E$28,2,0))</f>
        <v>N</v>
      </c>
      <c r="AO400" s="342" t="str">
        <f>IF(ISERROR(VLOOKUP($Q400,'TB. Bantuan'!$C$3:$E$28,2,0)=0),"x",VLOOKUP($Q400,'TB. Bantuan'!$C$3:$E$28,2,0))</f>
        <v>N</v>
      </c>
      <c r="AP400" s="342" t="str">
        <f>IF(ISERROR(VLOOKUP($Y400,'TB. Bantuan'!$C$3:$E$28,2,0)=0),"x",VLOOKUP($Y400,'TB. Bantuan'!$C$3:$E$28,2,0))</f>
        <v>N</v>
      </c>
    </row>
    <row r="401" spans="2:42">
      <c r="B401" s="319" t="s">
        <v>21</v>
      </c>
      <c r="C401" s="323">
        <f t="shared" si="61"/>
        <v>395</v>
      </c>
      <c r="D401" s="324" t="s">
        <v>1</v>
      </c>
      <c r="E401" s="324">
        <v>12</v>
      </c>
      <c r="F401" s="324" t="s">
        <v>19</v>
      </c>
      <c r="G401" s="325">
        <v>23.5</v>
      </c>
      <c r="H401" s="325">
        <v>205</v>
      </c>
      <c r="I401" s="327" t="s">
        <v>23</v>
      </c>
      <c r="K401" s="323">
        <f t="shared" si="62"/>
        <v>395</v>
      </c>
      <c r="L401" s="324" t="s">
        <v>1</v>
      </c>
      <c r="M401" s="324">
        <v>11</v>
      </c>
      <c r="N401" s="324" t="s">
        <v>19</v>
      </c>
      <c r="O401" s="325">
        <v>18.5</v>
      </c>
      <c r="P401" s="325">
        <v>209</v>
      </c>
      <c r="Q401" s="327" t="s">
        <v>23</v>
      </c>
      <c r="S401" s="323">
        <f t="shared" si="63"/>
        <v>395</v>
      </c>
      <c r="T401" s="324" t="s">
        <v>1</v>
      </c>
      <c r="U401" s="324">
        <v>10</v>
      </c>
      <c r="V401" s="324" t="s">
        <v>19</v>
      </c>
      <c r="W401" s="325">
        <v>21</v>
      </c>
      <c r="X401" s="325">
        <v>246</v>
      </c>
      <c r="Y401" s="327" t="s">
        <v>23</v>
      </c>
      <c r="AA401" s="341">
        <f t="shared" si="55"/>
        <v>23.5</v>
      </c>
      <c r="AB401" s="342" t="str">
        <f t="shared" si="55"/>
        <v>x</v>
      </c>
      <c r="AC401" s="343">
        <f t="shared" si="56"/>
        <v>205</v>
      </c>
      <c r="AD401" s="343" t="str">
        <f t="shared" si="56"/>
        <v>x</v>
      </c>
      <c r="AE401" s="342">
        <f t="shared" si="57"/>
        <v>18.5</v>
      </c>
      <c r="AF401" s="342" t="str">
        <f t="shared" si="57"/>
        <v>x</v>
      </c>
      <c r="AG401" s="343">
        <f t="shared" si="58"/>
        <v>209</v>
      </c>
      <c r="AH401" s="343" t="str">
        <f t="shared" si="58"/>
        <v>x</v>
      </c>
      <c r="AI401" s="342">
        <f t="shared" si="59"/>
        <v>21</v>
      </c>
      <c r="AJ401" s="342" t="str">
        <f t="shared" si="59"/>
        <v>x</v>
      </c>
      <c r="AK401" s="343">
        <f t="shared" si="60"/>
        <v>246</v>
      </c>
      <c r="AL401" s="348" t="str">
        <f t="shared" si="60"/>
        <v>x</v>
      </c>
      <c r="AN401" s="342" t="str">
        <f>IF(ISERROR(VLOOKUP($I401,'TB. Bantuan'!$C$3:$E$28,2,0)=0),"x",VLOOKUP($I401,'TB. Bantuan'!$C$3:$E$28,2,0))</f>
        <v>N</v>
      </c>
      <c r="AO401" s="342" t="str">
        <f>IF(ISERROR(VLOOKUP($Q401,'TB. Bantuan'!$C$3:$E$28,2,0)=0),"x",VLOOKUP($Q401,'TB. Bantuan'!$C$3:$E$28,2,0))</f>
        <v>N</v>
      </c>
      <c r="AP401" s="342" t="str">
        <f>IF(ISERROR(VLOOKUP($Y401,'TB. Bantuan'!$C$3:$E$28,2,0)=0),"x",VLOOKUP($Y401,'TB. Bantuan'!$C$3:$E$28,2,0))</f>
        <v>N</v>
      </c>
    </row>
    <row r="402" spans="2:42">
      <c r="B402" s="319" t="s">
        <v>21</v>
      </c>
      <c r="C402" s="323">
        <f t="shared" si="61"/>
        <v>396</v>
      </c>
      <c r="D402" s="324" t="s">
        <v>1</v>
      </c>
      <c r="E402" s="324">
        <v>12</v>
      </c>
      <c r="F402" s="324" t="s">
        <v>19</v>
      </c>
      <c r="G402" s="325">
        <v>13</v>
      </c>
      <c r="H402" s="325">
        <v>85</v>
      </c>
      <c r="I402" s="327" t="s">
        <v>23</v>
      </c>
      <c r="K402" s="323">
        <f t="shared" si="62"/>
        <v>396</v>
      </c>
      <c r="L402" s="324" t="s">
        <v>1</v>
      </c>
      <c r="M402" s="324">
        <v>11</v>
      </c>
      <c r="N402" s="324" t="s">
        <v>19</v>
      </c>
      <c r="O402" s="325">
        <v>25</v>
      </c>
      <c r="P402" s="325">
        <v>222</v>
      </c>
      <c r="Q402" s="327" t="s">
        <v>23</v>
      </c>
      <c r="S402" s="323">
        <f t="shared" si="63"/>
        <v>396</v>
      </c>
      <c r="T402" s="324" t="s">
        <v>1</v>
      </c>
      <c r="U402" s="324">
        <v>10</v>
      </c>
      <c r="V402" s="324" t="s">
        <v>19</v>
      </c>
      <c r="W402" s="325">
        <v>24</v>
      </c>
      <c r="X402" s="325">
        <v>301</v>
      </c>
      <c r="Y402" s="327" t="s">
        <v>23</v>
      </c>
      <c r="AA402" s="341">
        <f t="shared" si="55"/>
        <v>13</v>
      </c>
      <c r="AB402" s="342" t="str">
        <f t="shared" si="55"/>
        <v>x</v>
      </c>
      <c r="AC402" s="343">
        <f t="shared" si="56"/>
        <v>85</v>
      </c>
      <c r="AD402" s="343" t="str">
        <f t="shared" si="56"/>
        <v>x</v>
      </c>
      <c r="AE402" s="342">
        <f t="shared" si="57"/>
        <v>25</v>
      </c>
      <c r="AF402" s="342" t="str">
        <f t="shared" si="57"/>
        <v>x</v>
      </c>
      <c r="AG402" s="343">
        <f t="shared" si="58"/>
        <v>222</v>
      </c>
      <c r="AH402" s="343" t="str">
        <f t="shared" si="58"/>
        <v>x</v>
      </c>
      <c r="AI402" s="342">
        <f t="shared" si="59"/>
        <v>24</v>
      </c>
      <c r="AJ402" s="342" t="str">
        <f t="shared" si="59"/>
        <v>x</v>
      </c>
      <c r="AK402" s="343">
        <f t="shared" si="60"/>
        <v>301</v>
      </c>
      <c r="AL402" s="348" t="str">
        <f t="shared" si="60"/>
        <v>x</v>
      </c>
      <c r="AN402" s="342" t="str">
        <f>IF(ISERROR(VLOOKUP($I402,'TB. Bantuan'!$C$3:$E$28,2,0)=0),"x",VLOOKUP($I402,'TB. Bantuan'!$C$3:$E$28,2,0))</f>
        <v>N</v>
      </c>
      <c r="AO402" s="342" t="str">
        <f>IF(ISERROR(VLOOKUP($Q402,'TB. Bantuan'!$C$3:$E$28,2,0)=0),"x",VLOOKUP($Q402,'TB. Bantuan'!$C$3:$E$28,2,0))</f>
        <v>N</v>
      </c>
      <c r="AP402" s="342" t="str">
        <f>IF(ISERROR(VLOOKUP($Y402,'TB. Bantuan'!$C$3:$E$28,2,0)=0),"x",VLOOKUP($Y402,'TB. Bantuan'!$C$3:$E$28,2,0))</f>
        <v>N</v>
      </c>
    </row>
    <row r="403" spans="2:42">
      <c r="B403" s="319" t="s">
        <v>21</v>
      </c>
      <c r="C403" s="323">
        <f t="shared" si="61"/>
        <v>397</v>
      </c>
      <c r="D403" s="324" t="s">
        <v>1</v>
      </c>
      <c r="E403" s="324">
        <v>12</v>
      </c>
      <c r="F403" s="324" t="s">
        <v>19</v>
      </c>
      <c r="G403" s="325">
        <v>23</v>
      </c>
      <c r="H403" s="325">
        <v>244</v>
      </c>
      <c r="I403" s="327" t="s">
        <v>23</v>
      </c>
      <c r="K403" s="323">
        <f t="shared" si="62"/>
        <v>397</v>
      </c>
      <c r="L403" s="324" t="s">
        <v>1</v>
      </c>
      <c r="M403" s="324">
        <v>11</v>
      </c>
      <c r="N403" s="324" t="s">
        <v>19</v>
      </c>
      <c r="O403" s="325">
        <v>23</v>
      </c>
      <c r="P403" s="325">
        <v>307</v>
      </c>
      <c r="Q403" s="327" t="s">
        <v>23</v>
      </c>
      <c r="S403" s="323">
        <f t="shared" si="63"/>
        <v>397</v>
      </c>
      <c r="T403" s="324" t="s">
        <v>1</v>
      </c>
      <c r="U403" s="324">
        <v>10</v>
      </c>
      <c r="V403" s="324" t="s">
        <v>19</v>
      </c>
      <c r="W403" s="325">
        <v>22</v>
      </c>
      <c r="X403" s="325">
        <v>241</v>
      </c>
      <c r="Y403" s="327" t="s">
        <v>23</v>
      </c>
      <c r="AA403" s="341">
        <f t="shared" si="55"/>
        <v>23</v>
      </c>
      <c r="AB403" s="342" t="str">
        <f t="shared" si="55"/>
        <v>x</v>
      </c>
      <c r="AC403" s="343">
        <f t="shared" si="56"/>
        <v>244</v>
      </c>
      <c r="AD403" s="343" t="str">
        <f t="shared" si="56"/>
        <v>x</v>
      </c>
      <c r="AE403" s="342">
        <f t="shared" si="57"/>
        <v>23</v>
      </c>
      <c r="AF403" s="342" t="str">
        <f t="shared" si="57"/>
        <v>x</v>
      </c>
      <c r="AG403" s="343">
        <f t="shared" si="58"/>
        <v>307</v>
      </c>
      <c r="AH403" s="343" t="str">
        <f t="shared" si="58"/>
        <v>x</v>
      </c>
      <c r="AI403" s="342">
        <f t="shared" si="59"/>
        <v>22</v>
      </c>
      <c r="AJ403" s="342" t="str">
        <f t="shared" si="59"/>
        <v>x</v>
      </c>
      <c r="AK403" s="343">
        <f t="shared" si="60"/>
        <v>241</v>
      </c>
      <c r="AL403" s="348" t="str">
        <f t="shared" si="60"/>
        <v>x</v>
      </c>
      <c r="AN403" s="342" t="str">
        <f>IF(ISERROR(VLOOKUP($I403,'TB. Bantuan'!$C$3:$E$28,2,0)=0),"x",VLOOKUP($I403,'TB. Bantuan'!$C$3:$E$28,2,0))</f>
        <v>N</v>
      </c>
      <c r="AO403" s="342" t="str">
        <f>IF(ISERROR(VLOOKUP($Q403,'TB. Bantuan'!$C$3:$E$28,2,0)=0),"x",VLOOKUP($Q403,'TB. Bantuan'!$C$3:$E$28,2,0))</f>
        <v>N</v>
      </c>
      <c r="AP403" s="342" t="str">
        <f>IF(ISERROR(VLOOKUP($Y403,'TB. Bantuan'!$C$3:$E$28,2,0)=0),"x",VLOOKUP($Y403,'TB. Bantuan'!$C$3:$E$28,2,0))</f>
        <v>N</v>
      </c>
    </row>
    <row r="404" spans="2:42">
      <c r="B404" s="319" t="s">
        <v>21</v>
      </c>
      <c r="C404" s="323">
        <f t="shared" si="61"/>
        <v>398</v>
      </c>
      <c r="D404" s="324" t="s">
        <v>1</v>
      </c>
      <c r="E404" s="324">
        <v>12</v>
      </c>
      <c r="F404" s="324" t="s">
        <v>19</v>
      </c>
      <c r="G404" s="325">
        <v>20.5</v>
      </c>
      <c r="H404" s="325">
        <v>126</v>
      </c>
      <c r="I404" s="327" t="s">
        <v>23</v>
      </c>
      <c r="K404" s="323">
        <f t="shared" si="62"/>
        <v>398</v>
      </c>
      <c r="L404" s="324" t="s">
        <v>1</v>
      </c>
      <c r="M404" s="324">
        <v>11</v>
      </c>
      <c r="N404" s="324" t="s">
        <v>19</v>
      </c>
      <c r="O404" s="325">
        <v>22</v>
      </c>
      <c r="P404" s="325">
        <v>285</v>
      </c>
      <c r="Q404" s="327" t="s">
        <v>23</v>
      </c>
      <c r="S404" s="323">
        <f t="shared" si="63"/>
        <v>398</v>
      </c>
      <c r="T404" s="324" t="s">
        <v>1</v>
      </c>
      <c r="U404" s="324">
        <v>10</v>
      </c>
      <c r="V404" s="324" t="s">
        <v>19</v>
      </c>
      <c r="W404" s="325">
        <v>22</v>
      </c>
      <c r="X404" s="325">
        <v>198</v>
      </c>
      <c r="Y404" s="327" t="s">
        <v>23</v>
      </c>
      <c r="AA404" s="341">
        <f t="shared" si="55"/>
        <v>20.5</v>
      </c>
      <c r="AB404" s="342" t="str">
        <f t="shared" si="55"/>
        <v>x</v>
      </c>
      <c r="AC404" s="343">
        <f t="shared" si="56"/>
        <v>126</v>
      </c>
      <c r="AD404" s="343" t="str">
        <f t="shared" si="56"/>
        <v>x</v>
      </c>
      <c r="AE404" s="342">
        <f t="shared" si="57"/>
        <v>22</v>
      </c>
      <c r="AF404" s="342" t="str">
        <f t="shared" si="57"/>
        <v>x</v>
      </c>
      <c r="AG404" s="343">
        <f t="shared" si="58"/>
        <v>285</v>
      </c>
      <c r="AH404" s="343" t="str">
        <f t="shared" si="58"/>
        <v>x</v>
      </c>
      <c r="AI404" s="342">
        <f t="shared" si="59"/>
        <v>22</v>
      </c>
      <c r="AJ404" s="342" t="str">
        <f t="shared" si="59"/>
        <v>x</v>
      </c>
      <c r="AK404" s="343">
        <f t="shared" si="60"/>
        <v>198</v>
      </c>
      <c r="AL404" s="348" t="str">
        <f t="shared" si="60"/>
        <v>x</v>
      </c>
      <c r="AN404" s="342" t="str">
        <f>IF(ISERROR(VLOOKUP($I404,'TB. Bantuan'!$C$3:$E$28,2,0)=0),"x",VLOOKUP($I404,'TB. Bantuan'!$C$3:$E$28,2,0))</f>
        <v>N</v>
      </c>
      <c r="AO404" s="342" t="str">
        <f>IF(ISERROR(VLOOKUP($Q404,'TB. Bantuan'!$C$3:$E$28,2,0)=0),"x",VLOOKUP($Q404,'TB. Bantuan'!$C$3:$E$28,2,0))</f>
        <v>N</v>
      </c>
      <c r="AP404" s="342" t="str">
        <f>IF(ISERROR(VLOOKUP($Y404,'TB. Bantuan'!$C$3:$E$28,2,0)=0),"x",VLOOKUP($Y404,'TB. Bantuan'!$C$3:$E$28,2,0))</f>
        <v>N</v>
      </c>
    </row>
    <row r="405" spans="2:42">
      <c r="B405" s="319" t="s">
        <v>21</v>
      </c>
      <c r="C405" s="323">
        <f t="shared" si="61"/>
        <v>399</v>
      </c>
      <c r="D405" s="324" t="s">
        <v>1</v>
      </c>
      <c r="E405" s="324">
        <v>12</v>
      </c>
      <c r="F405" s="324" t="s">
        <v>19</v>
      </c>
      <c r="G405" s="325">
        <v>21</v>
      </c>
      <c r="H405" s="325">
        <v>185</v>
      </c>
      <c r="I405" s="327" t="s">
        <v>23</v>
      </c>
      <c r="K405" s="323">
        <f t="shared" si="62"/>
        <v>399</v>
      </c>
      <c r="L405" s="324" t="s">
        <v>1</v>
      </c>
      <c r="M405" s="324">
        <v>11</v>
      </c>
      <c r="N405" s="324" t="s">
        <v>19</v>
      </c>
      <c r="O405" s="325">
        <v>20</v>
      </c>
      <c r="P405" s="325">
        <v>273</v>
      </c>
      <c r="Q405" s="327" t="s">
        <v>22</v>
      </c>
      <c r="S405" s="323">
        <f t="shared" si="63"/>
        <v>399</v>
      </c>
      <c r="T405" s="324" t="s">
        <v>1</v>
      </c>
      <c r="U405" s="324">
        <v>10</v>
      </c>
      <c r="V405" s="324" t="s">
        <v>19</v>
      </c>
      <c r="W405" s="325">
        <v>23</v>
      </c>
      <c r="X405" s="325">
        <v>117</v>
      </c>
      <c r="Y405" s="327" t="s">
        <v>23</v>
      </c>
      <c r="AA405" s="341">
        <f t="shared" si="55"/>
        <v>21</v>
      </c>
      <c r="AB405" s="342" t="str">
        <f t="shared" si="55"/>
        <v>x</v>
      </c>
      <c r="AC405" s="343">
        <f t="shared" si="56"/>
        <v>185</v>
      </c>
      <c r="AD405" s="343" t="str">
        <f t="shared" si="56"/>
        <v>x</v>
      </c>
      <c r="AE405" s="342">
        <f t="shared" si="57"/>
        <v>20</v>
      </c>
      <c r="AF405" s="342" t="str">
        <f t="shared" si="57"/>
        <v>x</v>
      </c>
      <c r="AG405" s="343">
        <f t="shared" si="58"/>
        <v>273</v>
      </c>
      <c r="AH405" s="343" t="str">
        <f t="shared" si="58"/>
        <v>x</v>
      </c>
      <c r="AI405" s="342">
        <f t="shared" si="59"/>
        <v>23</v>
      </c>
      <c r="AJ405" s="342" t="str">
        <f t="shared" si="59"/>
        <v>x</v>
      </c>
      <c r="AK405" s="343">
        <f t="shared" si="60"/>
        <v>117</v>
      </c>
      <c r="AL405" s="348" t="str">
        <f t="shared" si="60"/>
        <v>x</v>
      </c>
      <c r="AN405" s="342" t="str">
        <f>IF(ISERROR(VLOOKUP($I405,'TB. Bantuan'!$C$3:$E$28,2,0)=0),"x",VLOOKUP($I405,'TB. Bantuan'!$C$3:$E$28,2,0))</f>
        <v>N</v>
      </c>
      <c r="AO405" s="342" t="str">
        <f>IF(ISERROR(VLOOKUP($Q405,'TB. Bantuan'!$C$3:$E$28,2,0)=0),"x",VLOOKUP($Q405,'TB. Bantuan'!$C$3:$E$28,2,0))</f>
        <v>T2</v>
      </c>
      <c r="AP405" s="342" t="str">
        <f>IF(ISERROR(VLOOKUP($Y405,'TB. Bantuan'!$C$3:$E$28,2,0)=0),"x",VLOOKUP($Y405,'TB. Bantuan'!$C$3:$E$28,2,0))</f>
        <v>N</v>
      </c>
    </row>
    <row r="406" spans="2:42">
      <c r="B406" s="319" t="s">
        <v>21</v>
      </c>
      <c r="C406" s="323">
        <f t="shared" si="61"/>
        <v>400</v>
      </c>
      <c r="D406" s="324" t="s">
        <v>1</v>
      </c>
      <c r="E406" s="324">
        <v>12</v>
      </c>
      <c r="F406" s="324" t="s">
        <v>19</v>
      </c>
      <c r="G406" s="325">
        <v>23</v>
      </c>
      <c r="H406" s="325">
        <v>310</v>
      </c>
      <c r="I406" s="327" t="s">
        <v>23</v>
      </c>
      <c r="K406" s="323">
        <f t="shared" si="62"/>
        <v>400</v>
      </c>
      <c r="L406" s="324" t="s">
        <v>1</v>
      </c>
      <c r="M406" s="324">
        <v>11</v>
      </c>
      <c r="N406" s="324" t="s">
        <v>19</v>
      </c>
      <c r="O406" s="325">
        <v>18</v>
      </c>
      <c r="P406" s="325">
        <v>185</v>
      </c>
      <c r="Q406" s="327" t="s">
        <v>24</v>
      </c>
      <c r="S406" s="323">
        <f t="shared" si="63"/>
        <v>400</v>
      </c>
      <c r="T406" s="324" t="s">
        <v>1</v>
      </c>
      <c r="U406" s="324">
        <v>10</v>
      </c>
      <c r="V406" s="324" t="s">
        <v>19</v>
      </c>
      <c r="W406" s="325">
        <v>26</v>
      </c>
      <c r="X406" s="325">
        <v>271</v>
      </c>
      <c r="Y406" s="327" t="s">
        <v>23</v>
      </c>
      <c r="AA406" s="341">
        <f t="shared" si="55"/>
        <v>23</v>
      </c>
      <c r="AB406" s="342" t="str">
        <f t="shared" si="55"/>
        <v>x</v>
      </c>
      <c r="AC406" s="343">
        <f t="shared" si="56"/>
        <v>310</v>
      </c>
      <c r="AD406" s="343" t="str">
        <f t="shared" si="56"/>
        <v>x</v>
      </c>
      <c r="AE406" s="342">
        <f t="shared" si="57"/>
        <v>18</v>
      </c>
      <c r="AF406" s="342" t="str">
        <f t="shared" si="57"/>
        <v>x</v>
      </c>
      <c r="AG406" s="343">
        <f t="shared" si="58"/>
        <v>185</v>
      </c>
      <c r="AH406" s="343" t="str">
        <f t="shared" si="58"/>
        <v>x</v>
      </c>
      <c r="AI406" s="342">
        <f t="shared" si="59"/>
        <v>26</v>
      </c>
      <c r="AJ406" s="342" t="str">
        <f t="shared" si="59"/>
        <v>x</v>
      </c>
      <c r="AK406" s="343">
        <f t="shared" si="60"/>
        <v>271</v>
      </c>
      <c r="AL406" s="348" t="str">
        <f t="shared" si="60"/>
        <v>x</v>
      </c>
      <c r="AN406" s="342" t="str">
        <f>IF(ISERROR(VLOOKUP($I406,'TB. Bantuan'!$C$3:$E$28,2,0)=0),"x",VLOOKUP($I406,'TB. Bantuan'!$C$3:$E$28,2,0))</f>
        <v>N</v>
      </c>
      <c r="AO406" s="342" t="str">
        <f>IF(ISERROR(VLOOKUP($Q406,'TB. Bantuan'!$C$3:$E$28,2,0)=0),"x",VLOOKUP($Q406,'TB. Bantuan'!$C$3:$E$28,2,0))</f>
        <v>DT</v>
      </c>
      <c r="AP406" s="342" t="str">
        <f>IF(ISERROR(VLOOKUP($Y406,'TB. Bantuan'!$C$3:$E$28,2,0)=0),"x",VLOOKUP($Y406,'TB. Bantuan'!$C$3:$E$28,2,0))</f>
        <v>N</v>
      </c>
    </row>
    <row r="407" spans="2:42">
      <c r="B407" s="319" t="s">
        <v>21</v>
      </c>
      <c r="C407" s="323">
        <f t="shared" si="61"/>
        <v>401</v>
      </c>
      <c r="D407" s="324" t="s">
        <v>1</v>
      </c>
      <c r="E407" s="324">
        <v>12</v>
      </c>
      <c r="F407" s="324" t="s">
        <v>19</v>
      </c>
      <c r="G407" s="325">
        <v>21</v>
      </c>
      <c r="H407" s="325">
        <v>296</v>
      </c>
      <c r="I407" s="327" t="s">
        <v>22</v>
      </c>
      <c r="K407" s="323">
        <f t="shared" si="62"/>
        <v>401</v>
      </c>
      <c r="L407" s="324" t="s">
        <v>1</v>
      </c>
      <c r="M407" s="324">
        <v>11</v>
      </c>
      <c r="N407" s="324" t="s">
        <v>19</v>
      </c>
      <c r="O407" s="325">
        <v>22.5</v>
      </c>
      <c r="P407" s="325">
        <v>342</v>
      </c>
      <c r="Q407" s="327" t="s">
        <v>23</v>
      </c>
      <c r="S407" s="323">
        <f t="shared" si="63"/>
        <v>401</v>
      </c>
      <c r="T407" s="324" t="s">
        <v>1</v>
      </c>
      <c r="U407" s="324">
        <v>10</v>
      </c>
      <c r="V407" s="324" t="s">
        <v>19</v>
      </c>
      <c r="W407" s="325">
        <v>21</v>
      </c>
      <c r="X407" s="325">
        <v>255</v>
      </c>
      <c r="Y407" s="327" t="s">
        <v>23</v>
      </c>
      <c r="AA407" s="341">
        <f t="shared" si="55"/>
        <v>21</v>
      </c>
      <c r="AB407" s="342" t="str">
        <f t="shared" si="55"/>
        <v>x</v>
      </c>
      <c r="AC407" s="343">
        <f t="shared" si="56"/>
        <v>296</v>
      </c>
      <c r="AD407" s="343" t="str">
        <f t="shared" si="56"/>
        <v>x</v>
      </c>
      <c r="AE407" s="342">
        <f t="shared" si="57"/>
        <v>22.5</v>
      </c>
      <c r="AF407" s="342" t="str">
        <f t="shared" si="57"/>
        <v>x</v>
      </c>
      <c r="AG407" s="343">
        <f t="shared" si="58"/>
        <v>342</v>
      </c>
      <c r="AH407" s="343" t="str">
        <f t="shared" si="58"/>
        <v>x</v>
      </c>
      <c r="AI407" s="342">
        <f t="shared" si="59"/>
        <v>21</v>
      </c>
      <c r="AJ407" s="342" t="str">
        <f t="shared" si="59"/>
        <v>x</v>
      </c>
      <c r="AK407" s="343">
        <f t="shared" si="60"/>
        <v>255</v>
      </c>
      <c r="AL407" s="348" t="str">
        <f t="shared" si="60"/>
        <v>x</v>
      </c>
      <c r="AN407" s="342" t="str">
        <f>IF(ISERROR(VLOOKUP($I407,'TB. Bantuan'!$C$3:$E$28,2,0)=0),"x",VLOOKUP($I407,'TB. Bantuan'!$C$3:$E$28,2,0))</f>
        <v>T2</v>
      </c>
      <c r="AO407" s="342" t="str">
        <f>IF(ISERROR(VLOOKUP($Q407,'TB. Bantuan'!$C$3:$E$28,2,0)=0),"x",VLOOKUP($Q407,'TB. Bantuan'!$C$3:$E$28,2,0))</f>
        <v>N</v>
      </c>
      <c r="AP407" s="342" t="str">
        <f>IF(ISERROR(VLOOKUP($Y407,'TB. Bantuan'!$C$3:$E$28,2,0)=0),"x",VLOOKUP($Y407,'TB. Bantuan'!$C$3:$E$28,2,0))</f>
        <v>N</v>
      </c>
    </row>
    <row r="408" spans="2:42">
      <c r="B408" s="319" t="s">
        <v>21</v>
      </c>
      <c r="C408" s="323">
        <f t="shared" si="61"/>
        <v>402</v>
      </c>
      <c r="D408" s="324" t="s">
        <v>1</v>
      </c>
      <c r="E408" s="324">
        <v>12</v>
      </c>
      <c r="F408" s="324" t="s">
        <v>19</v>
      </c>
      <c r="G408" s="325">
        <v>22</v>
      </c>
      <c r="H408" s="325">
        <v>356</v>
      </c>
      <c r="I408" s="327" t="s">
        <v>23</v>
      </c>
      <c r="K408" s="323">
        <f t="shared" si="62"/>
        <v>402</v>
      </c>
      <c r="L408" s="324" t="s">
        <v>1</v>
      </c>
      <c r="M408" s="324">
        <v>11</v>
      </c>
      <c r="N408" s="324" t="s">
        <v>19</v>
      </c>
      <c r="O408" s="325">
        <v>26</v>
      </c>
      <c r="P408" s="325">
        <v>257</v>
      </c>
      <c r="Q408" s="327" t="s">
        <v>23</v>
      </c>
      <c r="S408" s="323">
        <f t="shared" si="63"/>
        <v>402</v>
      </c>
      <c r="T408" s="324" t="s">
        <v>1</v>
      </c>
      <c r="U408" s="324">
        <v>10</v>
      </c>
      <c r="V408" s="324" t="s">
        <v>19</v>
      </c>
      <c r="W408" s="325">
        <v>21</v>
      </c>
      <c r="X408" s="325">
        <v>207</v>
      </c>
      <c r="Y408" s="327" t="s">
        <v>23</v>
      </c>
      <c r="AA408" s="341">
        <f t="shared" si="55"/>
        <v>22</v>
      </c>
      <c r="AB408" s="342" t="str">
        <f t="shared" si="55"/>
        <v>x</v>
      </c>
      <c r="AC408" s="343">
        <f t="shared" si="56"/>
        <v>356</v>
      </c>
      <c r="AD408" s="343" t="str">
        <f t="shared" si="56"/>
        <v>x</v>
      </c>
      <c r="AE408" s="342">
        <f t="shared" si="57"/>
        <v>26</v>
      </c>
      <c r="AF408" s="342" t="str">
        <f t="shared" si="57"/>
        <v>x</v>
      </c>
      <c r="AG408" s="343">
        <f t="shared" si="58"/>
        <v>257</v>
      </c>
      <c r="AH408" s="343" t="str">
        <f t="shared" si="58"/>
        <v>x</v>
      </c>
      <c r="AI408" s="342">
        <f t="shared" si="59"/>
        <v>21</v>
      </c>
      <c r="AJ408" s="342" t="str">
        <f t="shared" si="59"/>
        <v>x</v>
      </c>
      <c r="AK408" s="343">
        <f t="shared" si="60"/>
        <v>207</v>
      </c>
      <c r="AL408" s="348" t="str">
        <f t="shared" si="60"/>
        <v>x</v>
      </c>
      <c r="AN408" s="342" t="str">
        <f>IF(ISERROR(VLOOKUP($I408,'TB. Bantuan'!$C$3:$E$28,2,0)=0),"x",VLOOKUP($I408,'TB. Bantuan'!$C$3:$E$28,2,0))</f>
        <v>N</v>
      </c>
      <c r="AO408" s="342" t="str">
        <f>IF(ISERROR(VLOOKUP($Q408,'TB. Bantuan'!$C$3:$E$28,2,0)=0),"x",VLOOKUP($Q408,'TB. Bantuan'!$C$3:$E$28,2,0))</f>
        <v>N</v>
      </c>
      <c r="AP408" s="342" t="str">
        <f>IF(ISERROR(VLOOKUP($Y408,'TB. Bantuan'!$C$3:$E$28,2,0)=0),"x",VLOOKUP($Y408,'TB. Bantuan'!$C$3:$E$28,2,0))</f>
        <v>N</v>
      </c>
    </row>
    <row r="409" spans="2:42">
      <c r="B409" s="319" t="s">
        <v>21</v>
      </c>
      <c r="C409" s="323">
        <f t="shared" si="61"/>
        <v>403</v>
      </c>
      <c r="D409" s="324" t="s">
        <v>1</v>
      </c>
      <c r="E409" s="324">
        <v>12</v>
      </c>
      <c r="F409" s="324" t="s">
        <v>19</v>
      </c>
      <c r="G409" s="325">
        <v>20</v>
      </c>
      <c r="H409" s="325">
        <v>153</v>
      </c>
      <c r="I409" s="327" t="s">
        <v>23</v>
      </c>
      <c r="K409" s="323">
        <f t="shared" si="62"/>
        <v>403</v>
      </c>
      <c r="L409" s="324" t="s">
        <v>1</v>
      </c>
      <c r="M409" s="324">
        <v>11</v>
      </c>
      <c r="N409" s="324" t="s">
        <v>19</v>
      </c>
      <c r="O409" s="325">
        <v>12</v>
      </c>
      <c r="P409" s="325">
        <v>91</v>
      </c>
      <c r="Q409" s="327" t="s">
        <v>23</v>
      </c>
      <c r="S409" s="323">
        <f t="shared" si="63"/>
        <v>403</v>
      </c>
      <c r="T409" s="324" t="s">
        <v>1</v>
      </c>
      <c r="U409" s="324">
        <v>10</v>
      </c>
      <c r="V409" s="324" t="s">
        <v>19</v>
      </c>
      <c r="W409" s="325">
        <v>21</v>
      </c>
      <c r="X409" s="325">
        <v>129</v>
      </c>
      <c r="Y409" s="327" t="s">
        <v>23</v>
      </c>
      <c r="AA409" s="341">
        <f t="shared" si="55"/>
        <v>20</v>
      </c>
      <c r="AB409" s="342" t="str">
        <f t="shared" si="55"/>
        <v>x</v>
      </c>
      <c r="AC409" s="343">
        <f t="shared" si="56"/>
        <v>153</v>
      </c>
      <c r="AD409" s="343" t="str">
        <f t="shared" si="56"/>
        <v>x</v>
      </c>
      <c r="AE409" s="342">
        <f t="shared" si="57"/>
        <v>12</v>
      </c>
      <c r="AF409" s="342" t="str">
        <f t="shared" si="57"/>
        <v>x</v>
      </c>
      <c r="AG409" s="343">
        <f t="shared" si="58"/>
        <v>91</v>
      </c>
      <c r="AH409" s="343" t="str">
        <f t="shared" si="58"/>
        <v>x</v>
      </c>
      <c r="AI409" s="342">
        <f t="shared" si="59"/>
        <v>21</v>
      </c>
      <c r="AJ409" s="342" t="str">
        <f t="shared" si="59"/>
        <v>x</v>
      </c>
      <c r="AK409" s="343">
        <f t="shared" si="60"/>
        <v>129</v>
      </c>
      <c r="AL409" s="348" t="str">
        <f t="shared" si="60"/>
        <v>x</v>
      </c>
      <c r="AN409" s="342" t="str">
        <f>IF(ISERROR(VLOOKUP($I409,'TB. Bantuan'!$C$3:$E$28,2,0)=0),"x",VLOOKUP($I409,'TB. Bantuan'!$C$3:$E$28,2,0))</f>
        <v>N</v>
      </c>
      <c r="AO409" s="342" t="str">
        <f>IF(ISERROR(VLOOKUP($Q409,'TB. Bantuan'!$C$3:$E$28,2,0)=0),"x",VLOOKUP($Q409,'TB. Bantuan'!$C$3:$E$28,2,0))</f>
        <v>N</v>
      </c>
      <c r="AP409" s="342" t="str">
        <f>IF(ISERROR(VLOOKUP($Y409,'TB. Bantuan'!$C$3:$E$28,2,0)=0),"x",VLOOKUP($Y409,'TB. Bantuan'!$C$3:$E$28,2,0))</f>
        <v>N</v>
      </c>
    </row>
    <row r="410" spans="2:42">
      <c r="B410" s="319" t="s">
        <v>21</v>
      </c>
      <c r="C410" s="323">
        <f t="shared" si="61"/>
        <v>404</v>
      </c>
      <c r="D410" s="324" t="s">
        <v>1</v>
      </c>
      <c r="E410" s="324">
        <v>12</v>
      </c>
      <c r="F410" s="324" t="s">
        <v>19</v>
      </c>
      <c r="G410" s="325">
        <v>24</v>
      </c>
      <c r="H410" s="325">
        <v>225</v>
      </c>
      <c r="I410" s="327" t="s">
        <v>23</v>
      </c>
      <c r="K410" s="323">
        <f t="shared" si="62"/>
        <v>404</v>
      </c>
      <c r="L410" s="324" t="s">
        <v>1</v>
      </c>
      <c r="M410" s="324">
        <v>11</v>
      </c>
      <c r="N410" s="324" t="s">
        <v>19</v>
      </c>
      <c r="O410" s="325">
        <v>16</v>
      </c>
      <c r="P410" s="325">
        <v>129</v>
      </c>
      <c r="Q410" s="327" t="s">
        <v>23</v>
      </c>
      <c r="S410" s="323">
        <f t="shared" si="63"/>
        <v>404</v>
      </c>
      <c r="T410" s="324" t="s">
        <v>1</v>
      </c>
      <c r="U410" s="324">
        <v>10</v>
      </c>
      <c r="V410" s="324" t="s">
        <v>19</v>
      </c>
      <c r="W410" s="325">
        <v>21</v>
      </c>
      <c r="X410" s="325">
        <v>260</v>
      </c>
      <c r="Y410" s="327" t="s">
        <v>23</v>
      </c>
      <c r="AA410" s="341">
        <f t="shared" si="55"/>
        <v>24</v>
      </c>
      <c r="AB410" s="342" t="str">
        <f t="shared" si="55"/>
        <v>x</v>
      </c>
      <c r="AC410" s="343">
        <f t="shared" si="56"/>
        <v>225</v>
      </c>
      <c r="AD410" s="343" t="str">
        <f t="shared" si="56"/>
        <v>x</v>
      </c>
      <c r="AE410" s="342">
        <f t="shared" si="57"/>
        <v>16</v>
      </c>
      <c r="AF410" s="342" t="str">
        <f t="shared" si="57"/>
        <v>x</v>
      </c>
      <c r="AG410" s="343">
        <f t="shared" si="58"/>
        <v>129</v>
      </c>
      <c r="AH410" s="343" t="str">
        <f t="shared" si="58"/>
        <v>x</v>
      </c>
      <c r="AI410" s="342">
        <f t="shared" si="59"/>
        <v>21</v>
      </c>
      <c r="AJ410" s="342" t="str">
        <f t="shared" si="59"/>
        <v>x</v>
      </c>
      <c r="AK410" s="343">
        <f t="shared" si="60"/>
        <v>260</v>
      </c>
      <c r="AL410" s="348" t="str">
        <f t="shared" si="60"/>
        <v>x</v>
      </c>
      <c r="AN410" s="342" t="str">
        <f>IF(ISERROR(VLOOKUP($I410,'TB. Bantuan'!$C$3:$E$28,2,0)=0),"x",VLOOKUP($I410,'TB. Bantuan'!$C$3:$E$28,2,0))</f>
        <v>N</v>
      </c>
      <c r="AO410" s="342" t="str">
        <f>IF(ISERROR(VLOOKUP($Q410,'TB. Bantuan'!$C$3:$E$28,2,0)=0),"x",VLOOKUP($Q410,'TB. Bantuan'!$C$3:$E$28,2,0))</f>
        <v>N</v>
      </c>
      <c r="AP410" s="342" t="str">
        <f>IF(ISERROR(VLOOKUP($Y410,'TB. Bantuan'!$C$3:$E$28,2,0)=0),"x",VLOOKUP($Y410,'TB. Bantuan'!$C$3:$E$28,2,0))</f>
        <v>N</v>
      </c>
    </row>
    <row r="411" spans="2:42">
      <c r="B411" s="319" t="s">
        <v>21</v>
      </c>
      <c r="C411" s="323">
        <f t="shared" si="61"/>
        <v>405</v>
      </c>
      <c r="D411" s="324" t="s">
        <v>1</v>
      </c>
      <c r="E411" s="324">
        <v>12</v>
      </c>
      <c r="F411" s="324" t="s">
        <v>19</v>
      </c>
      <c r="G411" s="325">
        <v>24.5</v>
      </c>
      <c r="H411" s="325">
        <v>223</v>
      </c>
      <c r="I411" s="327" t="s">
        <v>23</v>
      </c>
      <c r="K411" s="323">
        <f t="shared" si="62"/>
        <v>405</v>
      </c>
      <c r="L411" s="324" t="s">
        <v>1</v>
      </c>
      <c r="M411" s="324">
        <v>11</v>
      </c>
      <c r="N411" s="324" t="s">
        <v>19</v>
      </c>
      <c r="O411" s="325">
        <v>19.5</v>
      </c>
      <c r="P411" s="325">
        <v>214</v>
      </c>
      <c r="Q411" s="327" t="s">
        <v>22</v>
      </c>
      <c r="S411" s="323">
        <f t="shared" si="63"/>
        <v>405</v>
      </c>
      <c r="T411" s="324" t="s">
        <v>1</v>
      </c>
      <c r="U411" s="324">
        <v>10</v>
      </c>
      <c r="V411" s="324" t="s">
        <v>19</v>
      </c>
      <c r="W411" s="325">
        <v>19</v>
      </c>
      <c r="X411" s="325">
        <v>148</v>
      </c>
      <c r="Y411" s="327" t="s">
        <v>23</v>
      </c>
      <c r="AA411" s="341">
        <f t="shared" si="55"/>
        <v>24.5</v>
      </c>
      <c r="AB411" s="342" t="str">
        <f t="shared" si="55"/>
        <v>x</v>
      </c>
      <c r="AC411" s="343">
        <f t="shared" si="56"/>
        <v>223</v>
      </c>
      <c r="AD411" s="343" t="str">
        <f t="shared" si="56"/>
        <v>x</v>
      </c>
      <c r="AE411" s="342">
        <f t="shared" si="57"/>
        <v>19.5</v>
      </c>
      <c r="AF411" s="342" t="str">
        <f t="shared" si="57"/>
        <v>x</v>
      </c>
      <c r="AG411" s="343">
        <f t="shared" si="58"/>
        <v>214</v>
      </c>
      <c r="AH411" s="343" t="str">
        <f t="shared" si="58"/>
        <v>x</v>
      </c>
      <c r="AI411" s="342">
        <f t="shared" si="59"/>
        <v>19</v>
      </c>
      <c r="AJ411" s="342" t="str">
        <f t="shared" si="59"/>
        <v>x</v>
      </c>
      <c r="AK411" s="343">
        <f t="shared" si="60"/>
        <v>148</v>
      </c>
      <c r="AL411" s="348" t="str">
        <f t="shared" si="60"/>
        <v>x</v>
      </c>
      <c r="AN411" s="342" t="str">
        <f>IF(ISERROR(VLOOKUP($I411,'TB. Bantuan'!$C$3:$E$28,2,0)=0),"x",VLOOKUP($I411,'TB. Bantuan'!$C$3:$E$28,2,0))</f>
        <v>N</v>
      </c>
      <c r="AO411" s="342" t="str">
        <f>IF(ISERROR(VLOOKUP($Q411,'TB. Bantuan'!$C$3:$E$28,2,0)=0),"x",VLOOKUP($Q411,'TB. Bantuan'!$C$3:$E$28,2,0))</f>
        <v>T2</v>
      </c>
      <c r="AP411" s="342" t="str">
        <f>IF(ISERROR(VLOOKUP($Y411,'TB. Bantuan'!$C$3:$E$28,2,0)=0),"x",VLOOKUP($Y411,'TB. Bantuan'!$C$3:$E$28,2,0))</f>
        <v>N</v>
      </c>
    </row>
    <row r="412" spans="2:42">
      <c r="B412" s="319" t="s">
        <v>21</v>
      </c>
      <c r="C412" s="323">
        <f t="shared" si="61"/>
        <v>406</v>
      </c>
      <c r="D412" s="324" t="s">
        <v>1</v>
      </c>
      <c r="E412" s="324">
        <v>12</v>
      </c>
      <c r="F412" s="324" t="s">
        <v>19</v>
      </c>
      <c r="G412" s="325">
        <v>22</v>
      </c>
      <c r="H412" s="325">
        <v>246</v>
      </c>
      <c r="I412" s="327" t="s">
        <v>23</v>
      </c>
      <c r="K412" s="323">
        <f t="shared" si="62"/>
        <v>406</v>
      </c>
      <c r="L412" s="324" t="s">
        <v>1</v>
      </c>
      <c r="M412" s="324">
        <v>11</v>
      </c>
      <c r="N412" s="324" t="s">
        <v>19</v>
      </c>
      <c r="O412" s="325">
        <v>15</v>
      </c>
      <c r="P412" s="325">
        <v>154</v>
      </c>
      <c r="Q412" s="327" t="s">
        <v>23</v>
      </c>
      <c r="S412" s="323">
        <f t="shared" si="63"/>
        <v>406</v>
      </c>
      <c r="T412" s="324" t="s">
        <v>1</v>
      </c>
      <c r="U412" s="324">
        <v>10</v>
      </c>
      <c r="V412" s="324" t="s">
        <v>19</v>
      </c>
      <c r="W412" s="325">
        <v>28</v>
      </c>
      <c r="X412" s="325">
        <v>355</v>
      </c>
      <c r="Y412" s="327" t="s">
        <v>22</v>
      </c>
      <c r="AA412" s="341">
        <f t="shared" si="55"/>
        <v>22</v>
      </c>
      <c r="AB412" s="342" t="str">
        <f t="shared" si="55"/>
        <v>x</v>
      </c>
      <c r="AC412" s="343">
        <f t="shared" si="56"/>
        <v>246</v>
      </c>
      <c r="AD412" s="343" t="str">
        <f t="shared" si="56"/>
        <v>x</v>
      </c>
      <c r="AE412" s="342">
        <f t="shared" si="57"/>
        <v>15</v>
      </c>
      <c r="AF412" s="342" t="str">
        <f t="shared" si="57"/>
        <v>x</v>
      </c>
      <c r="AG412" s="343">
        <f t="shared" si="58"/>
        <v>154</v>
      </c>
      <c r="AH412" s="343" t="str">
        <f t="shared" si="58"/>
        <v>x</v>
      </c>
      <c r="AI412" s="342">
        <f t="shared" si="59"/>
        <v>28</v>
      </c>
      <c r="AJ412" s="342" t="str">
        <f t="shared" si="59"/>
        <v>x</v>
      </c>
      <c r="AK412" s="343">
        <f t="shared" si="60"/>
        <v>355</v>
      </c>
      <c r="AL412" s="348" t="str">
        <f t="shared" si="60"/>
        <v>x</v>
      </c>
      <c r="AN412" s="342" t="str">
        <f>IF(ISERROR(VLOOKUP($I412,'TB. Bantuan'!$C$3:$E$28,2,0)=0),"x",VLOOKUP($I412,'TB. Bantuan'!$C$3:$E$28,2,0))</f>
        <v>N</v>
      </c>
      <c r="AO412" s="342" t="str">
        <f>IF(ISERROR(VLOOKUP($Q412,'TB. Bantuan'!$C$3:$E$28,2,0)=0),"x",VLOOKUP($Q412,'TB. Bantuan'!$C$3:$E$28,2,0))</f>
        <v>N</v>
      </c>
      <c r="AP412" s="342" t="str">
        <f>IF(ISERROR(VLOOKUP($Y412,'TB. Bantuan'!$C$3:$E$28,2,0)=0),"x",VLOOKUP($Y412,'TB. Bantuan'!$C$3:$E$28,2,0))</f>
        <v>T2</v>
      </c>
    </row>
    <row r="413" spans="2:42">
      <c r="B413" s="319" t="s">
        <v>21</v>
      </c>
      <c r="C413" s="323">
        <f t="shared" si="61"/>
        <v>407</v>
      </c>
      <c r="D413" s="324" t="s">
        <v>1</v>
      </c>
      <c r="E413" s="324">
        <v>12</v>
      </c>
      <c r="F413" s="324" t="s">
        <v>19</v>
      </c>
      <c r="G413" s="325">
        <v>18</v>
      </c>
      <c r="H413" s="325">
        <v>172</v>
      </c>
      <c r="I413" s="327" t="s">
        <v>23</v>
      </c>
      <c r="K413" s="323">
        <f t="shared" si="62"/>
        <v>407</v>
      </c>
      <c r="L413" s="324" t="s">
        <v>1</v>
      </c>
      <c r="M413" s="324">
        <v>11</v>
      </c>
      <c r="N413" s="324" t="s">
        <v>19</v>
      </c>
      <c r="O413" s="325">
        <v>29</v>
      </c>
      <c r="P413" s="325">
        <v>240</v>
      </c>
      <c r="Q413" s="327" t="s">
        <v>23</v>
      </c>
      <c r="S413" s="323">
        <f t="shared" si="63"/>
        <v>407</v>
      </c>
      <c r="T413" s="324" t="s">
        <v>1</v>
      </c>
      <c r="U413" s="324">
        <v>10</v>
      </c>
      <c r="V413" s="324" t="s">
        <v>19</v>
      </c>
      <c r="W413" s="325">
        <v>25.5</v>
      </c>
      <c r="X413" s="325">
        <v>307</v>
      </c>
      <c r="Y413" s="327" t="s">
        <v>23</v>
      </c>
      <c r="AA413" s="341">
        <f t="shared" si="55"/>
        <v>18</v>
      </c>
      <c r="AB413" s="342" t="str">
        <f t="shared" si="55"/>
        <v>x</v>
      </c>
      <c r="AC413" s="343">
        <f t="shared" si="56"/>
        <v>172</v>
      </c>
      <c r="AD413" s="343" t="str">
        <f t="shared" si="56"/>
        <v>x</v>
      </c>
      <c r="AE413" s="342">
        <f t="shared" si="57"/>
        <v>29</v>
      </c>
      <c r="AF413" s="342" t="str">
        <f t="shared" si="57"/>
        <v>x</v>
      </c>
      <c r="AG413" s="343">
        <f t="shared" si="58"/>
        <v>240</v>
      </c>
      <c r="AH413" s="343" t="str">
        <f t="shared" si="58"/>
        <v>x</v>
      </c>
      <c r="AI413" s="342">
        <f t="shared" si="59"/>
        <v>25.5</v>
      </c>
      <c r="AJ413" s="342" t="str">
        <f t="shared" si="59"/>
        <v>x</v>
      </c>
      <c r="AK413" s="343">
        <f t="shared" si="60"/>
        <v>307</v>
      </c>
      <c r="AL413" s="348" t="str">
        <f t="shared" si="60"/>
        <v>x</v>
      </c>
      <c r="AN413" s="342" t="str">
        <f>IF(ISERROR(VLOOKUP($I413,'TB. Bantuan'!$C$3:$E$28,2,0)=0),"x",VLOOKUP($I413,'TB. Bantuan'!$C$3:$E$28,2,0))</f>
        <v>N</v>
      </c>
      <c r="AO413" s="342" t="str">
        <f>IF(ISERROR(VLOOKUP($Q413,'TB. Bantuan'!$C$3:$E$28,2,0)=0),"x",VLOOKUP($Q413,'TB. Bantuan'!$C$3:$E$28,2,0))</f>
        <v>N</v>
      </c>
      <c r="AP413" s="342" t="str">
        <f>IF(ISERROR(VLOOKUP($Y413,'TB. Bantuan'!$C$3:$E$28,2,0)=0),"x",VLOOKUP($Y413,'TB. Bantuan'!$C$3:$E$28,2,0))</f>
        <v>N</v>
      </c>
    </row>
    <row r="414" spans="2:42">
      <c r="B414" s="319" t="s">
        <v>21</v>
      </c>
      <c r="C414" s="323">
        <f t="shared" si="61"/>
        <v>408</v>
      </c>
      <c r="D414" s="324" t="s">
        <v>1</v>
      </c>
      <c r="E414" s="324">
        <v>12</v>
      </c>
      <c r="F414" s="324" t="s">
        <v>19</v>
      </c>
      <c r="G414" s="325">
        <v>22</v>
      </c>
      <c r="H414" s="325">
        <v>296</v>
      </c>
      <c r="I414" s="327" t="s">
        <v>23</v>
      </c>
      <c r="K414" s="323">
        <f t="shared" si="62"/>
        <v>408</v>
      </c>
      <c r="L414" s="324" t="s">
        <v>1</v>
      </c>
      <c r="M414" s="324">
        <v>11</v>
      </c>
      <c r="N414" s="324" t="s">
        <v>19</v>
      </c>
      <c r="O414" s="325">
        <v>18</v>
      </c>
      <c r="P414" s="325">
        <v>186</v>
      </c>
      <c r="Q414" s="327" t="s">
        <v>23</v>
      </c>
      <c r="S414" s="323">
        <f t="shared" si="63"/>
        <v>408</v>
      </c>
      <c r="T414" s="324" t="s">
        <v>1</v>
      </c>
      <c r="U414" s="324">
        <v>10</v>
      </c>
      <c r="V414" s="324" t="s">
        <v>19</v>
      </c>
      <c r="W414" s="325">
        <v>25</v>
      </c>
      <c r="X414" s="325">
        <v>280</v>
      </c>
      <c r="Y414" s="327" t="s">
        <v>23</v>
      </c>
      <c r="AA414" s="341">
        <f t="shared" si="55"/>
        <v>22</v>
      </c>
      <c r="AB414" s="342" t="str">
        <f t="shared" si="55"/>
        <v>x</v>
      </c>
      <c r="AC414" s="343">
        <f t="shared" si="56"/>
        <v>296</v>
      </c>
      <c r="AD414" s="343" t="str">
        <f t="shared" si="56"/>
        <v>x</v>
      </c>
      <c r="AE414" s="342">
        <f t="shared" si="57"/>
        <v>18</v>
      </c>
      <c r="AF414" s="342" t="str">
        <f t="shared" si="57"/>
        <v>x</v>
      </c>
      <c r="AG414" s="343">
        <f t="shared" si="58"/>
        <v>186</v>
      </c>
      <c r="AH414" s="343" t="str">
        <f t="shared" si="58"/>
        <v>x</v>
      </c>
      <c r="AI414" s="342">
        <f t="shared" si="59"/>
        <v>25</v>
      </c>
      <c r="AJ414" s="342" t="str">
        <f t="shared" si="59"/>
        <v>x</v>
      </c>
      <c r="AK414" s="343">
        <f t="shared" si="60"/>
        <v>280</v>
      </c>
      <c r="AL414" s="348" t="str">
        <f t="shared" si="60"/>
        <v>x</v>
      </c>
      <c r="AN414" s="342" t="str">
        <f>IF(ISERROR(VLOOKUP($I414,'TB. Bantuan'!$C$3:$E$28,2,0)=0),"x",VLOOKUP($I414,'TB. Bantuan'!$C$3:$E$28,2,0))</f>
        <v>N</v>
      </c>
      <c r="AO414" s="342" t="str">
        <f>IF(ISERROR(VLOOKUP($Q414,'TB. Bantuan'!$C$3:$E$28,2,0)=0),"x",VLOOKUP($Q414,'TB. Bantuan'!$C$3:$E$28,2,0))</f>
        <v>N</v>
      </c>
      <c r="AP414" s="342" t="str">
        <f>IF(ISERROR(VLOOKUP($Y414,'TB. Bantuan'!$C$3:$E$28,2,0)=0),"x",VLOOKUP($Y414,'TB. Bantuan'!$C$3:$E$28,2,0))</f>
        <v>N</v>
      </c>
    </row>
    <row r="415" spans="2:42">
      <c r="B415" s="319" t="s">
        <v>21</v>
      </c>
      <c r="C415" s="323">
        <f t="shared" si="61"/>
        <v>409</v>
      </c>
      <c r="D415" s="324" t="s">
        <v>1</v>
      </c>
      <c r="E415" s="324">
        <v>12</v>
      </c>
      <c r="F415" s="324" t="s">
        <v>19</v>
      </c>
      <c r="G415" s="325">
        <v>25</v>
      </c>
      <c r="H415" s="325">
        <v>208</v>
      </c>
      <c r="I415" s="327" t="s">
        <v>23</v>
      </c>
      <c r="K415" s="323">
        <f t="shared" si="62"/>
        <v>409</v>
      </c>
      <c r="L415" s="324" t="s">
        <v>1</v>
      </c>
      <c r="M415" s="324">
        <v>11</v>
      </c>
      <c r="N415" s="324" t="s">
        <v>19</v>
      </c>
      <c r="O415" s="325">
        <v>26</v>
      </c>
      <c r="P415" s="325">
        <v>418</v>
      </c>
      <c r="Q415" s="327" t="s">
        <v>23</v>
      </c>
      <c r="S415" s="323">
        <f t="shared" si="63"/>
        <v>409</v>
      </c>
      <c r="T415" s="324" t="s">
        <v>1</v>
      </c>
      <c r="U415" s="324">
        <v>10</v>
      </c>
      <c r="V415" s="324" t="s">
        <v>19</v>
      </c>
      <c r="W415" s="325">
        <v>29</v>
      </c>
      <c r="X415" s="325">
        <v>367</v>
      </c>
      <c r="Y415" s="327" t="s">
        <v>23</v>
      </c>
      <c r="AA415" s="341">
        <f t="shared" si="55"/>
        <v>25</v>
      </c>
      <c r="AB415" s="342" t="str">
        <f t="shared" si="55"/>
        <v>x</v>
      </c>
      <c r="AC415" s="343">
        <f t="shared" si="56"/>
        <v>208</v>
      </c>
      <c r="AD415" s="343" t="str">
        <f t="shared" si="56"/>
        <v>x</v>
      </c>
      <c r="AE415" s="342">
        <f t="shared" si="57"/>
        <v>26</v>
      </c>
      <c r="AF415" s="342" t="str">
        <f t="shared" si="57"/>
        <v>x</v>
      </c>
      <c r="AG415" s="343">
        <f t="shared" si="58"/>
        <v>418</v>
      </c>
      <c r="AH415" s="343" t="str">
        <f t="shared" si="58"/>
        <v>x</v>
      </c>
      <c r="AI415" s="342">
        <f t="shared" si="59"/>
        <v>29</v>
      </c>
      <c r="AJ415" s="342" t="str">
        <f t="shared" si="59"/>
        <v>x</v>
      </c>
      <c r="AK415" s="343">
        <f t="shared" si="60"/>
        <v>367</v>
      </c>
      <c r="AL415" s="348" t="str">
        <f t="shared" si="60"/>
        <v>x</v>
      </c>
      <c r="AN415" s="342" t="str">
        <f>IF(ISERROR(VLOOKUP($I415,'TB. Bantuan'!$C$3:$E$28,2,0)=0),"x",VLOOKUP($I415,'TB. Bantuan'!$C$3:$E$28,2,0))</f>
        <v>N</v>
      </c>
      <c r="AO415" s="342" t="str">
        <f>IF(ISERROR(VLOOKUP($Q415,'TB. Bantuan'!$C$3:$E$28,2,0)=0),"x",VLOOKUP($Q415,'TB. Bantuan'!$C$3:$E$28,2,0))</f>
        <v>N</v>
      </c>
      <c r="AP415" s="342" t="str">
        <f>IF(ISERROR(VLOOKUP($Y415,'TB. Bantuan'!$C$3:$E$28,2,0)=0),"x",VLOOKUP($Y415,'TB. Bantuan'!$C$3:$E$28,2,0))</f>
        <v>N</v>
      </c>
    </row>
    <row r="416" spans="2:42">
      <c r="B416" s="319" t="s">
        <v>21</v>
      </c>
      <c r="C416" s="323">
        <f t="shared" si="61"/>
        <v>410</v>
      </c>
      <c r="D416" s="324" t="s">
        <v>1</v>
      </c>
      <c r="E416" s="324">
        <v>12</v>
      </c>
      <c r="F416" s="324" t="s">
        <v>19</v>
      </c>
      <c r="G416" s="325">
        <v>22</v>
      </c>
      <c r="H416" s="325">
        <v>200</v>
      </c>
      <c r="I416" s="327" t="s">
        <v>23</v>
      </c>
      <c r="K416" s="323">
        <f t="shared" si="62"/>
        <v>410</v>
      </c>
      <c r="L416" s="324" t="s">
        <v>1</v>
      </c>
      <c r="M416" s="324">
        <v>11</v>
      </c>
      <c r="N416" s="324" t="s">
        <v>19</v>
      </c>
      <c r="O416" s="325">
        <v>20</v>
      </c>
      <c r="P416" s="325">
        <v>241</v>
      </c>
      <c r="Q416" s="327" t="s">
        <v>23</v>
      </c>
      <c r="S416" s="323">
        <f t="shared" si="63"/>
        <v>410</v>
      </c>
      <c r="T416" s="324" t="s">
        <v>1</v>
      </c>
      <c r="U416" s="324">
        <v>10</v>
      </c>
      <c r="V416" s="324" t="s">
        <v>19</v>
      </c>
      <c r="W416" s="325">
        <v>18</v>
      </c>
      <c r="X416" s="325">
        <v>207</v>
      </c>
      <c r="Y416" s="327" t="s">
        <v>23</v>
      </c>
      <c r="AA416" s="341">
        <f t="shared" si="55"/>
        <v>22</v>
      </c>
      <c r="AB416" s="342" t="str">
        <f t="shared" si="55"/>
        <v>x</v>
      </c>
      <c r="AC416" s="343">
        <f t="shared" si="56"/>
        <v>200</v>
      </c>
      <c r="AD416" s="343" t="str">
        <f t="shared" si="56"/>
        <v>x</v>
      </c>
      <c r="AE416" s="342">
        <f t="shared" si="57"/>
        <v>20</v>
      </c>
      <c r="AF416" s="342" t="str">
        <f t="shared" si="57"/>
        <v>x</v>
      </c>
      <c r="AG416" s="343">
        <f t="shared" si="58"/>
        <v>241</v>
      </c>
      <c r="AH416" s="343" t="str">
        <f t="shared" si="58"/>
        <v>x</v>
      </c>
      <c r="AI416" s="342">
        <f t="shared" si="59"/>
        <v>18</v>
      </c>
      <c r="AJ416" s="342" t="str">
        <f t="shared" si="59"/>
        <v>x</v>
      </c>
      <c r="AK416" s="343">
        <f t="shared" si="60"/>
        <v>207</v>
      </c>
      <c r="AL416" s="348" t="str">
        <f t="shared" si="60"/>
        <v>x</v>
      </c>
      <c r="AN416" s="342" t="str">
        <f>IF(ISERROR(VLOOKUP($I416,'TB. Bantuan'!$C$3:$E$28,2,0)=0),"x",VLOOKUP($I416,'TB. Bantuan'!$C$3:$E$28,2,0))</f>
        <v>N</v>
      </c>
      <c r="AO416" s="342" t="str">
        <f>IF(ISERROR(VLOOKUP($Q416,'TB. Bantuan'!$C$3:$E$28,2,0)=0),"x",VLOOKUP($Q416,'TB. Bantuan'!$C$3:$E$28,2,0))</f>
        <v>N</v>
      </c>
      <c r="AP416" s="342" t="str">
        <f>IF(ISERROR(VLOOKUP($Y416,'TB. Bantuan'!$C$3:$E$28,2,0)=0),"x",VLOOKUP($Y416,'TB. Bantuan'!$C$3:$E$28,2,0))</f>
        <v>N</v>
      </c>
    </row>
    <row r="417" spans="2:42">
      <c r="B417" s="319" t="s">
        <v>21</v>
      </c>
      <c r="C417" s="323">
        <f t="shared" si="61"/>
        <v>411</v>
      </c>
      <c r="D417" s="324" t="s">
        <v>1</v>
      </c>
      <c r="E417" s="324">
        <v>12</v>
      </c>
      <c r="F417" s="324" t="s">
        <v>19</v>
      </c>
      <c r="G417" s="325">
        <v>20</v>
      </c>
      <c r="H417" s="325">
        <v>296</v>
      </c>
      <c r="I417" s="327" t="s">
        <v>23</v>
      </c>
      <c r="K417" s="323">
        <f t="shared" si="62"/>
        <v>411</v>
      </c>
      <c r="L417" s="324" t="s">
        <v>1</v>
      </c>
      <c r="M417" s="324">
        <v>11</v>
      </c>
      <c r="N417" s="324" t="s">
        <v>19</v>
      </c>
      <c r="O417" s="325">
        <v>21.5</v>
      </c>
      <c r="P417" s="325">
        <v>181</v>
      </c>
      <c r="Q417" s="327" t="s">
        <v>23</v>
      </c>
      <c r="S417" s="323">
        <f t="shared" si="63"/>
        <v>411</v>
      </c>
      <c r="T417" s="324" t="s">
        <v>1</v>
      </c>
      <c r="U417" s="324">
        <v>10</v>
      </c>
      <c r="V417" s="324" t="s">
        <v>19</v>
      </c>
      <c r="W417" s="325">
        <v>24</v>
      </c>
      <c r="X417" s="325">
        <v>245</v>
      </c>
      <c r="Y417" s="327" t="s">
        <v>23</v>
      </c>
      <c r="AA417" s="341">
        <f t="shared" si="55"/>
        <v>20</v>
      </c>
      <c r="AB417" s="342" t="str">
        <f t="shared" si="55"/>
        <v>x</v>
      </c>
      <c r="AC417" s="343">
        <f t="shared" si="56"/>
        <v>296</v>
      </c>
      <c r="AD417" s="343" t="str">
        <f t="shared" si="56"/>
        <v>x</v>
      </c>
      <c r="AE417" s="342">
        <f t="shared" si="57"/>
        <v>21.5</v>
      </c>
      <c r="AF417" s="342" t="str">
        <f t="shared" si="57"/>
        <v>x</v>
      </c>
      <c r="AG417" s="343">
        <f t="shared" si="58"/>
        <v>181</v>
      </c>
      <c r="AH417" s="343" t="str">
        <f t="shared" si="58"/>
        <v>x</v>
      </c>
      <c r="AI417" s="342">
        <f t="shared" si="59"/>
        <v>24</v>
      </c>
      <c r="AJ417" s="342" t="str">
        <f t="shared" si="59"/>
        <v>x</v>
      </c>
      <c r="AK417" s="343">
        <f t="shared" si="60"/>
        <v>245</v>
      </c>
      <c r="AL417" s="348" t="str">
        <f t="shared" si="60"/>
        <v>x</v>
      </c>
      <c r="AN417" s="342" t="str">
        <f>IF(ISERROR(VLOOKUP($I417,'TB. Bantuan'!$C$3:$E$28,2,0)=0),"x",VLOOKUP($I417,'TB. Bantuan'!$C$3:$E$28,2,0))</f>
        <v>N</v>
      </c>
      <c r="AO417" s="342" t="str">
        <f>IF(ISERROR(VLOOKUP($Q417,'TB. Bantuan'!$C$3:$E$28,2,0)=0),"x",VLOOKUP($Q417,'TB. Bantuan'!$C$3:$E$28,2,0))</f>
        <v>N</v>
      </c>
      <c r="AP417" s="342" t="str">
        <f>IF(ISERROR(VLOOKUP($Y417,'TB. Bantuan'!$C$3:$E$28,2,0)=0),"x",VLOOKUP($Y417,'TB. Bantuan'!$C$3:$E$28,2,0))</f>
        <v>N</v>
      </c>
    </row>
    <row r="418" spans="2:42">
      <c r="B418" s="319" t="s">
        <v>21</v>
      </c>
      <c r="C418" s="323">
        <f t="shared" si="61"/>
        <v>412</v>
      </c>
      <c r="D418" s="324" t="s">
        <v>1</v>
      </c>
      <c r="E418" s="324">
        <v>12</v>
      </c>
      <c r="F418" s="324" t="s">
        <v>19</v>
      </c>
      <c r="G418" s="325">
        <v>24</v>
      </c>
      <c r="H418" s="325">
        <v>290</v>
      </c>
      <c r="I418" s="327" t="s">
        <v>23</v>
      </c>
      <c r="K418" s="323">
        <f t="shared" si="62"/>
        <v>412</v>
      </c>
      <c r="L418" s="324" t="s">
        <v>1</v>
      </c>
      <c r="M418" s="324">
        <v>11</v>
      </c>
      <c r="N418" s="324" t="s">
        <v>19</v>
      </c>
      <c r="O418" s="325">
        <v>18.5</v>
      </c>
      <c r="P418" s="325">
        <v>253</v>
      </c>
      <c r="Q418" s="327" t="s">
        <v>22</v>
      </c>
      <c r="S418" s="323">
        <f t="shared" si="63"/>
        <v>412</v>
      </c>
      <c r="T418" s="324" t="s">
        <v>1</v>
      </c>
      <c r="U418" s="324">
        <v>10</v>
      </c>
      <c r="V418" s="324" t="s">
        <v>19</v>
      </c>
      <c r="W418" s="325">
        <v>24</v>
      </c>
      <c r="X418" s="325">
        <v>226</v>
      </c>
      <c r="Y418" s="327" t="s">
        <v>23</v>
      </c>
      <c r="AA418" s="341">
        <f t="shared" si="55"/>
        <v>24</v>
      </c>
      <c r="AB418" s="342" t="str">
        <f t="shared" si="55"/>
        <v>x</v>
      </c>
      <c r="AC418" s="343">
        <f t="shared" si="56"/>
        <v>290</v>
      </c>
      <c r="AD418" s="343" t="str">
        <f t="shared" si="56"/>
        <v>x</v>
      </c>
      <c r="AE418" s="342">
        <f t="shared" si="57"/>
        <v>18.5</v>
      </c>
      <c r="AF418" s="342" t="str">
        <f t="shared" si="57"/>
        <v>x</v>
      </c>
      <c r="AG418" s="343">
        <f t="shared" si="58"/>
        <v>253</v>
      </c>
      <c r="AH418" s="343" t="str">
        <f t="shared" si="58"/>
        <v>x</v>
      </c>
      <c r="AI418" s="342">
        <f t="shared" si="59"/>
        <v>24</v>
      </c>
      <c r="AJ418" s="342" t="str">
        <f t="shared" si="59"/>
        <v>x</v>
      </c>
      <c r="AK418" s="343">
        <f t="shared" si="60"/>
        <v>226</v>
      </c>
      <c r="AL418" s="348" t="str">
        <f t="shared" si="60"/>
        <v>x</v>
      </c>
      <c r="AN418" s="342" t="str">
        <f>IF(ISERROR(VLOOKUP($I418,'TB. Bantuan'!$C$3:$E$28,2,0)=0),"x",VLOOKUP($I418,'TB. Bantuan'!$C$3:$E$28,2,0))</f>
        <v>N</v>
      </c>
      <c r="AO418" s="342" t="str">
        <f>IF(ISERROR(VLOOKUP($Q418,'TB. Bantuan'!$C$3:$E$28,2,0)=0),"x",VLOOKUP($Q418,'TB. Bantuan'!$C$3:$E$28,2,0))</f>
        <v>T2</v>
      </c>
      <c r="AP418" s="342" t="str">
        <f>IF(ISERROR(VLOOKUP($Y418,'TB. Bantuan'!$C$3:$E$28,2,0)=0),"x",VLOOKUP($Y418,'TB. Bantuan'!$C$3:$E$28,2,0))</f>
        <v>N</v>
      </c>
    </row>
    <row r="419" spans="2:42">
      <c r="B419" s="319" t="s">
        <v>21</v>
      </c>
      <c r="C419" s="323">
        <f t="shared" si="61"/>
        <v>413</v>
      </c>
      <c r="D419" s="324" t="s">
        <v>1</v>
      </c>
      <c r="E419" s="324">
        <v>12</v>
      </c>
      <c r="F419" s="324" t="s">
        <v>19</v>
      </c>
      <c r="G419" s="325">
        <v>26</v>
      </c>
      <c r="H419" s="325">
        <v>300</v>
      </c>
      <c r="I419" s="327" t="s">
        <v>23</v>
      </c>
      <c r="K419" s="323">
        <f t="shared" si="62"/>
        <v>413</v>
      </c>
      <c r="L419" s="324" t="s">
        <v>1</v>
      </c>
      <c r="M419" s="324">
        <v>11</v>
      </c>
      <c r="N419" s="324" t="s">
        <v>19</v>
      </c>
      <c r="O419" s="325">
        <v>23</v>
      </c>
      <c r="P419" s="325">
        <v>234</v>
      </c>
      <c r="Q419" s="327" t="s">
        <v>23</v>
      </c>
      <c r="S419" s="323">
        <f t="shared" si="63"/>
        <v>413</v>
      </c>
      <c r="T419" s="324" t="s">
        <v>1</v>
      </c>
      <c r="U419" s="324">
        <v>10</v>
      </c>
      <c r="V419" s="324" t="s">
        <v>19</v>
      </c>
      <c r="W419" s="325">
        <v>23</v>
      </c>
      <c r="X419" s="325">
        <v>208</v>
      </c>
      <c r="Y419" s="327" t="s">
        <v>23</v>
      </c>
      <c r="AA419" s="341">
        <f t="shared" si="55"/>
        <v>26</v>
      </c>
      <c r="AB419" s="342" t="str">
        <f t="shared" si="55"/>
        <v>x</v>
      </c>
      <c r="AC419" s="343">
        <f t="shared" si="56"/>
        <v>300</v>
      </c>
      <c r="AD419" s="343" t="str">
        <f t="shared" si="56"/>
        <v>x</v>
      </c>
      <c r="AE419" s="342">
        <f t="shared" si="57"/>
        <v>23</v>
      </c>
      <c r="AF419" s="342" t="str">
        <f t="shared" si="57"/>
        <v>x</v>
      </c>
      <c r="AG419" s="343">
        <f t="shared" si="58"/>
        <v>234</v>
      </c>
      <c r="AH419" s="343" t="str">
        <f t="shared" si="58"/>
        <v>x</v>
      </c>
      <c r="AI419" s="342">
        <f t="shared" si="59"/>
        <v>23</v>
      </c>
      <c r="AJ419" s="342" t="str">
        <f t="shared" si="59"/>
        <v>x</v>
      </c>
      <c r="AK419" s="343">
        <f t="shared" si="60"/>
        <v>208</v>
      </c>
      <c r="AL419" s="348" t="str">
        <f t="shared" si="60"/>
        <v>x</v>
      </c>
      <c r="AN419" s="342" t="str">
        <f>IF(ISERROR(VLOOKUP($I419,'TB. Bantuan'!$C$3:$E$28,2,0)=0),"x",VLOOKUP($I419,'TB. Bantuan'!$C$3:$E$28,2,0))</f>
        <v>N</v>
      </c>
      <c r="AO419" s="342" t="str">
        <f>IF(ISERROR(VLOOKUP($Q419,'TB. Bantuan'!$C$3:$E$28,2,0)=0),"x",VLOOKUP($Q419,'TB. Bantuan'!$C$3:$E$28,2,0))</f>
        <v>N</v>
      </c>
      <c r="AP419" s="342" t="str">
        <f>IF(ISERROR(VLOOKUP($Y419,'TB. Bantuan'!$C$3:$E$28,2,0)=0),"x",VLOOKUP($Y419,'TB. Bantuan'!$C$3:$E$28,2,0))</f>
        <v>N</v>
      </c>
    </row>
    <row r="420" spans="2:42">
      <c r="B420" s="319" t="s">
        <v>21</v>
      </c>
      <c r="C420" s="323">
        <f t="shared" si="61"/>
        <v>414</v>
      </c>
      <c r="D420" s="324" t="s">
        <v>1</v>
      </c>
      <c r="E420" s="324">
        <v>12</v>
      </c>
      <c r="F420" s="324" t="s">
        <v>19</v>
      </c>
      <c r="G420" s="325">
        <v>22</v>
      </c>
      <c r="H420" s="325">
        <v>198</v>
      </c>
      <c r="I420" s="327" t="s">
        <v>23</v>
      </c>
      <c r="K420" s="323">
        <f t="shared" si="62"/>
        <v>414</v>
      </c>
      <c r="L420" s="324" t="s">
        <v>1</v>
      </c>
      <c r="M420" s="324">
        <v>11</v>
      </c>
      <c r="N420" s="324" t="s">
        <v>19</v>
      </c>
      <c r="O420" s="325">
        <v>22.5</v>
      </c>
      <c r="P420" s="325">
        <v>261</v>
      </c>
      <c r="Q420" s="327" t="s">
        <v>23</v>
      </c>
      <c r="S420" s="323">
        <f t="shared" si="63"/>
        <v>414</v>
      </c>
      <c r="T420" s="324" t="s">
        <v>1</v>
      </c>
      <c r="U420" s="324">
        <v>10</v>
      </c>
      <c r="V420" s="324" t="s">
        <v>19</v>
      </c>
      <c r="W420" s="325">
        <v>22</v>
      </c>
      <c r="X420" s="325">
        <v>234</v>
      </c>
      <c r="Y420" s="327" t="s">
        <v>23</v>
      </c>
      <c r="AA420" s="341">
        <f t="shared" si="55"/>
        <v>22</v>
      </c>
      <c r="AB420" s="342" t="str">
        <f t="shared" si="55"/>
        <v>x</v>
      </c>
      <c r="AC420" s="343">
        <f t="shared" si="56"/>
        <v>198</v>
      </c>
      <c r="AD420" s="343" t="str">
        <f t="shared" si="56"/>
        <v>x</v>
      </c>
      <c r="AE420" s="342">
        <f t="shared" si="57"/>
        <v>22.5</v>
      </c>
      <c r="AF420" s="342" t="str">
        <f t="shared" si="57"/>
        <v>x</v>
      </c>
      <c r="AG420" s="343">
        <f t="shared" si="58"/>
        <v>261</v>
      </c>
      <c r="AH420" s="343" t="str">
        <f t="shared" si="58"/>
        <v>x</v>
      </c>
      <c r="AI420" s="342">
        <f t="shared" si="59"/>
        <v>22</v>
      </c>
      <c r="AJ420" s="342" t="str">
        <f t="shared" si="59"/>
        <v>x</v>
      </c>
      <c r="AK420" s="343">
        <f t="shared" si="60"/>
        <v>234</v>
      </c>
      <c r="AL420" s="348" t="str">
        <f t="shared" si="60"/>
        <v>x</v>
      </c>
      <c r="AN420" s="342" t="str">
        <f>IF(ISERROR(VLOOKUP($I420,'TB. Bantuan'!$C$3:$E$28,2,0)=0),"x",VLOOKUP($I420,'TB. Bantuan'!$C$3:$E$28,2,0))</f>
        <v>N</v>
      </c>
      <c r="AO420" s="342" t="str">
        <f>IF(ISERROR(VLOOKUP($Q420,'TB. Bantuan'!$C$3:$E$28,2,0)=0),"x",VLOOKUP($Q420,'TB. Bantuan'!$C$3:$E$28,2,0))</f>
        <v>N</v>
      </c>
      <c r="AP420" s="342" t="str">
        <f>IF(ISERROR(VLOOKUP($Y420,'TB. Bantuan'!$C$3:$E$28,2,0)=0),"x",VLOOKUP($Y420,'TB. Bantuan'!$C$3:$E$28,2,0))</f>
        <v>N</v>
      </c>
    </row>
    <row r="421" spans="2:42">
      <c r="B421" s="319" t="s">
        <v>21</v>
      </c>
      <c r="C421" s="323">
        <f t="shared" si="61"/>
        <v>415</v>
      </c>
      <c r="D421" s="324" t="s">
        <v>1</v>
      </c>
      <c r="E421" s="324">
        <v>12</v>
      </c>
      <c r="F421" s="324" t="s">
        <v>19</v>
      </c>
      <c r="G421" s="325">
        <v>27</v>
      </c>
      <c r="H421" s="325">
        <v>414</v>
      </c>
      <c r="I421" s="327" t="s">
        <v>23</v>
      </c>
      <c r="K421" s="323">
        <f t="shared" si="62"/>
        <v>415</v>
      </c>
      <c r="L421" s="324" t="s">
        <v>1</v>
      </c>
      <c r="M421" s="324">
        <v>11</v>
      </c>
      <c r="N421" s="324" t="s">
        <v>19</v>
      </c>
      <c r="O421" s="325">
        <v>26</v>
      </c>
      <c r="P421" s="325">
        <v>283</v>
      </c>
      <c r="Q421" s="327" t="s">
        <v>23</v>
      </c>
      <c r="S421" s="323">
        <f t="shared" si="63"/>
        <v>415</v>
      </c>
      <c r="T421" s="324" t="s">
        <v>1</v>
      </c>
      <c r="U421" s="324">
        <v>10</v>
      </c>
      <c r="V421" s="324" t="s">
        <v>19</v>
      </c>
      <c r="W421" s="325">
        <v>23</v>
      </c>
      <c r="X421" s="325">
        <v>304</v>
      </c>
      <c r="Y421" s="327" t="s">
        <v>23</v>
      </c>
      <c r="AA421" s="341">
        <f t="shared" si="55"/>
        <v>27</v>
      </c>
      <c r="AB421" s="342" t="str">
        <f t="shared" si="55"/>
        <v>x</v>
      </c>
      <c r="AC421" s="343">
        <f t="shared" si="56"/>
        <v>414</v>
      </c>
      <c r="AD421" s="343" t="str">
        <f t="shared" si="56"/>
        <v>x</v>
      </c>
      <c r="AE421" s="342">
        <f t="shared" si="57"/>
        <v>26</v>
      </c>
      <c r="AF421" s="342" t="str">
        <f t="shared" si="57"/>
        <v>x</v>
      </c>
      <c r="AG421" s="343">
        <f t="shared" si="58"/>
        <v>283</v>
      </c>
      <c r="AH421" s="343" t="str">
        <f t="shared" si="58"/>
        <v>x</v>
      </c>
      <c r="AI421" s="342">
        <f t="shared" si="59"/>
        <v>23</v>
      </c>
      <c r="AJ421" s="342" t="str">
        <f t="shared" si="59"/>
        <v>x</v>
      </c>
      <c r="AK421" s="343">
        <f t="shared" si="60"/>
        <v>304</v>
      </c>
      <c r="AL421" s="348" t="str">
        <f t="shared" si="60"/>
        <v>x</v>
      </c>
      <c r="AN421" s="342" t="str">
        <f>IF(ISERROR(VLOOKUP($I421,'TB. Bantuan'!$C$3:$E$28,2,0)=0),"x",VLOOKUP($I421,'TB. Bantuan'!$C$3:$E$28,2,0))</f>
        <v>N</v>
      </c>
      <c r="AO421" s="342" t="str">
        <f>IF(ISERROR(VLOOKUP($Q421,'TB. Bantuan'!$C$3:$E$28,2,0)=0),"x",VLOOKUP($Q421,'TB. Bantuan'!$C$3:$E$28,2,0))</f>
        <v>N</v>
      </c>
      <c r="AP421" s="342" t="str">
        <f>IF(ISERROR(VLOOKUP($Y421,'TB. Bantuan'!$C$3:$E$28,2,0)=0),"x",VLOOKUP($Y421,'TB. Bantuan'!$C$3:$E$28,2,0))</f>
        <v>N</v>
      </c>
    </row>
    <row r="422" spans="2:42">
      <c r="B422" s="319" t="s">
        <v>21</v>
      </c>
      <c r="C422" s="323">
        <f t="shared" si="61"/>
        <v>416</v>
      </c>
      <c r="D422" s="324" t="s">
        <v>1</v>
      </c>
      <c r="E422" s="324">
        <v>12</v>
      </c>
      <c r="F422" s="324" t="s">
        <v>19</v>
      </c>
      <c r="G422" s="325">
        <v>25</v>
      </c>
      <c r="H422" s="325">
        <v>268</v>
      </c>
      <c r="I422" s="327" t="s">
        <v>23</v>
      </c>
      <c r="K422" s="323">
        <f t="shared" si="62"/>
        <v>416</v>
      </c>
      <c r="L422" s="324" t="s">
        <v>1</v>
      </c>
      <c r="M422" s="324">
        <v>11</v>
      </c>
      <c r="N422" s="324" t="s">
        <v>19</v>
      </c>
      <c r="O422" s="325">
        <v>24.5</v>
      </c>
      <c r="P422" s="325">
        <v>344</v>
      </c>
      <c r="Q422" s="327" t="s">
        <v>23</v>
      </c>
      <c r="S422" s="323">
        <f t="shared" si="63"/>
        <v>416</v>
      </c>
      <c r="T422" s="324" t="s">
        <v>1</v>
      </c>
      <c r="U422" s="324">
        <v>10</v>
      </c>
      <c r="V422" s="324" t="s">
        <v>19</v>
      </c>
      <c r="W422" s="325">
        <v>22</v>
      </c>
      <c r="X422" s="325">
        <v>176</v>
      </c>
      <c r="Y422" s="327" t="s">
        <v>23</v>
      </c>
      <c r="AA422" s="341">
        <f t="shared" si="55"/>
        <v>25</v>
      </c>
      <c r="AB422" s="342" t="str">
        <f t="shared" si="55"/>
        <v>x</v>
      </c>
      <c r="AC422" s="343">
        <f t="shared" si="56"/>
        <v>268</v>
      </c>
      <c r="AD422" s="343" t="str">
        <f t="shared" si="56"/>
        <v>x</v>
      </c>
      <c r="AE422" s="342">
        <f t="shared" si="57"/>
        <v>24.5</v>
      </c>
      <c r="AF422" s="342" t="str">
        <f t="shared" si="57"/>
        <v>x</v>
      </c>
      <c r="AG422" s="343">
        <f t="shared" si="58"/>
        <v>344</v>
      </c>
      <c r="AH422" s="343" t="str">
        <f t="shared" si="58"/>
        <v>x</v>
      </c>
      <c r="AI422" s="342">
        <f t="shared" si="59"/>
        <v>22</v>
      </c>
      <c r="AJ422" s="342" t="str">
        <f t="shared" si="59"/>
        <v>x</v>
      </c>
      <c r="AK422" s="343">
        <f t="shared" si="60"/>
        <v>176</v>
      </c>
      <c r="AL422" s="348" t="str">
        <f t="shared" si="60"/>
        <v>x</v>
      </c>
      <c r="AN422" s="342" t="str">
        <f>IF(ISERROR(VLOOKUP($I422,'TB. Bantuan'!$C$3:$E$28,2,0)=0),"x",VLOOKUP($I422,'TB. Bantuan'!$C$3:$E$28,2,0))</f>
        <v>N</v>
      </c>
      <c r="AO422" s="342" t="str">
        <f>IF(ISERROR(VLOOKUP($Q422,'TB. Bantuan'!$C$3:$E$28,2,0)=0),"x",VLOOKUP($Q422,'TB. Bantuan'!$C$3:$E$28,2,0))</f>
        <v>N</v>
      </c>
      <c r="AP422" s="342" t="str">
        <f>IF(ISERROR(VLOOKUP($Y422,'TB. Bantuan'!$C$3:$E$28,2,0)=0),"x",VLOOKUP($Y422,'TB. Bantuan'!$C$3:$E$28,2,0))</f>
        <v>N</v>
      </c>
    </row>
    <row r="423" spans="2:42">
      <c r="B423" s="319" t="s">
        <v>21</v>
      </c>
      <c r="C423" s="323">
        <f t="shared" si="61"/>
        <v>417</v>
      </c>
      <c r="D423" s="324" t="s">
        <v>1</v>
      </c>
      <c r="E423" s="324">
        <v>12</v>
      </c>
      <c r="F423" s="324" t="s">
        <v>19</v>
      </c>
      <c r="G423" s="325">
        <v>22</v>
      </c>
      <c r="H423" s="325">
        <v>324</v>
      </c>
      <c r="I423" s="327" t="s">
        <v>23</v>
      </c>
      <c r="K423" s="323">
        <f t="shared" si="62"/>
        <v>417</v>
      </c>
      <c r="L423" s="324" t="s">
        <v>1</v>
      </c>
      <c r="M423" s="324">
        <v>11</v>
      </c>
      <c r="N423" s="324" t="s">
        <v>19</v>
      </c>
      <c r="O423" s="325">
        <v>21</v>
      </c>
      <c r="P423" s="325">
        <v>299</v>
      </c>
      <c r="Q423" s="327" t="s">
        <v>23</v>
      </c>
      <c r="S423" s="323">
        <f t="shared" si="63"/>
        <v>417</v>
      </c>
      <c r="T423" s="324" t="s">
        <v>1</v>
      </c>
      <c r="U423" s="324">
        <v>10</v>
      </c>
      <c r="V423" s="324" t="s">
        <v>19</v>
      </c>
      <c r="W423" s="325">
        <v>21</v>
      </c>
      <c r="X423" s="325">
        <v>219</v>
      </c>
      <c r="Y423" s="327" t="s">
        <v>23</v>
      </c>
      <c r="AA423" s="341">
        <f t="shared" si="55"/>
        <v>22</v>
      </c>
      <c r="AB423" s="342" t="str">
        <f t="shared" si="55"/>
        <v>x</v>
      </c>
      <c r="AC423" s="343">
        <f t="shared" si="56"/>
        <v>324</v>
      </c>
      <c r="AD423" s="343" t="str">
        <f t="shared" si="56"/>
        <v>x</v>
      </c>
      <c r="AE423" s="342">
        <f t="shared" si="57"/>
        <v>21</v>
      </c>
      <c r="AF423" s="342" t="str">
        <f t="shared" si="57"/>
        <v>x</v>
      </c>
      <c r="AG423" s="343">
        <f t="shared" si="58"/>
        <v>299</v>
      </c>
      <c r="AH423" s="343" t="str">
        <f t="shared" si="58"/>
        <v>x</v>
      </c>
      <c r="AI423" s="342">
        <f t="shared" si="59"/>
        <v>21</v>
      </c>
      <c r="AJ423" s="342" t="str">
        <f t="shared" si="59"/>
        <v>x</v>
      </c>
      <c r="AK423" s="343">
        <f t="shared" si="60"/>
        <v>219</v>
      </c>
      <c r="AL423" s="348" t="str">
        <f t="shared" si="60"/>
        <v>x</v>
      </c>
      <c r="AN423" s="342" t="str">
        <f>IF(ISERROR(VLOOKUP($I423,'TB. Bantuan'!$C$3:$E$28,2,0)=0),"x",VLOOKUP($I423,'TB. Bantuan'!$C$3:$E$28,2,0))</f>
        <v>N</v>
      </c>
      <c r="AO423" s="342" t="str">
        <f>IF(ISERROR(VLOOKUP($Q423,'TB. Bantuan'!$C$3:$E$28,2,0)=0),"x",VLOOKUP($Q423,'TB. Bantuan'!$C$3:$E$28,2,0))</f>
        <v>N</v>
      </c>
      <c r="AP423" s="342" t="str">
        <f>IF(ISERROR(VLOOKUP($Y423,'TB. Bantuan'!$C$3:$E$28,2,0)=0),"x",VLOOKUP($Y423,'TB. Bantuan'!$C$3:$E$28,2,0))</f>
        <v>N</v>
      </c>
    </row>
    <row r="424" spans="2:42">
      <c r="B424" s="319" t="s">
        <v>21</v>
      </c>
      <c r="C424" s="323">
        <f t="shared" si="61"/>
        <v>418</v>
      </c>
      <c r="D424" s="324" t="s">
        <v>1</v>
      </c>
      <c r="E424" s="324">
        <v>12</v>
      </c>
      <c r="F424" s="324" t="s">
        <v>19</v>
      </c>
      <c r="G424" s="325">
        <v>23</v>
      </c>
      <c r="H424" s="325">
        <v>264</v>
      </c>
      <c r="I424" s="327" t="s">
        <v>22</v>
      </c>
      <c r="K424" s="323">
        <f t="shared" si="62"/>
        <v>418</v>
      </c>
      <c r="L424" s="324" t="s">
        <v>1</v>
      </c>
      <c r="M424" s="324">
        <v>11</v>
      </c>
      <c r="N424" s="324" t="s">
        <v>19</v>
      </c>
      <c r="O424" s="325">
        <v>24</v>
      </c>
      <c r="P424" s="325">
        <v>334</v>
      </c>
      <c r="Q424" s="327" t="s">
        <v>23</v>
      </c>
      <c r="S424" s="323">
        <f t="shared" si="63"/>
        <v>418</v>
      </c>
      <c r="T424" s="324" t="s">
        <v>1</v>
      </c>
      <c r="U424" s="324">
        <v>10</v>
      </c>
      <c r="V424" s="324" t="s">
        <v>19</v>
      </c>
      <c r="W424" s="325">
        <v>20.5</v>
      </c>
      <c r="X424" s="325">
        <v>146</v>
      </c>
      <c r="Y424" s="327" t="s">
        <v>23</v>
      </c>
      <c r="AA424" s="341">
        <f t="shared" si="55"/>
        <v>23</v>
      </c>
      <c r="AB424" s="342" t="str">
        <f t="shared" si="55"/>
        <v>x</v>
      </c>
      <c r="AC424" s="343">
        <f t="shared" si="56"/>
        <v>264</v>
      </c>
      <c r="AD424" s="343" t="str">
        <f t="shared" si="56"/>
        <v>x</v>
      </c>
      <c r="AE424" s="342">
        <f t="shared" si="57"/>
        <v>24</v>
      </c>
      <c r="AF424" s="342" t="str">
        <f t="shared" si="57"/>
        <v>x</v>
      </c>
      <c r="AG424" s="343">
        <f t="shared" si="58"/>
        <v>334</v>
      </c>
      <c r="AH424" s="343" t="str">
        <f t="shared" si="58"/>
        <v>x</v>
      </c>
      <c r="AI424" s="342">
        <f t="shared" si="59"/>
        <v>20.5</v>
      </c>
      <c r="AJ424" s="342" t="str">
        <f t="shared" si="59"/>
        <v>x</v>
      </c>
      <c r="AK424" s="343">
        <f t="shared" si="60"/>
        <v>146</v>
      </c>
      <c r="AL424" s="348" t="str">
        <f t="shared" si="60"/>
        <v>x</v>
      </c>
      <c r="AN424" s="342" t="str">
        <f>IF(ISERROR(VLOOKUP($I424,'TB. Bantuan'!$C$3:$E$28,2,0)=0),"x",VLOOKUP($I424,'TB. Bantuan'!$C$3:$E$28,2,0))</f>
        <v>T2</v>
      </c>
      <c r="AO424" s="342" t="str">
        <f>IF(ISERROR(VLOOKUP($Q424,'TB. Bantuan'!$C$3:$E$28,2,0)=0),"x",VLOOKUP($Q424,'TB. Bantuan'!$C$3:$E$28,2,0))</f>
        <v>N</v>
      </c>
      <c r="AP424" s="342" t="str">
        <f>IF(ISERROR(VLOOKUP($Y424,'TB. Bantuan'!$C$3:$E$28,2,0)=0),"x",VLOOKUP($Y424,'TB. Bantuan'!$C$3:$E$28,2,0))</f>
        <v>N</v>
      </c>
    </row>
    <row r="425" spans="2:42">
      <c r="B425" s="319" t="s">
        <v>21</v>
      </c>
      <c r="C425" s="323">
        <f t="shared" si="61"/>
        <v>419</v>
      </c>
      <c r="D425" s="324" t="s">
        <v>1</v>
      </c>
      <c r="E425" s="324">
        <v>12</v>
      </c>
      <c r="F425" s="324" t="s">
        <v>19</v>
      </c>
      <c r="G425" s="325">
        <v>25</v>
      </c>
      <c r="H425" s="325">
        <v>357</v>
      </c>
      <c r="I425" s="327" t="s">
        <v>23</v>
      </c>
      <c r="K425" s="323">
        <f t="shared" si="62"/>
        <v>419</v>
      </c>
      <c r="L425" s="324" t="s">
        <v>1</v>
      </c>
      <c r="M425" s="324">
        <v>11</v>
      </c>
      <c r="N425" s="324" t="s">
        <v>19</v>
      </c>
      <c r="O425" s="325">
        <v>15</v>
      </c>
      <c r="P425" s="325">
        <v>118</v>
      </c>
      <c r="Q425" s="327" t="s">
        <v>23</v>
      </c>
      <c r="S425" s="323">
        <f t="shared" si="63"/>
        <v>419</v>
      </c>
      <c r="T425" s="324" t="s">
        <v>1</v>
      </c>
      <c r="U425" s="324">
        <v>10</v>
      </c>
      <c r="V425" s="324" t="s">
        <v>19</v>
      </c>
      <c r="W425" s="325">
        <v>21</v>
      </c>
      <c r="X425" s="325">
        <v>200</v>
      </c>
      <c r="Y425" s="327" t="s">
        <v>23</v>
      </c>
      <c r="AA425" s="341">
        <f t="shared" si="55"/>
        <v>25</v>
      </c>
      <c r="AB425" s="342" t="str">
        <f t="shared" si="55"/>
        <v>x</v>
      </c>
      <c r="AC425" s="343">
        <f t="shared" si="56"/>
        <v>357</v>
      </c>
      <c r="AD425" s="343" t="str">
        <f t="shared" si="56"/>
        <v>x</v>
      </c>
      <c r="AE425" s="342">
        <f t="shared" si="57"/>
        <v>15</v>
      </c>
      <c r="AF425" s="342" t="str">
        <f t="shared" si="57"/>
        <v>x</v>
      </c>
      <c r="AG425" s="343">
        <f t="shared" si="58"/>
        <v>118</v>
      </c>
      <c r="AH425" s="343" t="str">
        <f t="shared" si="58"/>
        <v>x</v>
      </c>
      <c r="AI425" s="342">
        <f t="shared" si="59"/>
        <v>21</v>
      </c>
      <c r="AJ425" s="342" t="str">
        <f t="shared" si="59"/>
        <v>x</v>
      </c>
      <c r="AK425" s="343">
        <f t="shared" si="60"/>
        <v>200</v>
      </c>
      <c r="AL425" s="348" t="str">
        <f t="shared" si="60"/>
        <v>x</v>
      </c>
      <c r="AN425" s="342" t="str">
        <f>IF(ISERROR(VLOOKUP($I425,'TB. Bantuan'!$C$3:$E$28,2,0)=0),"x",VLOOKUP($I425,'TB. Bantuan'!$C$3:$E$28,2,0))</f>
        <v>N</v>
      </c>
      <c r="AO425" s="342" t="str">
        <f>IF(ISERROR(VLOOKUP($Q425,'TB. Bantuan'!$C$3:$E$28,2,0)=0),"x",VLOOKUP($Q425,'TB. Bantuan'!$C$3:$E$28,2,0))</f>
        <v>N</v>
      </c>
      <c r="AP425" s="342" t="str">
        <f>IF(ISERROR(VLOOKUP($Y425,'TB. Bantuan'!$C$3:$E$28,2,0)=0),"x",VLOOKUP($Y425,'TB. Bantuan'!$C$3:$E$28,2,0))</f>
        <v>N</v>
      </c>
    </row>
    <row r="426" spans="2:42">
      <c r="B426" s="319" t="s">
        <v>21</v>
      </c>
      <c r="C426" s="323">
        <f t="shared" si="61"/>
        <v>420</v>
      </c>
      <c r="D426" s="324" t="s">
        <v>1</v>
      </c>
      <c r="E426" s="324">
        <v>12</v>
      </c>
      <c r="F426" s="324" t="s">
        <v>19</v>
      </c>
      <c r="G426" s="325">
        <v>22</v>
      </c>
      <c r="H426" s="325">
        <v>266</v>
      </c>
      <c r="I426" s="327" t="s">
        <v>23</v>
      </c>
      <c r="K426" s="323">
        <f t="shared" si="62"/>
        <v>420</v>
      </c>
      <c r="L426" s="324" t="s">
        <v>1</v>
      </c>
      <c r="M426" s="324">
        <v>11</v>
      </c>
      <c r="N426" s="324" t="s">
        <v>19</v>
      </c>
      <c r="O426" s="325">
        <v>24</v>
      </c>
      <c r="P426" s="325">
        <v>292</v>
      </c>
      <c r="Q426" s="327" t="s">
        <v>23</v>
      </c>
      <c r="S426" s="323">
        <f t="shared" si="63"/>
        <v>420</v>
      </c>
      <c r="T426" s="324" t="s">
        <v>1</v>
      </c>
      <c r="U426" s="324">
        <v>10</v>
      </c>
      <c r="V426" s="324" t="s">
        <v>19</v>
      </c>
      <c r="W426" s="325">
        <v>22</v>
      </c>
      <c r="X426" s="325">
        <v>269</v>
      </c>
      <c r="Y426" s="327" t="s">
        <v>23</v>
      </c>
      <c r="AA426" s="341">
        <f t="shared" si="55"/>
        <v>22</v>
      </c>
      <c r="AB426" s="342" t="str">
        <f t="shared" si="55"/>
        <v>x</v>
      </c>
      <c r="AC426" s="343">
        <f t="shared" si="56"/>
        <v>266</v>
      </c>
      <c r="AD426" s="343" t="str">
        <f t="shared" si="56"/>
        <v>x</v>
      </c>
      <c r="AE426" s="342">
        <f t="shared" si="57"/>
        <v>24</v>
      </c>
      <c r="AF426" s="342" t="str">
        <f t="shared" si="57"/>
        <v>x</v>
      </c>
      <c r="AG426" s="343">
        <f t="shared" si="58"/>
        <v>292</v>
      </c>
      <c r="AH426" s="343" t="str">
        <f t="shared" si="58"/>
        <v>x</v>
      </c>
      <c r="AI426" s="342">
        <f t="shared" si="59"/>
        <v>22</v>
      </c>
      <c r="AJ426" s="342" t="str">
        <f t="shared" si="59"/>
        <v>x</v>
      </c>
      <c r="AK426" s="343">
        <f t="shared" si="60"/>
        <v>269</v>
      </c>
      <c r="AL426" s="348" t="str">
        <f t="shared" si="60"/>
        <v>x</v>
      </c>
      <c r="AN426" s="342" t="str">
        <f>IF(ISERROR(VLOOKUP($I426,'TB. Bantuan'!$C$3:$E$28,2,0)=0),"x",VLOOKUP($I426,'TB. Bantuan'!$C$3:$E$28,2,0))</f>
        <v>N</v>
      </c>
      <c r="AO426" s="342" t="str">
        <f>IF(ISERROR(VLOOKUP($Q426,'TB. Bantuan'!$C$3:$E$28,2,0)=0),"x",VLOOKUP($Q426,'TB. Bantuan'!$C$3:$E$28,2,0))</f>
        <v>N</v>
      </c>
      <c r="AP426" s="342" t="str">
        <f>IF(ISERROR(VLOOKUP($Y426,'TB. Bantuan'!$C$3:$E$28,2,0)=0),"x",VLOOKUP($Y426,'TB. Bantuan'!$C$3:$E$28,2,0))</f>
        <v>N</v>
      </c>
    </row>
    <row r="427" spans="2:42">
      <c r="B427" s="319" t="s">
        <v>21</v>
      </c>
      <c r="C427" s="323">
        <f t="shared" si="61"/>
        <v>421</v>
      </c>
      <c r="D427" s="324" t="s">
        <v>1</v>
      </c>
      <c r="E427" s="324">
        <v>12</v>
      </c>
      <c r="F427" s="324" t="s">
        <v>19</v>
      </c>
      <c r="G427" s="325">
        <v>21</v>
      </c>
      <c r="H427" s="325">
        <v>266</v>
      </c>
      <c r="I427" s="327" t="s">
        <v>22</v>
      </c>
      <c r="K427" s="323">
        <f t="shared" si="62"/>
        <v>421</v>
      </c>
      <c r="L427" s="324" t="s">
        <v>1</v>
      </c>
      <c r="M427" s="324">
        <v>11</v>
      </c>
      <c r="N427" s="324" t="s">
        <v>19</v>
      </c>
      <c r="O427" s="325">
        <v>24</v>
      </c>
      <c r="P427" s="325">
        <v>164</v>
      </c>
      <c r="Q427" s="327" t="s">
        <v>23</v>
      </c>
      <c r="S427" s="323">
        <f t="shared" si="63"/>
        <v>421</v>
      </c>
      <c r="T427" s="324" t="s">
        <v>1</v>
      </c>
      <c r="U427" s="324">
        <v>10</v>
      </c>
      <c r="V427" s="324" t="s">
        <v>19</v>
      </c>
      <c r="W427" s="325">
        <v>20.5</v>
      </c>
      <c r="X427" s="325">
        <v>152</v>
      </c>
      <c r="Y427" s="327" t="s">
        <v>23</v>
      </c>
      <c r="AA427" s="341">
        <f t="shared" si="55"/>
        <v>21</v>
      </c>
      <c r="AB427" s="342" t="str">
        <f t="shared" si="55"/>
        <v>x</v>
      </c>
      <c r="AC427" s="343">
        <f t="shared" si="56"/>
        <v>266</v>
      </c>
      <c r="AD427" s="343" t="str">
        <f t="shared" si="56"/>
        <v>x</v>
      </c>
      <c r="AE427" s="342">
        <f t="shared" si="57"/>
        <v>24</v>
      </c>
      <c r="AF427" s="342" t="str">
        <f t="shared" si="57"/>
        <v>x</v>
      </c>
      <c r="AG427" s="343">
        <f t="shared" si="58"/>
        <v>164</v>
      </c>
      <c r="AH427" s="343" t="str">
        <f t="shared" si="58"/>
        <v>x</v>
      </c>
      <c r="AI427" s="342">
        <f t="shared" si="59"/>
        <v>20.5</v>
      </c>
      <c r="AJ427" s="342" t="str">
        <f t="shared" si="59"/>
        <v>x</v>
      </c>
      <c r="AK427" s="343">
        <f t="shared" si="60"/>
        <v>152</v>
      </c>
      <c r="AL427" s="348" t="str">
        <f t="shared" si="60"/>
        <v>x</v>
      </c>
      <c r="AN427" s="342" t="str">
        <f>IF(ISERROR(VLOOKUP($I427,'TB. Bantuan'!$C$3:$E$28,2,0)=0),"x",VLOOKUP($I427,'TB. Bantuan'!$C$3:$E$28,2,0))</f>
        <v>T2</v>
      </c>
      <c r="AO427" s="342" t="str">
        <f>IF(ISERROR(VLOOKUP($Q427,'TB. Bantuan'!$C$3:$E$28,2,0)=0),"x",VLOOKUP($Q427,'TB. Bantuan'!$C$3:$E$28,2,0))</f>
        <v>N</v>
      </c>
      <c r="AP427" s="342" t="str">
        <f>IF(ISERROR(VLOOKUP($Y427,'TB. Bantuan'!$C$3:$E$28,2,0)=0),"x",VLOOKUP($Y427,'TB. Bantuan'!$C$3:$E$28,2,0))</f>
        <v>N</v>
      </c>
    </row>
    <row r="428" spans="2:42">
      <c r="B428" s="319" t="s">
        <v>21</v>
      </c>
      <c r="C428" s="323">
        <f t="shared" si="61"/>
        <v>422</v>
      </c>
      <c r="D428" s="324" t="s">
        <v>1</v>
      </c>
      <c r="E428" s="324">
        <v>12</v>
      </c>
      <c r="F428" s="324" t="s">
        <v>19</v>
      </c>
      <c r="G428" s="325">
        <v>25</v>
      </c>
      <c r="H428" s="325">
        <v>375</v>
      </c>
      <c r="I428" s="327" t="s">
        <v>23</v>
      </c>
      <c r="K428" s="323">
        <f t="shared" si="62"/>
        <v>422</v>
      </c>
      <c r="L428" s="324" t="s">
        <v>1</v>
      </c>
      <c r="M428" s="324">
        <v>11</v>
      </c>
      <c r="N428" s="324" t="s">
        <v>19</v>
      </c>
      <c r="O428" s="325">
        <v>23</v>
      </c>
      <c r="P428" s="325">
        <v>224</v>
      </c>
      <c r="Q428" s="327" t="s">
        <v>23</v>
      </c>
      <c r="S428" s="323">
        <f t="shared" si="63"/>
        <v>422</v>
      </c>
      <c r="T428" s="324" t="s">
        <v>1</v>
      </c>
      <c r="U428" s="324">
        <v>10</v>
      </c>
      <c r="V428" s="324" t="s">
        <v>19</v>
      </c>
      <c r="W428" s="325">
        <v>21</v>
      </c>
      <c r="X428" s="325">
        <v>198</v>
      </c>
      <c r="Y428" s="327" t="s">
        <v>23</v>
      </c>
      <c r="AA428" s="341">
        <f t="shared" si="55"/>
        <v>25</v>
      </c>
      <c r="AB428" s="342" t="str">
        <f t="shared" si="55"/>
        <v>x</v>
      </c>
      <c r="AC428" s="343">
        <f t="shared" si="56"/>
        <v>375</v>
      </c>
      <c r="AD428" s="343" t="str">
        <f t="shared" si="56"/>
        <v>x</v>
      </c>
      <c r="AE428" s="342">
        <f t="shared" si="57"/>
        <v>23</v>
      </c>
      <c r="AF428" s="342" t="str">
        <f t="shared" si="57"/>
        <v>x</v>
      </c>
      <c r="AG428" s="343">
        <f t="shared" si="58"/>
        <v>224</v>
      </c>
      <c r="AH428" s="343" t="str">
        <f t="shared" si="58"/>
        <v>x</v>
      </c>
      <c r="AI428" s="342">
        <f t="shared" si="59"/>
        <v>21</v>
      </c>
      <c r="AJ428" s="342" t="str">
        <f t="shared" si="59"/>
        <v>x</v>
      </c>
      <c r="AK428" s="343">
        <f t="shared" si="60"/>
        <v>198</v>
      </c>
      <c r="AL428" s="348" t="str">
        <f t="shared" si="60"/>
        <v>x</v>
      </c>
      <c r="AN428" s="342" t="str">
        <f>IF(ISERROR(VLOOKUP($I428,'TB. Bantuan'!$C$3:$E$28,2,0)=0),"x",VLOOKUP($I428,'TB. Bantuan'!$C$3:$E$28,2,0))</f>
        <v>N</v>
      </c>
      <c r="AO428" s="342" t="str">
        <f>IF(ISERROR(VLOOKUP($Q428,'TB. Bantuan'!$C$3:$E$28,2,0)=0),"x",VLOOKUP($Q428,'TB. Bantuan'!$C$3:$E$28,2,0))</f>
        <v>N</v>
      </c>
      <c r="AP428" s="342" t="str">
        <f>IF(ISERROR(VLOOKUP($Y428,'TB. Bantuan'!$C$3:$E$28,2,0)=0),"x",VLOOKUP($Y428,'TB. Bantuan'!$C$3:$E$28,2,0))</f>
        <v>N</v>
      </c>
    </row>
    <row r="429" spans="2:42">
      <c r="B429" s="319" t="s">
        <v>21</v>
      </c>
      <c r="C429" s="323">
        <f t="shared" si="61"/>
        <v>423</v>
      </c>
      <c r="D429" s="324" t="s">
        <v>1</v>
      </c>
      <c r="E429" s="324">
        <v>12</v>
      </c>
      <c r="F429" s="324" t="s">
        <v>19</v>
      </c>
      <c r="G429" s="325">
        <v>21</v>
      </c>
      <c r="H429" s="325">
        <v>159</v>
      </c>
      <c r="I429" s="327" t="s">
        <v>23</v>
      </c>
      <c r="K429" s="323">
        <f t="shared" si="62"/>
        <v>423</v>
      </c>
      <c r="L429" s="324" t="s">
        <v>1</v>
      </c>
      <c r="M429" s="324">
        <v>11</v>
      </c>
      <c r="N429" s="324" t="s">
        <v>19</v>
      </c>
      <c r="O429" s="325">
        <v>18</v>
      </c>
      <c r="P429" s="325">
        <v>279</v>
      </c>
      <c r="Q429" s="327" t="s">
        <v>22</v>
      </c>
      <c r="S429" s="323">
        <f t="shared" si="63"/>
        <v>423</v>
      </c>
      <c r="T429" s="324" t="s">
        <v>1</v>
      </c>
      <c r="U429" s="324">
        <v>10</v>
      </c>
      <c r="V429" s="324" t="s">
        <v>19</v>
      </c>
      <c r="W429" s="325">
        <v>21</v>
      </c>
      <c r="X429" s="325">
        <v>228</v>
      </c>
      <c r="Y429" s="327" t="s">
        <v>23</v>
      </c>
      <c r="AA429" s="341">
        <f t="shared" si="55"/>
        <v>21</v>
      </c>
      <c r="AB429" s="342" t="str">
        <f t="shared" si="55"/>
        <v>x</v>
      </c>
      <c r="AC429" s="343">
        <f t="shared" si="56"/>
        <v>159</v>
      </c>
      <c r="AD429" s="343" t="str">
        <f t="shared" si="56"/>
        <v>x</v>
      </c>
      <c r="AE429" s="342">
        <f t="shared" si="57"/>
        <v>18</v>
      </c>
      <c r="AF429" s="342" t="str">
        <f t="shared" si="57"/>
        <v>x</v>
      </c>
      <c r="AG429" s="343">
        <f t="shared" si="58"/>
        <v>279</v>
      </c>
      <c r="AH429" s="343" t="str">
        <f t="shared" si="58"/>
        <v>x</v>
      </c>
      <c r="AI429" s="342">
        <f t="shared" si="59"/>
        <v>21</v>
      </c>
      <c r="AJ429" s="342" t="str">
        <f t="shared" si="59"/>
        <v>x</v>
      </c>
      <c r="AK429" s="343">
        <f t="shared" si="60"/>
        <v>228</v>
      </c>
      <c r="AL429" s="348" t="str">
        <f t="shared" si="60"/>
        <v>x</v>
      </c>
      <c r="AN429" s="342" t="str">
        <f>IF(ISERROR(VLOOKUP($I429,'TB. Bantuan'!$C$3:$E$28,2,0)=0),"x",VLOOKUP($I429,'TB. Bantuan'!$C$3:$E$28,2,0))</f>
        <v>N</v>
      </c>
      <c r="AO429" s="342" t="str">
        <f>IF(ISERROR(VLOOKUP($Q429,'TB. Bantuan'!$C$3:$E$28,2,0)=0),"x",VLOOKUP($Q429,'TB. Bantuan'!$C$3:$E$28,2,0))</f>
        <v>T2</v>
      </c>
      <c r="AP429" s="342" t="str">
        <f>IF(ISERROR(VLOOKUP($Y429,'TB. Bantuan'!$C$3:$E$28,2,0)=0),"x",VLOOKUP($Y429,'TB. Bantuan'!$C$3:$E$28,2,0))</f>
        <v>N</v>
      </c>
    </row>
    <row r="430" spans="2:42">
      <c r="B430" s="319" t="s">
        <v>21</v>
      </c>
      <c r="C430" s="323">
        <f t="shared" si="61"/>
        <v>424</v>
      </c>
      <c r="D430" s="324" t="s">
        <v>1</v>
      </c>
      <c r="E430" s="324">
        <v>12</v>
      </c>
      <c r="F430" s="324" t="s">
        <v>19</v>
      </c>
      <c r="G430" s="325">
        <v>22</v>
      </c>
      <c r="H430" s="325">
        <v>262</v>
      </c>
      <c r="I430" s="327" t="s">
        <v>23</v>
      </c>
      <c r="K430" s="323">
        <f t="shared" si="62"/>
        <v>424</v>
      </c>
      <c r="L430" s="324" t="s">
        <v>1</v>
      </c>
      <c r="M430" s="324">
        <v>11</v>
      </c>
      <c r="N430" s="324" t="s">
        <v>19</v>
      </c>
      <c r="O430" s="325">
        <v>21</v>
      </c>
      <c r="P430" s="325">
        <v>188</v>
      </c>
      <c r="Q430" s="327" t="s">
        <v>23</v>
      </c>
      <c r="S430" s="323">
        <f t="shared" si="63"/>
        <v>424</v>
      </c>
      <c r="T430" s="324" t="s">
        <v>1</v>
      </c>
      <c r="U430" s="324">
        <v>10</v>
      </c>
      <c r="V430" s="324" t="s">
        <v>19</v>
      </c>
      <c r="W430" s="325">
        <v>24</v>
      </c>
      <c r="X430" s="325">
        <v>222</v>
      </c>
      <c r="Y430" s="327" t="s">
        <v>23</v>
      </c>
      <c r="AA430" s="341">
        <f t="shared" si="55"/>
        <v>22</v>
      </c>
      <c r="AB430" s="342" t="str">
        <f t="shared" si="55"/>
        <v>x</v>
      </c>
      <c r="AC430" s="343">
        <f t="shared" si="56"/>
        <v>262</v>
      </c>
      <c r="AD430" s="343" t="str">
        <f t="shared" si="56"/>
        <v>x</v>
      </c>
      <c r="AE430" s="342">
        <f t="shared" si="57"/>
        <v>21</v>
      </c>
      <c r="AF430" s="342" t="str">
        <f t="shared" si="57"/>
        <v>x</v>
      </c>
      <c r="AG430" s="343">
        <f t="shared" si="58"/>
        <v>188</v>
      </c>
      <c r="AH430" s="343" t="str">
        <f t="shared" si="58"/>
        <v>x</v>
      </c>
      <c r="AI430" s="342">
        <f t="shared" si="59"/>
        <v>24</v>
      </c>
      <c r="AJ430" s="342" t="str">
        <f t="shared" si="59"/>
        <v>x</v>
      </c>
      <c r="AK430" s="343">
        <f t="shared" si="60"/>
        <v>222</v>
      </c>
      <c r="AL430" s="348" t="str">
        <f t="shared" si="60"/>
        <v>x</v>
      </c>
      <c r="AN430" s="342" t="str">
        <f>IF(ISERROR(VLOOKUP($I430,'TB. Bantuan'!$C$3:$E$28,2,0)=0),"x",VLOOKUP($I430,'TB. Bantuan'!$C$3:$E$28,2,0))</f>
        <v>N</v>
      </c>
      <c r="AO430" s="342" t="str">
        <f>IF(ISERROR(VLOOKUP($Q430,'TB. Bantuan'!$C$3:$E$28,2,0)=0),"x",VLOOKUP($Q430,'TB. Bantuan'!$C$3:$E$28,2,0))</f>
        <v>N</v>
      </c>
      <c r="AP430" s="342" t="str">
        <f>IF(ISERROR(VLOOKUP($Y430,'TB. Bantuan'!$C$3:$E$28,2,0)=0),"x",VLOOKUP($Y430,'TB. Bantuan'!$C$3:$E$28,2,0))</f>
        <v>N</v>
      </c>
    </row>
    <row r="431" spans="2:42">
      <c r="B431" s="319" t="s">
        <v>21</v>
      </c>
      <c r="C431" s="323">
        <f t="shared" si="61"/>
        <v>425</v>
      </c>
      <c r="D431" s="324" t="s">
        <v>1</v>
      </c>
      <c r="E431" s="324">
        <v>12</v>
      </c>
      <c r="F431" s="324" t="s">
        <v>19</v>
      </c>
      <c r="G431" s="325">
        <v>22.5</v>
      </c>
      <c r="H431" s="325">
        <v>242</v>
      </c>
      <c r="I431" s="327" t="s">
        <v>23</v>
      </c>
      <c r="K431" s="323">
        <f t="shared" si="62"/>
        <v>425</v>
      </c>
      <c r="L431" s="324" t="s">
        <v>1</v>
      </c>
      <c r="M431" s="324">
        <v>11</v>
      </c>
      <c r="N431" s="324" t="s">
        <v>19</v>
      </c>
      <c r="O431" s="325">
        <v>23</v>
      </c>
      <c r="P431" s="325">
        <v>282</v>
      </c>
      <c r="Q431" s="327" t="s">
        <v>22</v>
      </c>
      <c r="S431" s="323">
        <f t="shared" si="63"/>
        <v>425</v>
      </c>
      <c r="T431" s="324" t="s">
        <v>1</v>
      </c>
      <c r="U431" s="324">
        <v>10</v>
      </c>
      <c r="V431" s="324" t="s">
        <v>19</v>
      </c>
      <c r="W431" s="325">
        <v>25</v>
      </c>
      <c r="X431" s="325">
        <v>301</v>
      </c>
      <c r="Y431" s="327" t="s">
        <v>23</v>
      </c>
      <c r="AA431" s="341">
        <f t="shared" si="55"/>
        <v>22.5</v>
      </c>
      <c r="AB431" s="342" t="str">
        <f t="shared" si="55"/>
        <v>x</v>
      </c>
      <c r="AC431" s="343">
        <f t="shared" si="56"/>
        <v>242</v>
      </c>
      <c r="AD431" s="343" t="str">
        <f t="shared" si="56"/>
        <v>x</v>
      </c>
      <c r="AE431" s="342">
        <f t="shared" si="57"/>
        <v>23</v>
      </c>
      <c r="AF431" s="342" t="str">
        <f t="shared" si="57"/>
        <v>x</v>
      </c>
      <c r="AG431" s="343">
        <f t="shared" si="58"/>
        <v>282</v>
      </c>
      <c r="AH431" s="343" t="str">
        <f t="shared" si="58"/>
        <v>x</v>
      </c>
      <c r="AI431" s="342">
        <f t="shared" si="59"/>
        <v>25</v>
      </c>
      <c r="AJ431" s="342" t="str">
        <f t="shared" si="59"/>
        <v>x</v>
      </c>
      <c r="AK431" s="343">
        <f t="shared" si="60"/>
        <v>301</v>
      </c>
      <c r="AL431" s="348" t="str">
        <f t="shared" si="60"/>
        <v>x</v>
      </c>
      <c r="AN431" s="342" t="str">
        <f>IF(ISERROR(VLOOKUP($I431,'TB. Bantuan'!$C$3:$E$28,2,0)=0),"x",VLOOKUP($I431,'TB. Bantuan'!$C$3:$E$28,2,0))</f>
        <v>N</v>
      </c>
      <c r="AO431" s="342" t="str">
        <f>IF(ISERROR(VLOOKUP($Q431,'TB. Bantuan'!$C$3:$E$28,2,0)=0),"x",VLOOKUP($Q431,'TB. Bantuan'!$C$3:$E$28,2,0))</f>
        <v>T2</v>
      </c>
      <c r="AP431" s="342" t="str">
        <f>IF(ISERROR(VLOOKUP($Y431,'TB. Bantuan'!$C$3:$E$28,2,0)=0),"x",VLOOKUP($Y431,'TB. Bantuan'!$C$3:$E$28,2,0))</f>
        <v>N</v>
      </c>
    </row>
    <row r="432" spans="2:42">
      <c r="B432" s="319" t="s">
        <v>21</v>
      </c>
      <c r="C432" s="323">
        <f t="shared" si="61"/>
        <v>426</v>
      </c>
      <c r="D432" s="324" t="s">
        <v>1</v>
      </c>
      <c r="E432" s="324">
        <v>12</v>
      </c>
      <c r="F432" s="324" t="s">
        <v>19</v>
      </c>
      <c r="G432" s="325">
        <v>24.5</v>
      </c>
      <c r="H432" s="325">
        <v>415</v>
      </c>
      <c r="I432" s="327" t="s">
        <v>23</v>
      </c>
      <c r="K432" s="323">
        <f t="shared" si="62"/>
        <v>426</v>
      </c>
      <c r="L432" s="324" t="s">
        <v>1</v>
      </c>
      <c r="M432" s="324">
        <v>11</v>
      </c>
      <c r="N432" s="324" t="s">
        <v>19</v>
      </c>
      <c r="O432" s="325">
        <v>21</v>
      </c>
      <c r="P432" s="325">
        <v>277</v>
      </c>
      <c r="Q432" s="327" t="s">
        <v>24</v>
      </c>
      <c r="S432" s="323">
        <f t="shared" si="63"/>
        <v>426</v>
      </c>
      <c r="T432" s="324" t="s">
        <v>1</v>
      </c>
      <c r="U432" s="324">
        <v>10</v>
      </c>
      <c r="V432" s="324" t="s">
        <v>19</v>
      </c>
      <c r="W432" s="325">
        <v>27</v>
      </c>
      <c r="X432" s="325">
        <v>223</v>
      </c>
      <c r="Y432" s="327" t="s">
        <v>23</v>
      </c>
      <c r="AA432" s="341">
        <f t="shared" si="55"/>
        <v>24.5</v>
      </c>
      <c r="AB432" s="342" t="str">
        <f t="shared" si="55"/>
        <v>x</v>
      </c>
      <c r="AC432" s="343">
        <f t="shared" si="56"/>
        <v>415</v>
      </c>
      <c r="AD432" s="343" t="str">
        <f t="shared" si="56"/>
        <v>x</v>
      </c>
      <c r="AE432" s="342">
        <f t="shared" si="57"/>
        <v>21</v>
      </c>
      <c r="AF432" s="342" t="str">
        <f t="shared" si="57"/>
        <v>x</v>
      </c>
      <c r="AG432" s="343">
        <f t="shared" si="58"/>
        <v>277</v>
      </c>
      <c r="AH432" s="343" t="str">
        <f t="shared" si="58"/>
        <v>x</v>
      </c>
      <c r="AI432" s="342">
        <f t="shared" si="59"/>
        <v>27</v>
      </c>
      <c r="AJ432" s="342" t="str">
        <f t="shared" si="59"/>
        <v>x</v>
      </c>
      <c r="AK432" s="343">
        <f t="shared" si="60"/>
        <v>223</v>
      </c>
      <c r="AL432" s="348" t="str">
        <f t="shared" si="60"/>
        <v>x</v>
      </c>
      <c r="AN432" s="342" t="str">
        <f>IF(ISERROR(VLOOKUP($I432,'TB. Bantuan'!$C$3:$E$28,2,0)=0),"x",VLOOKUP($I432,'TB. Bantuan'!$C$3:$E$28,2,0))</f>
        <v>N</v>
      </c>
      <c r="AO432" s="342" t="str">
        <f>IF(ISERROR(VLOOKUP($Q432,'TB. Bantuan'!$C$3:$E$28,2,0)=0),"x",VLOOKUP($Q432,'TB. Bantuan'!$C$3:$E$28,2,0))</f>
        <v>DT</v>
      </c>
      <c r="AP432" s="342" t="str">
        <f>IF(ISERROR(VLOOKUP($Y432,'TB. Bantuan'!$C$3:$E$28,2,0)=0),"x",VLOOKUP($Y432,'TB. Bantuan'!$C$3:$E$28,2,0))</f>
        <v>N</v>
      </c>
    </row>
    <row r="433" spans="2:42">
      <c r="B433" s="319" t="s">
        <v>21</v>
      </c>
      <c r="C433" s="323">
        <f t="shared" si="61"/>
        <v>427</v>
      </c>
      <c r="D433" s="324" t="s">
        <v>1</v>
      </c>
      <c r="E433" s="324">
        <v>12</v>
      </c>
      <c r="F433" s="324" t="s">
        <v>19</v>
      </c>
      <c r="G433" s="325">
        <v>20.5</v>
      </c>
      <c r="H433" s="325">
        <v>221</v>
      </c>
      <c r="I433" s="327" t="s">
        <v>23</v>
      </c>
      <c r="K433" s="323">
        <f t="shared" si="62"/>
        <v>427</v>
      </c>
      <c r="L433" s="324" t="s">
        <v>1</v>
      </c>
      <c r="M433" s="324">
        <v>11</v>
      </c>
      <c r="N433" s="324" t="s">
        <v>19</v>
      </c>
      <c r="O433" s="325">
        <v>22</v>
      </c>
      <c r="P433" s="325">
        <v>225</v>
      </c>
      <c r="Q433" s="327" t="s">
        <v>23</v>
      </c>
      <c r="S433" s="323">
        <f t="shared" si="63"/>
        <v>427</v>
      </c>
      <c r="T433" s="324" t="s">
        <v>1</v>
      </c>
      <c r="U433" s="324">
        <v>10</v>
      </c>
      <c r="V433" s="324" t="s">
        <v>19</v>
      </c>
      <c r="W433" s="325">
        <v>24</v>
      </c>
      <c r="X433" s="325">
        <v>404</v>
      </c>
      <c r="Y433" s="327" t="s">
        <v>23</v>
      </c>
      <c r="AA433" s="341">
        <f t="shared" si="55"/>
        <v>20.5</v>
      </c>
      <c r="AB433" s="342" t="str">
        <f t="shared" si="55"/>
        <v>x</v>
      </c>
      <c r="AC433" s="343">
        <f t="shared" si="56"/>
        <v>221</v>
      </c>
      <c r="AD433" s="343" t="str">
        <f t="shared" si="56"/>
        <v>x</v>
      </c>
      <c r="AE433" s="342">
        <f t="shared" si="57"/>
        <v>22</v>
      </c>
      <c r="AF433" s="342" t="str">
        <f t="shared" si="57"/>
        <v>x</v>
      </c>
      <c r="AG433" s="343">
        <f t="shared" si="58"/>
        <v>225</v>
      </c>
      <c r="AH433" s="343" t="str">
        <f t="shared" si="58"/>
        <v>x</v>
      </c>
      <c r="AI433" s="342">
        <f t="shared" si="59"/>
        <v>24</v>
      </c>
      <c r="AJ433" s="342" t="str">
        <f t="shared" si="59"/>
        <v>x</v>
      </c>
      <c r="AK433" s="343">
        <f t="shared" si="60"/>
        <v>404</v>
      </c>
      <c r="AL433" s="348" t="str">
        <f t="shared" si="60"/>
        <v>x</v>
      </c>
      <c r="AN433" s="342" t="str">
        <f>IF(ISERROR(VLOOKUP($I433,'TB. Bantuan'!$C$3:$E$28,2,0)=0),"x",VLOOKUP($I433,'TB. Bantuan'!$C$3:$E$28,2,0))</f>
        <v>N</v>
      </c>
      <c r="AO433" s="342" t="str">
        <f>IF(ISERROR(VLOOKUP($Q433,'TB. Bantuan'!$C$3:$E$28,2,0)=0),"x",VLOOKUP($Q433,'TB. Bantuan'!$C$3:$E$28,2,0))</f>
        <v>N</v>
      </c>
      <c r="AP433" s="342" t="str">
        <f>IF(ISERROR(VLOOKUP($Y433,'TB. Bantuan'!$C$3:$E$28,2,0)=0),"x",VLOOKUP($Y433,'TB. Bantuan'!$C$3:$E$28,2,0))</f>
        <v>N</v>
      </c>
    </row>
    <row r="434" spans="2:42">
      <c r="B434" s="319" t="s">
        <v>21</v>
      </c>
      <c r="C434" s="323">
        <f t="shared" si="61"/>
        <v>428</v>
      </c>
      <c r="D434" s="324" t="s">
        <v>1</v>
      </c>
      <c r="E434" s="324">
        <v>12</v>
      </c>
      <c r="F434" s="324" t="s">
        <v>19</v>
      </c>
      <c r="G434" s="325">
        <v>22.5</v>
      </c>
      <c r="H434" s="325">
        <v>283</v>
      </c>
      <c r="I434" s="327" t="s">
        <v>23</v>
      </c>
      <c r="K434" s="323">
        <f t="shared" si="62"/>
        <v>428</v>
      </c>
      <c r="L434" s="324" t="s">
        <v>1</v>
      </c>
      <c r="M434" s="324">
        <v>11</v>
      </c>
      <c r="N434" s="324" t="s">
        <v>19</v>
      </c>
      <c r="O434" s="325">
        <v>2</v>
      </c>
      <c r="P434" s="325">
        <v>195</v>
      </c>
      <c r="Q434" s="327" t="s">
        <v>23</v>
      </c>
      <c r="S434" s="323">
        <f t="shared" si="63"/>
        <v>428</v>
      </c>
      <c r="T434" s="324" t="s">
        <v>1</v>
      </c>
      <c r="U434" s="324">
        <v>10</v>
      </c>
      <c r="V434" s="324" t="s">
        <v>19</v>
      </c>
      <c r="W434" s="325">
        <v>25</v>
      </c>
      <c r="X434" s="325">
        <v>282</v>
      </c>
      <c r="Y434" s="327" t="s">
        <v>23</v>
      </c>
      <c r="AA434" s="341">
        <f t="shared" si="55"/>
        <v>22.5</v>
      </c>
      <c r="AB434" s="342" t="str">
        <f t="shared" si="55"/>
        <v>x</v>
      </c>
      <c r="AC434" s="343">
        <f t="shared" si="56"/>
        <v>283</v>
      </c>
      <c r="AD434" s="343" t="str">
        <f t="shared" si="56"/>
        <v>x</v>
      </c>
      <c r="AE434" s="342">
        <f t="shared" si="57"/>
        <v>2</v>
      </c>
      <c r="AF434" s="342" t="str">
        <f t="shared" si="57"/>
        <v>x</v>
      </c>
      <c r="AG434" s="343">
        <f t="shared" si="58"/>
        <v>195</v>
      </c>
      <c r="AH434" s="343" t="str">
        <f t="shared" si="58"/>
        <v>x</v>
      </c>
      <c r="AI434" s="342">
        <f t="shared" si="59"/>
        <v>25</v>
      </c>
      <c r="AJ434" s="342" t="str">
        <f t="shared" si="59"/>
        <v>x</v>
      </c>
      <c r="AK434" s="343">
        <f t="shared" si="60"/>
        <v>282</v>
      </c>
      <c r="AL434" s="348" t="str">
        <f t="shared" si="60"/>
        <v>x</v>
      </c>
      <c r="AN434" s="342" t="str">
        <f>IF(ISERROR(VLOOKUP($I434,'TB. Bantuan'!$C$3:$E$28,2,0)=0),"x",VLOOKUP($I434,'TB. Bantuan'!$C$3:$E$28,2,0))</f>
        <v>N</v>
      </c>
      <c r="AO434" s="342" t="str">
        <f>IF(ISERROR(VLOOKUP($Q434,'TB. Bantuan'!$C$3:$E$28,2,0)=0),"x",VLOOKUP($Q434,'TB. Bantuan'!$C$3:$E$28,2,0))</f>
        <v>N</v>
      </c>
      <c r="AP434" s="342" t="str">
        <f>IF(ISERROR(VLOOKUP($Y434,'TB. Bantuan'!$C$3:$E$28,2,0)=0),"x",VLOOKUP($Y434,'TB. Bantuan'!$C$3:$E$28,2,0))</f>
        <v>N</v>
      </c>
    </row>
    <row r="435" spans="2:42">
      <c r="B435" s="319" t="s">
        <v>21</v>
      </c>
      <c r="C435" s="323">
        <f t="shared" si="61"/>
        <v>429</v>
      </c>
      <c r="D435" s="324" t="s">
        <v>1</v>
      </c>
      <c r="E435" s="324">
        <v>12</v>
      </c>
      <c r="F435" s="324" t="s">
        <v>19</v>
      </c>
      <c r="G435" s="325">
        <v>29</v>
      </c>
      <c r="H435" s="325">
        <v>332</v>
      </c>
      <c r="I435" s="327" t="s">
        <v>23</v>
      </c>
      <c r="K435" s="323">
        <f t="shared" si="62"/>
        <v>429</v>
      </c>
      <c r="L435" s="324" t="s">
        <v>1</v>
      </c>
      <c r="M435" s="324">
        <v>11</v>
      </c>
      <c r="N435" s="324" t="s">
        <v>19</v>
      </c>
      <c r="O435" s="325">
        <v>14</v>
      </c>
      <c r="P435" s="325">
        <v>185</v>
      </c>
      <c r="Q435" s="327" t="s">
        <v>24</v>
      </c>
      <c r="S435" s="323">
        <f t="shared" si="63"/>
        <v>429</v>
      </c>
      <c r="T435" s="324" t="s">
        <v>1</v>
      </c>
      <c r="U435" s="324">
        <v>10</v>
      </c>
      <c r="V435" s="324" t="s">
        <v>19</v>
      </c>
      <c r="W435" s="325">
        <v>18</v>
      </c>
      <c r="X435" s="325">
        <v>205</v>
      </c>
      <c r="Y435" s="327" t="s">
        <v>23</v>
      </c>
      <c r="AA435" s="341">
        <f t="shared" si="55"/>
        <v>29</v>
      </c>
      <c r="AB435" s="342" t="str">
        <f t="shared" si="55"/>
        <v>x</v>
      </c>
      <c r="AC435" s="343">
        <f t="shared" si="56"/>
        <v>332</v>
      </c>
      <c r="AD435" s="343" t="str">
        <f t="shared" si="56"/>
        <v>x</v>
      </c>
      <c r="AE435" s="342">
        <f t="shared" si="57"/>
        <v>14</v>
      </c>
      <c r="AF435" s="342" t="str">
        <f t="shared" si="57"/>
        <v>x</v>
      </c>
      <c r="AG435" s="343">
        <f t="shared" si="58"/>
        <v>185</v>
      </c>
      <c r="AH435" s="343" t="str">
        <f t="shared" si="58"/>
        <v>x</v>
      </c>
      <c r="AI435" s="342">
        <f t="shared" si="59"/>
        <v>18</v>
      </c>
      <c r="AJ435" s="342" t="str">
        <f t="shared" si="59"/>
        <v>x</v>
      </c>
      <c r="AK435" s="343">
        <f t="shared" si="60"/>
        <v>205</v>
      </c>
      <c r="AL435" s="348" t="str">
        <f t="shared" si="60"/>
        <v>x</v>
      </c>
      <c r="AN435" s="342" t="str">
        <f>IF(ISERROR(VLOOKUP($I435,'TB. Bantuan'!$C$3:$E$28,2,0)=0),"x",VLOOKUP($I435,'TB. Bantuan'!$C$3:$E$28,2,0))</f>
        <v>N</v>
      </c>
      <c r="AO435" s="342" t="str">
        <f>IF(ISERROR(VLOOKUP($Q435,'TB. Bantuan'!$C$3:$E$28,2,0)=0),"x",VLOOKUP($Q435,'TB. Bantuan'!$C$3:$E$28,2,0))</f>
        <v>DT</v>
      </c>
      <c r="AP435" s="342" t="str">
        <f>IF(ISERROR(VLOOKUP($Y435,'TB. Bantuan'!$C$3:$E$28,2,0)=0),"x",VLOOKUP($Y435,'TB. Bantuan'!$C$3:$E$28,2,0))</f>
        <v>N</v>
      </c>
    </row>
    <row r="436" spans="2:42">
      <c r="B436" s="319" t="s">
        <v>21</v>
      </c>
      <c r="C436" s="323">
        <f t="shared" si="61"/>
        <v>430</v>
      </c>
      <c r="D436" s="324" t="s">
        <v>1</v>
      </c>
      <c r="E436" s="324">
        <v>12</v>
      </c>
      <c r="F436" s="324" t="s">
        <v>19</v>
      </c>
      <c r="G436" s="325">
        <v>18</v>
      </c>
      <c r="H436" s="325">
        <v>196</v>
      </c>
      <c r="I436" s="327" t="s">
        <v>23</v>
      </c>
      <c r="K436" s="323">
        <f t="shared" si="62"/>
        <v>430</v>
      </c>
      <c r="L436" s="324" t="s">
        <v>1</v>
      </c>
      <c r="M436" s="324">
        <v>11</v>
      </c>
      <c r="N436" s="324" t="s">
        <v>19</v>
      </c>
      <c r="O436" s="325">
        <v>24</v>
      </c>
      <c r="P436" s="325">
        <v>305</v>
      </c>
      <c r="Q436" s="327" t="s">
        <v>23</v>
      </c>
      <c r="S436" s="323">
        <f t="shared" si="63"/>
        <v>430</v>
      </c>
      <c r="T436" s="324" t="s">
        <v>1</v>
      </c>
      <c r="U436" s="324">
        <v>10</v>
      </c>
      <c r="V436" s="324" t="s">
        <v>19</v>
      </c>
      <c r="W436" s="325">
        <v>22</v>
      </c>
      <c r="X436" s="325">
        <v>173</v>
      </c>
      <c r="Y436" s="327" t="s">
        <v>23</v>
      </c>
      <c r="AA436" s="341">
        <f t="shared" si="55"/>
        <v>18</v>
      </c>
      <c r="AB436" s="342" t="str">
        <f t="shared" si="55"/>
        <v>x</v>
      </c>
      <c r="AC436" s="343">
        <f t="shared" si="56"/>
        <v>196</v>
      </c>
      <c r="AD436" s="343" t="str">
        <f t="shared" si="56"/>
        <v>x</v>
      </c>
      <c r="AE436" s="342">
        <f t="shared" si="57"/>
        <v>24</v>
      </c>
      <c r="AF436" s="342" t="str">
        <f t="shared" si="57"/>
        <v>x</v>
      </c>
      <c r="AG436" s="343">
        <f t="shared" si="58"/>
        <v>305</v>
      </c>
      <c r="AH436" s="343" t="str">
        <f t="shared" si="58"/>
        <v>x</v>
      </c>
      <c r="AI436" s="342">
        <f t="shared" si="59"/>
        <v>22</v>
      </c>
      <c r="AJ436" s="342" t="str">
        <f t="shared" si="59"/>
        <v>x</v>
      </c>
      <c r="AK436" s="343">
        <f t="shared" si="60"/>
        <v>173</v>
      </c>
      <c r="AL436" s="348" t="str">
        <f t="shared" si="60"/>
        <v>x</v>
      </c>
      <c r="AN436" s="342" t="str">
        <f>IF(ISERROR(VLOOKUP($I436,'TB. Bantuan'!$C$3:$E$28,2,0)=0),"x",VLOOKUP($I436,'TB. Bantuan'!$C$3:$E$28,2,0))</f>
        <v>N</v>
      </c>
      <c r="AO436" s="342" t="str">
        <f>IF(ISERROR(VLOOKUP($Q436,'TB. Bantuan'!$C$3:$E$28,2,0)=0),"x",VLOOKUP($Q436,'TB. Bantuan'!$C$3:$E$28,2,0))</f>
        <v>N</v>
      </c>
      <c r="AP436" s="342" t="str">
        <f>IF(ISERROR(VLOOKUP($Y436,'TB. Bantuan'!$C$3:$E$28,2,0)=0),"x",VLOOKUP($Y436,'TB. Bantuan'!$C$3:$E$28,2,0))</f>
        <v>N</v>
      </c>
    </row>
    <row r="437" spans="2:42">
      <c r="B437" s="319" t="s">
        <v>21</v>
      </c>
      <c r="C437" s="323">
        <f t="shared" si="61"/>
        <v>431</v>
      </c>
      <c r="D437" s="324" t="s">
        <v>1</v>
      </c>
      <c r="E437" s="324">
        <v>12</v>
      </c>
      <c r="F437" s="324" t="s">
        <v>19</v>
      </c>
      <c r="G437" s="325">
        <v>19</v>
      </c>
      <c r="H437" s="325">
        <v>201</v>
      </c>
      <c r="I437" s="327" t="s">
        <v>23</v>
      </c>
      <c r="K437" s="323">
        <f t="shared" si="62"/>
        <v>431</v>
      </c>
      <c r="L437" s="324" t="s">
        <v>1</v>
      </c>
      <c r="M437" s="324">
        <v>11</v>
      </c>
      <c r="N437" s="324" t="s">
        <v>19</v>
      </c>
      <c r="O437" s="325">
        <v>17</v>
      </c>
      <c r="P437" s="325">
        <v>232</v>
      </c>
      <c r="Q437" s="327" t="s">
        <v>23</v>
      </c>
      <c r="S437" s="323">
        <f t="shared" si="63"/>
        <v>431</v>
      </c>
      <c r="T437" s="324" t="s">
        <v>1</v>
      </c>
      <c r="U437" s="324">
        <v>10</v>
      </c>
      <c r="V437" s="324" t="s">
        <v>19</v>
      </c>
      <c r="W437" s="325">
        <v>24</v>
      </c>
      <c r="X437" s="325">
        <v>287</v>
      </c>
      <c r="Y437" s="327" t="s">
        <v>23</v>
      </c>
      <c r="AA437" s="341">
        <f t="shared" si="55"/>
        <v>19</v>
      </c>
      <c r="AB437" s="342" t="str">
        <f t="shared" si="55"/>
        <v>x</v>
      </c>
      <c r="AC437" s="343">
        <f t="shared" si="56"/>
        <v>201</v>
      </c>
      <c r="AD437" s="343" t="str">
        <f t="shared" si="56"/>
        <v>x</v>
      </c>
      <c r="AE437" s="342">
        <f t="shared" si="57"/>
        <v>17</v>
      </c>
      <c r="AF437" s="342" t="str">
        <f t="shared" si="57"/>
        <v>x</v>
      </c>
      <c r="AG437" s="343">
        <f t="shared" si="58"/>
        <v>232</v>
      </c>
      <c r="AH437" s="343" t="str">
        <f t="shared" si="58"/>
        <v>x</v>
      </c>
      <c r="AI437" s="342">
        <f t="shared" si="59"/>
        <v>24</v>
      </c>
      <c r="AJ437" s="342" t="str">
        <f t="shared" si="59"/>
        <v>x</v>
      </c>
      <c r="AK437" s="343">
        <f t="shared" si="60"/>
        <v>287</v>
      </c>
      <c r="AL437" s="348" t="str">
        <f t="shared" si="60"/>
        <v>x</v>
      </c>
      <c r="AN437" s="342" t="str">
        <f>IF(ISERROR(VLOOKUP($I437,'TB. Bantuan'!$C$3:$E$28,2,0)=0),"x",VLOOKUP($I437,'TB. Bantuan'!$C$3:$E$28,2,0))</f>
        <v>N</v>
      </c>
      <c r="AO437" s="342" t="str">
        <f>IF(ISERROR(VLOOKUP($Q437,'TB. Bantuan'!$C$3:$E$28,2,0)=0),"x",VLOOKUP($Q437,'TB. Bantuan'!$C$3:$E$28,2,0))</f>
        <v>N</v>
      </c>
      <c r="AP437" s="342" t="str">
        <f>IF(ISERROR(VLOOKUP($Y437,'TB. Bantuan'!$C$3:$E$28,2,0)=0),"x",VLOOKUP($Y437,'TB. Bantuan'!$C$3:$E$28,2,0))</f>
        <v>N</v>
      </c>
    </row>
    <row r="438" spans="2:42">
      <c r="B438" s="319" t="s">
        <v>21</v>
      </c>
      <c r="C438" s="323">
        <f t="shared" si="61"/>
        <v>432</v>
      </c>
      <c r="D438" s="324" t="s">
        <v>1</v>
      </c>
      <c r="E438" s="324">
        <v>12</v>
      </c>
      <c r="F438" s="324" t="s">
        <v>19</v>
      </c>
      <c r="G438" s="325">
        <v>17</v>
      </c>
      <c r="H438" s="325">
        <v>276</v>
      </c>
      <c r="I438" s="327" t="s">
        <v>23</v>
      </c>
      <c r="K438" s="323">
        <f t="shared" si="62"/>
        <v>432</v>
      </c>
      <c r="L438" s="324" t="s">
        <v>1</v>
      </c>
      <c r="M438" s="324">
        <v>11</v>
      </c>
      <c r="N438" s="324" t="s">
        <v>19</v>
      </c>
      <c r="O438" s="325">
        <v>25</v>
      </c>
      <c r="P438" s="325">
        <v>246</v>
      </c>
      <c r="Q438" s="327" t="s">
        <v>23</v>
      </c>
      <c r="S438" s="323">
        <f t="shared" si="63"/>
        <v>432</v>
      </c>
      <c r="T438" s="324" t="s">
        <v>1</v>
      </c>
      <c r="U438" s="324">
        <v>10</v>
      </c>
      <c r="V438" s="324" t="s">
        <v>19</v>
      </c>
      <c r="W438" s="325">
        <v>23</v>
      </c>
      <c r="X438" s="325">
        <v>272</v>
      </c>
      <c r="Y438" s="327" t="s">
        <v>23</v>
      </c>
      <c r="AA438" s="341">
        <f t="shared" si="55"/>
        <v>17</v>
      </c>
      <c r="AB438" s="342" t="str">
        <f t="shared" si="55"/>
        <v>x</v>
      </c>
      <c r="AC438" s="343">
        <f t="shared" si="56"/>
        <v>276</v>
      </c>
      <c r="AD438" s="343" t="str">
        <f t="shared" si="56"/>
        <v>x</v>
      </c>
      <c r="AE438" s="342">
        <f t="shared" si="57"/>
        <v>25</v>
      </c>
      <c r="AF438" s="342" t="str">
        <f t="shared" si="57"/>
        <v>x</v>
      </c>
      <c r="AG438" s="343">
        <f t="shared" si="58"/>
        <v>246</v>
      </c>
      <c r="AH438" s="343" t="str">
        <f t="shared" si="58"/>
        <v>x</v>
      </c>
      <c r="AI438" s="342">
        <f t="shared" si="59"/>
        <v>23</v>
      </c>
      <c r="AJ438" s="342" t="str">
        <f t="shared" si="59"/>
        <v>x</v>
      </c>
      <c r="AK438" s="343">
        <f t="shared" si="60"/>
        <v>272</v>
      </c>
      <c r="AL438" s="348" t="str">
        <f t="shared" si="60"/>
        <v>x</v>
      </c>
      <c r="AN438" s="342" t="str">
        <f>IF(ISERROR(VLOOKUP($I438,'TB. Bantuan'!$C$3:$E$28,2,0)=0),"x",VLOOKUP($I438,'TB. Bantuan'!$C$3:$E$28,2,0))</f>
        <v>N</v>
      </c>
      <c r="AO438" s="342" t="str">
        <f>IF(ISERROR(VLOOKUP($Q438,'TB. Bantuan'!$C$3:$E$28,2,0)=0),"x",VLOOKUP($Q438,'TB. Bantuan'!$C$3:$E$28,2,0))</f>
        <v>N</v>
      </c>
      <c r="AP438" s="342" t="str">
        <f>IF(ISERROR(VLOOKUP($Y438,'TB. Bantuan'!$C$3:$E$28,2,0)=0),"x",VLOOKUP($Y438,'TB. Bantuan'!$C$3:$E$28,2,0))</f>
        <v>N</v>
      </c>
    </row>
    <row r="439" spans="2:42">
      <c r="B439" s="319" t="s">
        <v>21</v>
      </c>
      <c r="C439" s="323">
        <f t="shared" si="61"/>
        <v>433</v>
      </c>
      <c r="D439" s="324" t="s">
        <v>1</v>
      </c>
      <c r="E439" s="324">
        <v>12</v>
      </c>
      <c r="F439" s="324" t="s">
        <v>19</v>
      </c>
      <c r="G439" s="325">
        <v>21</v>
      </c>
      <c r="H439" s="325">
        <v>195</v>
      </c>
      <c r="I439" s="327" t="s">
        <v>23</v>
      </c>
      <c r="K439" s="323">
        <f t="shared" si="62"/>
        <v>433</v>
      </c>
      <c r="L439" s="324" t="s">
        <v>1</v>
      </c>
      <c r="M439" s="324">
        <v>11</v>
      </c>
      <c r="N439" s="324" t="s">
        <v>19</v>
      </c>
      <c r="O439" s="325">
        <v>21</v>
      </c>
      <c r="P439" s="325">
        <v>233</v>
      </c>
      <c r="Q439" s="327" t="s">
        <v>24</v>
      </c>
      <c r="S439" s="323">
        <f t="shared" si="63"/>
        <v>433</v>
      </c>
      <c r="T439" s="324" t="s">
        <v>1</v>
      </c>
      <c r="U439" s="324">
        <v>10</v>
      </c>
      <c r="V439" s="324" t="s">
        <v>19</v>
      </c>
      <c r="W439" s="325">
        <v>26</v>
      </c>
      <c r="X439" s="325">
        <v>295</v>
      </c>
      <c r="Y439" s="327" t="s">
        <v>23</v>
      </c>
      <c r="AA439" s="341">
        <f t="shared" si="55"/>
        <v>21</v>
      </c>
      <c r="AB439" s="342" t="str">
        <f t="shared" si="55"/>
        <v>x</v>
      </c>
      <c r="AC439" s="343">
        <f t="shared" si="56"/>
        <v>195</v>
      </c>
      <c r="AD439" s="343" t="str">
        <f t="shared" si="56"/>
        <v>x</v>
      </c>
      <c r="AE439" s="342">
        <f t="shared" si="57"/>
        <v>21</v>
      </c>
      <c r="AF439" s="342" t="str">
        <f t="shared" si="57"/>
        <v>x</v>
      </c>
      <c r="AG439" s="343">
        <f t="shared" si="58"/>
        <v>233</v>
      </c>
      <c r="AH439" s="343" t="str">
        <f t="shared" si="58"/>
        <v>x</v>
      </c>
      <c r="AI439" s="342">
        <f t="shared" si="59"/>
        <v>26</v>
      </c>
      <c r="AJ439" s="342" t="str">
        <f t="shared" si="59"/>
        <v>x</v>
      </c>
      <c r="AK439" s="343">
        <f t="shared" si="60"/>
        <v>295</v>
      </c>
      <c r="AL439" s="348" t="str">
        <f t="shared" si="60"/>
        <v>x</v>
      </c>
      <c r="AN439" s="342" t="str">
        <f>IF(ISERROR(VLOOKUP($I439,'TB. Bantuan'!$C$3:$E$28,2,0)=0),"x",VLOOKUP($I439,'TB. Bantuan'!$C$3:$E$28,2,0))</f>
        <v>N</v>
      </c>
      <c r="AO439" s="342" t="str">
        <f>IF(ISERROR(VLOOKUP($Q439,'TB. Bantuan'!$C$3:$E$28,2,0)=0),"x",VLOOKUP($Q439,'TB. Bantuan'!$C$3:$E$28,2,0))</f>
        <v>DT</v>
      </c>
      <c r="AP439" s="342" t="str">
        <f>IF(ISERROR(VLOOKUP($Y439,'TB. Bantuan'!$C$3:$E$28,2,0)=0),"x",VLOOKUP($Y439,'TB. Bantuan'!$C$3:$E$28,2,0))</f>
        <v>N</v>
      </c>
    </row>
    <row r="440" spans="2:42">
      <c r="B440" s="319" t="s">
        <v>21</v>
      </c>
      <c r="C440" s="323">
        <f t="shared" si="61"/>
        <v>434</v>
      </c>
      <c r="D440" s="324" t="s">
        <v>1</v>
      </c>
      <c r="E440" s="324">
        <v>12</v>
      </c>
      <c r="F440" s="324" t="s">
        <v>19</v>
      </c>
      <c r="G440" s="325">
        <v>25</v>
      </c>
      <c r="H440" s="325">
        <v>226</v>
      </c>
      <c r="I440" s="327" t="s">
        <v>23</v>
      </c>
      <c r="K440" s="323">
        <f t="shared" si="62"/>
        <v>434</v>
      </c>
      <c r="L440" s="324" t="s">
        <v>1</v>
      </c>
      <c r="M440" s="324">
        <v>11</v>
      </c>
      <c r="N440" s="324" t="s">
        <v>19</v>
      </c>
      <c r="O440" s="325">
        <v>21</v>
      </c>
      <c r="P440" s="325">
        <v>240</v>
      </c>
      <c r="Q440" s="327" t="s">
        <v>23</v>
      </c>
      <c r="S440" s="323">
        <f t="shared" si="63"/>
        <v>434</v>
      </c>
      <c r="T440" s="324" t="s">
        <v>1</v>
      </c>
      <c r="U440" s="324">
        <v>10</v>
      </c>
      <c r="V440" s="324" t="s">
        <v>19</v>
      </c>
      <c r="W440" s="325">
        <v>25</v>
      </c>
      <c r="X440" s="325">
        <v>265</v>
      </c>
      <c r="Y440" s="327" t="s">
        <v>23</v>
      </c>
      <c r="AA440" s="341">
        <f t="shared" si="55"/>
        <v>25</v>
      </c>
      <c r="AB440" s="342" t="str">
        <f t="shared" si="55"/>
        <v>x</v>
      </c>
      <c r="AC440" s="343">
        <f t="shared" si="56"/>
        <v>226</v>
      </c>
      <c r="AD440" s="343" t="str">
        <f t="shared" si="56"/>
        <v>x</v>
      </c>
      <c r="AE440" s="342">
        <f t="shared" si="57"/>
        <v>21</v>
      </c>
      <c r="AF440" s="342" t="str">
        <f t="shared" si="57"/>
        <v>x</v>
      </c>
      <c r="AG440" s="343">
        <f t="shared" si="58"/>
        <v>240</v>
      </c>
      <c r="AH440" s="343" t="str">
        <f t="shared" si="58"/>
        <v>x</v>
      </c>
      <c r="AI440" s="342">
        <f t="shared" si="59"/>
        <v>25</v>
      </c>
      <c r="AJ440" s="342" t="str">
        <f t="shared" si="59"/>
        <v>x</v>
      </c>
      <c r="AK440" s="343">
        <f t="shared" si="60"/>
        <v>265</v>
      </c>
      <c r="AL440" s="348" t="str">
        <f t="shared" si="60"/>
        <v>x</v>
      </c>
      <c r="AN440" s="342" t="str">
        <f>IF(ISERROR(VLOOKUP($I440,'TB. Bantuan'!$C$3:$E$28,2,0)=0),"x",VLOOKUP($I440,'TB. Bantuan'!$C$3:$E$28,2,0))</f>
        <v>N</v>
      </c>
      <c r="AO440" s="342" t="str">
        <f>IF(ISERROR(VLOOKUP($Q440,'TB. Bantuan'!$C$3:$E$28,2,0)=0),"x",VLOOKUP($Q440,'TB. Bantuan'!$C$3:$E$28,2,0))</f>
        <v>N</v>
      </c>
      <c r="AP440" s="342" t="str">
        <f>IF(ISERROR(VLOOKUP($Y440,'TB. Bantuan'!$C$3:$E$28,2,0)=0),"x",VLOOKUP($Y440,'TB. Bantuan'!$C$3:$E$28,2,0))</f>
        <v>N</v>
      </c>
    </row>
    <row r="441" spans="2:42">
      <c r="B441" s="319" t="s">
        <v>21</v>
      </c>
      <c r="C441" s="323">
        <f t="shared" si="61"/>
        <v>435</v>
      </c>
      <c r="D441" s="324" t="s">
        <v>1</v>
      </c>
      <c r="E441" s="324">
        <v>12</v>
      </c>
      <c r="F441" s="324" t="s">
        <v>19</v>
      </c>
      <c r="G441" s="325">
        <v>22</v>
      </c>
      <c r="H441" s="325">
        <v>403</v>
      </c>
      <c r="I441" s="327" t="s">
        <v>23</v>
      </c>
      <c r="K441" s="323">
        <f t="shared" si="62"/>
        <v>435</v>
      </c>
      <c r="L441" s="324" t="s">
        <v>1</v>
      </c>
      <c r="M441" s="324">
        <v>11</v>
      </c>
      <c r="N441" s="324" t="s">
        <v>19</v>
      </c>
      <c r="O441" s="325">
        <v>23</v>
      </c>
      <c r="P441" s="325">
        <v>432</v>
      </c>
      <c r="Q441" s="327" t="s">
        <v>22</v>
      </c>
      <c r="S441" s="323">
        <f t="shared" si="63"/>
        <v>435</v>
      </c>
      <c r="T441" s="324" t="s">
        <v>1</v>
      </c>
      <c r="U441" s="324">
        <v>10</v>
      </c>
      <c r="V441" s="324" t="s">
        <v>19</v>
      </c>
      <c r="W441" s="325">
        <v>22</v>
      </c>
      <c r="X441" s="325">
        <v>775</v>
      </c>
      <c r="Y441" s="327" t="s">
        <v>33</v>
      </c>
      <c r="AA441" s="341">
        <f t="shared" si="55"/>
        <v>22</v>
      </c>
      <c r="AB441" s="342" t="str">
        <f t="shared" si="55"/>
        <v>x</v>
      </c>
      <c r="AC441" s="343">
        <f t="shared" si="56"/>
        <v>403</v>
      </c>
      <c r="AD441" s="343" t="str">
        <f t="shared" si="56"/>
        <v>x</v>
      </c>
      <c r="AE441" s="342">
        <f t="shared" si="57"/>
        <v>23</v>
      </c>
      <c r="AF441" s="342" t="str">
        <f t="shared" si="57"/>
        <v>x</v>
      </c>
      <c r="AG441" s="343">
        <f t="shared" si="58"/>
        <v>432</v>
      </c>
      <c r="AH441" s="343" t="str">
        <f t="shared" si="58"/>
        <v>x</v>
      </c>
      <c r="AI441" s="342">
        <f t="shared" si="59"/>
        <v>22</v>
      </c>
      <c r="AJ441" s="342" t="str">
        <f t="shared" si="59"/>
        <v>x</v>
      </c>
      <c r="AK441" s="343">
        <f t="shared" si="60"/>
        <v>775</v>
      </c>
      <c r="AL441" s="348" t="str">
        <f t="shared" si="60"/>
        <v>x</v>
      </c>
      <c r="AN441" s="342" t="str">
        <f>IF(ISERROR(VLOOKUP($I441,'TB. Bantuan'!$C$3:$E$28,2,0)=0),"x",VLOOKUP($I441,'TB. Bantuan'!$C$3:$E$28,2,0))</f>
        <v>N</v>
      </c>
      <c r="AO441" s="342" t="str">
        <f>IF(ISERROR(VLOOKUP($Q441,'TB. Bantuan'!$C$3:$E$28,2,0)=0),"x",VLOOKUP($Q441,'TB. Bantuan'!$C$3:$E$28,2,0))</f>
        <v>T2</v>
      </c>
      <c r="AP441" s="342" t="str">
        <f>IF(ISERROR(VLOOKUP($Y441,'TB. Bantuan'!$C$3:$E$28,2,0)=0),"x",VLOOKUP($Y441,'TB. Bantuan'!$C$3:$E$28,2,0))</f>
        <v>C3</v>
      </c>
    </row>
    <row r="442" spans="2:42">
      <c r="B442" s="319" t="s">
        <v>21</v>
      </c>
      <c r="C442" s="323">
        <f t="shared" si="61"/>
        <v>436</v>
      </c>
      <c r="D442" s="324" t="s">
        <v>1</v>
      </c>
      <c r="E442" s="324">
        <v>12</v>
      </c>
      <c r="F442" s="324" t="s">
        <v>19</v>
      </c>
      <c r="G442" s="325">
        <v>20</v>
      </c>
      <c r="H442" s="325">
        <v>179</v>
      </c>
      <c r="I442" s="327" t="s">
        <v>23</v>
      </c>
      <c r="K442" s="323">
        <f t="shared" si="62"/>
        <v>436</v>
      </c>
      <c r="L442" s="324" t="s">
        <v>1</v>
      </c>
      <c r="M442" s="324">
        <v>11</v>
      </c>
      <c r="N442" s="324" t="s">
        <v>19</v>
      </c>
      <c r="O442" s="325">
        <v>20</v>
      </c>
      <c r="P442" s="325">
        <v>148</v>
      </c>
      <c r="Q442" s="327" t="s">
        <v>23</v>
      </c>
      <c r="S442" s="323">
        <f t="shared" si="63"/>
        <v>436</v>
      </c>
      <c r="T442" s="324" t="s">
        <v>1</v>
      </c>
      <c r="U442" s="324">
        <v>10</v>
      </c>
      <c r="V442" s="324" t="s">
        <v>19</v>
      </c>
      <c r="W442" s="325">
        <v>24</v>
      </c>
      <c r="X442" s="325">
        <v>258</v>
      </c>
      <c r="Y442" s="327" t="s">
        <v>23</v>
      </c>
      <c r="AA442" s="341">
        <f t="shared" si="55"/>
        <v>20</v>
      </c>
      <c r="AB442" s="342" t="str">
        <f t="shared" si="55"/>
        <v>x</v>
      </c>
      <c r="AC442" s="343">
        <f t="shared" si="56"/>
        <v>179</v>
      </c>
      <c r="AD442" s="343" t="str">
        <f t="shared" si="56"/>
        <v>x</v>
      </c>
      <c r="AE442" s="342">
        <f t="shared" si="57"/>
        <v>20</v>
      </c>
      <c r="AF442" s="342" t="str">
        <f t="shared" si="57"/>
        <v>x</v>
      </c>
      <c r="AG442" s="343">
        <f t="shared" si="58"/>
        <v>148</v>
      </c>
      <c r="AH442" s="343" t="str">
        <f t="shared" si="58"/>
        <v>x</v>
      </c>
      <c r="AI442" s="342">
        <f t="shared" si="59"/>
        <v>24</v>
      </c>
      <c r="AJ442" s="342" t="str">
        <f t="shared" si="59"/>
        <v>x</v>
      </c>
      <c r="AK442" s="343">
        <f t="shared" si="60"/>
        <v>258</v>
      </c>
      <c r="AL442" s="348" t="str">
        <f t="shared" si="60"/>
        <v>x</v>
      </c>
      <c r="AN442" s="342" t="str">
        <f>IF(ISERROR(VLOOKUP($I442,'TB. Bantuan'!$C$3:$E$28,2,0)=0),"x",VLOOKUP($I442,'TB. Bantuan'!$C$3:$E$28,2,0))</f>
        <v>N</v>
      </c>
      <c r="AO442" s="342" t="str">
        <f>IF(ISERROR(VLOOKUP($Q442,'TB. Bantuan'!$C$3:$E$28,2,0)=0),"x",VLOOKUP($Q442,'TB. Bantuan'!$C$3:$E$28,2,0))</f>
        <v>N</v>
      </c>
      <c r="AP442" s="342" t="str">
        <f>IF(ISERROR(VLOOKUP($Y442,'TB. Bantuan'!$C$3:$E$28,2,0)=0),"x",VLOOKUP($Y442,'TB. Bantuan'!$C$3:$E$28,2,0))</f>
        <v>N</v>
      </c>
    </row>
    <row r="443" spans="2:42">
      <c r="B443" s="319" t="s">
        <v>21</v>
      </c>
      <c r="C443" s="323">
        <f t="shared" si="61"/>
        <v>437</v>
      </c>
      <c r="D443" s="324" t="s">
        <v>1</v>
      </c>
      <c r="E443" s="324">
        <v>12</v>
      </c>
      <c r="F443" s="324" t="s">
        <v>19</v>
      </c>
      <c r="G443" s="325">
        <v>16</v>
      </c>
      <c r="H443" s="325">
        <v>154</v>
      </c>
      <c r="I443" s="327" t="s">
        <v>23</v>
      </c>
      <c r="K443" s="323">
        <f t="shared" si="62"/>
        <v>437</v>
      </c>
      <c r="L443" s="324" t="s">
        <v>1</v>
      </c>
      <c r="M443" s="324">
        <v>11</v>
      </c>
      <c r="N443" s="324" t="s">
        <v>19</v>
      </c>
      <c r="O443" s="325">
        <v>22</v>
      </c>
      <c r="P443" s="325">
        <v>243</v>
      </c>
      <c r="Q443" s="327" t="s">
        <v>23</v>
      </c>
      <c r="S443" s="323">
        <f t="shared" si="63"/>
        <v>437</v>
      </c>
      <c r="T443" s="324" t="s">
        <v>1</v>
      </c>
      <c r="U443" s="324">
        <v>10</v>
      </c>
      <c r="V443" s="324" t="s">
        <v>19</v>
      </c>
      <c r="W443" s="325">
        <v>19</v>
      </c>
      <c r="X443" s="325">
        <v>253</v>
      </c>
      <c r="Y443" s="327" t="s">
        <v>23</v>
      </c>
      <c r="AA443" s="341">
        <f t="shared" si="55"/>
        <v>16</v>
      </c>
      <c r="AB443" s="342" t="str">
        <f t="shared" si="55"/>
        <v>x</v>
      </c>
      <c r="AC443" s="343">
        <f t="shared" si="56"/>
        <v>154</v>
      </c>
      <c r="AD443" s="343" t="str">
        <f t="shared" si="56"/>
        <v>x</v>
      </c>
      <c r="AE443" s="342">
        <f t="shared" si="57"/>
        <v>22</v>
      </c>
      <c r="AF443" s="342" t="str">
        <f t="shared" si="57"/>
        <v>x</v>
      </c>
      <c r="AG443" s="343">
        <f t="shared" si="58"/>
        <v>243</v>
      </c>
      <c r="AH443" s="343" t="str">
        <f t="shared" si="58"/>
        <v>x</v>
      </c>
      <c r="AI443" s="342">
        <f t="shared" si="59"/>
        <v>19</v>
      </c>
      <c r="AJ443" s="342" t="str">
        <f t="shared" si="59"/>
        <v>x</v>
      </c>
      <c r="AK443" s="343">
        <f t="shared" si="60"/>
        <v>253</v>
      </c>
      <c r="AL443" s="348" t="str">
        <f t="shared" si="60"/>
        <v>x</v>
      </c>
      <c r="AN443" s="342" t="str">
        <f>IF(ISERROR(VLOOKUP($I443,'TB. Bantuan'!$C$3:$E$28,2,0)=0),"x",VLOOKUP($I443,'TB. Bantuan'!$C$3:$E$28,2,0))</f>
        <v>N</v>
      </c>
      <c r="AO443" s="342" t="str">
        <f>IF(ISERROR(VLOOKUP($Q443,'TB. Bantuan'!$C$3:$E$28,2,0)=0),"x",VLOOKUP($Q443,'TB. Bantuan'!$C$3:$E$28,2,0))</f>
        <v>N</v>
      </c>
      <c r="AP443" s="342" t="str">
        <f>IF(ISERROR(VLOOKUP($Y443,'TB. Bantuan'!$C$3:$E$28,2,0)=0),"x",VLOOKUP($Y443,'TB. Bantuan'!$C$3:$E$28,2,0))</f>
        <v>N</v>
      </c>
    </row>
    <row r="444" spans="2:42">
      <c r="B444" s="319" t="s">
        <v>21</v>
      </c>
      <c r="C444" s="323">
        <f t="shared" si="61"/>
        <v>438</v>
      </c>
      <c r="D444" s="324" t="s">
        <v>1</v>
      </c>
      <c r="E444" s="324">
        <v>12</v>
      </c>
      <c r="F444" s="324" t="s">
        <v>19</v>
      </c>
      <c r="G444" s="325">
        <v>20.5</v>
      </c>
      <c r="H444" s="325">
        <v>311</v>
      </c>
      <c r="I444" s="327" t="s">
        <v>23</v>
      </c>
      <c r="K444" s="323">
        <f t="shared" si="62"/>
        <v>438</v>
      </c>
      <c r="L444" s="324" t="s">
        <v>1</v>
      </c>
      <c r="M444" s="324">
        <v>11</v>
      </c>
      <c r="N444" s="324" t="s">
        <v>19</v>
      </c>
      <c r="O444" s="325">
        <v>22.5</v>
      </c>
      <c r="P444" s="325">
        <v>144</v>
      </c>
      <c r="Q444" s="327" t="s">
        <v>23</v>
      </c>
      <c r="S444" s="323">
        <f t="shared" si="63"/>
        <v>438</v>
      </c>
      <c r="T444" s="324" t="s">
        <v>1</v>
      </c>
      <c r="U444" s="324">
        <v>10</v>
      </c>
      <c r="V444" s="324" t="s">
        <v>19</v>
      </c>
      <c r="W444" s="325">
        <v>24</v>
      </c>
      <c r="X444" s="325">
        <v>316</v>
      </c>
      <c r="Y444" s="327" t="s">
        <v>23</v>
      </c>
      <c r="AA444" s="341">
        <f t="shared" si="55"/>
        <v>20.5</v>
      </c>
      <c r="AB444" s="342" t="str">
        <f t="shared" si="55"/>
        <v>x</v>
      </c>
      <c r="AC444" s="343">
        <f t="shared" si="56"/>
        <v>311</v>
      </c>
      <c r="AD444" s="343" t="str">
        <f t="shared" si="56"/>
        <v>x</v>
      </c>
      <c r="AE444" s="342">
        <f t="shared" si="57"/>
        <v>22.5</v>
      </c>
      <c r="AF444" s="342" t="str">
        <f t="shared" si="57"/>
        <v>x</v>
      </c>
      <c r="AG444" s="343">
        <f t="shared" si="58"/>
        <v>144</v>
      </c>
      <c r="AH444" s="343" t="str">
        <f t="shared" si="58"/>
        <v>x</v>
      </c>
      <c r="AI444" s="342">
        <f t="shared" si="59"/>
        <v>24</v>
      </c>
      <c r="AJ444" s="342" t="str">
        <f t="shared" si="59"/>
        <v>x</v>
      </c>
      <c r="AK444" s="343">
        <f t="shared" si="60"/>
        <v>316</v>
      </c>
      <c r="AL444" s="348" t="str">
        <f t="shared" si="60"/>
        <v>x</v>
      </c>
      <c r="AN444" s="342" t="str">
        <f>IF(ISERROR(VLOOKUP($I444,'TB. Bantuan'!$C$3:$E$28,2,0)=0),"x",VLOOKUP($I444,'TB. Bantuan'!$C$3:$E$28,2,0))</f>
        <v>N</v>
      </c>
      <c r="AO444" s="342" t="str">
        <f>IF(ISERROR(VLOOKUP($Q444,'TB. Bantuan'!$C$3:$E$28,2,0)=0),"x",VLOOKUP($Q444,'TB. Bantuan'!$C$3:$E$28,2,0))</f>
        <v>N</v>
      </c>
      <c r="AP444" s="342" t="str">
        <f>IF(ISERROR(VLOOKUP($Y444,'TB. Bantuan'!$C$3:$E$28,2,0)=0),"x",VLOOKUP($Y444,'TB. Bantuan'!$C$3:$E$28,2,0))</f>
        <v>N</v>
      </c>
    </row>
    <row r="445" spans="2:42">
      <c r="B445" s="319" t="s">
        <v>21</v>
      </c>
      <c r="C445" s="323">
        <f t="shared" si="61"/>
        <v>439</v>
      </c>
      <c r="D445" s="324" t="s">
        <v>1</v>
      </c>
      <c r="E445" s="324">
        <v>12</v>
      </c>
      <c r="F445" s="324" t="s">
        <v>19</v>
      </c>
      <c r="G445" s="325">
        <v>20.5</v>
      </c>
      <c r="H445" s="325">
        <v>191</v>
      </c>
      <c r="I445" s="327" t="s">
        <v>23</v>
      </c>
      <c r="K445" s="323">
        <f t="shared" si="62"/>
        <v>439</v>
      </c>
      <c r="L445" s="324" t="s">
        <v>1</v>
      </c>
      <c r="M445" s="324">
        <v>11</v>
      </c>
      <c r="N445" s="324" t="s">
        <v>19</v>
      </c>
      <c r="O445" s="325">
        <v>25.5</v>
      </c>
      <c r="P445" s="325">
        <v>324</v>
      </c>
      <c r="Q445" s="327" t="s">
        <v>23</v>
      </c>
      <c r="S445" s="323">
        <f t="shared" si="63"/>
        <v>439</v>
      </c>
      <c r="T445" s="324" t="s">
        <v>1</v>
      </c>
      <c r="U445" s="324">
        <v>10</v>
      </c>
      <c r="V445" s="324" t="s">
        <v>19</v>
      </c>
      <c r="W445" s="325">
        <v>19</v>
      </c>
      <c r="X445" s="325">
        <v>189</v>
      </c>
      <c r="Y445" s="327" t="s">
        <v>23</v>
      </c>
      <c r="AA445" s="341">
        <f t="shared" si="55"/>
        <v>20.5</v>
      </c>
      <c r="AB445" s="342" t="str">
        <f t="shared" si="55"/>
        <v>x</v>
      </c>
      <c r="AC445" s="343">
        <f t="shared" si="56"/>
        <v>191</v>
      </c>
      <c r="AD445" s="343" t="str">
        <f t="shared" si="56"/>
        <v>x</v>
      </c>
      <c r="AE445" s="342">
        <f t="shared" si="57"/>
        <v>25.5</v>
      </c>
      <c r="AF445" s="342" t="str">
        <f t="shared" si="57"/>
        <v>x</v>
      </c>
      <c r="AG445" s="343">
        <f t="shared" si="58"/>
        <v>324</v>
      </c>
      <c r="AH445" s="343" t="str">
        <f t="shared" si="58"/>
        <v>x</v>
      </c>
      <c r="AI445" s="342">
        <f t="shared" si="59"/>
        <v>19</v>
      </c>
      <c r="AJ445" s="342" t="str">
        <f t="shared" si="59"/>
        <v>x</v>
      </c>
      <c r="AK445" s="343">
        <f t="shared" si="60"/>
        <v>189</v>
      </c>
      <c r="AL445" s="348" t="str">
        <f t="shared" si="60"/>
        <v>x</v>
      </c>
      <c r="AN445" s="342" t="str">
        <f>IF(ISERROR(VLOOKUP($I445,'TB. Bantuan'!$C$3:$E$28,2,0)=0),"x",VLOOKUP($I445,'TB. Bantuan'!$C$3:$E$28,2,0))</f>
        <v>N</v>
      </c>
      <c r="AO445" s="342" t="str">
        <f>IF(ISERROR(VLOOKUP($Q445,'TB. Bantuan'!$C$3:$E$28,2,0)=0),"x",VLOOKUP($Q445,'TB. Bantuan'!$C$3:$E$28,2,0))</f>
        <v>N</v>
      </c>
      <c r="AP445" s="342" t="str">
        <f>IF(ISERROR(VLOOKUP($Y445,'TB. Bantuan'!$C$3:$E$28,2,0)=0),"x",VLOOKUP($Y445,'TB. Bantuan'!$C$3:$E$28,2,0))</f>
        <v>N</v>
      </c>
    </row>
    <row r="446" spans="2:42">
      <c r="B446" s="319" t="s">
        <v>21</v>
      </c>
      <c r="C446" s="323">
        <f t="shared" si="61"/>
        <v>440</v>
      </c>
      <c r="D446" s="324" t="s">
        <v>1</v>
      </c>
      <c r="E446" s="324">
        <v>12</v>
      </c>
      <c r="F446" s="324" t="s">
        <v>19</v>
      </c>
      <c r="G446" s="325">
        <v>20</v>
      </c>
      <c r="H446" s="325">
        <v>182</v>
      </c>
      <c r="I446" s="327" t="s">
        <v>23</v>
      </c>
      <c r="K446" s="323">
        <f t="shared" si="62"/>
        <v>440</v>
      </c>
      <c r="L446" s="324" t="s">
        <v>1</v>
      </c>
      <c r="M446" s="324">
        <v>11</v>
      </c>
      <c r="N446" s="324" t="s">
        <v>19</v>
      </c>
      <c r="O446" s="325">
        <v>17</v>
      </c>
      <c r="P446" s="325">
        <v>342</v>
      </c>
      <c r="Q446" s="327" t="s">
        <v>29</v>
      </c>
      <c r="S446" s="323">
        <f t="shared" si="63"/>
        <v>440</v>
      </c>
      <c r="T446" s="324" t="s">
        <v>1</v>
      </c>
      <c r="U446" s="324">
        <v>10</v>
      </c>
      <c r="V446" s="324" t="s">
        <v>19</v>
      </c>
      <c r="W446" s="325">
        <v>24</v>
      </c>
      <c r="X446" s="325">
        <v>283</v>
      </c>
      <c r="Y446" s="327" t="s">
        <v>23</v>
      </c>
      <c r="AA446" s="341">
        <f t="shared" si="55"/>
        <v>20</v>
      </c>
      <c r="AB446" s="342" t="str">
        <f t="shared" si="55"/>
        <v>x</v>
      </c>
      <c r="AC446" s="343">
        <f t="shared" si="56"/>
        <v>182</v>
      </c>
      <c r="AD446" s="343" t="str">
        <f t="shared" si="56"/>
        <v>x</v>
      </c>
      <c r="AE446" s="342">
        <f t="shared" si="57"/>
        <v>17</v>
      </c>
      <c r="AF446" s="342" t="str">
        <f t="shared" si="57"/>
        <v>x</v>
      </c>
      <c r="AG446" s="343">
        <f t="shared" si="58"/>
        <v>342</v>
      </c>
      <c r="AH446" s="343" t="str">
        <f t="shared" si="58"/>
        <v>x</v>
      </c>
      <c r="AI446" s="342">
        <f t="shared" si="59"/>
        <v>24</v>
      </c>
      <c r="AJ446" s="342" t="str">
        <f t="shared" si="59"/>
        <v>x</v>
      </c>
      <c r="AK446" s="343">
        <f t="shared" si="60"/>
        <v>283</v>
      </c>
      <c r="AL446" s="348" t="str">
        <f t="shared" si="60"/>
        <v>x</v>
      </c>
      <c r="AN446" s="342" t="str">
        <f>IF(ISERROR(VLOOKUP($I446,'TB. Bantuan'!$C$3:$E$28,2,0)=0),"x",VLOOKUP($I446,'TB. Bantuan'!$C$3:$E$28,2,0))</f>
        <v>N</v>
      </c>
      <c r="AO446" s="342" t="str">
        <f>IF(ISERROR(VLOOKUP($Q446,'TB. Bantuan'!$C$3:$E$28,2,0)=0),"x",VLOOKUP($Q446,'TB. Bantuan'!$C$3:$E$28,2,0))</f>
        <v>T3</v>
      </c>
      <c r="AP446" s="342" t="str">
        <f>IF(ISERROR(VLOOKUP($Y446,'TB. Bantuan'!$C$3:$E$28,2,0)=0),"x",VLOOKUP($Y446,'TB. Bantuan'!$C$3:$E$28,2,0))</f>
        <v>N</v>
      </c>
    </row>
    <row r="447" spans="2:42">
      <c r="B447" s="319" t="s">
        <v>21</v>
      </c>
      <c r="C447" s="323">
        <f t="shared" si="61"/>
        <v>441</v>
      </c>
      <c r="D447" s="324" t="s">
        <v>1</v>
      </c>
      <c r="E447" s="324">
        <v>12</v>
      </c>
      <c r="F447" s="324" t="s">
        <v>19</v>
      </c>
      <c r="G447" s="325">
        <v>24</v>
      </c>
      <c r="H447" s="325">
        <v>286</v>
      </c>
      <c r="I447" s="327" t="s">
        <v>23</v>
      </c>
      <c r="K447" s="323">
        <f t="shared" si="62"/>
        <v>441</v>
      </c>
      <c r="L447" s="324" t="s">
        <v>1</v>
      </c>
      <c r="M447" s="324">
        <v>11</v>
      </c>
      <c r="N447" s="324" t="s">
        <v>19</v>
      </c>
      <c r="O447" s="325">
        <v>23</v>
      </c>
      <c r="P447" s="325">
        <v>351</v>
      </c>
      <c r="Q447" s="327" t="s">
        <v>23</v>
      </c>
      <c r="S447" s="323">
        <f t="shared" si="63"/>
        <v>441</v>
      </c>
      <c r="T447" s="324" t="s">
        <v>1</v>
      </c>
      <c r="U447" s="324">
        <v>10</v>
      </c>
      <c r="V447" s="324" t="s">
        <v>19</v>
      </c>
      <c r="W447" s="325">
        <v>19</v>
      </c>
      <c r="X447" s="325">
        <v>214</v>
      </c>
      <c r="Y447" s="327" t="s">
        <v>23</v>
      </c>
      <c r="AA447" s="341">
        <f t="shared" si="55"/>
        <v>24</v>
      </c>
      <c r="AB447" s="342" t="str">
        <f t="shared" si="55"/>
        <v>x</v>
      </c>
      <c r="AC447" s="343">
        <f t="shared" si="56"/>
        <v>286</v>
      </c>
      <c r="AD447" s="343" t="str">
        <f t="shared" si="56"/>
        <v>x</v>
      </c>
      <c r="AE447" s="342">
        <f t="shared" si="57"/>
        <v>23</v>
      </c>
      <c r="AF447" s="342" t="str">
        <f t="shared" si="57"/>
        <v>x</v>
      </c>
      <c r="AG447" s="343">
        <f t="shared" si="58"/>
        <v>351</v>
      </c>
      <c r="AH447" s="343" t="str">
        <f t="shared" si="58"/>
        <v>x</v>
      </c>
      <c r="AI447" s="342">
        <f t="shared" si="59"/>
        <v>19</v>
      </c>
      <c r="AJ447" s="342" t="str">
        <f t="shared" si="59"/>
        <v>x</v>
      </c>
      <c r="AK447" s="343">
        <f t="shared" si="60"/>
        <v>214</v>
      </c>
      <c r="AL447" s="348" t="str">
        <f t="shared" si="60"/>
        <v>x</v>
      </c>
      <c r="AN447" s="342" t="str">
        <f>IF(ISERROR(VLOOKUP($I447,'TB. Bantuan'!$C$3:$E$28,2,0)=0),"x",VLOOKUP($I447,'TB. Bantuan'!$C$3:$E$28,2,0))</f>
        <v>N</v>
      </c>
      <c r="AO447" s="342" t="str">
        <f>IF(ISERROR(VLOOKUP($Q447,'TB. Bantuan'!$C$3:$E$28,2,0)=0),"x",VLOOKUP($Q447,'TB. Bantuan'!$C$3:$E$28,2,0))</f>
        <v>N</v>
      </c>
      <c r="AP447" s="342" t="str">
        <f>IF(ISERROR(VLOOKUP($Y447,'TB. Bantuan'!$C$3:$E$28,2,0)=0),"x",VLOOKUP($Y447,'TB. Bantuan'!$C$3:$E$28,2,0))</f>
        <v>N</v>
      </c>
    </row>
    <row r="448" spans="2:42">
      <c r="B448" s="319" t="s">
        <v>21</v>
      </c>
      <c r="C448" s="323">
        <f t="shared" si="61"/>
        <v>442</v>
      </c>
      <c r="D448" s="324" t="s">
        <v>1</v>
      </c>
      <c r="E448" s="324">
        <v>12</v>
      </c>
      <c r="F448" s="324" t="s">
        <v>19</v>
      </c>
      <c r="G448" s="325">
        <v>22</v>
      </c>
      <c r="H448" s="325">
        <v>315</v>
      </c>
      <c r="I448" s="327" t="s">
        <v>23</v>
      </c>
      <c r="K448" s="323">
        <f t="shared" si="62"/>
        <v>442</v>
      </c>
      <c r="L448" s="324" t="s">
        <v>1</v>
      </c>
      <c r="M448" s="324">
        <v>11</v>
      </c>
      <c r="N448" s="324" t="s">
        <v>19</v>
      </c>
      <c r="O448" s="325">
        <v>22</v>
      </c>
      <c r="P448" s="325">
        <v>291</v>
      </c>
      <c r="Q448" s="327" t="s">
        <v>23</v>
      </c>
      <c r="S448" s="323">
        <f t="shared" si="63"/>
        <v>442</v>
      </c>
      <c r="T448" s="324" t="s">
        <v>1</v>
      </c>
      <c r="U448" s="324">
        <v>10</v>
      </c>
      <c r="V448" s="324" t="s">
        <v>19</v>
      </c>
      <c r="W448" s="325">
        <v>25</v>
      </c>
      <c r="X448" s="325">
        <v>352</v>
      </c>
      <c r="Y448" s="327" t="s">
        <v>23</v>
      </c>
      <c r="AA448" s="341">
        <f t="shared" si="55"/>
        <v>22</v>
      </c>
      <c r="AB448" s="342" t="str">
        <f t="shared" si="55"/>
        <v>x</v>
      </c>
      <c r="AC448" s="343">
        <f t="shared" si="56"/>
        <v>315</v>
      </c>
      <c r="AD448" s="343" t="str">
        <f t="shared" si="56"/>
        <v>x</v>
      </c>
      <c r="AE448" s="342">
        <f t="shared" si="57"/>
        <v>22</v>
      </c>
      <c r="AF448" s="342" t="str">
        <f t="shared" si="57"/>
        <v>x</v>
      </c>
      <c r="AG448" s="343">
        <f t="shared" si="58"/>
        <v>291</v>
      </c>
      <c r="AH448" s="343" t="str">
        <f t="shared" si="58"/>
        <v>x</v>
      </c>
      <c r="AI448" s="342">
        <f t="shared" si="59"/>
        <v>25</v>
      </c>
      <c r="AJ448" s="342" t="str">
        <f t="shared" si="59"/>
        <v>x</v>
      </c>
      <c r="AK448" s="343">
        <f t="shared" si="60"/>
        <v>352</v>
      </c>
      <c r="AL448" s="348" t="str">
        <f t="shared" si="60"/>
        <v>x</v>
      </c>
      <c r="AN448" s="342" t="str">
        <f>IF(ISERROR(VLOOKUP($I448,'TB. Bantuan'!$C$3:$E$28,2,0)=0),"x",VLOOKUP($I448,'TB. Bantuan'!$C$3:$E$28,2,0))</f>
        <v>N</v>
      </c>
      <c r="AO448" s="342" t="str">
        <f>IF(ISERROR(VLOOKUP($Q448,'TB. Bantuan'!$C$3:$E$28,2,0)=0),"x",VLOOKUP($Q448,'TB. Bantuan'!$C$3:$E$28,2,0))</f>
        <v>N</v>
      </c>
      <c r="AP448" s="342" t="str">
        <f>IF(ISERROR(VLOOKUP($Y448,'TB. Bantuan'!$C$3:$E$28,2,0)=0),"x",VLOOKUP($Y448,'TB. Bantuan'!$C$3:$E$28,2,0))</f>
        <v>N</v>
      </c>
    </row>
    <row r="449" spans="2:42">
      <c r="B449" s="319" t="s">
        <v>21</v>
      </c>
      <c r="C449" s="323">
        <f t="shared" si="61"/>
        <v>443</v>
      </c>
      <c r="D449" s="324" t="s">
        <v>1</v>
      </c>
      <c r="E449" s="324">
        <v>12</v>
      </c>
      <c r="F449" s="324" t="s">
        <v>19</v>
      </c>
      <c r="G449" s="325">
        <v>22</v>
      </c>
      <c r="H449" s="325">
        <v>250</v>
      </c>
      <c r="I449" s="327" t="s">
        <v>23</v>
      </c>
      <c r="K449" s="323">
        <f t="shared" si="62"/>
        <v>443</v>
      </c>
      <c r="L449" s="324" t="s">
        <v>1</v>
      </c>
      <c r="M449" s="324">
        <v>11</v>
      </c>
      <c r="N449" s="324" t="s">
        <v>19</v>
      </c>
      <c r="O449" s="325">
        <v>22.5</v>
      </c>
      <c r="P449" s="325">
        <v>174</v>
      </c>
      <c r="Q449" s="327" t="s">
        <v>23</v>
      </c>
      <c r="S449" s="323">
        <f t="shared" si="63"/>
        <v>443</v>
      </c>
      <c r="T449" s="324" t="s">
        <v>1</v>
      </c>
      <c r="U449" s="324">
        <v>10</v>
      </c>
      <c r="V449" s="324" t="s">
        <v>19</v>
      </c>
      <c r="W449" s="325">
        <v>23</v>
      </c>
      <c r="X449" s="325">
        <v>282</v>
      </c>
      <c r="Y449" s="327" t="s">
        <v>23</v>
      </c>
      <c r="AA449" s="341">
        <f t="shared" si="55"/>
        <v>22</v>
      </c>
      <c r="AB449" s="342" t="str">
        <f t="shared" si="55"/>
        <v>x</v>
      </c>
      <c r="AC449" s="343">
        <f t="shared" si="56"/>
        <v>250</v>
      </c>
      <c r="AD449" s="343" t="str">
        <f t="shared" si="56"/>
        <v>x</v>
      </c>
      <c r="AE449" s="342">
        <f t="shared" si="57"/>
        <v>22.5</v>
      </c>
      <c r="AF449" s="342" t="str">
        <f t="shared" si="57"/>
        <v>x</v>
      </c>
      <c r="AG449" s="343">
        <f t="shared" si="58"/>
        <v>174</v>
      </c>
      <c r="AH449" s="343" t="str">
        <f t="shared" si="58"/>
        <v>x</v>
      </c>
      <c r="AI449" s="342">
        <f t="shared" si="59"/>
        <v>23</v>
      </c>
      <c r="AJ449" s="342" t="str">
        <f t="shared" si="59"/>
        <v>x</v>
      </c>
      <c r="AK449" s="343">
        <f t="shared" si="60"/>
        <v>282</v>
      </c>
      <c r="AL449" s="348" t="str">
        <f t="shared" si="60"/>
        <v>x</v>
      </c>
      <c r="AN449" s="342" t="str">
        <f>IF(ISERROR(VLOOKUP($I449,'TB. Bantuan'!$C$3:$E$28,2,0)=0),"x",VLOOKUP($I449,'TB. Bantuan'!$C$3:$E$28,2,0))</f>
        <v>N</v>
      </c>
      <c r="AO449" s="342" t="str">
        <f>IF(ISERROR(VLOOKUP($Q449,'TB. Bantuan'!$C$3:$E$28,2,0)=0),"x",VLOOKUP($Q449,'TB. Bantuan'!$C$3:$E$28,2,0))</f>
        <v>N</v>
      </c>
      <c r="AP449" s="342" t="str">
        <f>IF(ISERROR(VLOOKUP($Y449,'TB. Bantuan'!$C$3:$E$28,2,0)=0),"x",VLOOKUP($Y449,'TB. Bantuan'!$C$3:$E$28,2,0))</f>
        <v>N</v>
      </c>
    </row>
    <row r="450" spans="2:42">
      <c r="B450" s="319" t="s">
        <v>21</v>
      </c>
      <c r="C450" s="323">
        <f t="shared" si="61"/>
        <v>444</v>
      </c>
      <c r="D450" s="324" t="s">
        <v>1</v>
      </c>
      <c r="E450" s="324">
        <v>12</v>
      </c>
      <c r="F450" s="324" t="s">
        <v>19</v>
      </c>
      <c r="G450" s="325">
        <v>21.5</v>
      </c>
      <c r="H450" s="325">
        <v>300</v>
      </c>
      <c r="I450" s="327" t="s">
        <v>24</v>
      </c>
      <c r="K450" s="323">
        <f t="shared" si="62"/>
        <v>444</v>
      </c>
      <c r="L450" s="324" t="s">
        <v>1</v>
      </c>
      <c r="M450" s="324">
        <v>11</v>
      </c>
      <c r="N450" s="324" t="s">
        <v>19</v>
      </c>
      <c r="O450" s="325">
        <v>27</v>
      </c>
      <c r="P450" s="325">
        <v>361</v>
      </c>
      <c r="Q450" s="327" t="s">
        <v>23</v>
      </c>
      <c r="S450" s="323">
        <f t="shared" si="63"/>
        <v>444</v>
      </c>
      <c r="T450" s="324" t="s">
        <v>1</v>
      </c>
      <c r="U450" s="324">
        <v>10</v>
      </c>
      <c r="V450" s="324" t="s">
        <v>19</v>
      </c>
      <c r="W450" s="325">
        <v>22</v>
      </c>
      <c r="X450" s="325">
        <v>232</v>
      </c>
      <c r="Y450" s="327" t="s">
        <v>23</v>
      </c>
      <c r="AA450" s="341">
        <f t="shared" si="55"/>
        <v>21.5</v>
      </c>
      <c r="AB450" s="342" t="str">
        <f t="shared" si="55"/>
        <v>x</v>
      </c>
      <c r="AC450" s="343">
        <f t="shared" si="56"/>
        <v>300</v>
      </c>
      <c r="AD450" s="343" t="str">
        <f t="shared" si="56"/>
        <v>x</v>
      </c>
      <c r="AE450" s="342">
        <f t="shared" si="57"/>
        <v>27</v>
      </c>
      <c r="AF450" s="342" t="str">
        <f t="shared" si="57"/>
        <v>x</v>
      </c>
      <c r="AG450" s="343">
        <f t="shared" si="58"/>
        <v>361</v>
      </c>
      <c r="AH450" s="343" t="str">
        <f t="shared" si="58"/>
        <v>x</v>
      </c>
      <c r="AI450" s="342">
        <f t="shared" si="59"/>
        <v>22</v>
      </c>
      <c r="AJ450" s="342" t="str">
        <f t="shared" si="59"/>
        <v>x</v>
      </c>
      <c r="AK450" s="343">
        <f t="shared" si="60"/>
        <v>232</v>
      </c>
      <c r="AL450" s="348" t="str">
        <f t="shared" si="60"/>
        <v>x</v>
      </c>
      <c r="AN450" s="342" t="str">
        <f>IF(ISERROR(VLOOKUP($I450,'TB. Bantuan'!$C$3:$E$28,2,0)=0),"x",VLOOKUP($I450,'TB. Bantuan'!$C$3:$E$28,2,0))</f>
        <v>DT</v>
      </c>
      <c r="AO450" s="342" t="str">
        <f>IF(ISERROR(VLOOKUP($Q450,'TB. Bantuan'!$C$3:$E$28,2,0)=0),"x",VLOOKUP($Q450,'TB. Bantuan'!$C$3:$E$28,2,0))</f>
        <v>N</v>
      </c>
      <c r="AP450" s="342" t="str">
        <f>IF(ISERROR(VLOOKUP($Y450,'TB. Bantuan'!$C$3:$E$28,2,0)=0),"x",VLOOKUP($Y450,'TB. Bantuan'!$C$3:$E$28,2,0))</f>
        <v>N</v>
      </c>
    </row>
    <row r="451" spans="2:42">
      <c r="B451" s="319" t="s">
        <v>21</v>
      </c>
      <c r="C451" s="323">
        <f t="shared" si="61"/>
        <v>445</v>
      </c>
      <c r="D451" s="324" t="s">
        <v>1</v>
      </c>
      <c r="E451" s="324">
        <v>12</v>
      </c>
      <c r="F451" s="324" t="s">
        <v>19</v>
      </c>
      <c r="G451" s="325">
        <v>25</v>
      </c>
      <c r="H451" s="325">
        <v>319</v>
      </c>
      <c r="I451" s="327" t="s">
        <v>23</v>
      </c>
      <c r="K451" s="323">
        <f t="shared" si="62"/>
        <v>445</v>
      </c>
      <c r="L451" s="324" t="s">
        <v>1</v>
      </c>
      <c r="M451" s="324">
        <v>11</v>
      </c>
      <c r="N451" s="324" t="s">
        <v>19</v>
      </c>
      <c r="O451" s="325">
        <v>18</v>
      </c>
      <c r="P451" s="325">
        <v>307</v>
      </c>
      <c r="Q451" s="327" t="s">
        <v>23</v>
      </c>
      <c r="S451" s="323">
        <f t="shared" si="63"/>
        <v>445</v>
      </c>
      <c r="T451" s="324" t="s">
        <v>1</v>
      </c>
      <c r="U451" s="324">
        <v>10</v>
      </c>
      <c r="V451" s="324" t="s">
        <v>19</v>
      </c>
      <c r="W451" s="325">
        <v>22</v>
      </c>
      <c r="X451" s="325">
        <v>265</v>
      </c>
      <c r="Y451" s="327" t="s">
        <v>23</v>
      </c>
      <c r="AA451" s="341">
        <f t="shared" si="55"/>
        <v>25</v>
      </c>
      <c r="AB451" s="342" t="str">
        <f t="shared" si="55"/>
        <v>x</v>
      </c>
      <c r="AC451" s="343">
        <f t="shared" si="56"/>
        <v>319</v>
      </c>
      <c r="AD451" s="343" t="str">
        <f t="shared" si="56"/>
        <v>x</v>
      </c>
      <c r="AE451" s="342">
        <f t="shared" si="57"/>
        <v>18</v>
      </c>
      <c r="AF451" s="342" t="str">
        <f t="shared" si="57"/>
        <v>x</v>
      </c>
      <c r="AG451" s="343">
        <f t="shared" si="58"/>
        <v>307</v>
      </c>
      <c r="AH451" s="343" t="str">
        <f t="shared" si="58"/>
        <v>x</v>
      </c>
      <c r="AI451" s="342">
        <f t="shared" si="59"/>
        <v>22</v>
      </c>
      <c r="AJ451" s="342" t="str">
        <f t="shared" si="59"/>
        <v>x</v>
      </c>
      <c r="AK451" s="343">
        <f t="shared" si="60"/>
        <v>265</v>
      </c>
      <c r="AL451" s="348" t="str">
        <f t="shared" si="60"/>
        <v>x</v>
      </c>
      <c r="AN451" s="342" t="str">
        <f>IF(ISERROR(VLOOKUP($I451,'TB. Bantuan'!$C$3:$E$28,2,0)=0),"x",VLOOKUP($I451,'TB. Bantuan'!$C$3:$E$28,2,0))</f>
        <v>N</v>
      </c>
      <c r="AO451" s="342" t="str">
        <f>IF(ISERROR(VLOOKUP($Q451,'TB. Bantuan'!$C$3:$E$28,2,0)=0),"x",VLOOKUP($Q451,'TB. Bantuan'!$C$3:$E$28,2,0))</f>
        <v>N</v>
      </c>
      <c r="AP451" s="342" t="str">
        <f>IF(ISERROR(VLOOKUP($Y451,'TB. Bantuan'!$C$3:$E$28,2,0)=0),"x",VLOOKUP($Y451,'TB. Bantuan'!$C$3:$E$28,2,0))</f>
        <v>N</v>
      </c>
    </row>
    <row r="452" spans="2:42">
      <c r="B452" s="319" t="s">
        <v>21</v>
      </c>
      <c r="C452" s="323">
        <f t="shared" si="61"/>
        <v>446</v>
      </c>
      <c r="D452" s="324" t="s">
        <v>1</v>
      </c>
      <c r="E452" s="324">
        <v>12</v>
      </c>
      <c r="F452" s="324" t="s">
        <v>19</v>
      </c>
      <c r="G452" s="325">
        <v>23</v>
      </c>
      <c r="H452" s="325">
        <v>257</v>
      </c>
      <c r="I452" s="327" t="s">
        <v>23</v>
      </c>
      <c r="K452" s="323">
        <f t="shared" si="62"/>
        <v>446</v>
      </c>
      <c r="L452" s="324" t="s">
        <v>1</v>
      </c>
      <c r="M452" s="324">
        <v>11</v>
      </c>
      <c r="N452" s="324" t="s">
        <v>19</v>
      </c>
      <c r="O452" s="325">
        <v>27</v>
      </c>
      <c r="P452" s="325">
        <v>381</v>
      </c>
      <c r="Q452" s="327" t="s">
        <v>23</v>
      </c>
      <c r="S452" s="323">
        <f t="shared" si="63"/>
        <v>446</v>
      </c>
      <c r="T452" s="324" t="s">
        <v>1</v>
      </c>
      <c r="U452" s="324">
        <v>10</v>
      </c>
      <c r="V452" s="324" t="s">
        <v>19</v>
      </c>
      <c r="W452" s="325">
        <v>22.5</v>
      </c>
      <c r="X452" s="325">
        <v>288</v>
      </c>
      <c r="Y452" s="327" t="s">
        <v>23</v>
      </c>
      <c r="AA452" s="341">
        <f t="shared" si="55"/>
        <v>23</v>
      </c>
      <c r="AB452" s="342" t="str">
        <f t="shared" si="55"/>
        <v>x</v>
      </c>
      <c r="AC452" s="343">
        <f t="shared" si="56"/>
        <v>257</v>
      </c>
      <c r="AD452" s="343" t="str">
        <f t="shared" si="56"/>
        <v>x</v>
      </c>
      <c r="AE452" s="342">
        <f t="shared" si="57"/>
        <v>27</v>
      </c>
      <c r="AF452" s="342" t="str">
        <f t="shared" si="57"/>
        <v>x</v>
      </c>
      <c r="AG452" s="343">
        <f t="shared" si="58"/>
        <v>381</v>
      </c>
      <c r="AH452" s="343" t="str">
        <f t="shared" si="58"/>
        <v>x</v>
      </c>
      <c r="AI452" s="342">
        <f t="shared" si="59"/>
        <v>22.5</v>
      </c>
      <c r="AJ452" s="342" t="str">
        <f t="shared" si="59"/>
        <v>x</v>
      </c>
      <c r="AK452" s="343">
        <f t="shared" si="60"/>
        <v>288</v>
      </c>
      <c r="AL452" s="348" t="str">
        <f t="shared" si="60"/>
        <v>x</v>
      </c>
      <c r="AN452" s="342" t="str">
        <f>IF(ISERROR(VLOOKUP($I452,'TB. Bantuan'!$C$3:$E$28,2,0)=0),"x",VLOOKUP($I452,'TB. Bantuan'!$C$3:$E$28,2,0))</f>
        <v>N</v>
      </c>
      <c r="AO452" s="342" t="str">
        <f>IF(ISERROR(VLOOKUP($Q452,'TB. Bantuan'!$C$3:$E$28,2,0)=0),"x",VLOOKUP($Q452,'TB. Bantuan'!$C$3:$E$28,2,0))</f>
        <v>N</v>
      </c>
      <c r="AP452" s="342" t="str">
        <f>IF(ISERROR(VLOOKUP($Y452,'TB. Bantuan'!$C$3:$E$28,2,0)=0),"x",VLOOKUP($Y452,'TB. Bantuan'!$C$3:$E$28,2,0))</f>
        <v>N</v>
      </c>
    </row>
    <row r="453" spans="2:42">
      <c r="B453" s="319" t="s">
        <v>21</v>
      </c>
      <c r="C453" s="323">
        <f t="shared" si="61"/>
        <v>447</v>
      </c>
      <c r="D453" s="324" t="s">
        <v>1</v>
      </c>
      <c r="E453" s="324">
        <v>12</v>
      </c>
      <c r="F453" s="324" t="s">
        <v>19</v>
      </c>
      <c r="G453" s="325">
        <v>19</v>
      </c>
      <c r="H453" s="325">
        <v>167</v>
      </c>
      <c r="I453" s="327" t="s">
        <v>23</v>
      </c>
      <c r="K453" s="323">
        <f t="shared" si="62"/>
        <v>447</v>
      </c>
      <c r="L453" s="324" t="s">
        <v>1</v>
      </c>
      <c r="M453" s="324">
        <v>11</v>
      </c>
      <c r="N453" s="324" t="s">
        <v>19</v>
      </c>
      <c r="O453" s="325">
        <v>24</v>
      </c>
      <c r="P453" s="325">
        <v>274</v>
      </c>
      <c r="Q453" s="327" t="s">
        <v>23</v>
      </c>
      <c r="S453" s="323">
        <f t="shared" si="63"/>
        <v>447</v>
      </c>
      <c r="T453" s="324" t="s">
        <v>1</v>
      </c>
      <c r="U453" s="324">
        <v>10</v>
      </c>
      <c r="V453" s="324" t="s">
        <v>19</v>
      </c>
      <c r="W453" s="325">
        <v>21</v>
      </c>
      <c r="X453" s="325">
        <v>219</v>
      </c>
      <c r="Y453" s="327" t="s">
        <v>23</v>
      </c>
      <c r="AA453" s="341">
        <f t="shared" si="55"/>
        <v>19</v>
      </c>
      <c r="AB453" s="342" t="str">
        <f t="shared" si="55"/>
        <v>x</v>
      </c>
      <c r="AC453" s="343">
        <f t="shared" si="56"/>
        <v>167</v>
      </c>
      <c r="AD453" s="343" t="str">
        <f t="shared" si="56"/>
        <v>x</v>
      </c>
      <c r="AE453" s="342">
        <f t="shared" si="57"/>
        <v>24</v>
      </c>
      <c r="AF453" s="342" t="str">
        <f t="shared" si="57"/>
        <v>x</v>
      </c>
      <c r="AG453" s="343">
        <f t="shared" si="58"/>
        <v>274</v>
      </c>
      <c r="AH453" s="343" t="str">
        <f t="shared" si="58"/>
        <v>x</v>
      </c>
      <c r="AI453" s="342">
        <f t="shared" si="59"/>
        <v>21</v>
      </c>
      <c r="AJ453" s="342" t="str">
        <f t="shared" si="59"/>
        <v>x</v>
      </c>
      <c r="AK453" s="343">
        <f t="shared" si="60"/>
        <v>219</v>
      </c>
      <c r="AL453" s="348" t="str">
        <f t="shared" si="60"/>
        <v>x</v>
      </c>
      <c r="AN453" s="342" t="str">
        <f>IF(ISERROR(VLOOKUP($I453,'TB. Bantuan'!$C$3:$E$28,2,0)=0),"x",VLOOKUP($I453,'TB. Bantuan'!$C$3:$E$28,2,0))</f>
        <v>N</v>
      </c>
      <c r="AO453" s="342" t="str">
        <f>IF(ISERROR(VLOOKUP($Q453,'TB. Bantuan'!$C$3:$E$28,2,0)=0),"x",VLOOKUP($Q453,'TB. Bantuan'!$C$3:$E$28,2,0))</f>
        <v>N</v>
      </c>
      <c r="AP453" s="342" t="str">
        <f>IF(ISERROR(VLOOKUP($Y453,'TB. Bantuan'!$C$3:$E$28,2,0)=0),"x",VLOOKUP($Y453,'TB. Bantuan'!$C$3:$E$28,2,0))</f>
        <v>N</v>
      </c>
    </row>
    <row r="454" spans="2:42">
      <c r="B454" s="319" t="s">
        <v>21</v>
      </c>
      <c r="C454" s="323">
        <f t="shared" si="61"/>
        <v>448</v>
      </c>
      <c r="D454" s="324" t="s">
        <v>1</v>
      </c>
      <c r="E454" s="324">
        <v>12</v>
      </c>
      <c r="F454" s="324" t="s">
        <v>19</v>
      </c>
      <c r="G454" s="325">
        <v>25</v>
      </c>
      <c r="H454" s="325">
        <v>316</v>
      </c>
      <c r="I454" s="327" t="s">
        <v>23</v>
      </c>
      <c r="K454" s="323">
        <f t="shared" si="62"/>
        <v>448</v>
      </c>
      <c r="L454" s="324" t="s">
        <v>1</v>
      </c>
      <c r="M454" s="324">
        <v>11</v>
      </c>
      <c r="N454" s="324" t="s">
        <v>19</v>
      </c>
      <c r="O454" s="325">
        <v>18</v>
      </c>
      <c r="P454" s="325">
        <v>172</v>
      </c>
      <c r="Q454" s="327" t="s">
        <v>23</v>
      </c>
      <c r="S454" s="323">
        <f t="shared" si="63"/>
        <v>448</v>
      </c>
      <c r="T454" s="324" t="s">
        <v>1</v>
      </c>
      <c r="U454" s="324">
        <v>10</v>
      </c>
      <c r="V454" s="324" t="s">
        <v>19</v>
      </c>
      <c r="W454" s="325">
        <v>21</v>
      </c>
      <c r="X454" s="325">
        <v>233</v>
      </c>
      <c r="Y454" s="327" t="s">
        <v>23</v>
      </c>
      <c r="AA454" s="341">
        <f t="shared" si="55"/>
        <v>25</v>
      </c>
      <c r="AB454" s="342" t="str">
        <f t="shared" si="55"/>
        <v>x</v>
      </c>
      <c r="AC454" s="343">
        <f t="shared" si="56"/>
        <v>316</v>
      </c>
      <c r="AD454" s="343" t="str">
        <f t="shared" si="56"/>
        <v>x</v>
      </c>
      <c r="AE454" s="342">
        <f t="shared" si="57"/>
        <v>18</v>
      </c>
      <c r="AF454" s="342" t="str">
        <f t="shared" si="57"/>
        <v>x</v>
      </c>
      <c r="AG454" s="343">
        <f t="shared" si="58"/>
        <v>172</v>
      </c>
      <c r="AH454" s="343" t="str">
        <f t="shared" si="58"/>
        <v>x</v>
      </c>
      <c r="AI454" s="342">
        <f t="shared" si="59"/>
        <v>21</v>
      </c>
      <c r="AJ454" s="342" t="str">
        <f t="shared" si="59"/>
        <v>x</v>
      </c>
      <c r="AK454" s="343">
        <f t="shared" si="60"/>
        <v>233</v>
      </c>
      <c r="AL454" s="348" t="str">
        <f t="shared" si="60"/>
        <v>x</v>
      </c>
      <c r="AN454" s="342" t="str">
        <f>IF(ISERROR(VLOOKUP($I454,'TB. Bantuan'!$C$3:$E$28,2,0)=0),"x",VLOOKUP($I454,'TB. Bantuan'!$C$3:$E$28,2,0))</f>
        <v>N</v>
      </c>
      <c r="AO454" s="342" t="str">
        <f>IF(ISERROR(VLOOKUP($Q454,'TB. Bantuan'!$C$3:$E$28,2,0)=0),"x",VLOOKUP($Q454,'TB. Bantuan'!$C$3:$E$28,2,0))</f>
        <v>N</v>
      </c>
      <c r="AP454" s="342" t="str">
        <f>IF(ISERROR(VLOOKUP($Y454,'TB. Bantuan'!$C$3:$E$28,2,0)=0),"x",VLOOKUP($Y454,'TB. Bantuan'!$C$3:$E$28,2,0))</f>
        <v>N</v>
      </c>
    </row>
    <row r="455" spans="2:42">
      <c r="B455" s="319" t="s">
        <v>21</v>
      </c>
      <c r="C455" s="323">
        <f t="shared" si="61"/>
        <v>449</v>
      </c>
      <c r="D455" s="324" t="s">
        <v>1</v>
      </c>
      <c r="E455" s="324">
        <v>12</v>
      </c>
      <c r="F455" s="324" t="s">
        <v>19</v>
      </c>
      <c r="G455" s="325">
        <v>23</v>
      </c>
      <c r="H455" s="325">
        <v>254</v>
      </c>
      <c r="I455" s="327" t="s">
        <v>23</v>
      </c>
      <c r="K455" s="323">
        <f t="shared" si="62"/>
        <v>449</v>
      </c>
      <c r="L455" s="324" t="s">
        <v>1</v>
      </c>
      <c r="M455" s="324">
        <v>11</v>
      </c>
      <c r="N455" s="324" t="s">
        <v>19</v>
      </c>
      <c r="O455" s="325">
        <v>23.5</v>
      </c>
      <c r="P455" s="325">
        <v>331</v>
      </c>
      <c r="Q455" s="327" t="s">
        <v>23</v>
      </c>
      <c r="S455" s="323">
        <f t="shared" si="63"/>
        <v>449</v>
      </c>
      <c r="T455" s="324" t="s">
        <v>1</v>
      </c>
      <c r="U455" s="324">
        <v>10</v>
      </c>
      <c r="V455" s="324" t="s">
        <v>19</v>
      </c>
      <c r="W455" s="325">
        <v>19</v>
      </c>
      <c r="X455" s="325">
        <v>226</v>
      </c>
      <c r="Y455" s="327" t="s">
        <v>23</v>
      </c>
      <c r="AA455" s="341">
        <f t="shared" si="55"/>
        <v>23</v>
      </c>
      <c r="AB455" s="342" t="str">
        <f t="shared" si="55"/>
        <v>x</v>
      </c>
      <c r="AC455" s="343">
        <f t="shared" si="56"/>
        <v>254</v>
      </c>
      <c r="AD455" s="343" t="str">
        <f t="shared" si="56"/>
        <v>x</v>
      </c>
      <c r="AE455" s="342">
        <f t="shared" si="57"/>
        <v>23.5</v>
      </c>
      <c r="AF455" s="342" t="str">
        <f t="shared" si="57"/>
        <v>x</v>
      </c>
      <c r="AG455" s="343">
        <f t="shared" si="58"/>
        <v>331</v>
      </c>
      <c r="AH455" s="343" t="str">
        <f t="shared" si="58"/>
        <v>x</v>
      </c>
      <c r="AI455" s="342">
        <f t="shared" si="59"/>
        <v>19</v>
      </c>
      <c r="AJ455" s="342" t="str">
        <f t="shared" si="59"/>
        <v>x</v>
      </c>
      <c r="AK455" s="343">
        <f t="shared" si="60"/>
        <v>226</v>
      </c>
      <c r="AL455" s="348" t="str">
        <f t="shared" si="60"/>
        <v>x</v>
      </c>
      <c r="AN455" s="342" t="str">
        <f>IF(ISERROR(VLOOKUP($I455,'TB. Bantuan'!$C$3:$E$28,2,0)=0),"x",VLOOKUP($I455,'TB. Bantuan'!$C$3:$E$28,2,0))</f>
        <v>N</v>
      </c>
      <c r="AO455" s="342" t="str">
        <f>IF(ISERROR(VLOOKUP($Q455,'TB. Bantuan'!$C$3:$E$28,2,0)=0),"x",VLOOKUP($Q455,'TB. Bantuan'!$C$3:$E$28,2,0))</f>
        <v>N</v>
      </c>
      <c r="AP455" s="342" t="str">
        <f>IF(ISERROR(VLOOKUP($Y455,'TB. Bantuan'!$C$3:$E$28,2,0)=0),"x",VLOOKUP($Y455,'TB. Bantuan'!$C$3:$E$28,2,0))</f>
        <v>N</v>
      </c>
    </row>
    <row r="456" spans="2:42">
      <c r="B456" s="319" t="s">
        <v>21</v>
      </c>
      <c r="C456" s="323">
        <f t="shared" si="61"/>
        <v>450</v>
      </c>
      <c r="D456" s="324" t="s">
        <v>1</v>
      </c>
      <c r="E456" s="324">
        <v>12</v>
      </c>
      <c r="F456" s="324" t="s">
        <v>19</v>
      </c>
      <c r="G456" s="325">
        <v>24</v>
      </c>
      <c r="H456" s="325">
        <v>300</v>
      </c>
      <c r="I456" s="327" t="s">
        <v>23</v>
      </c>
      <c r="K456" s="323">
        <f t="shared" si="62"/>
        <v>450</v>
      </c>
      <c r="L456" s="324" t="s">
        <v>1</v>
      </c>
      <c r="M456" s="324">
        <v>11</v>
      </c>
      <c r="N456" s="324" t="s">
        <v>19</v>
      </c>
      <c r="O456" s="325">
        <v>25</v>
      </c>
      <c r="P456" s="325">
        <v>271</v>
      </c>
      <c r="Q456" s="327" t="s">
        <v>23</v>
      </c>
      <c r="S456" s="323">
        <f t="shared" si="63"/>
        <v>450</v>
      </c>
      <c r="T456" s="324" t="s">
        <v>1</v>
      </c>
      <c r="U456" s="324">
        <v>10</v>
      </c>
      <c r="V456" s="324" t="s">
        <v>19</v>
      </c>
      <c r="W456" s="325">
        <v>19.5</v>
      </c>
      <c r="X456" s="325">
        <v>180</v>
      </c>
      <c r="Y456" s="327" t="s">
        <v>23</v>
      </c>
      <c r="AA456" s="341">
        <f t="shared" ref="AA456:AB519" si="64">IF($F456=AA$5,$G456,"x")</f>
        <v>24</v>
      </c>
      <c r="AB456" s="342" t="str">
        <f t="shared" si="64"/>
        <v>x</v>
      </c>
      <c r="AC456" s="343">
        <f t="shared" ref="AC456:AD519" si="65">IF($F456=AC$5,$H456,"x")</f>
        <v>300</v>
      </c>
      <c r="AD456" s="343" t="str">
        <f t="shared" si="65"/>
        <v>x</v>
      </c>
      <c r="AE456" s="342">
        <f t="shared" ref="AE456:AF519" si="66">IF($N456=AE$5,$O456,"x")</f>
        <v>25</v>
      </c>
      <c r="AF456" s="342" t="str">
        <f t="shared" si="66"/>
        <v>x</v>
      </c>
      <c r="AG456" s="343">
        <f t="shared" ref="AG456:AH519" si="67">IF($N456=AG$5,$P456,"x")</f>
        <v>271</v>
      </c>
      <c r="AH456" s="343" t="str">
        <f t="shared" si="67"/>
        <v>x</v>
      </c>
      <c r="AI456" s="342">
        <f t="shared" ref="AI456:AJ519" si="68">IF($V456=AI$5,$W456,"x")</f>
        <v>19.5</v>
      </c>
      <c r="AJ456" s="342" t="str">
        <f t="shared" si="68"/>
        <v>x</v>
      </c>
      <c r="AK456" s="343">
        <f t="shared" ref="AK456:AL519" si="69">IF($V456=AK$5,$X456,"x")</f>
        <v>180</v>
      </c>
      <c r="AL456" s="348" t="str">
        <f t="shared" si="69"/>
        <v>x</v>
      </c>
      <c r="AN456" s="342" t="str">
        <f>IF(ISERROR(VLOOKUP($I456,'TB. Bantuan'!$C$3:$E$28,2,0)=0),"x",VLOOKUP($I456,'TB. Bantuan'!$C$3:$E$28,2,0))</f>
        <v>N</v>
      </c>
      <c r="AO456" s="342" t="str">
        <f>IF(ISERROR(VLOOKUP($Q456,'TB. Bantuan'!$C$3:$E$28,2,0)=0),"x",VLOOKUP($Q456,'TB. Bantuan'!$C$3:$E$28,2,0))</f>
        <v>N</v>
      </c>
      <c r="AP456" s="342" t="str">
        <f>IF(ISERROR(VLOOKUP($Y456,'TB. Bantuan'!$C$3:$E$28,2,0)=0),"x",VLOOKUP($Y456,'TB. Bantuan'!$C$3:$E$28,2,0))</f>
        <v>N</v>
      </c>
    </row>
    <row r="457" spans="2:42">
      <c r="B457" s="319" t="s">
        <v>21</v>
      </c>
      <c r="C457" s="323">
        <f t="shared" ref="C457:C501" si="70">C456+1</f>
        <v>451</v>
      </c>
      <c r="D457" s="324" t="s">
        <v>1</v>
      </c>
      <c r="E457" s="324">
        <v>12</v>
      </c>
      <c r="F457" s="324" t="s">
        <v>19</v>
      </c>
      <c r="G457" s="325">
        <v>17</v>
      </c>
      <c r="H457" s="325">
        <v>171</v>
      </c>
      <c r="I457" s="327" t="s">
        <v>24</v>
      </c>
      <c r="K457" s="323">
        <f t="shared" ref="K457:K520" si="71">K456+1</f>
        <v>451</v>
      </c>
      <c r="L457" s="324" t="s">
        <v>1</v>
      </c>
      <c r="M457" s="324">
        <v>11</v>
      </c>
      <c r="N457" s="324" t="s">
        <v>19</v>
      </c>
      <c r="O457" s="325">
        <v>24</v>
      </c>
      <c r="P457" s="325">
        <v>323</v>
      </c>
      <c r="Q457" s="327" t="s">
        <v>23</v>
      </c>
      <c r="S457" s="323">
        <f t="shared" ref="S457:S520" si="72">S456+1</f>
        <v>451</v>
      </c>
      <c r="T457" s="324" t="s">
        <v>1</v>
      </c>
      <c r="U457" s="324">
        <v>10</v>
      </c>
      <c r="V457" s="324" t="s">
        <v>19</v>
      </c>
      <c r="W457" s="325">
        <v>15.5</v>
      </c>
      <c r="X457" s="325">
        <v>108</v>
      </c>
      <c r="Y457" s="327" t="s">
        <v>23</v>
      </c>
      <c r="AA457" s="341">
        <f t="shared" si="64"/>
        <v>17</v>
      </c>
      <c r="AB457" s="342" t="str">
        <f t="shared" si="64"/>
        <v>x</v>
      </c>
      <c r="AC457" s="343">
        <f t="shared" si="65"/>
        <v>171</v>
      </c>
      <c r="AD457" s="343" t="str">
        <f t="shared" si="65"/>
        <v>x</v>
      </c>
      <c r="AE457" s="342">
        <f t="shared" si="66"/>
        <v>24</v>
      </c>
      <c r="AF457" s="342" t="str">
        <f t="shared" si="66"/>
        <v>x</v>
      </c>
      <c r="AG457" s="343">
        <f t="shared" si="67"/>
        <v>323</v>
      </c>
      <c r="AH457" s="343" t="str">
        <f t="shared" si="67"/>
        <v>x</v>
      </c>
      <c r="AI457" s="342">
        <f t="shared" si="68"/>
        <v>15.5</v>
      </c>
      <c r="AJ457" s="342" t="str">
        <f t="shared" si="68"/>
        <v>x</v>
      </c>
      <c r="AK457" s="343">
        <f t="shared" si="69"/>
        <v>108</v>
      </c>
      <c r="AL457" s="348" t="str">
        <f t="shared" si="69"/>
        <v>x</v>
      </c>
      <c r="AN457" s="342" t="str">
        <f>IF(ISERROR(VLOOKUP($I457,'TB. Bantuan'!$C$3:$E$28,2,0)=0),"x",VLOOKUP($I457,'TB. Bantuan'!$C$3:$E$28,2,0))</f>
        <v>DT</v>
      </c>
      <c r="AO457" s="342" t="str">
        <f>IF(ISERROR(VLOOKUP($Q457,'TB. Bantuan'!$C$3:$E$28,2,0)=0),"x",VLOOKUP($Q457,'TB. Bantuan'!$C$3:$E$28,2,0))</f>
        <v>N</v>
      </c>
      <c r="AP457" s="342" t="str">
        <f>IF(ISERROR(VLOOKUP($Y457,'TB. Bantuan'!$C$3:$E$28,2,0)=0),"x",VLOOKUP($Y457,'TB. Bantuan'!$C$3:$E$28,2,0))</f>
        <v>N</v>
      </c>
    </row>
    <row r="458" spans="2:42">
      <c r="B458" s="319" t="s">
        <v>21</v>
      </c>
      <c r="C458" s="323">
        <f t="shared" si="70"/>
        <v>452</v>
      </c>
      <c r="D458" s="324" t="s">
        <v>1</v>
      </c>
      <c r="E458" s="324">
        <v>12</v>
      </c>
      <c r="F458" s="324" t="s">
        <v>19</v>
      </c>
      <c r="G458" s="325">
        <v>25</v>
      </c>
      <c r="H458" s="325">
        <v>304</v>
      </c>
      <c r="I458" s="327" t="s">
        <v>23</v>
      </c>
      <c r="K458" s="323">
        <f t="shared" si="71"/>
        <v>452</v>
      </c>
      <c r="L458" s="324" t="s">
        <v>1</v>
      </c>
      <c r="M458" s="324">
        <v>11</v>
      </c>
      <c r="N458" s="324" t="s">
        <v>19</v>
      </c>
      <c r="O458" s="325">
        <v>23.5</v>
      </c>
      <c r="P458" s="325">
        <v>300</v>
      </c>
      <c r="Q458" s="327" t="s">
        <v>23</v>
      </c>
      <c r="S458" s="323">
        <f t="shared" si="72"/>
        <v>452</v>
      </c>
      <c r="T458" s="324" t="s">
        <v>1</v>
      </c>
      <c r="U458" s="324">
        <v>10</v>
      </c>
      <c r="V458" s="324" t="s">
        <v>19</v>
      </c>
      <c r="W458" s="325">
        <v>21.5</v>
      </c>
      <c r="X458" s="325">
        <v>274</v>
      </c>
      <c r="Y458" s="327" t="s">
        <v>23</v>
      </c>
      <c r="AA458" s="341">
        <f t="shared" si="64"/>
        <v>25</v>
      </c>
      <c r="AB458" s="342" t="str">
        <f t="shared" si="64"/>
        <v>x</v>
      </c>
      <c r="AC458" s="343">
        <f t="shared" si="65"/>
        <v>304</v>
      </c>
      <c r="AD458" s="343" t="str">
        <f t="shared" si="65"/>
        <v>x</v>
      </c>
      <c r="AE458" s="342">
        <f t="shared" si="66"/>
        <v>23.5</v>
      </c>
      <c r="AF458" s="342" t="str">
        <f t="shared" si="66"/>
        <v>x</v>
      </c>
      <c r="AG458" s="343">
        <f t="shared" si="67"/>
        <v>300</v>
      </c>
      <c r="AH458" s="343" t="str">
        <f t="shared" si="67"/>
        <v>x</v>
      </c>
      <c r="AI458" s="342">
        <f t="shared" si="68"/>
        <v>21.5</v>
      </c>
      <c r="AJ458" s="342" t="str">
        <f t="shared" si="68"/>
        <v>x</v>
      </c>
      <c r="AK458" s="343">
        <f t="shared" si="69"/>
        <v>274</v>
      </c>
      <c r="AL458" s="348" t="str">
        <f t="shared" si="69"/>
        <v>x</v>
      </c>
      <c r="AN458" s="342" t="str">
        <f>IF(ISERROR(VLOOKUP($I458,'TB. Bantuan'!$C$3:$E$28,2,0)=0),"x",VLOOKUP($I458,'TB. Bantuan'!$C$3:$E$28,2,0))</f>
        <v>N</v>
      </c>
      <c r="AO458" s="342" t="str">
        <f>IF(ISERROR(VLOOKUP($Q458,'TB. Bantuan'!$C$3:$E$28,2,0)=0),"x",VLOOKUP($Q458,'TB. Bantuan'!$C$3:$E$28,2,0))</f>
        <v>N</v>
      </c>
      <c r="AP458" s="342" t="str">
        <f>IF(ISERROR(VLOOKUP($Y458,'TB. Bantuan'!$C$3:$E$28,2,0)=0),"x",VLOOKUP($Y458,'TB. Bantuan'!$C$3:$E$28,2,0))</f>
        <v>N</v>
      </c>
    </row>
    <row r="459" spans="2:42">
      <c r="B459" s="319" t="s">
        <v>21</v>
      </c>
      <c r="C459" s="323">
        <f t="shared" si="70"/>
        <v>453</v>
      </c>
      <c r="D459" s="324" t="s">
        <v>1</v>
      </c>
      <c r="E459" s="324">
        <v>12</v>
      </c>
      <c r="F459" s="324" t="s">
        <v>19</v>
      </c>
      <c r="G459" s="325">
        <v>21</v>
      </c>
      <c r="H459" s="325">
        <v>324</v>
      </c>
      <c r="I459" s="327" t="s">
        <v>22</v>
      </c>
      <c r="K459" s="323">
        <f t="shared" si="71"/>
        <v>453</v>
      </c>
      <c r="L459" s="324" t="s">
        <v>1</v>
      </c>
      <c r="M459" s="324">
        <v>11</v>
      </c>
      <c r="N459" s="324" t="s">
        <v>19</v>
      </c>
      <c r="O459" s="325">
        <v>26</v>
      </c>
      <c r="P459" s="325">
        <v>291</v>
      </c>
      <c r="Q459" s="327" t="s">
        <v>23</v>
      </c>
      <c r="S459" s="323">
        <f t="shared" si="72"/>
        <v>453</v>
      </c>
      <c r="T459" s="324" t="s">
        <v>1</v>
      </c>
      <c r="U459" s="324">
        <v>10</v>
      </c>
      <c r="V459" s="324" t="s">
        <v>19</v>
      </c>
      <c r="W459" s="325">
        <v>23.5</v>
      </c>
      <c r="X459" s="325">
        <v>284</v>
      </c>
      <c r="Y459" s="327" t="s">
        <v>23</v>
      </c>
      <c r="AA459" s="341">
        <f t="shared" si="64"/>
        <v>21</v>
      </c>
      <c r="AB459" s="342" t="str">
        <f t="shared" si="64"/>
        <v>x</v>
      </c>
      <c r="AC459" s="343">
        <f t="shared" si="65"/>
        <v>324</v>
      </c>
      <c r="AD459" s="343" t="str">
        <f t="shared" si="65"/>
        <v>x</v>
      </c>
      <c r="AE459" s="342">
        <f t="shared" si="66"/>
        <v>26</v>
      </c>
      <c r="AF459" s="342" t="str">
        <f t="shared" si="66"/>
        <v>x</v>
      </c>
      <c r="AG459" s="343">
        <f t="shared" si="67"/>
        <v>291</v>
      </c>
      <c r="AH459" s="343" t="str">
        <f t="shared" si="67"/>
        <v>x</v>
      </c>
      <c r="AI459" s="342">
        <f t="shared" si="68"/>
        <v>23.5</v>
      </c>
      <c r="AJ459" s="342" t="str">
        <f t="shared" si="68"/>
        <v>x</v>
      </c>
      <c r="AK459" s="343">
        <f t="shared" si="69"/>
        <v>284</v>
      </c>
      <c r="AL459" s="348" t="str">
        <f t="shared" si="69"/>
        <v>x</v>
      </c>
      <c r="AN459" s="342" t="str">
        <f>IF(ISERROR(VLOOKUP($I459,'TB. Bantuan'!$C$3:$E$28,2,0)=0),"x",VLOOKUP($I459,'TB. Bantuan'!$C$3:$E$28,2,0))</f>
        <v>T2</v>
      </c>
      <c r="AO459" s="342" t="str">
        <f>IF(ISERROR(VLOOKUP($Q459,'TB. Bantuan'!$C$3:$E$28,2,0)=0),"x",VLOOKUP($Q459,'TB. Bantuan'!$C$3:$E$28,2,0))</f>
        <v>N</v>
      </c>
      <c r="AP459" s="342" t="str">
        <f>IF(ISERROR(VLOOKUP($Y459,'TB. Bantuan'!$C$3:$E$28,2,0)=0),"x",VLOOKUP($Y459,'TB. Bantuan'!$C$3:$E$28,2,0))</f>
        <v>N</v>
      </c>
    </row>
    <row r="460" spans="2:42">
      <c r="B460" s="319" t="s">
        <v>21</v>
      </c>
      <c r="C460" s="323">
        <f t="shared" si="70"/>
        <v>454</v>
      </c>
      <c r="D460" s="324" t="s">
        <v>1</v>
      </c>
      <c r="E460" s="324">
        <v>12</v>
      </c>
      <c r="F460" s="324" t="s">
        <v>19</v>
      </c>
      <c r="G460" s="325">
        <v>21.5</v>
      </c>
      <c r="H460" s="325">
        <v>256</v>
      </c>
      <c r="I460" s="327" t="s">
        <v>22</v>
      </c>
      <c r="K460" s="323">
        <f t="shared" si="71"/>
        <v>454</v>
      </c>
      <c r="L460" s="324" t="s">
        <v>1</v>
      </c>
      <c r="M460" s="324">
        <v>11</v>
      </c>
      <c r="N460" s="324" t="s">
        <v>19</v>
      </c>
      <c r="O460" s="325">
        <v>20.5</v>
      </c>
      <c r="P460" s="325">
        <v>214</v>
      </c>
      <c r="Q460" s="327" t="s">
        <v>23</v>
      </c>
      <c r="S460" s="323">
        <f t="shared" si="72"/>
        <v>454</v>
      </c>
      <c r="T460" s="324" t="s">
        <v>1</v>
      </c>
      <c r="U460" s="324">
        <v>10</v>
      </c>
      <c r="V460" s="324" t="s">
        <v>19</v>
      </c>
      <c r="W460" s="325">
        <v>22.5</v>
      </c>
      <c r="X460" s="325">
        <v>215</v>
      </c>
      <c r="Y460" s="327" t="s">
        <v>23</v>
      </c>
      <c r="AA460" s="341">
        <f t="shared" si="64"/>
        <v>21.5</v>
      </c>
      <c r="AB460" s="342" t="str">
        <f t="shared" si="64"/>
        <v>x</v>
      </c>
      <c r="AC460" s="343">
        <f t="shared" si="65"/>
        <v>256</v>
      </c>
      <c r="AD460" s="343" t="str">
        <f t="shared" si="65"/>
        <v>x</v>
      </c>
      <c r="AE460" s="342">
        <f t="shared" si="66"/>
        <v>20.5</v>
      </c>
      <c r="AF460" s="342" t="str">
        <f t="shared" si="66"/>
        <v>x</v>
      </c>
      <c r="AG460" s="343">
        <f t="shared" si="67"/>
        <v>214</v>
      </c>
      <c r="AH460" s="343" t="str">
        <f t="shared" si="67"/>
        <v>x</v>
      </c>
      <c r="AI460" s="342">
        <f t="shared" si="68"/>
        <v>22.5</v>
      </c>
      <c r="AJ460" s="342" t="str">
        <f t="shared" si="68"/>
        <v>x</v>
      </c>
      <c r="AK460" s="343">
        <f t="shared" si="69"/>
        <v>215</v>
      </c>
      <c r="AL460" s="348" t="str">
        <f t="shared" si="69"/>
        <v>x</v>
      </c>
      <c r="AN460" s="342" t="str">
        <f>IF(ISERROR(VLOOKUP($I460,'TB. Bantuan'!$C$3:$E$28,2,0)=0),"x",VLOOKUP($I460,'TB. Bantuan'!$C$3:$E$28,2,0))</f>
        <v>T2</v>
      </c>
      <c r="AO460" s="342" t="str">
        <f>IF(ISERROR(VLOOKUP($Q460,'TB. Bantuan'!$C$3:$E$28,2,0)=0),"x",VLOOKUP($Q460,'TB. Bantuan'!$C$3:$E$28,2,0))</f>
        <v>N</v>
      </c>
      <c r="AP460" s="342" t="str">
        <f>IF(ISERROR(VLOOKUP($Y460,'TB. Bantuan'!$C$3:$E$28,2,0)=0),"x",VLOOKUP($Y460,'TB. Bantuan'!$C$3:$E$28,2,0))</f>
        <v>N</v>
      </c>
    </row>
    <row r="461" spans="2:42">
      <c r="B461" s="319" t="s">
        <v>21</v>
      </c>
      <c r="C461" s="323">
        <f t="shared" si="70"/>
        <v>455</v>
      </c>
      <c r="D461" s="324" t="s">
        <v>1</v>
      </c>
      <c r="E461" s="324">
        <v>12</v>
      </c>
      <c r="F461" s="324" t="s">
        <v>19</v>
      </c>
      <c r="G461" s="325">
        <v>25</v>
      </c>
      <c r="H461" s="325">
        <v>354</v>
      </c>
      <c r="I461" s="327" t="s">
        <v>23</v>
      </c>
      <c r="K461" s="323">
        <f t="shared" si="71"/>
        <v>455</v>
      </c>
      <c r="L461" s="324" t="s">
        <v>1</v>
      </c>
      <c r="M461" s="324">
        <v>11</v>
      </c>
      <c r="N461" s="324" t="s">
        <v>19</v>
      </c>
      <c r="O461" s="325">
        <v>21</v>
      </c>
      <c r="P461" s="325">
        <v>243</v>
      </c>
      <c r="Q461" s="327" t="s">
        <v>23</v>
      </c>
      <c r="S461" s="323">
        <f t="shared" si="72"/>
        <v>455</v>
      </c>
      <c r="T461" s="324" t="s">
        <v>1</v>
      </c>
      <c r="U461" s="324">
        <v>10</v>
      </c>
      <c r="V461" s="324" t="s">
        <v>19</v>
      </c>
      <c r="W461" s="325">
        <v>23</v>
      </c>
      <c r="X461" s="325">
        <v>279</v>
      </c>
      <c r="Y461" s="327" t="s">
        <v>23</v>
      </c>
      <c r="AA461" s="341">
        <f t="shared" si="64"/>
        <v>25</v>
      </c>
      <c r="AB461" s="342" t="str">
        <f t="shared" si="64"/>
        <v>x</v>
      </c>
      <c r="AC461" s="343">
        <f t="shared" si="65"/>
        <v>354</v>
      </c>
      <c r="AD461" s="343" t="str">
        <f t="shared" si="65"/>
        <v>x</v>
      </c>
      <c r="AE461" s="342">
        <f t="shared" si="66"/>
        <v>21</v>
      </c>
      <c r="AF461" s="342" t="str">
        <f t="shared" si="66"/>
        <v>x</v>
      </c>
      <c r="AG461" s="343">
        <f t="shared" si="67"/>
        <v>243</v>
      </c>
      <c r="AH461" s="343" t="str">
        <f t="shared" si="67"/>
        <v>x</v>
      </c>
      <c r="AI461" s="342">
        <f t="shared" si="68"/>
        <v>23</v>
      </c>
      <c r="AJ461" s="342" t="str">
        <f t="shared" si="68"/>
        <v>x</v>
      </c>
      <c r="AK461" s="343">
        <f t="shared" si="69"/>
        <v>279</v>
      </c>
      <c r="AL461" s="348" t="str">
        <f t="shared" si="69"/>
        <v>x</v>
      </c>
      <c r="AN461" s="342" t="str">
        <f>IF(ISERROR(VLOOKUP($I461,'TB. Bantuan'!$C$3:$E$28,2,0)=0),"x",VLOOKUP($I461,'TB. Bantuan'!$C$3:$E$28,2,0))</f>
        <v>N</v>
      </c>
      <c r="AO461" s="342" t="str">
        <f>IF(ISERROR(VLOOKUP($Q461,'TB. Bantuan'!$C$3:$E$28,2,0)=0),"x",VLOOKUP($Q461,'TB. Bantuan'!$C$3:$E$28,2,0))</f>
        <v>N</v>
      </c>
      <c r="AP461" s="342" t="str">
        <f>IF(ISERROR(VLOOKUP($Y461,'TB. Bantuan'!$C$3:$E$28,2,0)=0),"x",VLOOKUP($Y461,'TB. Bantuan'!$C$3:$E$28,2,0))</f>
        <v>N</v>
      </c>
    </row>
    <row r="462" spans="2:42">
      <c r="B462" s="319" t="s">
        <v>21</v>
      </c>
      <c r="C462" s="323">
        <f t="shared" si="70"/>
        <v>456</v>
      </c>
      <c r="D462" s="324" t="s">
        <v>1</v>
      </c>
      <c r="E462" s="324">
        <v>12</v>
      </c>
      <c r="F462" s="324" t="s">
        <v>19</v>
      </c>
      <c r="G462" s="325">
        <v>25</v>
      </c>
      <c r="H462" s="325">
        <v>325</v>
      </c>
      <c r="I462" s="327" t="s">
        <v>23</v>
      </c>
      <c r="K462" s="323">
        <f t="shared" si="71"/>
        <v>456</v>
      </c>
      <c r="L462" s="324" t="s">
        <v>1</v>
      </c>
      <c r="M462" s="324">
        <v>11</v>
      </c>
      <c r="N462" s="324" t="s">
        <v>19</v>
      </c>
      <c r="O462" s="325">
        <v>23</v>
      </c>
      <c r="P462" s="325">
        <v>279</v>
      </c>
      <c r="Q462" s="327" t="s">
        <v>23</v>
      </c>
      <c r="S462" s="323">
        <f t="shared" si="72"/>
        <v>456</v>
      </c>
      <c r="T462" s="324" t="s">
        <v>1</v>
      </c>
      <c r="U462" s="324">
        <v>10</v>
      </c>
      <c r="V462" s="324" t="s">
        <v>19</v>
      </c>
      <c r="W462" s="325">
        <v>12.5</v>
      </c>
      <c r="X462" s="325">
        <v>104</v>
      </c>
      <c r="Y462" s="327" t="s">
        <v>22</v>
      </c>
      <c r="AA462" s="341">
        <f t="shared" si="64"/>
        <v>25</v>
      </c>
      <c r="AB462" s="342" t="str">
        <f t="shared" si="64"/>
        <v>x</v>
      </c>
      <c r="AC462" s="343">
        <f t="shared" si="65"/>
        <v>325</v>
      </c>
      <c r="AD462" s="343" t="str">
        <f t="shared" si="65"/>
        <v>x</v>
      </c>
      <c r="AE462" s="342">
        <f t="shared" si="66"/>
        <v>23</v>
      </c>
      <c r="AF462" s="342" t="str">
        <f t="shared" si="66"/>
        <v>x</v>
      </c>
      <c r="AG462" s="343">
        <f t="shared" si="67"/>
        <v>279</v>
      </c>
      <c r="AH462" s="343" t="str">
        <f t="shared" si="67"/>
        <v>x</v>
      </c>
      <c r="AI462" s="342">
        <f t="shared" si="68"/>
        <v>12.5</v>
      </c>
      <c r="AJ462" s="342" t="str">
        <f t="shared" si="68"/>
        <v>x</v>
      </c>
      <c r="AK462" s="343">
        <f t="shared" si="69"/>
        <v>104</v>
      </c>
      <c r="AL462" s="348" t="str">
        <f t="shared" si="69"/>
        <v>x</v>
      </c>
      <c r="AN462" s="342" t="str">
        <f>IF(ISERROR(VLOOKUP($I462,'TB. Bantuan'!$C$3:$E$28,2,0)=0),"x",VLOOKUP($I462,'TB. Bantuan'!$C$3:$E$28,2,0))</f>
        <v>N</v>
      </c>
      <c r="AO462" s="342" t="str">
        <f>IF(ISERROR(VLOOKUP($Q462,'TB. Bantuan'!$C$3:$E$28,2,0)=0),"x",VLOOKUP($Q462,'TB. Bantuan'!$C$3:$E$28,2,0))</f>
        <v>N</v>
      </c>
      <c r="AP462" s="342" t="str">
        <f>IF(ISERROR(VLOOKUP($Y462,'TB. Bantuan'!$C$3:$E$28,2,0)=0),"x",VLOOKUP($Y462,'TB. Bantuan'!$C$3:$E$28,2,0))</f>
        <v>T2</v>
      </c>
    </row>
    <row r="463" spans="2:42">
      <c r="B463" s="319" t="s">
        <v>21</v>
      </c>
      <c r="C463" s="323">
        <f t="shared" si="70"/>
        <v>457</v>
      </c>
      <c r="D463" s="324" t="s">
        <v>1</v>
      </c>
      <c r="E463" s="324">
        <v>12</v>
      </c>
      <c r="F463" s="324" t="s">
        <v>19</v>
      </c>
      <c r="G463" s="325">
        <v>21</v>
      </c>
      <c r="H463" s="325">
        <v>230</v>
      </c>
      <c r="I463" s="327" t="s">
        <v>23</v>
      </c>
      <c r="K463" s="323">
        <f t="shared" si="71"/>
        <v>457</v>
      </c>
      <c r="L463" s="324" t="s">
        <v>1</v>
      </c>
      <c r="M463" s="324">
        <v>11</v>
      </c>
      <c r="N463" s="324" t="s">
        <v>19</v>
      </c>
      <c r="O463" s="325">
        <v>23</v>
      </c>
      <c r="P463" s="325">
        <v>251</v>
      </c>
      <c r="Q463" s="327" t="s">
        <v>23</v>
      </c>
      <c r="S463" s="323">
        <f t="shared" si="72"/>
        <v>457</v>
      </c>
      <c r="T463" s="324" t="s">
        <v>1</v>
      </c>
      <c r="U463" s="324">
        <v>10</v>
      </c>
      <c r="V463" s="324" t="s">
        <v>19</v>
      </c>
      <c r="W463" s="325">
        <v>23</v>
      </c>
      <c r="X463" s="325">
        <v>326</v>
      </c>
      <c r="Y463" s="327" t="s">
        <v>23</v>
      </c>
      <c r="AA463" s="341">
        <f t="shared" si="64"/>
        <v>21</v>
      </c>
      <c r="AB463" s="342" t="str">
        <f t="shared" si="64"/>
        <v>x</v>
      </c>
      <c r="AC463" s="343">
        <f t="shared" si="65"/>
        <v>230</v>
      </c>
      <c r="AD463" s="343" t="str">
        <f t="shared" si="65"/>
        <v>x</v>
      </c>
      <c r="AE463" s="342">
        <f t="shared" si="66"/>
        <v>23</v>
      </c>
      <c r="AF463" s="342" t="str">
        <f t="shared" si="66"/>
        <v>x</v>
      </c>
      <c r="AG463" s="343">
        <f t="shared" si="67"/>
        <v>251</v>
      </c>
      <c r="AH463" s="343" t="str">
        <f t="shared" si="67"/>
        <v>x</v>
      </c>
      <c r="AI463" s="342">
        <f t="shared" si="68"/>
        <v>23</v>
      </c>
      <c r="AJ463" s="342" t="str">
        <f t="shared" si="68"/>
        <v>x</v>
      </c>
      <c r="AK463" s="343">
        <f t="shared" si="69"/>
        <v>326</v>
      </c>
      <c r="AL463" s="348" t="str">
        <f t="shared" si="69"/>
        <v>x</v>
      </c>
      <c r="AN463" s="342" t="str">
        <f>IF(ISERROR(VLOOKUP($I463,'TB. Bantuan'!$C$3:$E$28,2,0)=0),"x",VLOOKUP($I463,'TB. Bantuan'!$C$3:$E$28,2,0))</f>
        <v>N</v>
      </c>
      <c r="AO463" s="342" t="str">
        <f>IF(ISERROR(VLOOKUP($Q463,'TB. Bantuan'!$C$3:$E$28,2,0)=0),"x",VLOOKUP($Q463,'TB. Bantuan'!$C$3:$E$28,2,0))</f>
        <v>N</v>
      </c>
      <c r="AP463" s="342" t="str">
        <f>IF(ISERROR(VLOOKUP($Y463,'TB. Bantuan'!$C$3:$E$28,2,0)=0),"x",VLOOKUP($Y463,'TB. Bantuan'!$C$3:$E$28,2,0))</f>
        <v>N</v>
      </c>
    </row>
    <row r="464" spans="2:42">
      <c r="B464" s="319" t="s">
        <v>21</v>
      </c>
      <c r="C464" s="323">
        <f t="shared" si="70"/>
        <v>458</v>
      </c>
      <c r="D464" s="324" t="s">
        <v>1</v>
      </c>
      <c r="E464" s="324">
        <v>12</v>
      </c>
      <c r="F464" s="324" t="s">
        <v>19</v>
      </c>
      <c r="G464" s="325">
        <v>24</v>
      </c>
      <c r="H464" s="325">
        <v>279</v>
      </c>
      <c r="I464" s="327" t="s">
        <v>23</v>
      </c>
      <c r="K464" s="323">
        <f t="shared" si="71"/>
        <v>458</v>
      </c>
      <c r="L464" s="324" t="s">
        <v>1</v>
      </c>
      <c r="M464" s="324">
        <v>11</v>
      </c>
      <c r="N464" s="324" t="s">
        <v>19</v>
      </c>
      <c r="O464" s="325">
        <v>20.5</v>
      </c>
      <c r="P464" s="325">
        <v>196</v>
      </c>
      <c r="Q464" s="327" t="s">
        <v>23</v>
      </c>
      <c r="S464" s="323">
        <f t="shared" si="72"/>
        <v>458</v>
      </c>
      <c r="T464" s="324" t="s">
        <v>1</v>
      </c>
      <c r="U464" s="324">
        <v>10</v>
      </c>
      <c r="V464" s="324" t="s">
        <v>19</v>
      </c>
      <c r="W464" s="325">
        <v>20</v>
      </c>
      <c r="X464" s="325">
        <v>350</v>
      </c>
      <c r="Y464" s="327" t="s">
        <v>25</v>
      </c>
      <c r="AA464" s="341">
        <f t="shared" si="64"/>
        <v>24</v>
      </c>
      <c r="AB464" s="342" t="str">
        <f t="shared" si="64"/>
        <v>x</v>
      </c>
      <c r="AC464" s="343">
        <f t="shared" si="65"/>
        <v>279</v>
      </c>
      <c r="AD464" s="343" t="str">
        <f t="shared" si="65"/>
        <v>x</v>
      </c>
      <c r="AE464" s="342">
        <f t="shared" si="66"/>
        <v>20.5</v>
      </c>
      <c r="AF464" s="342" t="str">
        <f t="shared" si="66"/>
        <v>x</v>
      </c>
      <c r="AG464" s="343">
        <f t="shared" si="67"/>
        <v>196</v>
      </c>
      <c r="AH464" s="343" t="str">
        <f t="shared" si="67"/>
        <v>x</v>
      </c>
      <c r="AI464" s="342">
        <f t="shared" si="68"/>
        <v>20</v>
      </c>
      <c r="AJ464" s="342" t="str">
        <f t="shared" si="68"/>
        <v>x</v>
      </c>
      <c r="AK464" s="343">
        <f t="shared" si="69"/>
        <v>350</v>
      </c>
      <c r="AL464" s="348" t="str">
        <f t="shared" si="69"/>
        <v>x</v>
      </c>
      <c r="AN464" s="342" t="str">
        <f>IF(ISERROR(VLOOKUP($I464,'TB. Bantuan'!$C$3:$E$28,2,0)=0),"x",VLOOKUP($I464,'TB. Bantuan'!$C$3:$E$28,2,0))</f>
        <v>N</v>
      </c>
      <c r="AO464" s="342" t="str">
        <f>IF(ISERROR(VLOOKUP($Q464,'TB. Bantuan'!$C$3:$E$28,2,0)=0),"x",VLOOKUP($Q464,'TB. Bantuan'!$C$3:$E$28,2,0))</f>
        <v>N</v>
      </c>
      <c r="AP464" s="342" t="str">
        <f>IF(ISERROR(VLOOKUP($Y464,'TB. Bantuan'!$C$3:$E$28,2,0)=0),"x",VLOOKUP($Y464,'TB. Bantuan'!$C$3:$E$28,2,0))</f>
        <v>C2</v>
      </c>
    </row>
    <row r="465" spans="2:42">
      <c r="B465" s="319" t="s">
        <v>21</v>
      </c>
      <c r="C465" s="323">
        <f t="shared" si="70"/>
        <v>459</v>
      </c>
      <c r="D465" s="324" t="s">
        <v>1</v>
      </c>
      <c r="E465" s="324">
        <v>12</v>
      </c>
      <c r="F465" s="324" t="s">
        <v>19</v>
      </c>
      <c r="G465" s="325">
        <v>19</v>
      </c>
      <c r="H465" s="325">
        <v>247</v>
      </c>
      <c r="I465" s="327" t="s">
        <v>23</v>
      </c>
      <c r="K465" s="323">
        <f t="shared" si="71"/>
        <v>459</v>
      </c>
      <c r="L465" s="324" t="s">
        <v>1</v>
      </c>
      <c r="M465" s="324">
        <v>11</v>
      </c>
      <c r="N465" s="324" t="s">
        <v>19</v>
      </c>
      <c r="O465" s="325">
        <v>19</v>
      </c>
      <c r="P465" s="325">
        <v>211</v>
      </c>
      <c r="Q465" s="327" t="s">
        <v>23</v>
      </c>
      <c r="S465" s="323">
        <f t="shared" si="72"/>
        <v>459</v>
      </c>
      <c r="T465" s="324" t="s">
        <v>1</v>
      </c>
      <c r="U465" s="324">
        <v>10</v>
      </c>
      <c r="V465" s="324" t="s">
        <v>19</v>
      </c>
      <c r="W465" s="325">
        <v>22</v>
      </c>
      <c r="X465" s="325">
        <v>217</v>
      </c>
      <c r="Y465" s="327" t="s">
        <v>23</v>
      </c>
      <c r="AA465" s="341">
        <f t="shared" si="64"/>
        <v>19</v>
      </c>
      <c r="AB465" s="342" t="str">
        <f t="shared" si="64"/>
        <v>x</v>
      </c>
      <c r="AC465" s="343">
        <f t="shared" si="65"/>
        <v>247</v>
      </c>
      <c r="AD465" s="343" t="str">
        <f t="shared" si="65"/>
        <v>x</v>
      </c>
      <c r="AE465" s="342">
        <f t="shared" si="66"/>
        <v>19</v>
      </c>
      <c r="AF465" s="342" t="str">
        <f t="shared" si="66"/>
        <v>x</v>
      </c>
      <c r="AG465" s="343">
        <f t="shared" si="67"/>
        <v>211</v>
      </c>
      <c r="AH465" s="343" t="str">
        <f t="shared" si="67"/>
        <v>x</v>
      </c>
      <c r="AI465" s="342">
        <f t="shared" si="68"/>
        <v>22</v>
      </c>
      <c r="AJ465" s="342" t="str">
        <f t="shared" si="68"/>
        <v>x</v>
      </c>
      <c r="AK465" s="343">
        <f t="shared" si="69"/>
        <v>217</v>
      </c>
      <c r="AL465" s="348" t="str">
        <f t="shared" si="69"/>
        <v>x</v>
      </c>
      <c r="AN465" s="342" t="str">
        <f>IF(ISERROR(VLOOKUP($I465,'TB. Bantuan'!$C$3:$E$28,2,0)=0),"x",VLOOKUP($I465,'TB. Bantuan'!$C$3:$E$28,2,0))</f>
        <v>N</v>
      </c>
      <c r="AO465" s="342" t="str">
        <f>IF(ISERROR(VLOOKUP($Q465,'TB. Bantuan'!$C$3:$E$28,2,0)=0),"x",VLOOKUP($Q465,'TB. Bantuan'!$C$3:$E$28,2,0))</f>
        <v>N</v>
      </c>
      <c r="AP465" s="342" t="str">
        <f>IF(ISERROR(VLOOKUP($Y465,'TB. Bantuan'!$C$3:$E$28,2,0)=0),"x",VLOOKUP($Y465,'TB. Bantuan'!$C$3:$E$28,2,0))</f>
        <v>N</v>
      </c>
    </row>
    <row r="466" spans="2:42">
      <c r="B466" s="319" t="s">
        <v>21</v>
      </c>
      <c r="C466" s="323">
        <f t="shared" si="70"/>
        <v>460</v>
      </c>
      <c r="D466" s="324" t="s">
        <v>1</v>
      </c>
      <c r="E466" s="324">
        <v>12</v>
      </c>
      <c r="F466" s="324" t="s">
        <v>19</v>
      </c>
      <c r="G466" s="325">
        <v>20</v>
      </c>
      <c r="H466" s="325">
        <v>130</v>
      </c>
      <c r="I466" s="327" t="s">
        <v>23</v>
      </c>
      <c r="K466" s="323">
        <f t="shared" si="71"/>
        <v>460</v>
      </c>
      <c r="L466" s="324" t="s">
        <v>1</v>
      </c>
      <c r="M466" s="324">
        <v>11</v>
      </c>
      <c r="N466" s="324" t="s">
        <v>19</v>
      </c>
      <c r="O466" s="325">
        <v>23</v>
      </c>
      <c r="P466" s="325">
        <v>272</v>
      </c>
      <c r="Q466" s="327" t="s">
        <v>23</v>
      </c>
      <c r="S466" s="323">
        <f t="shared" si="72"/>
        <v>460</v>
      </c>
      <c r="T466" s="324" t="s">
        <v>1</v>
      </c>
      <c r="U466" s="324">
        <v>10</v>
      </c>
      <c r="V466" s="324" t="s">
        <v>19</v>
      </c>
      <c r="W466" s="325">
        <v>24.5</v>
      </c>
      <c r="X466" s="325">
        <v>210</v>
      </c>
      <c r="Y466" s="327" t="s">
        <v>23</v>
      </c>
      <c r="AA466" s="341">
        <f t="shared" si="64"/>
        <v>20</v>
      </c>
      <c r="AB466" s="342" t="str">
        <f t="shared" si="64"/>
        <v>x</v>
      </c>
      <c r="AC466" s="343">
        <f t="shared" si="65"/>
        <v>130</v>
      </c>
      <c r="AD466" s="343" t="str">
        <f t="shared" si="65"/>
        <v>x</v>
      </c>
      <c r="AE466" s="342">
        <f t="shared" si="66"/>
        <v>23</v>
      </c>
      <c r="AF466" s="342" t="str">
        <f t="shared" si="66"/>
        <v>x</v>
      </c>
      <c r="AG466" s="343">
        <f t="shared" si="67"/>
        <v>272</v>
      </c>
      <c r="AH466" s="343" t="str">
        <f t="shared" si="67"/>
        <v>x</v>
      </c>
      <c r="AI466" s="342">
        <f t="shared" si="68"/>
        <v>24.5</v>
      </c>
      <c r="AJ466" s="342" t="str">
        <f t="shared" si="68"/>
        <v>x</v>
      </c>
      <c r="AK466" s="343">
        <f t="shared" si="69"/>
        <v>210</v>
      </c>
      <c r="AL466" s="348" t="str">
        <f t="shared" si="69"/>
        <v>x</v>
      </c>
      <c r="AN466" s="342" t="str">
        <f>IF(ISERROR(VLOOKUP($I466,'TB. Bantuan'!$C$3:$E$28,2,0)=0),"x",VLOOKUP($I466,'TB. Bantuan'!$C$3:$E$28,2,0))</f>
        <v>N</v>
      </c>
      <c r="AO466" s="342" t="str">
        <f>IF(ISERROR(VLOOKUP($Q466,'TB. Bantuan'!$C$3:$E$28,2,0)=0),"x",VLOOKUP($Q466,'TB. Bantuan'!$C$3:$E$28,2,0))</f>
        <v>N</v>
      </c>
      <c r="AP466" s="342" t="str">
        <f>IF(ISERROR(VLOOKUP($Y466,'TB. Bantuan'!$C$3:$E$28,2,0)=0),"x",VLOOKUP($Y466,'TB. Bantuan'!$C$3:$E$28,2,0))</f>
        <v>N</v>
      </c>
    </row>
    <row r="467" spans="2:42">
      <c r="B467" s="319" t="s">
        <v>21</v>
      </c>
      <c r="C467" s="323">
        <f t="shared" si="70"/>
        <v>461</v>
      </c>
      <c r="D467" s="324" t="s">
        <v>1</v>
      </c>
      <c r="E467" s="324">
        <v>12</v>
      </c>
      <c r="F467" s="324" t="s">
        <v>19</v>
      </c>
      <c r="G467" s="325">
        <v>22</v>
      </c>
      <c r="H467" s="325">
        <v>211</v>
      </c>
      <c r="I467" s="327" t="s">
        <v>23</v>
      </c>
      <c r="K467" s="323">
        <f t="shared" si="71"/>
        <v>461</v>
      </c>
      <c r="L467" s="324" t="s">
        <v>1</v>
      </c>
      <c r="M467" s="324">
        <v>11</v>
      </c>
      <c r="N467" s="324" t="s">
        <v>19</v>
      </c>
      <c r="O467" s="325">
        <v>19.5</v>
      </c>
      <c r="P467" s="325">
        <v>211</v>
      </c>
      <c r="Q467" s="327" t="s">
        <v>23</v>
      </c>
      <c r="S467" s="323">
        <f t="shared" si="72"/>
        <v>461</v>
      </c>
      <c r="T467" s="324" t="s">
        <v>1</v>
      </c>
      <c r="U467" s="324">
        <v>10</v>
      </c>
      <c r="V467" s="324" t="s">
        <v>19</v>
      </c>
      <c r="W467" s="325">
        <v>23</v>
      </c>
      <c r="X467" s="325">
        <v>257</v>
      </c>
      <c r="Y467" s="327" t="s">
        <v>23</v>
      </c>
      <c r="AA467" s="341">
        <f t="shared" si="64"/>
        <v>22</v>
      </c>
      <c r="AB467" s="342" t="str">
        <f t="shared" si="64"/>
        <v>x</v>
      </c>
      <c r="AC467" s="343">
        <f t="shared" si="65"/>
        <v>211</v>
      </c>
      <c r="AD467" s="343" t="str">
        <f t="shared" si="65"/>
        <v>x</v>
      </c>
      <c r="AE467" s="342">
        <f t="shared" si="66"/>
        <v>19.5</v>
      </c>
      <c r="AF467" s="342" t="str">
        <f t="shared" si="66"/>
        <v>x</v>
      </c>
      <c r="AG467" s="343">
        <f t="shared" si="67"/>
        <v>211</v>
      </c>
      <c r="AH467" s="343" t="str">
        <f t="shared" si="67"/>
        <v>x</v>
      </c>
      <c r="AI467" s="342">
        <f t="shared" si="68"/>
        <v>23</v>
      </c>
      <c r="AJ467" s="342" t="str">
        <f t="shared" si="68"/>
        <v>x</v>
      </c>
      <c r="AK467" s="343">
        <f t="shared" si="69"/>
        <v>257</v>
      </c>
      <c r="AL467" s="348" t="str">
        <f t="shared" si="69"/>
        <v>x</v>
      </c>
      <c r="AN467" s="342" t="str">
        <f>IF(ISERROR(VLOOKUP($I467,'TB. Bantuan'!$C$3:$E$28,2,0)=0),"x",VLOOKUP($I467,'TB. Bantuan'!$C$3:$E$28,2,0))</f>
        <v>N</v>
      </c>
      <c r="AO467" s="342" t="str">
        <f>IF(ISERROR(VLOOKUP($Q467,'TB. Bantuan'!$C$3:$E$28,2,0)=0),"x",VLOOKUP($Q467,'TB. Bantuan'!$C$3:$E$28,2,0))</f>
        <v>N</v>
      </c>
      <c r="AP467" s="342" t="str">
        <f>IF(ISERROR(VLOOKUP($Y467,'TB. Bantuan'!$C$3:$E$28,2,0)=0),"x",VLOOKUP($Y467,'TB. Bantuan'!$C$3:$E$28,2,0))</f>
        <v>N</v>
      </c>
    </row>
    <row r="468" spans="2:42">
      <c r="B468" s="319" t="s">
        <v>21</v>
      </c>
      <c r="C468" s="323">
        <f t="shared" si="70"/>
        <v>462</v>
      </c>
      <c r="D468" s="324" t="s">
        <v>1</v>
      </c>
      <c r="E468" s="324">
        <v>12</v>
      </c>
      <c r="F468" s="324" t="s">
        <v>19</v>
      </c>
      <c r="G468" s="325">
        <v>23</v>
      </c>
      <c r="H468" s="325">
        <v>196</v>
      </c>
      <c r="I468" s="327" t="s">
        <v>23</v>
      </c>
      <c r="K468" s="323">
        <f t="shared" si="71"/>
        <v>462</v>
      </c>
      <c r="L468" s="324" t="s">
        <v>1</v>
      </c>
      <c r="M468" s="324">
        <v>11</v>
      </c>
      <c r="N468" s="324" t="s">
        <v>19</v>
      </c>
      <c r="O468" s="325">
        <v>25</v>
      </c>
      <c r="P468" s="325">
        <v>285</v>
      </c>
      <c r="Q468" s="327" t="s">
        <v>23</v>
      </c>
      <c r="S468" s="323">
        <f t="shared" si="72"/>
        <v>462</v>
      </c>
      <c r="T468" s="324" t="s">
        <v>1</v>
      </c>
      <c r="U468" s="324">
        <v>10</v>
      </c>
      <c r="V468" s="324" t="s">
        <v>19</v>
      </c>
      <c r="W468" s="325">
        <v>20</v>
      </c>
      <c r="X468" s="325">
        <v>172</v>
      </c>
      <c r="Y468" s="327" t="s">
        <v>23</v>
      </c>
      <c r="AA468" s="341">
        <f t="shared" si="64"/>
        <v>23</v>
      </c>
      <c r="AB468" s="342" t="str">
        <f t="shared" si="64"/>
        <v>x</v>
      </c>
      <c r="AC468" s="343">
        <f t="shared" si="65"/>
        <v>196</v>
      </c>
      <c r="AD468" s="343" t="str">
        <f t="shared" si="65"/>
        <v>x</v>
      </c>
      <c r="AE468" s="342">
        <f t="shared" si="66"/>
        <v>25</v>
      </c>
      <c r="AF468" s="342" t="str">
        <f t="shared" si="66"/>
        <v>x</v>
      </c>
      <c r="AG468" s="343">
        <f t="shared" si="67"/>
        <v>285</v>
      </c>
      <c r="AH468" s="343" t="str">
        <f t="shared" si="67"/>
        <v>x</v>
      </c>
      <c r="AI468" s="342">
        <f t="shared" si="68"/>
        <v>20</v>
      </c>
      <c r="AJ468" s="342" t="str">
        <f t="shared" si="68"/>
        <v>x</v>
      </c>
      <c r="AK468" s="343">
        <f t="shared" si="69"/>
        <v>172</v>
      </c>
      <c r="AL468" s="348" t="str">
        <f t="shared" si="69"/>
        <v>x</v>
      </c>
      <c r="AN468" s="342" t="str">
        <f>IF(ISERROR(VLOOKUP($I468,'TB. Bantuan'!$C$3:$E$28,2,0)=0),"x",VLOOKUP($I468,'TB. Bantuan'!$C$3:$E$28,2,0))</f>
        <v>N</v>
      </c>
      <c r="AO468" s="342" t="str">
        <f>IF(ISERROR(VLOOKUP($Q468,'TB. Bantuan'!$C$3:$E$28,2,0)=0),"x",VLOOKUP($Q468,'TB. Bantuan'!$C$3:$E$28,2,0))</f>
        <v>N</v>
      </c>
      <c r="AP468" s="342" t="str">
        <f>IF(ISERROR(VLOOKUP($Y468,'TB. Bantuan'!$C$3:$E$28,2,0)=0),"x",VLOOKUP($Y468,'TB. Bantuan'!$C$3:$E$28,2,0))</f>
        <v>N</v>
      </c>
    </row>
    <row r="469" spans="2:42">
      <c r="B469" s="319" t="s">
        <v>21</v>
      </c>
      <c r="C469" s="323">
        <f t="shared" si="70"/>
        <v>463</v>
      </c>
      <c r="D469" s="324" t="s">
        <v>1</v>
      </c>
      <c r="E469" s="324">
        <v>12</v>
      </c>
      <c r="F469" s="324" t="s">
        <v>19</v>
      </c>
      <c r="G469" s="325">
        <v>18</v>
      </c>
      <c r="H469" s="325">
        <v>160</v>
      </c>
      <c r="I469" s="327" t="s">
        <v>24</v>
      </c>
      <c r="K469" s="323">
        <f t="shared" si="71"/>
        <v>463</v>
      </c>
      <c r="L469" s="324" t="s">
        <v>1</v>
      </c>
      <c r="M469" s="324">
        <v>11</v>
      </c>
      <c r="N469" s="324" t="s">
        <v>19</v>
      </c>
      <c r="O469" s="325">
        <v>22</v>
      </c>
      <c r="P469" s="325">
        <v>341</v>
      </c>
      <c r="Q469" s="327" t="s">
        <v>23</v>
      </c>
      <c r="S469" s="323">
        <f t="shared" si="72"/>
        <v>463</v>
      </c>
      <c r="T469" s="324" t="s">
        <v>1</v>
      </c>
      <c r="U469" s="324">
        <v>10</v>
      </c>
      <c r="V469" s="324" t="s">
        <v>19</v>
      </c>
      <c r="W469" s="325">
        <v>20.5</v>
      </c>
      <c r="X469" s="325">
        <v>288</v>
      </c>
      <c r="Y469" s="327" t="s">
        <v>22</v>
      </c>
      <c r="AA469" s="341">
        <f t="shared" si="64"/>
        <v>18</v>
      </c>
      <c r="AB469" s="342" t="str">
        <f t="shared" si="64"/>
        <v>x</v>
      </c>
      <c r="AC469" s="343">
        <f t="shared" si="65"/>
        <v>160</v>
      </c>
      <c r="AD469" s="343" t="str">
        <f t="shared" si="65"/>
        <v>x</v>
      </c>
      <c r="AE469" s="342">
        <f t="shared" si="66"/>
        <v>22</v>
      </c>
      <c r="AF469" s="342" t="str">
        <f t="shared" si="66"/>
        <v>x</v>
      </c>
      <c r="AG469" s="343">
        <f t="shared" si="67"/>
        <v>341</v>
      </c>
      <c r="AH469" s="343" t="str">
        <f t="shared" si="67"/>
        <v>x</v>
      </c>
      <c r="AI469" s="342">
        <f t="shared" si="68"/>
        <v>20.5</v>
      </c>
      <c r="AJ469" s="342" t="str">
        <f t="shared" si="68"/>
        <v>x</v>
      </c>
      <c r="AK469" s="343">
        <f t="shared" si="69"/>
        <v>288</v>
      </c>
      <c r="AL469" s="348" t="str">
        <f t="shared" si="69"/>
        <v>x</v>
      </c>
      <c r="AN469" s="342" t="str">
        <f>IF(ISERROR(VLOOKUP($I469,'TB. Bantuan'!$C$3:$E$28,2,0)=0),"x",VLOOKUP($I469,'TB. Bantuan'!$C$3:$E$28,2,0))</f>
        <v>DT</v>
      </c>
      <c r="AO469" s="342" t="str">
        <f>IF(ISERROR(VLOOKUP($Q469,'TB. Bantuan'!$C$3:$E$28,2,0)=0),"x",VLOOKUP($Q469,'TB. Bantuan'!$C$3:$E$28,2,0))</f>
        <v>N</v>
      </c>
      <c r="AP469" s="342" t="str">
        <f>IF(ISERROR(VLOOKUP($Y469,'TB. Bantuan'!$C$3:$E$28,2,0)=0),"x",VLOOKUP($Y469,'TB. Bantuan'!$C$3:$E$28,2,0))</f>
        <v>T2</v>
      </c>
    </row>
    <row r="470" spans="2:42">
      <c r="B470" s="319" t="s">
        <v>21</v>
      </c>
      <c r="C470" s="323">
        <f t="shared" si="70"/>
        <v>464</v>
      </c>
      <c r="D470" s="324" t="s">
        <v>1</v>
      </c>
      <c r="E470" s="324">
        <v>12</v>
      </c>
      <c r="F470" s="324" t="s">
        <v>19</v>
      </c>
      <c r="G470" s="325">
        <v>24</v>
      </c>
      <c r="H470" s="325">
        <v>418</v>
      </c>
      <c r="I470" s="327" t="s">
        <v>23</v>
      </c>
      <c r="K470" s="323">
        <f t="shared" si="71"/>
        <v>464</v>
      </c>
      <c r="L470" s="324" t="s">
        <v>1</v>
      </c>
      <c r="M470" s="324">
        <v>11</v>
      </c>
      <c r="N470" s="324" t="s">
        <v>19</v>
      </c>
      <c r="O470" s="325">
        <v>23</v>
      </c>
      <c r="P470" s="325">
        <v>279</v>
      </c>
      <c r="Q470" s="327" t="s">
        <v>23</v>
      </c>
      <c r="S470" s="323">
        <f t="shared" si="72"/>
        <v>464</v>
      </c>
      <c r="T470" s="324" t="s">
        <v>1</v>
      </c>
      <c r="U470" s="324">
        <v>10</v>
      </c>
      <c r="V470" s="324" t="s">
        <v>19</v>
      </c>
      <c r="W470" s="325">
        <v>21</v>
      </c>
      <c r="X470" s="325">
        <v>147</v>
      </c>
      <c r="Y470" s="327" t="s">
        <v>31</v>
      </c>
      <c r="AA470" s="341">
        <f t="shared" si="64"/>
        <v>24</v>
      </c>
      <c r="AB470" s="342" t="str">
        <f t="shared" si="64"/>
        <v>x</v>
      </c>
      <c r="AC470" s="343">
        <f t="shared" si="65"/>
        <v>418</v>
      </c>
      <c r="AD470" s="343" t="str">
        <f t="shared" si="65"/>
        <v>x</v>
      </c>
      <c r="AE470" s="342">
        <f t="shared" si="66"/>
        <v>23</v>
      </c>
      <c r="AF470" s="342" t="str">
        <f t="shared" si="66"/>
        <v>x</v>
      </c>
      <c r="AG470" s="343">
        <f t="shared" si="67"/>
        <v>279</v>
      </c>
      <c r="AH470" s="343" t="str">
        <f t="shared" si="67"/>
        <v>x</v>
      </c>
      <c r="AI470" s="342">
        <f t="shared" si="68"/>
        <v>21</v>
      </c>
      <c r="AJ470" s="342" t="str">
        <f t="shared" si="68"/>
        <v>x</v>
      </c>
      <c r="AK470" s="343">
        <f t="shared" si="69"/>
        <v>147</v>
      </c>
      <c r="AL470" s="348" t="str">
        <f t="shared" si="69"/>
        <v>x</v>
      </c>
      <c r="AN470" s="342" t="str">
        <f>IF(ISERROR(VLOOKUP($I470,'TB. Bantuan'!$C$3:$E$28,2,0)=0),"x",VLOOKUP($I470,'TB. Bantuan'!$C$3:$E$28,2,0))</f>
        <v>N</v>
      </c>
      <c r="AO470" s="342" t="str">
        <f>IF(ISERROR(VLOOKUP($Q470,'TB. Bantuan'!$C$3:$E$28,2,0)=0),"x",VLOOKUP($Q470,'TB. Bantuan'!$C$3:$E$28,2,0))</f>
        <v>N</v>
      </c>
      <c r="AP470" s="342" t="str">
        <f>IF(ISERROR(VLOOKUP($Y470,'TB. Bantuan'!$C$3:$E$28,2,0)=0),"x",VLOOKUP($Y470,'TB. Bantuan'!$C$3:$E$28,2,0))</f>
        <v>RM</v>
      </c>
    </row>
    <row r="471" spans="2:42">
      <c r="B471" s="319" t="s">
        <v>21</v>
      </c>
      <c r="C471" s="323">
        <f t="shared" si="70"/>
        <v>465</v>
      </c>
      <c r="D471" s="324" t="s">
        <v>1</v>
      </c>
      <c r="E471" s="324">
        <v>12</v>
      </c>
      <c r="F471" s="324" t="s">
        <v>19</v>
      </c>
      <c r="G471" s="325">
        <v>25</v>
      </c>
      <c r="H471" s="325">
        <v>343</v>
      </c>
      <c r="I471" s="327" t="s">
        <v>23</v>
      </c>
      <c r="K471" s="323">
        <f t="shared" si="71"/>
        <v>465</v>
      </c>
      <c r="L471" s="324" t="s">
        <v>1</v>
      </c>
      <c r="M471" s="324">
        <v>11</v>
      </c>
      <c r="N471" s="324" t="s">
        <v>19</v>
      </c>
      <c r="O471" s="325">
        <v>25</v>
      </c>
      <c r="P471" s="325">
        <v>330</v>
      </c>
      <c r="Q471" s="327" t="s">
        <v>23</v>
      </c>
      <c r="S471" s="323">
        <f t="shared" si="72"/>
        <v>465</v>
      </c>
      <c r="T471" s="324" t="s">
        <v>1</v>
      </c>
      <c r="U471" s="324">
        <v>10</v>
      </c>
      <c r="V471" s="324" t="s">
        <v>19</v>
      </c>
      <c r="W471" s="325">
        <v>25</v>
      </c>
      <c r="X471" s="325">
        <v>341</v>
      </c>
      <c r="Y471" s="327" t="s">
        <v>23</v>
      </c>
      <c r="AA471" s="341">
        <f t="shared" si="64"/>
        <v>25</v>
      </c>
      <c r="AB471" s="342" t="str">
        <f t="shared" si="64"/>
        <v>x</v>
      </c>
      <c r="AC471" s="343">
        <f t="shared" si="65"/>
        <v>343</v>
      </c>
      <c r="AD471" s="343" t="str">
        <f t="shared" si="65"/>
        <v>x</v>
      </c>
      <c r="AE471" s="342">
        <f t="shared" si="66"/>
        <v>25</v>
      </c>
      <c r="AF471" s="342" t="str">
        <f t="shared" si="66"/>
        <v>x</v>
      </c>
      <c r="AG471" s="343">
        <f t="shared" si="67"/>
        <v>330</v>
      </c>
      <c r="AH471" s="343" t="str">
        <f t="shared" si="67"/>
        <v>x</v>
      </c>
      <c r="AI471" s="342">
        <f t="shared" si="68"/>
        <v>25</v>
      </c>
      <c r="AJ471" s="342" t="str">
        <f t="shared" si="68"/>
        <v>x</v>
      </c>
      <c r="AK471" s="343">
        <f t="shared" si="69"/>
        <v>341</v>
      </c>
      <c r="AL471" s="348" t="str">
        <f t="shared" si="69"/>
        <v>x</v>
      </c>
      <c r="AN471" s="342" t="str">
        <f>IF(ISERROR(VLOOKUP($I471,'TB. Bantuan'!$C$3:$E$28,2,0)=0),"x",VLOOKUP($I471,'TB. Bantuan'!$C$3:$E$28,2,0))</f>
        <v>N</v>
      </c>
      <c r="AO471" s="342" t="str">
        <f>IF(ISERROR(VLOOKUP($Q471,'TB. Bantuan'!$C$3:$E$28,2,0)=0),"x",VLOOKUP($Q471,'TB. Bantuan'!$C$3:$E$28,2,0))</f>
        <v>N</v>
      </c>
      <c r="AP471" s="342" t="str">
        <f>IF(ISERROR(VLOOKUP($Y471,'TB. Bantuan'!$C$3:$E$28,2,0)=0),"x",VLOOKUP($Y471,'TB. Bantuan'!$C$3:$E$28,2,0))</f>
        <v>N</v>
      </c>
    </row>
    <row r="472" spans="2:42">
      <c r="B472" s="319" t="s">
        <v>21</v>
      </c>
      <c r="C472" s="323">
        <f t="shared" si="70"/>
        <v>466</v>
      </c>
      <c r="D472" s="324" t="s">
        <v>1</v>
      </c>
      <c r="E472" s="324">
        <v>12</v>
      </c>
      <c r="F472" s="324" t="s">
        <v>19</v>
      </c>
      <c r="G472" s="325">
        <v>26</v>
      </c>
      <c r="H472" s="325">
        <v>409</v>
      </c>
      <c r="I472" s="327" t="s">
        <v>23</v>
      </c>
      <c r="K472" s="323">
        <f t="shared" si="71"/>
        <v>466</v>
      </c>
      <c r="L472" s="324" t="s">
        <v>1</v>
      </c>
      <c r="M472" s="324">
        <v>11</v>
      </c>
      <c r="N472" s="324" t="s">
        <v>19</v>
      </c>
      <c r="O472" s="325">
        <v>25.5</v>
      </c>
      <c r="P472" s="325">
        <v>210</v>
      </c>
      <c r="Q472" s="327" t="s">
        <v>23</v>
      </c>
      <c r="S472" s="323">
        <f t="shared" si="72"/>
        <v>466</v>
      </c>
      <c r="T472" s="324" t="s">
        <v>1</v>
      </c>
      <c r="U472" s="324">
        <v>10</v>
      </c>
      <c r="V472" s="324" t="s">
        <v>19</v>
      </c>
      <c r="W472" s="325">
        <v>22</v>
      </c>
      <c r="X472" s="325">
        <v>248</v>
      </c>
      <c r="Y472" s="327" t="s">
        <v>23</v>
      </c>
      <c r="AA472" s="341">
        <f t="shared" si="64"/>
        <v>26</v>
      </c>
      <c r="AB472" s="342" t="str">
        <f t="shared" si="64"/>
        <v>x</v>
      </c>
      <c r="AC472" s="343">
        <f t="shared" si="65"/>
        <v>409</v>
      </c>
      <c r="AD472" s="343" t="str">
        <f t="shared" si="65"/>
        <v>x</v>
      </c>
      <c r="AE472" s="342">
        <f t="shared" si="66"/>
        <v>25.5</v>
      </c>
      <c r="AF472" s="342" t="str">
        <f t="shared" si="66"/>
        <v>x</v>
      </c>
      <c r="AG472" s="343">
        <f t="shared" si="67"/>
        <v>210</v>
      </c>
      <c r="AH472" s="343" t="str">
        <f t="shared" si="67"/>
        <v>x</v>
      </c>
      <c r="AI472" s="342">
        <f t="shared" si="68"/>
        <v>22</v>
      </c>
      <c r="AJ472" s="342" t="str">
        <f t="shared" si="68"/>
        <v>x</v>
      </c>
      <c r="AK472" s="343">
        <f t="shared" si="69"/>
        <v>248</v>
      </c>
      <c r="AL472" s="348" t="str">
        <f t="shared" si="69"/>
        <v>x</v>
      </c>
      <c r="AN472" s="342" t="str">
        <f>IF(ISERROR(VLOOKUP($I472,'TB. Bantuan'!$C$3:$E$28,2,0)=0),"x",VLOOKUP($I472,'TB. Bantuan'!$C$3:$E$28,2,0))</f>
        <v>N</v>
      </c>
      <c r="AO472" s="342" t="str">
        <f>IF(ISERROR(VLOOKUP($Q472,'TB. Bantuan'!$C$3:$E$28,2,0)=0),"x",VLOOKUP($Q472,'TB. Bantuan'!$C$3:$E$28,2,0))</f>
        <v>N</v>
      </c>
      <c r="AP472" s="342" t="str">
        <f>IF(ISERROR(VLOOKUP($Y472,'TB. Bantuan'!$C$3:$E$28,2,0)=0),"x",VLOOKUP($Y472,'TB. Bantuan'!$C$3:$E$28,2,0))</f>
        <v>N</v>
      </c>
    </row>
    <row r="473" spans="2:42">
      <c r="B473" s="319" t="s">
        <v>21</v>
      </c>
      <c r="C473" s="323">
        <f t="shared" si="70"/>
        <v>467</v>
      </c>
      <c r="D473" s="324" t="s">
        <v>1</v>
      </c>
      <c r="E473" s="324">
        <v>12</v>
      </c>
      <c r="F473" s="324" t="s">
        <v>19</v>
      </c>
      <c r="G473" s="325">
        <v>17</v>
      </c>
      <c r="H473" s="325">
        <v>173</v>
      </c>
      <c r="I473" s="327" t="s">
        <v>24</v>
      </c>
      <c r="K473" s="323">
        <f t="shared" si="71"/>
        <v>467</v>
      </c>
      <c r="L473" s="324" t="s">
        <v>1</v>
      </c>
      <c r="M473" s="324">
        <v>11</v>
      </c>
      <c r="N473" s="324" t="s">
        <v>19</v>
      </c>
      <c r="O473" s="325">
        <v>23</v>
      </c>
      <c r="P473" s="325">
        <v>2333</v>
      </c>
      <c r="Q473" s="327" t="s">
        <v>23</v>
      </c>
      <c r="S473" s="323">
        <f t="shared" si="72"/>
        <v>467</v>
      </c>
      <c r="T473" s="324" t="s">
        <v>1</v>
      </c>
      <c r="U473" s="324">
        <v>10</v>
      </c>
      <c r="V473" s="324" t="s">
        <v>19</v>
      </c>
      <c r="W473" s="325">
        <v>23</v>
      </c>
      <c r="X473" s="325">
        <v>316</v>
      </c>
      <c r="Y473" s="327" t="s">
        <v>23</v>
      </c>
      <c r="AA473" s="341">
        <f t="shared" si="64"/>
        <v>17</v>
      </c>
      <c r="AB473" s="342" t="str">
        <f t="shared" si="64"/>
        <v>x</v>
      </c>
      <c r="AC473" s="343">
        <f t="shared" si="65"/>
        <v>173</v>
      </c>
      <c r="AD473" s="343" t="str">
        <f t="shared" si="65"/>
        <v>x</v>
      </c>
      <c r="AE473" s="342">
        <f t="shared" si="66"/>
        <v>23</v>
      </c>
      <c r="AF473" s="342" t="str">
        <f t="shared" si="66"/>
        <v>x</v>
      </c>
      <c r="AG473" s="343">
        <f t="shared" si="67"/>
        <v>2333</v>
      </c>
      <c r="AH473" s="343" t="str">
        <f t="shared" si="67"/>
        <v>x</v>
      </c>
      <c r="AI473" s="342">
        <f t="shared" si="68"/>
        <v>23</v>
      </c>
      <c r="AJ473" s="342" t="str">
        <f t="shared" si="68"/>
        <v>x</v>
      </c>
      <c r="AK473" s="343">
        <f t="shared" si="69"/>
        <v>316</v>
      </c>
      <c r="AL473" s="348" t="str">
        <f t="shared" si="69"/>
        <v>x</v>
      </c>
      <c r="AN473" s="342" t="str">
        <f>IF(ISERROR(VLOOKUP($I473,'TB. Bantuan'!$C$3:$E$28,2,0)=0),"x",VLOOKUP($I473,'TB. Bantuan'!$C$3:$E$28,2,0))</f>
        <v>DT</v>
      </c>
      <c r="AO473" s="342" t="str">
        <f>IF(ISERROR(VLOOKUP($Q473,'TB. Bantuan'!$C$3:$E$28,2,0)=0),"x",VLOOKUP($Q473,'TB. Bantuan'!$C$3:$E$28,2,0))</f>
        <v>N</v>
      </c>
      <c r="AP473" s="342" t="str">
        <f>IF(ISERROR(VLOOKUP($Y473,'TB. Bantuan'!$C$3:$E$28,2,0)=0),"x",VLOOKUP($Y473,'TB. Bantuan'!$C$3:$E$28,2,0))</f>
        <v>N</v>
      </c>
    </row>
    <row r="474" spans="2:42">
      <c r="B474" s="319" t="s">
        <v>21</v>
      </c>
      <c r="C474" s="323">
        <f t="shared" si="70"/>
        <v>468</v>
      </c>
      <c r="D474" s="324" t="s">
        <v>1</v>
      </c>
      <c r="E474" s="324">
        <v>12</v>
      </c>
      <c r="F474" s="324" t="s">
        <v>19</v>
      </c>
      <c r="G474" s="325">
        <v>23</v>
      </c>
      <c r="H474" s="325">
        <v>232</v>
      </c>
      <c r="I474" s="327" t="s">
        <v>23</v>
      </c>
      <c r="K474" s="323">
        <f t="shared" si="71"/>
        <v>468</v>
      </c>
      <c r="L474" s="324" t="s">
        <v>1</v>
      </c>
      <c r="M474" s="324">
        <v>11</v>
      </c>
      <c r="N474" s="324" t="s">
        <v>19</v>
      </c>
      <c r="O474" s="325">
        <v>15</v>
      </c>
      <c r="P474" s="325">
        <v>123</v>
      </c>
      <c r="Q474" s="327" t="s">
        <v>24</v>
      </c>
      <c r="S474" s="323">
        <f t="shared" si="72"/>
        <v>468</v>
      </c>
      <c r="T474" s="324" t="s">
        <v>1</v>
      </c>
      <c r="U474" s="324">
        <v>10</v>
      </c>
      <c r="V474" s="324" t="s">
        <v>19</v>
      </c>
      <c r="W474" s="325">
        <v>18</v>
      </c>
      <c r="X474" s="325">
        <v>260</v>
      </c>
      <c r="Y474" s="327" t="s">
        <v>23</v>
      </c>
      <c r="AA474" s="341">
        <f t="shared" si="64"/>
        <v>23</v>
      </c>
      <c r="AB474" s="342" t="str">
        <f t="shared" si="64"/>
        <v>x</v>
      </c>
      <c r="AC474" s="343">
        <f t="shared" si="65"/>
        <v>232</v>
      </c>
      <c r="AD474" s="343" t="str">
        <f t="shared" si="65"/>
        <v>x</v>
      </c>
      <c r="AE474" s="342">
        <f t="shared" si="66"/>
        <v>15</v>
      </c>
      <c r="AF474" s="342" t="str">
        <f t="shared" si="66"/>
        <v>x</v>
      </c>
      <c r="AG474" s="343">
        <f t="shared" si="67"/>
        <v>123</v>
      </c>
      <c r="AH474" s="343" t="str">
        <f t="shared" si="67"/>
        <v>x</v>
      </c>
      <c r="AI474" s="342">
        <f t="shared" si="68"/>
        <v>18</v>
      </c>
      <c r="AJ474" s="342" t="str">
        <f t="shared" si="68"/>
        <v>x</v>
      </c>
      <c r="AK474" s="343">
        <f t="shared" si="69"/>
        <v>260</v>
      </c>
      <c r="AL474" s="348" t="str">
        <f t="shared" si="69"/>
        <v>x</v>
      </c>
      <c r="AN474" s="342" t="str">
        <f>IF(ISERROR(VLOOKUP($I474,'TB. Bantuan'!$C$3:$E$28,2,0)=0),"x",VLOOKUP($I474,'TB. Bantuan'!$C$3:$E$28,2,0))</f>
        <v>N</v>
      </c>
      <c r="AO474" s="342" t="str">
        <f>IF(ISERROR(VLOOKUP($Q474,'TB. Bantuan'!$C$3:$E$28,2,0)=0),"x",VLOOKUP($Q474,'TB. Bantuan'!$C$3:$E$28,2,0))</f>
        <v>DT</v>
      </c>
      <c r="AP474" s="342" t="str">
        <f>IF(ISERROR(VLOOKUP($Y474,'TB. Bantuan'!$C$3:$E$28,2,0)=0),"x",VLOOKUP($Y474,'TB. Bantuan'!$C$3:$E$28,2,0))</f>
        <v>N</v>
      </c>
    </row>
    <row r="475" spans="2:42">
      <c r="B475" s="319" t="s">
        <v>21</v>
      </c>
      <c r="C475" s="323">
        <f t="shared" si="70"/>
        <v>469</v>
      </c>
      <c r="D475" s="324" t="s">
        <v>1</v>
      </c>
      <c r="E475" s="324">
        <v>12</v>
      </c>
      <c r="F475" s="324" t="s">
        <v>19</v>
      </c>
      <c r="G475" s="325">
        <v>21.5</v>
      </c>
      <c r="H475" s="325">
        <v>304</v>
      </c>
      <c r="I475" s="327" t="s">
        <v>23</v>
      </c>
      <c r="K475" s="323">
        <f t="shared" si="71"/>
        <v>469</v>
      </c>
      <c r="L475" s="324" t="s">
        <v>1</v>
      </c>
      <c r="M475" s="324">
        <v>11</v>
      </c>
      <c r="N475" s="324" t="s">
        <v>19</v>
      </c>
      <c r="O475" s="325">
        <v>24</v>
      </c>
      <c r="P475" s="325">
        <v>190</v>
      </c>
      <c r="Q475" s="327" t="s">
        <v>23</v>
      </c>
      <c r="S475" s="323">
        <f t="shared" si="72"/>
        <v>469</v>
      </c>
      <c r="T475" s="324" t="s">
        <v>1</v>
      </c>
      <c r="U475" s="324">
        <v>10</v>
      </c>
      <c r="V475" s="324" t="s">
        <v>19</v>
      </c>
      <c r="W475" s="325">
        <v>22</v>
      </c>
      <c r="X475" s="325">
        <v>235</v>
      </c>
      <c r="Y475" s="327" t="s">
        <v>23</v>
      </c>
      <c r="AA475" s="341">
        <f t="shared" si="64"/>
        <v>21.5</v>
      </c>
      <c r="AB475" s="342" t="str">
        <f t="shared" si="64"/>
        <v>x</v>
      </c>
      <c r="AC475" s="343">
        <f t="shared" si="65"/>
        <v>304</v>
      </c>
      <c r="AD475" s="343" t="str">
        <f t="shared" si="65"/>
        <v>x</v>
      </c>
      <c r="AE475" s="342">
        <f t="shared" si="66"/>
        <v>24</v>
      </c>
      <c r="AF475" s="342" t="str">
        <f t="shared" si="66"/>
        <v>x</v>
      </c>
      <c r="AG475" s="343">
        <f t="shared" si="67"/>
        <v>190</v>
      </c>
      <c r="AH475" s="343" t="str">
        <f t="shared" si="67"/>
        <v>x</v>
      </c>
      <c r="AI475" s="342">
        <f t="shared" si="68"/>
        <v>22</v>
      </c>
      <c r="AJ475" s="342" t="str">
        <f t="shared" si="68"/>
        <v>x</v>
      </c>
      <c r="AK475" s="343">
        <f t="shared" si="69"/>
        <v>235</v>
      </c>
      <c r="AL475" s="348" t="str">
        <f t="shared" si="69"/>
        <v>x</v>
      </c>
      <c r="AN475" s="342" t="str">
        <f>IF(ISERROR(VLOOKUP($I475,'TB. Bantuan'!$C$3:$E$28,2,0)=0),"x",VLOOKUP($I475,'TB. Bantuan'!$C$3:$E$28,2,0))</f>
        <v>N</v>
      </c>
      <c r="AO475" s="342" t="str">
        <f>IF(ISERROR(VLOOKUP($Q475,'TB. Bantuan'!$C$3:$E$28,2,0)=0),"x",VLOOKUP($Q475,'TB. Bantuan'!$C$3:$E$28,2,0))</f>
        <v>N</v>
      </c>
      <c r="AP475" s="342" t="str">
        <f>IF(ISERROR(VLOOKUP($Y475,'TB. Bantuan'!$C$3:$E$28,2,0)=0),"x",VLOOKUP($Y475,'TB. Bantuan'!$C$3:$E$28,2,0))</f>
        <v>N</v>
      </c>
    </row>
    <row r="476" spans="2:42">
      <c r="B476" s="319" t="s">
        <v>21</v>
      </c>
      <c r="C476" s="323">
        <f t="shared" si="70"/>
        <v>470</v>
      </c>
      <c r="D476" s="324" t="s">
        <v>1</v>
      </c>
      <c r="E476" s="324">
        <v>12</v>
      </c>
      <c r="F476" s="324" t="s">
        <v>19</v>
      </c>
      <c r="G476" s="325">
        <v>22</v>
      </c>
      <c r="H476" s="325">
        <v>280</v>
      </c>
      <c r="I476" s="327" t="s">
        <v>23</v>
      </c>
      <c r="K476" s="323">
        <f t="shared" si="71"/>
        <v>470</v>
      </c>
      <c r="L476" s="324" t="s">
        <v>1</v>
      </c>
      <c r="M476" s="324">
        <v>11</v>
      </c>
      <c r="N476" s="324" t="s">
        <v>19</v>
      </c>
      <c r="O476" s="325">
        <v>17</v>
      </c>
      <c r="P476" s="325">
        <v>162</v>
      </c>
      <c r="Q476" s="327" t="s">
        <v>24</v>
      </c>
      <c r="S476" s="323">
        <f t="shared" si="72"/>
        <v>470</v>
      </c>
      <c r="T476" s="324" t="s">
        <v>1</v>
      </c>
      <c r="U476" s="324">
        <v>10</v>
      </c>
      <c r="V476" s="324" t="s">
        <v>19</v>
      </c>
      <c r="W476" s="325">
        <v>23</v>
      </c>
      <c r="X476" s="325">
        <v>185</v>
      </c>
      <c r="Y476" s="327" t="s">
        <v>23</v>
      </c>
      <c r="AA476" s="341">
        <f t="shared" si="64"/>
        <v>22</v>
      </c>
      <c r="AB476" s="342" t="str">
        <f t="shared" si="64"/>
        <v>x</v>
      </c>
      <c r="AC476" s="343">
        <f t="shared" si="65"/>
        <v>280</v>
      </c>
      <c r="AD476" s="343" t="str">
        <f t="shared" si="65"/>
        <v>x</v>
      </c>
      <c r="AE476" s="342">
        <f t="shared" si="66"/>
        <v>17</v>
      </c>
      <c r="AF476" s="342" t="str">
        <f t="shared" si="66"/>
        <v>x</v>
      </c>
      <c r="AG476" s="343">
        <f t="shared" si="67"/>
        <v>162</v>
      </c>
      <c r="AH476" s="343" t="str">
        <f t="shared" si="67"/>
        <v>x</v>
      </c>
      <c r="AI476" s="342">
        <f t="shared" si="68"/>
        <v>23</v>
      </c>
      <c r="AJ476" s="342" t="str">
        <f t="shared" si="68"/>
        <v>x</v>
      </c>
      <c r="AK476" s="343">
        <f t="shared" si="69"/>
        <v>185</v>
      </c>
      <c r="AL476" s="348" t="str">
        <f t="shared" si="69"/>
        <v>x</v>
      </c>
      <c r="AN476" s="342" t="str">
        <f>IF(ISERROR(VLOOKUP($I476,'TB. Bantuan'!$C$3:$E$28,2,0)=0),"x",VLOOKUP($I476,'TB. Bantuan'!$C$3:$E$28,2,0))</f>
        <v>N</v>
      </c>
      <c r="AO476" s="342" t="str">
        <f>IF(ISERROR(VLOOKUP($Q476,'TB. Bantuan'!$C$3:$E$28,2,0)=0),"x",VLOOKUP($Q476,'TB. Bantuan'!$C$3:$E$28,2,0))</f>
        <v>DT</v>
      </c>
      <c r="AP476" s="342" t="str">
        <f>IF(ISERROR(VLOOKUP($Y476,'TB. Bantuan'!$C$3:$E$28,2,0)=0),"x",VLOOKUP($Y476,'TB. Bantuan'!$C$3:$E$28,2,0))</f>
        <v>N</v>
      </c>
    </row>
    <row r="477" spans="2:42">
      <c r="B477" s="319" t="s">
        <v>21</v>
      </c>
      <c r="C477" s="323">
        <f t="shared" si="70"/>
        <v>471</v>
      </c>
      <c r="D477" s="324" t="s">
        <v>1</v>
      </c>
      <c r="E477" s="324">
        <v>12</v>
      </c>
      <c r="F477" s="324" t="s">
        <v>19</v>
      </c>
      <c r="G477" s="325">
        <v>23</v>
      </c>
      <c r="H477" s="325">
        <v>244</v>
      </c>
      <c r="I477" s="327" t="s">
        <v>22</v>
      </c>
      <c r="K477" s="323">
        <f t="shared" si="71"/>
        <v>471</v>
      </c>
      <c r="L477" s="324" t="s">
        <v>1</v>
      </c>
      <c r="M477" s="324">
        <v>11</v>
      </c>
      <c r="N477" s="324" t="s">
        <v>19</v>
      </c>
      <c r="O477" s="325">
        <v>25</v>
      </c>
      <c r="P477" s="325">
        <v>264</v>
      </c>
      <c r="Q477" s="327" t="s">
        <v>23</v>
      </c>
      <c r="S477" s="323">
        <f t="shared" si="72"/>
        <v>471</v>
      </c>
      <c r="T477" s="324" t="s">
        <v>1</v>
      </c>
      <c r="U477" s="324">
        <v>10</v>
      </c>
      <c r="V477" s="324" t="s">
        <v>19</v>
      </c>
      <c r="W477" s="325">
        <v>9</v>
      </c>
      <c r="X477" s="325">
        <v>110</v>
      </c>
      <c r="Y477" s="327" t="s">
        <v>23</v>
      </c>
      <c r="AA477" s="341">
        <f t="shared" si="64"/>
        <v>23</v>
      </c>
      <c r="AB477" s="342" t="str">
        <f t="shared" si="64"/>
        <v>x</v>
      </c>
      <c r="AC477" s="343">
        <f t="shared" si="65"/>
        <v>244</v>
      </c>
      <c r="AD477" s="343" t="str">
        <f t="shared" si="65"/>
        <v>x</v>
      </c>
      <c r="AE477" s="342">
        <f t="shared" si="66"/>
        <v>25</v>
      </c>
      <c r="AF477" s="342" t="str">
        <f t="shared" si="66"/>
        <v>x</v>
      </c>
      <c r="AG477" s="343">
        <f t="shared" si="67"/>
        <v>264</v>
      </c>
      <c r="AH477" s="343" t="str">
        <f t="shared" si="67"/>
        <v>x</v>
      </c>
      <c r="AI477" s="342">
        <f t="shared" si="68"/>
        <v>9</v>
      </c>
      <c r="AJ477" s="342" t="str">
        <f t="shared" si="68"/>
        <v>x</v>
      </c>
      <c r="AK477" s="343">
        <f t="shared" si="69"/>
        <v>110</v>
      </c>
      <c r="AL477" s="348" t="str">
        <f t="shared" si="69"/>
        <v>x</v>
      </c>
      <c r="AN477" s="342" t="str">
        <f>IF(ISERROR(VLOOKUP($I477,'TB. Bantuan'!$C$3:$E$28,2,0)=0),"x",VLOOKUP($I477,'TB. Bantuan'!$C$3:$E$28,2,0))</f>
        <v>T2</v>
      </c>
      <c r="AO477" s="342" t="str">
        <f>IF(ISERROR(VLOOKUP($Q477,'TB. Bantuan'!$C$3:$E$28,2,0)=0),"x",VLOOKUP($Q477,'TB. Bantuan'!$C$3:$E$28,2,0))</f>
        <v>N</v>
      </c>
      <c r="AP477" s="342" t="str">
        <f>IF(ISERROR(VLOOKUP($Y477,'TB. Bantuan'!$C$3:$E$28,2,0)=0),"x",VLOOKUP($Y477,'TB. Bantuan'!$C$3:$E$28,2,0))</f>
        <v>N</v>
      </c>
    </row>
    <row r="478" spans="2:42">
      <c r="B478" s="319" t="s">
        <v>21</v>
      </c>
      <c r="C478" s="323">
        <f t="shared" si="70"/>
        <v>472</v>
      </c>
      <c r="D478" s="324" t="s">
        <v>1</v>
      </c>
      <c r="E478" s="324">
        <v>12</v>
      </c>
      <c r="F478" s="324" t="s">
        <v>19</v>
      </c>
      <c r="G478" s="325">
        <v>24</v>
      </c>
      <c r="H478" s="325">
        <v>260</v>
      </c>
      <c r="I478" s="327" t="s">
        <v>23</v>
      </c>
      <c r="K478" s="323">
        <f t="shared" si="71"/>
        <v>472</v>
      </c>
      <c r="L478" s="324" t="s">
        <v>1</v>
      </c>
      <c r="M478" s="324">
        <v>11</v>
      </c>
      <c r="N478" s="324" t="s">
        <v>19</v>
      </c>
      <c r="O478" s="325">
        <v>23</v>
      </c>
      <c r="P478" s="325">
        <v>315</v>
      </c>
      <c r="Q478" s="327" t="s">
        <v>23</v>
      </c>
      <c r="S478" s="323">
        <f t="shared" si="72"/>
        <v>472</v>
      </c>
      <c r="T478" s="324" t="s">
        <v>1</v>
      </c>
      <c r="U478" s="324">
        <v>10</v>
      </c>
      <c r="V478" s="324" t="s">
        <v>19</v>
      </c>
      <c r="W478" s="325">
        <v>25</v>
      </c>
      <c r="X478" s="325">
        <v>344</v>
      </c>
      <c r="Y478" s="327" t="s">
        <v>23</v>
      </c>
      <c r="AA478" s="341">
        <f t="shared" si="64"/>
        <v>24</v>
      </c>
      <c r="AB478" s="342" t="str">
        <f t="shared" si="64"/>
        <v>x</v>
      </c>
      <c r="AC478" s="343">
        <f t="shared" si="65"/>
        <v>260</v>
      </c>
      <c r="AD478" s="343" t="str">
        <f t="shared" si="65"/>
        <v>x</v>
      </c>
      <c r="AE478" s="342">
        <f t="shared" si="66"/>
        <v>23</v>
      </c>
      <c r="AF478" s="342" t="str">
        <f t="shared" si="66"/>
        <v>x</v>
      </c>
      <c r="AG478" s="343">
        <f t="shared" si="67"/>
        <v>315</v>
      </c>
      <c r="AH478" s="343" t="str">
        <f t="shared" si="67"/>
        <v>x</v>
      </c>
      <c r="AI478" s="342">
        <f t="shared" si="68"/>
        <v>25</v>
      </c>
      <c r="AJ478" s="342" t="str">
        <f t="shared" si="68"/>
        <v>x</v>
      </c>
      <c r="AK478" s="343">
        <f t="shared" si="69"/>
        <v>344</v>
      </c>
      <c r="AL478" s="348" t="str">
        <f t="shared" si="69"/>
        <v>x</v>
      </c>
      <c r="AN478" s="342" t="str">
        <f>IF(ISERROR(VLOOKUP($I478,'TB. Bantuan'!$C$3:$E$28,2,0)=0),"x",VLOOKUP($I478,'TB. Bantuan'!$C$3:$E$28,2,0))</f>
        <v>N</v>
      </c>
      <c r="AO478" s="342" t="str">
        <f>IF(ISERROR(VLOOKUP($Q478,'TB. Bantuan'!$C$3:$E$28,2,0)=0),"x",VLOOKUP($Q478,'TB. Bantuan'!$C$3:$E$28,2,0))</f>
        <v>N</v>
      </c>
      <c r="AP478" s="342" t="str">
        <f>IF(ISERROR(VLOOKUP($Y478,'TB. Bantuan'!$C$3:$E$28,2,0)=0),"x",VLOOKUP($Y478,'TB. Bantuan'!$C$3:$E$28,2,0))</f>
        <v>N</v>
      </c>
    </row>
    <row r="479" spans="2:42">
      <c r="B479" s="319" t="s">
        <v>21</v>
      </c>
      <c r="C479" s="323">
        <f t="shared" si="70"/>
        <v>473</v>
      </c>
      <c r="D479" s="324" t="s">
        <v>1</v>
      </c>
      <c r="E479" s="324">
        <v>12</v>
      </c>
      <c r="F479" s="324" t="s">
        <v>19</v>
      </c>
      <c r="G479" s="325">
        <v>25</v>
      </c>
      <c r="H479" s="325">
        <v>261</v>
      </c>
      <c r="I479" s="327" t="s">
        <v>23</v>
      </c>
      <c r="K479" s="323">
        <f t="shared" si="71"/>
        <v>473</v>
      </c>
      <c r="L479" s="324" t="s">
        <v>1</v>
      </c>
      <c r="M479" s="324">
        <v>11</v>
      </c>
      <c r="N479" s="324" t="s">
        <v>19</v>
      </c>
      <c r="O479" s="325">
        <v>22</v>
      </c>
      <c r="P479" s="325">
        <v>200</v>
      </c>
      <c r="Q479" s="327" t="s">
        <v>23</v>
      </c>
      <c r="S479" s="323">
        <f t="shared" si="72"/>
        <v>473</v>
      </c>
      <c r="T479" s="324" t="s">
        <v>1</v>
      </c>
      <c r="U479" s="324">
        <v>10</v>
      </c>
      <c r="V479" s="324" t="s">
        <v>19</v>
      </c>
      <c r="W479" s="325">
        <v>20</v>
      </c>
      <c r="X479" s="325">
        <v>182</v>
      </c>
      <c r="Y479" s="327" t="s">
        <v>31</v>
      </c>
      <c r="AA479" s="341">
        <f t="shared" si="64"/>
        <v>25</v>
      </c>
      <c r="AB479" s="342" t="str">
        <f t="shared" si="64"/>
        <v>x</v>
      </c>
      <c r="AC479" s="343">
        <f t="shared" si="65"/>
        <v>261</v>
      </c>
      <c r="AD479" s="343" t="str">
        <f t="shared" si="65"/>
        <v>x</v>
      </c>
      <c r="AE479" s="342">
        <f t="shared" si="66"/>
        <v>22</v>
      </c>
      <c r="AF479" s="342" t="str">
        <f t="shared" si="66"/>
        <v>x</v>
      </c>
      <c r="AG479" s="343">
        <f t="shared" si="67"/>
        <v>200</v>
      </c>
      <c r="AH479" s="343" t="str">
        <f t="shared" si="67"/>
        <v>x</v>
      </c>
      <c r="AI479" s="342">
        <f t="shared" si="68"/>
        <v>20</v>
      </c>
      <c r="AJ479" s="342" t="str">
        <f t="shared" si="68"/>
        <v>x</v>
      </c>
      <c r="AK479" s="343">
        <f t="shared" si="69"/>
        <v>182</v>
      </c>
      <c r="AL479" s="348" t="str">
        <f t="shared" si="69"/>
        <v>x</v>
      </c>
      <c r="AN479" s="342" t="str">
        <f>IF(ISERROR(VLOOKUP($I479,'TB. Bantuan'!$C$3:$E$28,2,0)=0),"x",VLOOKUP($I479,'TB. Bantuan'!$C$3:$E$28,2,0))</f>
        <v>N</v>
      </c>
      <c r="AO479" s="342" t="str">
        <f>IF(ISERROR(VLOOKUP($Q479,'TB. Bantuan'!$C$3:$E$28,2,0)=0),"x",VLOOKUP($Q479,'TB. Bantuan'!$C$3:$E$28,2,0))</f>
        <v>N</v>
      </c>
      <c r="AP479" s="342" t="str">
        <f>IF(ISERROR(VLOOKUP($Y479,'TB. Bantuan'!$C$3:$E$28,2,0)=0),"x",VLOOKUP($Y479,'TB. Bantuan'!$C$3:$E$28,2,0))</f>
        <v>RM</v>
      </c>
    </row>
    <row r="480" spans="2:42">
      <c r="B480" s="319" t="s">
        <v>21</v>
      </c>
      <c r="C480" s="323">
        <f t="shared" si="70"/>
        <v>474</v>
      </c>
      <c r="D480" s="324" t="s">
        <v>1</v>
      </c>
      <c r="E480" s="324">
        <v>12</v>
      </c>
      <c r="F480" s="324" t="s">
        <v>19</v>
      </c>
      <c r="G480" s="325">
        <v>20</v>
      </c>
      <c r="H480" s="325">
        <v>286</v>
      </c>
      <c r="I480" s="327" t="s">
        <v>22</v>
      </c>
      <c r="K480" s="323">
        <f t="shared" si="71"/>
        <v>474</v>
      </c>
      <c r="L480" s="324" t="s">
        <v>1</v>
      </c>
      <c r="M480" s="324">
        <v>11</v>
      </c>
      <c r="N480" s="324" t="s">
        <v>19</v>
      </c>
      <c r="O480" s="325">
        <v>25</v>
      </c>
      <c r="P480" s="325">
        <v>340</v>
      </c>
      <c r="Q480" s="327" t="s">
        <v>23</v>
      </c>
      <c r="S480" s="323">
        <f t="shared" si="72"/>
        <v>474</v>
      </c>
      <c r="T480" s="324" t="s">
        <v>1</v>
      </c>
      <c r="U480" s="324">
        <v>10</v>
      </c>
      <c r="V480" s="324" t="s">
        <v>19</v>
      </c>
      <c r="W480" s="325">
        <v>18</v>
      </c>
      <c r="X480" s="325">
        <v>367</v>
      </c>
      <c r="Y480" s="327" t="s">
        <v>25</v>
      </c>
      <c r="AA480" s="341">
        <f t="shared" si="64"/>
        <v>20</v>
      </c>
      <c r="AB480" s="342" t="str">
        <f t="shared" si="64"/>
        <v>x</v>
      </c>
      <c r="AC480" s="343">
        <f t="shared" si="65"/>
        <v>286</v>
      </c>
      <c r="AD480" s="343" t="str">
        <f t="shared" si="65"/>
        <v>x</v>
      </c>
      <c r="AE480" s="342">
        <f t="shared" si="66"/>
        <v>25</v>
      </c>
      <c r="AF480" s="342" t="str">
        <f t="shared" si="66"/>
        <v>x</v>
      </c>
      <c r="AG480" s="343">
        <f t="shared" si="67"/>
        <v>340</v>
      </c>
      <c r="AH480" s="343" t="str">
        <f t="shared" si="67"/>
        <v>x</v>
      </c>
      <c r="AI480" s="342">
        <f t="shared" si="68"/>
        <v>18</v>
      </c>
      <c r="AJ480" s="342" t="str">
        <f t="shared" si="68"/>
        <v>x</v>
      </c>
      <c r="AK480" s="343">
        <f t="shared" si="69"/>
        <v>367</v>
      </c>
      <c r="AL480" s="348" t="str">
        <f t="shared" si="69"/>
        <v>x</v>
      </c>
      <c r="AN480" s="342" t="str">
        <f>IF(ISERROR(VLOOKUP($I480,'TB. Bantuan'!$C$3:$E$28,2,0)=0),"x",VLOOKUP($I480,'TB. Bantuan'!$C$3:$E$28,2,0))</f>
        <v>T2</v>
      </c>
      <c r="AO480" s="342" t="str">
        <f>IF(ISERROR(VLOOKUP($Q480,'TB. Bantuan'!$C$3:$E$28,2,0)=0),"x",VLOOKUP($Q480,'TB. Bantuan'!$C$3:$E$28,2,0))</f>
        <v>N</v>
      </c>
      <c r="AP480" s="342" t="str">
        <f>IF(ISERROR(VLOOKUP($Y480,'TB. Bantuan'!$C$3:$E$28,2,0)=0),"x",VLOOKUP($Y480,'TB. Bantuan'!$C$3:$E$28,2,0))</f>
        <v>C2</v>
      </c>
    </row>
    <row r="481" spans="2:42">
      <c r="B481" s="319" t="s">
        <v>21</v>
      </c>
      <c r="C481" s="323">
        <f t="shared" si="70"/>
        <v>475</v>
      </c>
      <c r="D481" s="324" t="s">
        <v>1</v>
      </c>
      <c r="E481" s="324">
        <v>12</v>
      </c>
      <c r="F481" s="324" t="s">
        <v>19</v>
      </c>
      <c r="G481" s="325">
        <v>20</v>
      </c>
      <c r="H481" s="325">
        <v>235</v>
      </c>
      <c r="I481" s="327" t="s">
        <v>24</v>
      </c>
      <c r="K481" s="323">
        <f t="shared" si="71"/>
        <v>475</v>
      </c>
      <c r="L481" s="324" t="s">
        <v>1</v>
      </c>
      <c r="M481" s="324">
        <v>11</v>
      </c>
      <c r="N481" s="324" t="s">
        <v>19</v>
      </c>
      <c r="O481" s="325">
        <v>23</v>
      </c>
      <c r="P481" s="325">
        <v>326</v>
      </c>
      <c r="Q481" s="327" t="s">
        <v>23</v>
      </c>
      <c r="S481" s="323">
        <f t="shared" si="72"/>
        <v>475</v>
      </c>
      <c r="T481" s="324" t="s">
        <v>1</v>
      </c>
      <c r="U481" s="324">
        <v>10</v>
      </c>
      <c r="V481" s="324" t="s">
        <v>19</v>
      </c>
      <c r="W481" s="325">
        <v>24</v>
      </c>
      <c r="X481" s="325">
        <v>320</v>
      </c>
      <c r="Y481" s="327" t="s">
        <v>23</v>
      </c>
      <c r="AA481" s="341">
        <f t="shared" si="64"/>
        <v>20</v>
      </c>
      <c r="AB481" s="342" t="str">
        <f t="shared" si="64"/>
        <v>x</v>
      </c>
      <c r="AC481" s="343">
        <f t="shared" si="65"/>
        <v>235</v>
      </c>
      <c r="AD481" s="343" t="str">
        <f t="shared" si="65"/>
        <v>x</v>
      </c>
      <c r="AE481" s="342">
        <f t="shared" si="66"/>
        <v>23</v>
      </c>
      <c r="AF481" s="342" t="str">
        <f t="shared" si="66"/>
        <v>x</v>
      </c>
      <c r="AG481" s="343">
        <f t="shared" si="67"/>
        <v>326</v>
      </c>
      <c r="AH481" s="343" t="str">
        <f t="shared" si="67"/>
        <v>x</v>
      </c>
      <c r="AI481" s="342">
        <f t="shared" si="68"/>
        <v>24</v>
      </c>
      <c r="AJ481" s="342" t="str">
        <f t="shared" si="68"/>
        <v>x</v>
      </c>
      <c r="AK481" s="343">
        <f t="shared" si="69"/>
        <v>320</v>
      </c>
      <c r="AL481" s="348" t="str">
        <f t="shared" si="69"/>
        <v>x</v>
      </c>
      <c r="AN481" s="342" t="str">
        <f>IF(ISERROR(VLOOKUP($I481,'TB. Bantuan'!$C$3:$E$28,2,0)=0),"x",VLOOKUP($I481,'TB. Bantuan'!$C$3:$E$28,2,0))</f>
        <v>DT</v>
      </c>
      <c r="AO481" s="342" t="str">
        <f>IF(ISERROR(VLOOKUP($Q481,'TB. Bantuan'!$C$3:$E$28,2,0)=0),"x",VLOOKUP($Q481,'TB. Bantuan'!$C$3:$E$28,2,0))</f>
        <v>N</v>
      </c>
      <c r="AP481" s="342" t="str">
        <f>IF(ISERROR(VLOOKUP($Y481,'TB. Bantuan'!$C$3:$E$28,2,0)=0),"x",VLOOKUP($Y481,'TB. Bantuan'!$C$3:$E$28,2,0))</f>
        <v>N</v>
      </c>
    </row>
    <row r="482" spans="2:42">
      <c r="B482" s="319" t="s">
        <v>21</v>
      </c>
      <c r="C482" s="323">
        <f t="shared" si="70"/>
        <v>476</v>
      </c>
      <c r="D482" s="324" t="s">
        <v>1</v>
      </c>
      <c r="E482" s="324">
        <v>12</v>
      </c>
      <c r="F482" s="324" t="s">
        <v>19</v>
      </c>
      <c r="G482" s="325">
        <v>21</v>
      </c>
      <c r="H482" s="325">
        <v>232</v>
      </c>
      <c r="I482" s="327" t="s">
        <v>23</v>
      </c>
      <c r="K482" s="323">
        <f t="shared" si="71"/>
        <v>476</v>
      </c>
      <c r="L482" s="324" t="s">
        <v>1</v>
      </c>
      <c r="M482" s="324">
        <v>11</v>
      </c>
      <c r="N482" s="324" t="s">
        <v>19</v>
      </c>
      <c r="O482" s="325">
        <v>25</v>
      </c>
      <c r="P482" s="325">
        <v>319</v>
      </c>
      <c r="Q482" s="327" t="s">
        <v>23</v>
      </c>
      <c r="S482" s="323">
        <f t="shared" si="72"/>
        <v>476</v>
      </c>
      <c r="T482" s="324" t="s">
        <v>1</v>
      </c>
      <c r="U482" s="324">
        <v>10</v>
      </c>
      <c r="V482" s="324" t="s">
        <v>19</v>
      </c>
      <c r="W482" s="325">
        <v>21</v>
      </c>
      <c r="X482" s="325">
        <v>280</v>
      </c>
      <c r="Y482" s="327" t="s">
        <v>22</v>
      </c>
      <c r="AA482" s="341">
        <f t="shared" si="64"/>
        <v>21</v>
      </c>
      <c r="AB482" s="342" t="str">
        <f t="shared" si="64"/>
        <v>x</v>
      </c>
      <c r="AC482" s="343">
        <f t="shared" si="65"/>
        <v>232</v>
      </c>
      <c r="AD482" s="343" t="str">
        <f t="shared" si="65"/>
        <v>x</v>
      </c>
      <c r="AE482" s="342">
        <f t="shared" si="66"/>
        <v>25</v>
      </c>
      <c r="AF482" s="342" t="str">
        <f t="shared" si="66"/>
        <v>x</v>
      </c>
      <c r="AG482" s="343">
        <f t="shared" si="67"/>
        <v>319</v>
      </c>
      <c r="AH482" s="343" t="str">
        <f t="shared" si="67"/>
        <v>x</v>
      </c>
      <c r="AI482" s="342">
        <f t="shared" si="68"/>
        <v>21</v>
      </c>
      <c r="AJ482" s="342" t="str">
        <f t="shared" si="68"/>
        <v>x</v>
      </c>
      <c r="AK482" s="343">
        <f t="shared" si="69"/>
        <v>280</v>
      </c>
      <c r="AL482" s="348" t="str">
        <f t="shared" si="69"/>
        <v>x</v>
      </c>
      <c r="AN482" s="342" t="str">
        <f>IF(ISERROR(VLOOKUP($I482,'TB. Bantuan'!$C$3:$E$28,2,0)=0),"x",VLOOKUP($I482,'TB. Bantuan'!$C$3:$E$28,2,0))</f>
        <v>N</v>
      </c>
      <c r="AO482" s="342" t="str">
        <f>IF(ISERROR(VLOOKUP($Q482,'TB. Bantuan'!$C$3:$E$28,2,0)=0),"x",VLOOKUP($Q482,'TB. Bantuan'!$C$3:$E$28,2,0))</f>
        <v>N</v>
      </c>
      <c r="AP482" s="342" t="str">
        <f>IF(ISERROR(VLOOKUP($Y482,'TB. Bantuan'!$C$3:$E$28,2,0)=0),"x",VLOOKUP($Y482,'TB. Bantuan'!$C$3:$E$28,2,0))</f>
        <v>T2</v>
      </c>
    </row>
    <row r="483" spans="2:42">
      <c r="B483" s="319" t="s">
        <v>21</v>
      </c>
      <c r="C483" s="323">
        <f t="shared" si="70"/>
        <v>477</v>
      </c>
      <c r="D483" s="324" t="s">
        <v>1</v>
      </c>
      <c r="E483" s="324">
        <v>12</v>
      </c>
      <c r="F483" s="324" t="s">
        <v>19</v>
      </c>
      <c r="G483" s="325">
        <v>18</v>
      </c>
      <c r="H483" s="325">
        <v>287</v>
      </c>
      <c r="I483" s="327" t="s">
        <v>23</v>
      </c>
      <c r="K483" s="323">
        <f t="shared" si="71"/>
        <v>477</v>
      </c>
      <c r="L483" s="324" t="s">
        <v>1</v>
      </c>
      <c r="M483" s="324">
        <v>11</v>
      </c>
      <c r="N483" s="324" t="s">
        <v>19</v>
      </c>
      <c r="O483" s="325">
        <v>20.5</v>
      </c>
      <c r="P483" s="325">
        <v>288</v>
      </c>
      <c r="Q483" s="327" t="s">
        <v>22</v>
      </c>
      <c r="S483" s="323">
        <f t="shared" si="72"/>
        <v>477</v>
      </c>
      <c r="T483" s="324" t="s">
        <v>1</v>
      </c>
      <c r="U483" s="324">
        <v>10</v>
      </c>
      <c r="V483" s="324" t="s">
        <v>19</v>
      </c>
      <c r="W483" s="325">
        <v>22</v>
      </c>
      <c r="X483" s="325">
        <v>195</v>
      </c>
      <c r="Y483" s="327" t="s">
        <v>23</v>
      </c>
      <c r="AA483" s="341">
        <f t="shared" si="64"/>
        <v>18</v>
      </c>
      <c r="AB483" s="342" t="str">
        <f t="shared" si="64"/>
        <v>x</v>
      </c>
      <c r="AC483" s="343">
        <f t="shared" si="65"/>
        <v>287</v>
      </c>
      <c r="AD483" s="343" t="str">
        <f t="shared" si="65"/>
        <v>x</v>
      </c>
      <c r="AE483" s="342">
        <f t="shared" si="66"/>
        <v>20.5</v>
      </c>
      <c r="AF483" s="342" t="str">
        <f t="shared" si="66"/>
        <v>x</v>
      </c>
      <c r="AG483" s="343">
        <f t="shared" si="67"/>
        <v>288</v>
      </c>
      <c r="AH483" s="343" t="str">
        <f t="shared" si="67"/>
        <v>x</v>
      </c>
      <c r="AI483" s="342">
        <f t="shared" si="68"/>
        <v>22</v>
      </c>
      <c r="AJ483" s="342" t="str">
        <f t="shared" si="68"/>
        <v>x</v>
      </c>
      <c r="AK483" s="343">
        <f t="shared" si="69"/>
        <v>195</v>
      </c>
      <c r="AL483" s="348" t="str">
        <f t="shared" si="69"/>
        <v>x</v>
      </c>
      <c r="AN483" s="342" t="str">
        <f>IF(ISERROR(VLOOKUP($I483,'TB. Bantuan'!$C$3:$E$28,2,0)=0),"x",VLOOKUP($I483,'TB. Bantuan'!$C$3:$E$28,2,0))</f>
        <v>N</v>
      </c>
      <c r="AO483" s="342" t="str">
        <f>IF(ISERROR(VLOOKUP($Q483,'TB. Bantuan'!$C$3:$E$28,2,0)=0),"x",VLOOKUP($Q483,'TB. Bantuan'!$C$3:$E$28,2,0))</f>
        <v>T2</v>
      </c>
      <c r="AP483" s="342" t="str">
        <f>IF(ISERROR(VLOOKUP($Y483,'TB. Bantuan'!$C$3:$E$28,2,0)=0),"x",VLOOKUP($Y483,'TB. Bantuan'!$C$3:$E$28,2,0))</f>
        <v>N</v>
      </c>
    </row>
    <row r="484" spans="2:42">
      <c r="B484" s="319" t="s">
        <v>21</v>
      </c>
      <c r="C484" s="323">
        <f t="shared" si="70"/>
        <v>478</v>
      </c>
      <c r="D484" s="324" t="s">
        <v>1</v>
      </c>
      <c r="E484" s="324">
        <v>12</v>
      </c>
      <c r="F484" s="324" t="s">
        <v>19</v>
      </c>
      <c r="G484" s="325">
        <v>23</v>
      </c>
      <c r="H484" s="325">
        <v>413</v>
      </c>
      <c r="I484" s="327" t="s">
        <v>22</v>
      </c>
      <c r="K484" s="323">
        <f t="shared" si="71"/>
        <v>478</v>
      </c>
      <c r="L484" s="324" t="s">
        <v>1</v>
      </c>
      <c r="M484" s="324">
        <v>11</v>
      </c>
      <c r="N484" s="324" t="s">
        <v>19</v>
      </c>
      <c r="O484" s="325">
        <v>25</v>
      </c>
      <c r="P484" s="325">
        <v>356</v>
      </c>
      <c r="Q484" s="327" t="s">
        <v>23</v>
      </c>
      <c r="S484" s="323">
        <f t="shared" si="72"/>
        <v>478</v>
      </c>
      <c r="T484" s="324" t="s">
        <v>1</v>
      </c>
      <c r="U484" s="324">
        <v>10</v>
      </c>
      <c r="V484" s="324" t="s">
        <v>19</v>
      </c>
      <c r="W484" s="325">
        <v>21</v>
      </c>
      <c r="X484" s="325">
        <v>154</v>
      </c>
      <c r="Y484" s="327" t="s">
        <v>23</v>
      </c>
      <c r="AA484" s="341">
        <f t="shared" si="64"/>
        <v>23</v>
      </c>
      <c r="AB484" s="342" t="str">
        <f t="shared" si="64"/>
        <v>x</v>
      </c>
      <c r="AC484" s="343">
        <f t="shared" si="65"/>
        <v>413</v>
      </c>
      <c r="AD484" s="343" t="str">
        <f t="shared" si="65"/>
        <v>x</v>
      </c>
      <c r="AE484" s="342">
        <f t="shared" si="66"/>
        <v>25</v>
      </c>
      <c r="AF484" s="342" t="str">
        <f t="shared" si="66"/>
        <v>x</v>
      </c>
      <c r="AG484" s="343">
        <f t="shared" si="67"/>
        <v>356</v>
      </c>
      <c r="AH484" s="343" t="str">
        <f t="shared" si="67"/>
        <v>x</v>
      </c>
      <c r="AI484" s="342">
        <f t="shared" si="68"/>
        <v>21</v>
      </c>
      <c r="AJ484" s="342" t="str">
        <f t="shared" si="68"/>
        <v>x</v>
      </c>
      <c r="AK484" s="343">
        <f t="shared" si="69"/>
        <v>154</v>
      </c>
      <c r="AL484" s="348" t="str">
        <f t="shared" si="69"/>
        <v>x</v>
      </c>
      <c r="AN484" s="342" t="str">
        <f>IF(ISERROR(VLOOKUP($I484,'TB. Bantuan'!$C$3:$E$28,2,0)=0),"x",VLOOKUP($I484,'TB. Bantuan'!$C$3:$E$28,2,0))</f>
        <v>T2</v>
      </c>
      <c r="AO484" s="342" t="str">
        <f>IF(ISERROR(VLOOKUP($Q484,'TB. Bantuan'!$C$3:$E$28,2,0)=0),"x",VLOOKUP($Q484,'TB. Bantuan'!$C$3:$E$28,2,0))</f>
        <v>N</v>
      </c>
      <c r="AP484" s="342" t="str">
        <f>IF(ISERROR(VLOOKUP($Y484,'TB. Bantuan'!$C$3:$E$28,2,0)=0),"x",VLOOKUP($Y484,'TB. Bantuan'!$C$3:$E$28,2,0))</f>
        <v>N</v>
      </c>
    </row>
    <row r="485" spans="2:42">
      <c r="B485" s="319" t="s">
        <v>21</v>
      </c>
      <c r="C485" s="323">
        <f t="shared" si="70"/>
        <v>479</v>
      </c>
      <c r="D485" s="324" t="s">
        <v>1</v>
      </c>
      <c r="E485" s="324">
        <v>12</v>
      </c>
      <c r="F485" s="324" t="s">
        <v>19</v>
      </c>
      <c r="G485" s="325">
        <v>26</v>
      </c>
      <c r="H485" s="325">
        <v>405</v>
      </c>
      <c r="I485" s="327" t="s">
        <v>23</v>
      </c>
      <c r="K485" s="323">
        <f t="shared" si="71"/>
        <v>479</v>
      </c>
      <c r="L485" s="324" t="s">
        <v>1</v>
      </c>
      <c r="M485" s="324">
        <v>11</v>
      </c>
      <c r="N485" s="324" t="s">
        <v>19</v>
      </c>
      <c r="O485" s="325">
        <v>23</v>
      </c>
      <c r="P485" s="325">
        <v>162</v>
      </c>
      <c r="Q485" s="327" t="s">
        <v>23</v>
      </c>
      <c r="S485" s="323">
        <f t="shared" si="72"/>
        <v>479</v>
      </c>
      <c r="T485" s="324" t="s">
        <v>1</v>
      </c>
      <c r="U485" s="324">
        <v>10</v>
      </c>
      <c r="V485" s="324" t="s">
        <v>19</v>
      </c>
      <c r="W485" s="325">
        <v>20</v>
      </c>
      <c r="X485" s="325">
        <v>145</v>
      </c>
      <c r="Y485" s="327" t="s">
        <v>23</v>
      </c>
      <c r="AA485" s="341">
        <f t="shared" si="64"/>
        <v>26</v>
      </c>
      <c r="AB485" s="342" t="str">
        <f t="shared" si="64"/>
        <v>x</v>
      </c>
      <c r="AC485" s="343">
        <f t="shared" si="65"/>
        <v>405</v>
      </c>
      <c r="AD485" s="343" t="str">
        <f t="shared" si="65"/>
        <v>x</v>
      </c>
      <c r="AE485" s="342">
        <f t="shared" si="66"/>
        <v>23</v>
      </c>
      <c r="AF485" s="342" t="str">
        <f t="shared" si="66"/>
        <v>x</v>
      </c>
      <c r="AG485" s="343">
        <f t="shared" si="67"/>
        <v>162</v>
      </c>
      <c r="AH485" s="343" t="str">
        <f t="shared" si="67"/>
        <v>x</v>
      </c>
      <c r="AI485" s="342">
        <f t="shared" si="68"/>
        <v>20</v>
      </c>
      <c r="AJ485" s="342" t="str">
        <f t="shared" si="68"/>
        <v>x</v>
      </c>
      <c r="AK485" s="343">
        <f t="shared" si="69"/>
        <v>145</v>
      </c>
      <c r="AL485" s="348" t="str">
        <f t="shared" si="69"/>
        <v>x</v>
      </c>
      <c r="AN485" s="342" t="str">
        <f>IF(ISERROR(VLOOKUP($I485,'TB. Bantuan'!$C$3:$E$28,2,0)=0),"x",VLOOKUP($I485,'TB. Bantuan'!$C$3:$E$28,2,0))</f>
        <v>N</v>
      </c>
      <c r="AO485" s="342" t="str">
        <f>IF(ISERROR(VLOOKUP($Q485,'TB. Bantuan'!$C$3:$E$28,2,0)=0),"x",VLOOKUP($Q485,'TB. Bantuan'!$C$3:$E$28,2,0))</f>
        <v>N</v>
      </c>
      <c r="AP485" s="342" t="str">
        <f>IF(ISERROR(VLOOKUP($Y485,'TB. Bantuan'!$C$3:$E$28,2,0)=0),"x",VLOOKUP($Y485,'TB. Bantuan'!$C$3:$E$28,2,0))</f>
        <v>N</v>
      </c>
    </row>
    <row r="486" spans="2:42">
      <c r="B486" s="319" t="s">
        <v>21</v>
      </c>
      <c r="C486" s="323">
        <f t="shared" si="70"/>
        <v>480</v>
      </c>
      <c r="D486" s="324" t="s">
        <v>1</v>
      </c>
      <c r="E486" s="324">
        <v>12</v>
      </c>
      <c r="F486" s="324" t="s">
        <v>19</v>
      </c>
      <c r="G486" s="325">
        <v>25</v>
      </c>
      <c r="H486" s="325">
        <v>364</v>
      </c>
      <c r="I486" s="327" t="s">
        <v>23</v>
      </c>
      <c r="K486" s="323">
        <f t="shared" si="71"/>
        <v>480</v>
      </c>
      <c r="L486" s="324" t="s">
        <v>1</v>
      </c>
      <c r="M486" s="324">
        <v>11</v>
      </c>
      <c r="N486" s="324" t="s">
        <v>19</v>
      </c>
      <c r="O486" s="325">
        <v>23</v>
      </c>
      <c r="P486" s="325">
        <v>155</v>
      </c>
      <c r="Q486" s="327" t="s">
        <v>23</v>
      </c>
      <c r="S486" s="323">
        <f t="shared" si="72"/>
        <v>480</v>
      </c>
      <c r="T486" s="324" t="s">
        <v>1</v>
      </c>
      <c r="U486" s="324">
        <v>10</v>
      </c>
      <c r="V486" s="324" t="s">
        <v>19</v>
      </c>
      <c r="W486" s="325">
        <v>14</v>
      </c>
      <c r="X486" s="325">
        <v>117</v>
      </c>
      <c r="Y486" s="327" t="s">
        <v>24</v>
      </c>
      <c r="AA486" s="341">
        <f t="shared" si="64"/>
        <v>25</v>
      </c>
      <c r="AB486" s="342" t="str">
        <f t="shared" si="64"/>
        <v>x</v>
      </c>
      <c r="AC486" s="343">
        <f t="shared" si="65"/>
        <v>364</v>
      </c>
      <c r="AD486" s="343" t="str">
        <f t="shared" si="65"/>
        <v>x</v>
      </c>
      <c r="AE486" s="342">
        <f t="shared" si="66"/>
        <v>23</v>
      </c>
      <c r="AF486" s="342" t="str">
        <f t="shared" si="66"/>
        <v>x</v>
      </c>
      <c r="AG486" s="343">
        <f t="shared" si="67"/>
        <v>155</v>
      </c>
      <c r="AH486" s="343" t="str">
        <f t="shared" si="67"/>
        <v>x</v>
      </c>
      <c r="AI486" s="342">
        <f t="shared" si="68"/>
        <v>14</v>
      </c>
      <c r="AJ486" s="342" t="str">
        <f t="shared" si="68"/>
        <v>x</v>
      </c>
      <c r="AK486" s="343">
        <f t="shared" si="69"/>
        <v>117</v>
      </c>
      <c r="AL486" s="348" t="str">
        <f t="shared" si="69"/>
        <v>x</v>
      </c>
      <c r="AN486" s="342" t="str">
        <f>IF(ISERROR(VLOOKUP($I486,'TB. Bantuan'!$C$3:$E$28,2,0)=0),"x",VLOOKUP($I486,'TB. Bantuan'!$C$3:$E$28,2,0))</f>
        <v>N</v>
      </c>
      <c r="AO486" s="342" t="str">
        <f>IF(ISERROR(VLOOKUP($Q486,'TB. Bantuan'!$C$3:$E$28,2,0)=0),"x",VLOOKUP($Q486,'TB. Bantuan'!$C$3:$E$28,2,0))</f>
        <v>N</v>
      </c>
      <c r="AP486" s="342" t="str">
        <f>IF(ISERROR(VLOOKUP($Y486,'TB. Bantuan'!$C$3:$E$28,2,0)=0),"x",VLOOKUP($Y486,'TB. Bantuan'!$C$3:$E$28,2,0))</f>
        <v>DT</v>
      </c>
    </row>
    <row r="487" spans="2:42">
      <c r="B487" s="319" t="s">
        <v>21</v>
      </c>
      <c r="C487" s="323">
        <f t="shared" si="70"/>
        <v>481</v>
      </c>
      <c r="D487" s="324" t="s">
        <v>1</v>
      </c>
      <c r="E487" s="324">
        <v>12</v>
      </c>
      <c r="F487" s="324" t="s">
        <v>19</v>
      </c>
      <c r="G487" s="325">
        <v>23</v>
      </c>
      <c r="H487" s="325">
        <v>344</v>
      </c>
      <c r="I487" s="327" t="s">
        <v>23</v>
      </c>
      <c r="K487" s="323">
        <f t="shared" si="71"/>
        <v>481</v>
      </c>
      <c r="L487" s="324" t="s">
        <v>1</v>
      </c>
      <c r="M487" s="324">
        <v>11</v>
      </c>
      <c r="N487" s="324" t="s">
        <v>19</v>
      </c>
      <c r="O487" s="325">
        <v>19</v>
      </c>
      <c r="P487" s="325">
        <v>164</v>
      </c>
      <c r="Q487" s="327" t="s">
        <v>23</v>
      </c>
      <c r="S487" s="323">
        <f t="shared" si="72"/>
        <v>481</v>
      </c>
      <c r="T487" s="324" t="s">
        <v>1</v>
      </c>
      <c r="U487" s="324">
        <v>10</v>
      </c>
      <c r="V487" s="324" t="s">
        <v>19</v>
      </c>
      <c r="W487" s="325">
        <v>24</v>
      </c>
      <c r="X487" s="325">
        <v>304</v>
      </c>
      <c r="Y487" s="327" t="s">
        <v>23</v>
      </c>
      <c r="AA487" s="341">
        <f t="shared" si="64"/>
        <v>23</v>
      </c>
      <c r="AB487" s="342" t="str">
        <f t="shared" si="64"/>
        <v>x</v>
      </c>
      <c r="AC487" s="343">
        <f t="shared" si="65"/>
        <v>344</v>
      </c>
      <c r="AD487" s="343" t="str">
        <f t="shared" si="65"/>
        <v>x</v>
      </c>
      <c r="AE487" s="342">
        <f t="shared" si="66"/>
        <v>19</v>
      </c>
      <c r="AF487" s="342" t="str">
        <f t="shared" si="66"/>
        <v>x</v>
      </c>
      <c r="AG487" s="343">
        <f t="shared" si="67"/>
        <v>164</v>
      </c>
      <c r="AH487" s="343" t="str">
        <f t="shared" si="67"/>
        <v>x</v>
      </c>
      <c r="AI487" s="342">
        <f t="shared" si="68"/>
        <v>24</v>
      </c>
      <c r="AJ487" s="342" t="str">
        <f t="shared" si="68"/>
        <v>x</v>
      </c>
      <c r="AK487" s="343">
        <f t="shared" si="69"/>
        <v>304</v>
      </c>
      <c r="AL487" s="348" t="str">
        <f t="shared" si="69"/>
        <v>x</v>
      </c>
      <c r="AN487" s="342" t="str">
        <f>IF(ISERROR(VLOOKUP($I487,'TB. Bantuan'!$C$3:$E$28,2,0)=0),"x",VLOOKUP($I487,'TB. Bantuan'!$C$3:$E$28,2,0))</f>
        <v>N</v>
      </c>
      <c r="AO487" s="342" t="str">
        <f>IF(ISERROR(VLOOKUP($Q487,'TB. Bantuan'!$C$3:$E$28,2,0)=0),"x",VLOOKUP($Q487,'TB. Bantuan'!$C$3:$E$28,2,0))</f>
        <v>N</v>
      </c>
      <c r="AP487" s="342" t="str">
        <f>IF(ISERROR(VLOOKUP($Y487,'TB. Bantuan'!$C$3:$E$28,2,0)=0),"x",VLOOKUP($Y487,'TB. Bantuan'!$C$3:$E$28,2,0))</f>
        <v>N</v>
      </c>
    </row>
    <row r="488" spans="2:42">
      <c r="B488" s="319" t="s">
        <v>21</v>
      </c>
      <c r="C488" s="323">
        <f t="shared" si="70"/>
        <v>482</v>
      </c>
      <c r="D488" s="324" t="s">
        <v>1</v>
      </c>
      <c r="E488" s="324">
        <v>12</v>
      </c>
      <c r="F488" s="324" t="s">
        <v>19</v>
      </c>
      <c r="G488" s="325">
        <v>22</v>
      </c>
      <c r="H488" s="325">
        <v>258</v>
      </c>
      <c r="I488" s="327" t="s">
        <v>23</v>
      </c>
      <c r="K488" s="323">
        <f t="shared" si="71"/>
        <v>482</v>
      </c>
      <c r="L488" s="324" t="s">
        <v>1</v>
      </c>
      <c r="M488" s="324">
        <v>11</v>
      </c>
      <c r="N488" s="324" t="s">
        <v>19</v>
      </c>
      <c r="O488" s="325">
        <v>16</v>
      </c>
      <c r="P488" s="325">
        <v>168</v>
      </c>
      <c r="Q488" s="327" t="s">
        <v>23</v>
      </c>
      <c r="S488" s="323">
        <f t="shared" si="72"/>
        <v>482</v>
      </c>
      <c r="T488" s="324" t="s">
        <v>1</v>
      </c>
      <c r="U488" s="324">
        <v>10</v>
      </c>
      <c r="V488" s="324" t="s">
        <v>19</v>
      </c>
      <c r="W488" s="325">
        <v>23</v>
      </c>
      <c r="X488" s="325">
        <v>272</v>
      </c>
      <c r="Y488" s="327" t="s">
        <v>24</v>
      </c>
      <c r="AA488" s="341">
        <f t="shared" si="64"/>
        <v>22</v>
      </c>
      <c r="AB488" s="342" t="str">
        <f t="shared" si="64"/>
        <v>x</v>
      </c>
      <c r="AC488" s="343">
        <f t="shared" si="65"/>
        <v>258</v>
      </c>
      <c r="AD488" s="343" t="str">
        <f t="shared" si="65"/>
        <v>x</v>
      </c>
      <c r="AE488" s="342">
        <f t="shared" si="66"/>
        <v>16</v>
      </c>
      <c r="AF488" s="342" t="str">
        <f t="shared" si="66"/>
        <v>x</v>
      </c>
      <c r="AG488" s="343">
        <f t="shared" si="67"/>
        <v>168</v>
      </c>
      <c r="AH488" s="343" t="str">
        <f t="shared" si="67"/>
        <v>x</v>
      </c>
      <c r="AI488" s="342">
        <f t="shared" si="68"/>
        <v>23</v>
      </c>
      <c r="AJ488" s="342" t="str">
        <f t="shared" si="68"/>
        <v>x</v>
      </c>
      <c r="AK488" s="343">
        <f t="shared" si="69"/>
        <v>272</v>
      </c>
      <c r="AL488" s="348" t="str">
        <f t="shared" si="69"/>
        <v>x</v>
      </c>
      <c r="AN488" s="342" t="str">
        <f>IF(ISERROR(VLOOKUP($I488,'TB. Bantuan'!$C$3:$E$28,2,0)=0),"x",VLOOKUP($I488,'TB. Bantuan'!$C$3:$E$28,2,0))</f>
        <v>N</v>
      </c>
      <c r="AO488" s="342" t="str">
        <f>IF(ISERROR(VLOOKUP($Q488,'TB. Bantuan'!$C$3:$E$28,2,0)=0),"x",VLOOKUP($Q488,'TB. Bantuan'!$C$3:$E$28,2,0))</f>
        <v>N</v>
      </c>
      <c r="AP488" s="342" t="str">
        <f>IF(ISERROR(VLOOKUP($Y488,'TB. Bantuan'!$C$3:$E$28,2,0)=0),"x",VLOOKUP($Y488,'TB. Bantuan'!$C$3:$E$28,2,0))</f>
        <v>DT</v>
      </c>
    </row>
    <row r="489" spans="2:42">
      <c r="B489" s="319" t="s">
        <v>21</v>
      </c>
      <c r="C489" s="323">
        <f t="shared" si="70"/>
        <v>483</v>
      </c>
      <c r="D489" s="324" t="s">
        <v>1</v>
      </c>
      <c r="E489" s="324">
        <v>12</v>
      </c>
      <c r="F489" s="324" t="s">
        <v>19</v>
      </c>
      <c r="G489" s="325">
        <v>16</v>
      </c>
      <c r="H489" s="325">
        <v>297</v>
      </c>
      <c r="I489" s="327" t="s">
        <v>22</v>
      </c>
      <c r="K489" s="323">
        <f t="shared" si="71"/>
        <v>483</v>
      </c>
      <c r="L489" s="324" t="s">
        <v>1</v>
      </c>
      <c r="M489" s="324">
        <v>11</v>
      </c>
      <c r="N489" s="324" t="s">
        <v>19</v>
      </c>
      <c r="O489" s="325">
        <v>22</v>
      </c>
      <c r="P489" s="325">
        <v>300</v>
      </c>
      <c r="Q489" s="327" t="s">
        <v>23</v>
      </c>
      <c r="S489" s="323">
        <f t="shared" si="72"/>
        <v>483</v>
      </c>
      <c r="T489" s="324" t="s">
        <v>1</v>
      </c>
      <c r="U489" s="324">
        <v>10</v>
      </c>
      <c r="V489" s="324" t="s">
        <v>19</v>
      </c>
      <c r="W489" s="325">
        <v>23</v>
      </c>
      <c r="X489" s="325">
        <v>275</v>
      </c>
      <c r="Y489" s="327" t="s">
        <v>23</v>
      </c>
      <c r="AA489" s="341">
        <f t="shared" si="64"/>
        <v>16</v>
      </c>
      <c r="AB489" s="342" t="str">
        <f t="shared" si="64"/>
        <v>x</v>
      </c>
      <c r="AC489" s="343">
        <f t="shared" si="65"/>
        <v>297</v>
      </c>
      <c r="AD489" s="343" t="str">
        <f t="shared" si="65"/>
        <v>x</v>
      </c>
      <c r="AE489" s="342">
        <f t="shared" si="66"/>
        <v>22</v>
      </c>
      <c r="AF489" s="342" t="str">
        <f t="shared" si="66"/>
        <v>x</v>
      </c>
      <c r="AG489" s="343">
        <f t="shared" si="67"/>
        <v>300</v>
      </c>
      <c r="AH489" s="343" t="str">
        <f t="shared" si="67"/>
        <v>x</v>
      </c>
      <c r="AI489" s="342">
        <f t="shared" si="68"/>
        <v>23</v>
      </c>
      <c r="AJ489" s="342" t="str">
        <f t="shared" si="68"/>
        <v>x</v>
      </c>
      <c r="AK489" s="343">
        <f t="shared" si="69"/>
        <v>275</v>
      </c>
      <c r="AL489" s="348" t="str">
        <f t="shared" si="69"/>
        <v>x</v>
      </c>
      <c r="AN489" s="342" t="str">
        <f>IF(ISERROR(VLOOKUP($I489,'TB. Bantuan'!$C$3:$E$28,2,0)=0),"x",VLOOKUP($I489,'TB. Bantuan'!$C$3:$E$28,2,0))</f>
        <v>T2</v>
      </c>
      <c r="AO489" s="342" t="str">
        <f>IF(ISERROR(VLOOKUP($Q489,'TB. Bantuan'!$C$3:$E$28,2,0)=0),"x",VLOOKUP($Q489,'TB. Bantuan'!$C$3:$E$28,2,0))</f>
        <v>N</v>
      </c>
      <c r="AP489" s="342" t="str">
        <f>IF(ISERROR(VLOOKUP($Y489,'TB. Bantuan'!$C$3:$E$28,2,0)=0),"x",VLOOKUP($Y489,'TB. Bantuan'!$C$3:$E$28,2,0))</f>
        <v>N</v>
      </c>
    </row>
    <row r="490" spans="2:42">
      <c r="B490" s="319" t="s">
        <v>21</v>
      </c>
      <c r="C490" s="323">
        <f t="shared" si="70"/>
        <v>484</v>
      </c>
      <c r="D490" s="324" t="s">
        <v>1</v>
      </c>
      <c r="E490" s="324">
        <v>12</v>
      </c>
      <c r="F490" s="324" t="s">
        <v>19</v>
      </c>
      <c r="G490" s="325">
        <v>21</v>
      </c>
      <c r="H490" s="325">
        <v>225</v>
      </c>
      <c r="I490" s="327" t="s">
        <v>23</v>
      </c>
      <c r="K490" s="323">
        <f t="shared" si="71"/>
        <v>484</v>
      </c>
      <c r="L490" s="324" t="s">
        <v>1</v>
      </c>
      <c r="M490" s="324">
        <v>11</v>
      </c>
      <c r="N490" s="324" t="s">
        <v>19</v>
      </c>
      <c r="O490" s="325">
        <v>19</v>
      </c>
      <c r="P490" s="325">
        <v>158</v>
      </c>
      <c r="Q490" s="327" t="s">
        <v>23</v>
      </c>
      <c r="S490" s="323">
        <f t="shared" si="72"/>
        <v>484</v>
      </c>
      <c r="T490" s="324" t="s">
        <v>1</v>
      </c>
      <c r="U490" s="324">
        <v>10</v>
      </c>
      <c r="V490" s="324" t="s">
        <v>19</v>
      </c>
      <c r="W490" s="325">
        <v>18.5</v>
      </c>
      <c r="X490" s="325">
        <v>262</v>
      </c>
      <c r="Y490" s="327" t="s">
        <v>23</v>
      </c>
      <c r="AA490" s="341">
        <f t="shared" si="64"/>
        <v>21</v>
      </c>
      <c r="AB490" s="342" t="str">
        <f t="shared" si="64"/>
        <v>x</v>
      </c>
      <c r="AC490" s="343">
        <f t="shared" si="65"/>
        <v>225</v>
      </c>
      <c r="AD490" s="343" t="str">
        <f t="shared" si="65"/>
        <v>x</v>
      </c>
      <c r="AE490" s="342">
        <f t="shared" si="66"/>
        <v>19</v>
      </c>
      <c r="AF490" s="342" t="str">
        <f t="shared" si="66"/>
        <v>x</v>
      </c>
      <c r="AG490" s="343">
        <f t="shared" si="67"/>
        <v>158</v>
      </c>
      <c r="AH490" s="343" t="str">
        <f t="shared" si="67"/>
        <v>x</v>
      </c>
      <c r="AI490" s="342">
        <f t="shared" si="68"/>
        <v>18.5</v>
      </c>
      <c r="AJ490" s="342" t="str">
        <f t="shared" si="68"/>
        <v>x</v>
      </c>
      <c r="AK490" s="343">
        <f t="shared" si="69"/>
        <v>262</v>
      </c>
      <c r="AL490" s="348" t="str">
        <f t="shared" si="69"/>
        <v>x</v>
      </c>
      <c r="AN490" s="342" t="str">
        <f>IF(ISERROR(VLOOKUP($I490,'TB. Bantuan'!$C$3:$E$28,2,0)=0),"x",VLOOKUP($I490,'TB. Bantuan'!$C$3:$E$28,2,0))</f>
        <v>N</v>
      </c>
      <c r="AO490" s="342" t="str">
        <f>IF(ISERROR(VLOOKUP($Q490,'TB. Bantuan'!$C$3:$E$28,2,0)=0),"x",VLOOKUP($Q490,'TB. Bantuan'!$C$3:$E$28,2,0))</f>
        <v>N</v>
      </c>
      <c r="AP490" s="342" t="str">
        <f>IF(ISERROR(VLOOKUP($Y490,'TB. Bantuan'!$C$3:$E$28,2,0)=0),"x",VLOOKUP($Y490,'TB. Bantuan'!$C$3:$E$28,2,0))</f>
        <v>N</v>
      </c>
    </row>
    <row r="491" spans="2:42">
      <c r="B491" s="319" t="s">
        <v>21</v>
      </c>
      <c r="C491" s="323">
        <f t="shared" si="70"/>
        <v>485</v>
      </c>
      <c r="D491" s="324" t="s">
        <v>1</v>
      </c>
      <c r="E491" s="324">
        <v>12</v>
      </c>
      <c r="F491" s="324" t="s">
        <v>19</v>
      </c>
      <c r="G491" s="325">
        <v>13</v>
      </c>
      <c r="H491" s="325">
        <v>127</v>
      </c>
      <c r="I491" s="327" t="s">
        <v>23</v>
      </c>
      <c r="K491" s="323">
        <f t="shared" si="71"/>
        <v>485</v>
      </c>
      <c r="L491" s="324" t="s">
        <v>1</v>
      </c>
      <c r="M491" s="324">
        <v>11</v>
      </c>
      <c r="N491" s="324" t="s">
        <v>19</v>
      </c>
      <c r="O491" s="325">
        <v>17</v>
      </c>
      <c r="P491" s="325">
        <v>134</v>
      </c>
      <c r="Q491" s="327" t="s">
        <v>23</v>
      </c>
      <c r="S491" s="323">
        <f t="shared" si="72"/>
        <v>485</v>
      </c>
      <c r="T491" s="324" t="s">
        <v>1</v>
      </c>
      <c r="U491" s="324">
        <v>10</v>
      </c>
      <c r="V491" s="324" t="s">
        <v>19</v>
      </c>
      <c r="W491" s="325">
        <v>15</v>
      </c>
      <c r="X491" s="325">
        <v>103</v>
      </c>
      <c r="Y491" s="327" t="s">
        <v>23</v>
      </c>
      <c r="AA491" s="341">
        <f t="shared" si="64"/>
        <v>13</v>
      </c>
      <c r="AB491" s="342" t="str">
        <f t="shared" si="64"/>
        <v>x</v>
      </c>
      <c r="AC491" s="343">
        <f t="shared" si="65"/>
        <v>127</v>
      </c>
      <c r="AD491" s="343" t="str">
        <f t="shared" si="65"/>
        <v>x</v>
      </c>
      <c r="AE491" s="342">
        <f t="shared" si="66"/>
        <v>17</v>
      </c>
      <c r="AF491" s="342" t="str">
        <f t="shared" si="66"/>
        <v>x</v>
      </c>
      <c r="AG491" s="343">
        <f t="shared" si="67"/>
        <v>134</v>
      </c>
      <c r="AH491" s="343" t="str">
        <f t="shared" si="67"/>
        <v>x</v>
      </c>
      <c r="AI491" s="342">
        <f t="shared" si="68"/>
        <v>15</v>
      </c>
      <c r="AJ491" s="342" t="str">
        <f t="shared" si="68"/>
        <v>x</v>
      </c>
      <c r="AK491" s="343">
        <f t="shared" si="69"/>
        <v>103</v>
      </c>
      <c r="AL491" s="348" t="str">
        <f t="shared" si="69"/>
        <v>x</v>
      </c>
      <c r="AN491" s="342" t="str">
        <f>IF(ISERROR(VLOOKUP($I491,'TB. Bantuan'!$C$3:$E$28,2,0)=0),"x",VLOOKUP($I491,'TB. Bantuan'!$C$3:$E$28,2,0))</f>
        <v>N</v>
      </c>
      <c r="AO491" s="342" t="str">
        <f>IF(ISERROR(VLOOKUP($Q491,'TB. Bantuan'!$C$3:$E$28,2,0)=0),"x",VLOOKUP($Q491,'TB. Bantuan'!$C$3:$E$28,2,0))</f>
        <v>N</v>
      </c>
      <c r="AP491" s="342" t="str">
        <f>IF(ISERROR(VLOOKUP($Y491,'TB. Bantuan'!$C$3:$E$28,2,0)=0),"x",VLOOKUP($Y491,'TB. Bantuan'!$C$3:$E$28,2,0))</f>
        <v>N</v>
      </c>
    </row>
    <row r="492" spans="2:42">
      <c r="B492" s="319" t="s">
        <v>21</v>
      </c>
      <c r="C492" s="323">
        <f t="shared" si="70"/>
        <v>486</v>
      </c>
      <c r="D492" s="324" t="s">
        <v>1</v>
      </c>
      <c r="E492" s="324">
        <v>12</v>
      </c>
      <c r="F492" s="324" t="s">
        <v>19</v>
      </c>
      <c r="G492" s="325">
        <v>25</v>
      </c>
      <c r="H492" s="325">
        <v>241</v>
      </c>
      <c r="I492" s="327" t="s">
        <v>23</v>
      </c>
      <c r="K492" s="323">
        <f t="shared" si="71"/>
        <v>486</v>
      </c>
      <c r="L492" s="324" t="s">
        <v>1</v>
      </c>
      <c r="M492" s="324">
        <v>11</v>
      </c>
      <c r="N492" s="324" t="s">
        <v>19</v>
      </c>
      <c r="O492" s="325">
        <v>18.5</v>
      </c>
      <c r="P492" s="325">
        <v>154</v>
      </c>
      <c r="Q492" s="327" t="s">
        <v>23</v>
      </c>
      <c r="S492" s="323">
        <f t="shared" si="72"/>
        <v>486</v>
      </c>
      <c r="T492" s="324" t="s">
        <v>1</v>
      </c>
      <c r="U492" s="324">
        <v>10</v>
      </c>
      <c r="V492" s="324" t="s">
        <v>19</v>
      </c>
      <c r="W492" s="325">
        <v>23</v>
      </c>
      <c r="X492" s="325">
        <v>203</v>
      </c>
      <c r="Y492" s="327" t="s">
        <v>23</v>
      </c>
      <c r="AA492" s="341">
        <f t="shared" si="64"/>
        <v>25</v>
      </c>
      <c r="AB492" s="342" t="str">
        <f t="shared" si="64"/>
        <v>x</v>
      </c>
      <c r="AC492" s="343">
        <f t="shared" si="65"/>
        <v>241</v>
      </c>
      <c r="AD492" s="343" t="str">
        <f t="shared" si="65"/>
        <v>x</v>
      </c>
      <c r="AE492" s="342">
        <f t="shared" si="66"/>
        <v>18.5</v>
      </c>
      <c r="AF492" s="342" t="str">
        <f t="shared" si="66"/>
        <v>x</v>
      </c>
      <c r="AG492" s="343">
        <f t="shared" si="67"/>
        <v>154</v>
      </c>
      <c r="AH492" s="343" t="str">
        <f t="shared" si="67"/>
        <v>x</v>
      </c>
      <c r="AI492" s="342">
        <f t="shared" si="68"/>
        <v>23</v>
      </c>
      <c r="AJ492" s="342" t="str">
        <f t="shared" si="68"/>
        <v>x</v>
      </c>
      <c r="AK492" s="343">
        <f t="shared" si="69"/>
        <v>203</v>
      </c>
      <c r="AL492" s="348" t="str">
        <f t="shared" si="69"/>
        <v>x</v>
      </c>
      <c r="AN492" s="342" t="str">
        <f>IF(ISERROR(VLOOKUP($I492,'TB. Bantuan'!$C$3:$E$28,2,0)=0),"x",VLOOKUP($I492,'TB. Bantuan'!$C$3:$E$28,2,0))</f>
        <v>N</v>
      </c>
      <c r="AO492" s="342" t="str">
        <f>IF(ISERROR(VLOOKUP($Q492,'TB. Bantuan'!$C$3:$E$28,2,0)=0),"x",VLOOKUP($Q492,'TB. Bantuan'!$C$3:$E$28,2,0))</f>
        <v>N</v>
      </c>
      <c r="AP492" s="342" t="str">
        <f>IF(ISERROR(VLOOKUP($Y492,'TB. Bantuan'!$C$3:$E$28,2,0)=0),"x",VLOOKUP($Y492,'TB. Bantuan'!$C$3:$E$28,2,0))</f>
        <v>N</v>
      </c>
    </row>
    <row r="493" spans="2:42">
      <c r="B493" s="319" t="s">
        <v>21</v>
      </c>
      <c r="C493" s="323">
        <f t="shared" si="70"/>
        <v>487</v>
      </c>
      <c r="D493" s="324" t="s">
        <v>1</v>
      </c>
      <c r="E493" s="324">
        <v>12</v>
      </c>
      <c r="F493" s="324" t="s">
        <v>19</v>
      </c>
      <c r="G493" s="325">
        <v>25</v>
      </c>
      <c r="H493" s="325">
        <v>408</v>
      </c>
      <c r="I493" s="327" t="s">
        <v>23</v>
      </c>
      <c r="K493" s="323">
        <f t="shared" si="71"/>
        <v>487</v>
      </c>
      <c r="L493" s="324" t="s">
        <v>1</v>
      </c>
      <c r="M493" s="324">
        <v>11</v>
      </c>
      <c r="N493" s="324" t="s">
        <v>19</v>
      </c>
      <c r="O493" s="325">
        <v>24</v>
      </c>
      <c r="P493" s="325">
        <v>234</v>
      </c>
      <c r="Q493" s="327" t="s">
        <v>23</v>
      </c>
      <c r="S493" s="323">
        <f t="shared" si="72"/>
        <v>487</v>
      </c>
      <c r="T493" s="324" t="s">
        <v>1</v>
      </c>
      <c r="U493" s="324">
        <v>10</v>
      </c>
      <c r="V493" s="324" t="s">
        <v>19</v>
      </c>
      <c r="W493" s="325">
        <v>19.5</v>
      </c>
      <c r="X493" s="325">
        <v>174</v>
      </c>
      <c r="Y493" s="327" t="s">
        <v>23</v>
      </c>
      <c r="AA493" s="341">
        <f t="shared" si="64"/>
        <v>25</v>
      </c>
      <c r="AB493" s="342" t="str">
        <f t="shared" si="64"/>
        <v>x</v>
      </c>
      <c r="AC493" s="343">
        <f t="shared" si="65"/>
        <v>408</v>
      </c>
      <c r="AD493" s="343" t="str">
        <f t="shared" si="65"/>
        <v>x</v>
      </c>
      <c r="AE493" s="342">
        <f t="shared" si="66"/>
        <v>24</v>
      </c>
      <c r="AF493" s="342" t="str">
        <f t="shared" si="66"/>
        <v>x</v>
      </c>
      <c r="AG493" s="343">
        <f t="shared" si="67"/>
        <v>234</v>
      </c>
      <c r="AH493" s="343" t="str">
        <f t="shared" si="67"/>
        <v>x</v>
      </c>
      <c r="AI493" s="342">
        <f t="shared" si="68"/>
        <v>19.5</v>
      </c>
      <c r="AJ493" s="342" t="str">
        <f t="shared" si="68"/>
        <v>x</v>
      </c>
      <c r="AK493" s="343">
        <f t="shared" si="69"/>
        <v>174</v>
      </c>
      <c r="AL493" s="348" t="str">
        <f t="shared" si="69"/>
        <v>x</v>
      </c>
      <c r="AN493" s="342" t="str">
        <f>IF(ISERROR(VLOOKUP($I493,'TB. Bantuan'!$C$3:$E$28,2,0)=0),"x",VLOOKUP($I493,'TB. Bantuan'!$C$3:$E$28,2,0))</f>
        <v>N</v>
      </c>
      <c r="AO493" s="342" t="str">
        <f>IF(ISERROR(VLOOKUP($Q493,'TB. Bantuan'!$C$3:$E$28,2,0)=0),"x",VLOOKUP($Q493,'TB. Bantuan'!$C$3:$E$28,2,0))</f>
        <v>N</v>
      </c>
      <c r="AP493" s="342" t="str">
        <f>IF(ISERROR(VLOOKUP($Y493,'TB. Bantuan'!$C$3:$E$28,2,0)=0),"x",VLOOKUP($Y493,'TB. Bantuan'!$C$3:$E$28,2,0))</f>
        <v>N</v>
      </c>
    </row>
    <row r="494" spans="2:42">
      <c r="B494" s="319" t="s">
        <v>21</v>
      </c>
      <c r="C494" s="323">
        <f t="shared" si="70"/>
        <v>488</v>
      </c>
      <c r="D494" s="324" t="s">
        <v>1</v>
      </c>
      <c r="E494" s="324">
        <v>12</v>
      </c>
      <c r="F494" s="324" t="s">
        <v>19</v>
      </c>
      <c r="G494" s="325">
        <v>21</v>
      </c>
      <c r="H494" s="325">
        <v>240</v>
      </c>
      <c r="I494" s="327" t="s">
        <v>23</v>
      </c>
      <c r="K494" s="323">
        <f t="shared" si="71"/>
        <v>488</v>
      </c>
      <c r="L494" s="324" t="s">
        <v>1</v>
      </c>
      <c r="M494" s="324">
        <v>11</v>
      </c>
      <c r="N494" s="324" t="s">
        <v>19</v>
      </c>
      <c r="O494" s="325">
        <v>27</v>
      </c>
      <c r="P494" s="325">
        <v>351</v>
      </c>
      <c r="Q494" s="327" t="s">
        <v>23</v>
      </c>
      <c r="S494" s="323">
        <f t="shared" si="72"/>
        <v>488</v>
      </c>
      <c r="T494" s="324" t="s">
        <v>1</v>
      </c>
      <c r="U494" s="324">
        <v>10</v>
      </c>
      <c r="V494" s="324" t="s">
        <v>19</v>
      </c>
      <c r="W494" s="325">
        <v>21</v>
      </c>
      <c r="X494" s="325">
        <v>210</v>
      </c>
      <c r="Y494" s="327" t="s">
        <v>23</v>
      </c>
      <c r="AA494" s="341">
        <f t="shared" si="64"/>
        <v>21</v>
      </c>
      <c r="AB494" s="342" t="str">
        <f t="shared" si="64"/>
        <v>x</v>
      </c>
      <c r="AC494" s="343">
        <f t="shared" si="65"/>
        <v>240</v>
      </c>
      <c r="AD494" s="343" t="str">
        <f t="shared" si="65"/>
        <v>x</v>
      </c>
      <c r="AE494" s="342">
        <f t="shared" si="66"/>
        <v>27</v>
      </c>
      <c r="AF494" s="342" t="str">
        <f t="shared" si="66"/>
        <v>x</v>
      </c>
      <c r="AG494" s="343">
        <f t="shared" si="67"/>
        <v>351</v>
      </c>
      <c r="AH494" s="343" t="str">
        <f t="shared" si="67"/>
        <v>x</v>
      </c>
      <c r="AI494" s="342">
        <f t="shared" si="68"/>
        <v>21</v>
      </c>
      <c r="AJ494" s="342" t="str">
        <f t="shared" si="68"/>
        <v>x</v>
      </c>
      <c r="AK494" s="343">
        <f t="shared" si="69"/>
        <v>210</v>
      </c>
      <c r="AL494" s="348" t="str">
        <f t="shared" si="69"/>
        <v>x</v>
      </c>
      <c r="AN494" s="342" t="str">
        <f>IF(ISERROR(VLOOKUP($I494,'TB. Bantuan'!$C$3:$E$28,2,0)=0),"x",VLOOKUP($I494,'TB. Bantuan'!$C$3:$E$28,2,0))</f>
        <v>N</v>
      </c>
      <c r="AO494" s="342" t="str">
        <f>IF(ISERROR(VLOOKUP($Q494,'TB. Bantuan'!$C$3:$E$28,2,0)=0),"x",VLOOKUP($Q494,'TB. Bantuan'!$C$3:$E$28,2,0))</f>
        <v>N</v>
      </c>
      <c r="AP494" s="342" t="str">
        <f>IF(ISERROR(VLOOKUP($Y494,'TB. Bantuan'!$C$3:$E$28,2,0)=0),"x",VLOOKUP($Y494,'TB. Bantuan'!$C$3:$E$28,2,0))</f>
        <v>N</v>
      </c>
    </row>
    <row r="495" spans="2:42">
      <c r="B495" s="319" t="s">
        <v>21</v>
      </c>
      <c r="C495" s="323">
        <f t="shared" si="70"/>
        <v>489</v>
      </c>
      <c r="D495" s="324" t="s">
        <v>1</v>
      </c>
      <c r="E495" s="324">
        <v>12</v>
      </c>
      <c r="F495" s="324" t="s">
        <v>19</v>
      </c>
      <c r="G495" s="325">
        <v>21.5</v>
      </c>
      <c r="H495" s="325">
        <v>241</v>
      </c>
      <c r="I495" s="327" t="s">
        <v>23</v>
      </c>
      <c r="K495" s="323">
        <f t="shared" si="71"/>
        <v>489</v>
      </c>
      <c r="L495" s="324" t="s">
        <v>1</v>
      </c>
      <c r="M495" s="324">
        <v>11</v>
      </c>
      <c r="N495" s="324" t="s">
        <v>19</v>
      </c>
      <c r="O495" s="325">
        <v>23</v>
      </c>
      <c r="P495" s="325">
        <v>238</v>
      </c>
      <c r="Q495" s="327" t="s">
        <v>23</v>
      </c>
      <c r="S495" s="323">
        <f t="shared" si="72"/>
        <v>489</v>
      </c>
      <c r="T495" s="324" t="s">
        <v>1</v>
      </c>
      <c r="U495" s="324">
        <v>10</v>
      </c>
      <c r="V495" s="324" t="s">
        <v>19</v>
      </c>
      <c r="W495" s="325">
        <v>22</v>
      </c>
      <c r="X495" s="325">
        <v>318</v>
      </c>
      <c r="Y495" s="327" t="s">
        <v>23</v>
      </c>
      <c r="AA495" s="341">
        <f t="shared" si="64"/>
        <v>21.5</v>
      </c>
      <c r="AB495" s="342" t="str">
        <f t="shared" si="64"/>
        <v>x</v>
      </c>
      <c r="AC495" s="343">
        <f t="shared" si="65"/>
        <v>241</v>
      </c>
      <c r="AD495" s="343" t="str">
        <f t="shared" si="65"/>
        <v>x</v>
      </c>
      <c r="AE495" s="342">
        <f t="shared" si="66"/>
        <v>23</v>
      </c>
      <c r="AF495" s="342" t="str">
        <f t="shared" si="66"/>
        <v>x</v>
      </c>
      <c r="AG495" s="343">
        <f t="shared" si="67"/>
        <v>238</v>
      </c>
      <c r="AH495" s="343" t="str">
        <f t="shared" si="67"/>
        <v>x</v>
      </c>
      <c r="AI495" s="342">
        <f t="shared" si="68"/>
        <v>22</v>
      </c>
      <c r="AJ495" s="342" t="str">
        <f t="shared" si="68"/>
        <v>x</v>
      </c>
      <c r="AK495" s="343">
        <f t="shared" si="69"/>
        <v>318</v>
      </c>
      <c r="AL495" s="348" t="str">
        <f t="shared" si="69"/>
        <v>x</v>
      </c>
      <c r="AN495" s="342" t="str">
        <f>IF(ISERROR(VLOOKUP($I495,'TB. Bantuan'!$C$3:$E$28,2,0)=0),"x",VLOOKUP($I495,'TB. Bantuan'!$C$3:$E$28,2,0))</f>
        <v>N</v>
      </c>
      <c r="AO495" s="342" t="str">
        <f>IF(ISERROR(VLOOKUP($Q495,'TB. Bantuan'!$C$3:$E$28,2,0)=0),"x",VLOOKUP($Q495,'TB. Bantuan'!$C$3:$E$28,2,0))</f>
        <v>N</v>
      </c>
      <c r="AP495" s="342" t="str">
        <f>IF(ISERROR(VLOOKUP($Y495,'TB. Bantuan'!$C$3:$E$28,2,0)=0),"x",VLOOKUP($Y495,'TB. Bantuan'!$C$3:$E$28,2,0))</f>
        <v>N</v>
      </c>
    </row>
    <row r="496" spans="2:42">
      <c r="B496" s="319" t="s">
        <v>21</v>
      </c>
      <c r="C496" s="323">
        <f t="shared" si="70"/>
        <v>490</v>
      </c>
      <c r="D496" s="324" t="s">
        <v>1</v>
      </c>
      <c r="E496" s="324">
        <v>12</v>
      </c>
      <c r="F496" s="324" t="s">
        <v>19</v>
      </c>
      <c r="G496" s="325">
        <v>23</v>
      </c>
      <c r="H496" s="325">
        <v>300</v>
      </c>
      <c r="I496" s="327" t="s">
        <v>23</v>
      </c>
      <c r="K496" s="323">
        <f t="shared" si="71"/>
        <v>490</v>
      </c>
      <c r="L496" s="324" t="s">
        <v>1</v>
      </c>
      <c r="M496" s="324">
        <v>11</v>
      </c>
      <c r="N496" s="324" t="s">
        <v>19</v>
      </c>
      <c r="O496" s="325">
        <v>13</v>
      </c>
      <c r="P496" s="325">
        <v>141</v>
      </c>
      <c r="Q496" s="327" t="s">
        <v>23</v>
      </c>
      <c r="S496" s="323">
        <f t="shared" si="72"/>
        <v>490</v>
      </c>
      <c r="T496" s="324" t="s">
        <v>1</v>
      </c>
      <c r="U496" s="324">
        <v>10</v>
      </c>
      <c r="V496" s="324" t="s">
        <v>19</v>
      </c>
      <c r="W496" s="325">
        <v>18.5</v>
      </c>
      <c r="X496" s="325">
        <v>274</v>
      </c>
      <c r="Y496" s="327" t="s">
        <v>23</v>
      </c>
      <c r="AA496" s="341">
        <f t="shared" si="64"/>
        <v>23</v>
      </c>
      <c r="AB496" s="342" t="str">
        <f t="shared" si="64"/>
        <v>x</v>
      </c>
      <c r="AC496" s="343">
        <f t="shared" si="65"/>
        <v>300</v>
      </c>
      <c r="AD496" s="343" t="str">
        <f t="shared" si="65"/>
        <v>x</v>
      </c>
      <c r="AE496" s="342">
        <f t="shared" si="66"/>
        <v>13</v>
      </c>
      <c r="AF496" s="342" t="str">
        <f t="shared" si="66"/>
        <v>x</v>
      </c>
      <c r="AG496" s="343">
        <f t="shared" si="67"/>
        <v>141</v>
      </c>
      <c r="AH496" s="343" t="str">
        <f t="shared" si="67"/>
        <v>x</v>
      </c>
      <c r="AI496" s="342">
        <f t="shared" si="68"/>
        <v>18.5</v>
      </c>
      <c r="AJ496" s="342" t="str">
        <f t="shared" si="68"/>
        <v>x</v>
      </c>
      <c r="AK496" s="343">
        <f t="shared" si="69"/>
        <v>274</v>
      </c>
      <c r="AL496" s="348" t="str">
        <f t="shared" si="69"/>
        <v>x</v>
      </c>
      <c r="AN496" s="342" t="str">
        <f>IF(ISERROR(VLOOKUP($I496,'TB. Bantuan'!$C$3:$E$28,2,0)=0),"x",VLOOKUP($I496,'TB. Bantuan'!$C$3:$E$28,2,0))</f>
        <v>N</v>
      </c>
      <c r="AO496" s="342" t="str">
        <f>IF(ISERROR(VLOOKUP($Q496,'TB. Bantuan'!$C$3:$E$28,2,0)=0),"x",VLOOKUP($Q496,'TB. Bantuan'!$C$3:$E$28,2,0))</f>
        <v>N</v>
      </c>
      <c r="AP496" s="342" t="str">
        <f>IF(ISERROR(VLOOKUP($Y496,'TB. Bantuan'!$C$3:$E$28,2,0)=0),"x",VLOOKUP($Y496,'TB. Bantuan'!$C$3:$E$28,2,0))</f>
        <v>N</v>
      </c>
    </row>
    <row r="497" spans="2:42">
      <c r="B497" s="319" t="s">
        <v>21</v>
      </c>
      <c r="C497" s="323">
        <f t="shared" si="70"/>
        <v>491</v>
      </c>
      <c r="D497" s="324" t="s">
        <v>1</v>
      </c>
      <c r="E497" s="324">
        <v>12</v>
      </c>
      <c r="F497" s="324" t="s">
        <v>19</v>
      </c>
      <c r="G497" s="325">
        <v>23</v>
      </c>
      <c r="H497" s="325">
        <v>306</v>
      </c>
      <c r="I497" s="327" t="s">
        <v>23</v>
      </c>
      <c r="K497" s="323">
        <f t="shared" si="71"/>
        <v>491</v>
      </c>
      <c r="L497" s="324" t="s">
        <v>1</v>
      </c>
      <c r="M497" s="324">
        <v>11</v>
      </c>
      <c r="N497" s="324" t="s">
        <v>19</v>
      </c>
      <c r="O497" s="325">
        <v>7</v>
      </c>
      <c r="P497" s="325">
        <v>52</v>
      </c>
      <c r="Q497" s="327" t="s">
        <v>23</v>
      </c>
      <c r="S497" s="323">
        <f t="shared" si="72"/>
        <v>491</v>
      </c>
      <c r="T497" s="324" t="s">
        <v>1</v>
      </c>
      <c r="U497" s="324">
        <v>10</v>
      </c>
      <c r="V497" s="324" t="s">
        <v>19</v>
      </c>
      <c r="W497" s="325">
        <v>21</v>
      </c>
      <c r="X497" s="325">
        <v>254</v>
      </c>
      <c r="Y497" s="327" t="s">
        <v>23</v>
      </c>
      <c r="AA497" s="341">
        <f t="shared" si="64"/>
        <v>23</v>
      </c>
      <c r="AB497" s="342" t="str">
        <f t="shared" si="64"/>
        <v>x</v>
      </c>
      <c r="AC497" s="343">
        <f t="shared" si="65"/>
        <v>306</v>
      </c>
      <c r="AD497" s="343" t="str">
        <f t="shared" si="65"/>
        <v>x</v>
      </c>
      <c r="AE497" s="342">
        <f t="shared" si="66"/>
        <v>7</v>
      </c>
      <c r="AF497" s="342" t="str">
        <f t="shared" si="66"/>
        <v>x</v>
      </c>
      <c r="AG497" s="343">
        <f t="shared" si="67"/>
        <v>52</v>
      </c>
      <c r="AH497" s="343" t="str">
        <f t="shared" si="67"/>
        <v>x</v>
      </c>
      <c r="AI497" s="342">
        <f t="shared" si="68"/>
        <v>21</v>
      </c>
      <c r="AJ497" s="342" t="str">
        <f t="shared" si="68"/>
        <v>x</v>
      </c>
      <c r="AK497" s="343">
        <f t="shared" si="69"/>
        <v>254</v>
      </c>
      <c r="AL497" s="348" t="str">
        <f t="shared" si="69"/>
        <v>x</v>
      </c>
      <c r="AN497" s="342" t="str">
        <f>IF(ISERROR(VLOOKUP($I497,'TB. Bantuan'!$C$3:$E$28,2,0)=0),"x",VLOOKUP($I497,'TB. Bantuan'!$C$3:$E$28,2,0))</f>
        <v>N</v>
      </c>
      <c r="AO497" s="342" t="str">
        <f>IF(ISERROR(VLOOKUP($Q497,'TB. Bantuan'!$C$3:$E$28,2,0)=0),"x",VLOOKUP($Q497,'TB. Bantuan'!$C$3:$E$28,2,0))</f>
        <v>N</v>
      </c>
      <c r="AP497" s="342" t="str">
        <f>IF(ISERROR(VLOOKUP($Y497,'TB. Bantuan'!$C$3:$E$28,2,0)=0),"x",VLOOKUP($Y497,'TB. Bantuan'!$C$3:$E$28,2,0))</f>
        <v>N</v>
      </c>
    </row>
    <row r="498" spans="2:42">
      <c r="B498" s="319" t="s">
        <v>21</v>
      </c>
      <c r="C498" s="323">
        <f t="shared" si="70"/>
        <v>492</v>
      </c>
      <c r="D498" s="324" t="s">
        <v>1</v>
      </c>
      <c r="E498" s="324">
        <v>12</v>
      </c>
      <c r="F498" s="324" t="s">
        <v>19</v>
      </c>
      <c r="G498" s="325">
        <v>24</v>
      </c>
      <c r="H498" s="325">
        <v>262</v>
      </c>
      <c r="I498" s="327" t="s">
        <v>23</v>
      </c>
      <c r="K498" s="323">
        <f t="shared" si="71"/>
        <v>492</v>
      </c>
      <c r="L498" s="324" t="s">
        <v>1</v>
      </c>
      <c r="M498" s="324">
        <v>11</v>
      </c>
      <c r="N498" s="324" t="s">
        <v>19</v>
      </c>
      <c r="O498" s="325">
        <v>25</v>
      </c>
      <c r="P498" s="325">
        <v>350</v>
      </c>
      <c r="Q498" s="327" t="s">
        <v>23</v>
      </c>
      <c r="S498" s="323">
        <f t="shared" si="72"/>
        <v>492</v>
      </c>
      <c r="T498" s="324" t="s">
        <v>1</v>
      </c>
      <c r="U498" s="324">
        <v>10</v>
      </c>
      <c r="V498" s="324" t="s">
        <v>19</v>
      </c>
      <c r="W498" s="325">
        <v>20.5</v>
      </c>
      <c r="X498" s="325">
        <v>175</v>
      </c>
      <c r="Y498" s="327" t="s">
        <v>23</v>
      </c>
      <c r="AA498" s="341">
        <f t="shared" si="64"/>
        <v>24</v>
      </c>
      <c r="AB498" s="342" t="str">
        <f t="shared" si="64"/>
        <v>x</v>
      </c>
      <c r="AC498" s="343">
        <f t="shared" si="65"/>
        <v>262</v>
      </c>
      <c r="AD498" s="343" t="str">
        <f t="shared" si="65"/>
        <v>x</v>
      </c>
      <c r="AE498" s="342">
        <f t="shared" si="66"/>
        <v>25</v>
      </c>
      <c r="AF498" s="342" t="str">
        <f t="shared" si="66"/>
        <v>x</v>
      </c>
      <c r="AG498" s="343">
        <f t="shared" si="67"/>
        <v>350</v>
      </c>
      <c r="AH498" s="343" t="str">
        <f t="shared" si="67"/>
        <v>x</v>
      </c>
      <c r="AI498" s="342">
        <f t="shared" si="68"/>
        <v>20.5</v>
      </c>
      <c r="AJ498" s="342" t="str">
        <f t="shared" si="68"/>
        <v>x</v>
      </c>
      <c r="AK498" s="343">
        <f t="shared" si="69"/>
        <v>175</v>
      </c>
      <c r="AL498" s="348" t="str">
        <f t="shared" si="69"/>
        <v>x</v>
      </c>
      <c r="AN498" s="342" t="str">
        <f>IF(ISERROR(VLOOKUP($I498,'TB. Bantuan'!$C$3:$E$28,2,0)=0),"x",VLOOKUP($I498,'TB. Bantuan'!$C$3:$E$28,2,0))</f>
        <v>N</v>
      </c>
      <c r="AO498" s="342" t="str">
        <f>IF(ISERROR(VLOOKUP($Q498,'TB. Bantuan'!$C$3:$E$28,2,0)=0),"x",VLOOKUP($Q498,'TB. Bantuan'!$C$3:$E$28,2,0))</f>
        <v>N</v>
      </c>
      <c r="AP498" s="342" t="str">
        <f>IF(ISERROR(VLOOKUP($Y498,'TB. Bantuan'!$C$3:$E$28,2,0)=0),"x",VLOOKUP($Y498,'TB. Bantuan'!$C$3:$E$28,2,0))</f>
        <v>N</v>
      </c>
    </row>
    <row r="499" spans="2:42">
      <c r="B499" s="319" t="s">
        <v>21</v>
      </c>
      <c r="C499" s="323">
        <f t="shared" si="70"/>
        <v>493</v>
      </c>
      <c r="D499" s="324" t="s">
        <v>1</v>
      </c>
      <c r="E499" s="324">
        <v>12</v>
      </c>
      <c r="F499" s="324" t="s">
        <v>19</v>
      </c>
      <c r="G499" s="325">
        <v>19</v>
      </c>
      <c r="H499" s="325">
        <v>134</v>
      </c>
      <c r="I499" s="327" t="s">
        <v>23</v>
      </c>
      <c r="K499" s="323">
        <f t="shared" si="71"/>
        <v>493</v>
      </c>
      <c r="L499" s="324" t="s">
        <v>1</v>
      </c>
      <c r="M499" s="324">
        <v>11</v>
      </c>
      <c r="N499" s="324" t="s">
        <v>19</v>
      </c>
      <c r="O499" s="325">
        <v>24</v>
      </c>
      <c r="P499" s="325">
        <v>323</v>
      </c>
      <c r="Q499" s="327" t="s">
        <v>23</v>
      </c>
      <c r="S499" s="323">
        <f t="shared" si="72"/>
        <v>493</v>
      </c>
      <c r="T499" s="324" t="s">
        <v>1</v>
      </c>
      <c r="U499" s="324">
        <v>10</v>
      </c>
      <c r="V499" s="324" t="s">
        <v>19</v>
      </c>
      <c r="W499" s="325">
        <v>20</v>
      </c>
      <c r="X499" s="325">
        <v>199</v>
      </c>
      <c r="Y499" s="327" t="s">
        <v>23</v>
      </c>
      <c r="AA499" s="341">
        <f t="shared" si="64"/>
        <v>19</v>
      </c>
      <c r="AB499" s="342" t="str">
        <f t="shared" si="64"/>
        <v>x</v>
      </c>
      <c r="AC499" s="343">
        <f t="shared" si="65"/>
        <v>134</v>
      </c>
      <c r="AD499" s="343" t="str">
        <f t="shared" si="65"/>
        <v>x</v>
      </c>
      <c r="AE499" s="342">
        <f t="shared" si="66"/>
        <v>24</v>
      </c>
      <c r="AF499" s="342" t="str">
        <f t="shared" si="66"/>
        <v>x</v>
      </c>
      <c r="AG499" s="343">
        <f t="shared" si="67"/>
        <v>323</v>
      </c>
      <c r="AH499" s="343" t="str">
        <f t="shared" si="67"/>
        <v>x</v>
      </c>
      <c r="AI499" s="342">
        <f t="shared" si="68"/>
        <v>20</v>
      </c>
      <c r="AJ499" s="342" t="str">
        <f t="shared" si="68"/>
        <v>x</v>
      </c>
      <c r="AK499" s="343">
        <f t="shared" si="69"/>
        <v>199</v>
      </c>
      <c r="AL499" s="348" t="str">
        <f t="shared" si="69"/>
        <v>x</v>
      </c>
      <c r="AN499" s="342" t="str">
        <f>IF(ISERROR(VLOOKUP($I499,'TB. Bantuan'!$C$3:$E$28,2,0)=0),"x",VLOOKUP($I499,'TB. Bantuan'!$C$3:$E$28,2,0))</f>
        <v>N</v>
      </c>
      <c r="AO499" s="342" t="str">
        <f>IF(ISERROR(VLOOKUP($Q499,'TB. Bantuan'!$C$3:$E$28,2,0)=0),"x",VLOOKUP($Q499,'TB. Bantuan'!$C$3:$E$28,2,0))</f>
        <v>N</v>
      </c>
      <c r="AP499" s="342" t="str">
        <f>IF(ISERROR(VLOOKUP($Y499,'TB. Bantuan'!$C$3:$E$28,2,0)=0),"x",VLOOKUP($Y499,'TB. Bantuan'!$C$3:$E$28,2,0))</f>
        <v>N</v>
      </c>
    </row>
    <row r="500" spans="2:42">
      <c r="B500" s="319" t="s">
        <v>21</v>
      </c>
      <c r="C500" s="323">
        <f t="shared" si="70"/>
        <v>494</v>
      </c>
      <c r="D500" s="324" t="s">
        <v>1</v>
      </c>
      <c r="E500" s="324">
        <v>12</v>
      </c>
      <c r="F500" s="324" t="s">
        <v>19</v>
      </c>
      <c r="G500" s="325">
        <v>20</v>
      </c>
      <c r="H500" s="325">
        <v>205</v>
      </c>
      <c r="I500" s="327" t="s">
        <v>25</v>
      </c>
      <c r="K500" s="323">
        <f t="shared" si="71"/>
        <v>494</v>
      </c>
      <c r="L500" s="324" t="s">
        <v>1</v>
      </c>
      <c r="M500" s="324">
        <v>11</v>
      </c>
      <c r="N500" s="324" t="s">
        <v>19</v>
      </c>
      <c r="O500" s="325">
        <v>20</v>
      </c>
      <c r="P500" s="325">
        <v>212</v>
      </c>
      <c r="Q500" s="327" t="s">
        <v>23</v>
      </c>
      <c r="S500" s="323">
        <f t="shared" si="72"/>
        <v>494</v>
      </c>
      <c r="T500" s="324" t="s">
        <v>1</v>
      </c>
      <c r="U500" s="324">
        <v>10</v>
      </c>
      <c r="V500" s="324" t="s">
        <v>19</v>
      </c>
      <c r="W500" s="325">
        <v>21</v>
      </c>
      <c r="X500" s="325">
        <v>269</v>
      </c>
      <c r="Y500" s="327" t="s">
        <v>23</v>
      </c>
      <c r="AA500" s="341">
        <f t="shared" si="64"/>
        <v>20</v>
      </c>
      <c r="AB500" s="342" t="str">
        <f t="shared" si="64"/>
        <v>x</v>
      </c>
      <c r="AC500" s="343">
        <f t="shared" si="65"/>
        <v>205</v>
      </c>
      <c r="AD500" s="343" t="str">
        <f t="shared" si="65"/>
        <v>x</v>
      </c>
      <c r="AE500" s="342">
        <f t="shared" si="66"/>
        <v>20</v>
      </c>
      <c r="AF500" s="342" t="str">
        <f t="shared" si="66"/>
        <v>x</v>
      </c>
      <c r="AG500" s="343">
        <f t="shared" si="67"/>
        <v>212</v>
      </c>
      <c r="AH500" s="343" t="str">
        <f t="shared" si="67"/>
        <v>x</v>
      </c>
      <c r="AI500" s="342">
        <f t="shared" si="68"/>
        <v>21</v>
      </c>
      <c r="AJ500" s="342" t="str">
        <f t="shared" si="68"/>
        <v>x</v>
      </c>
      <c r="AK500" s="343">
        <f t="shared" si="69"/>
        <v>269</v>
      </c>
      <c r="AL500" s="348" t="str">
        <f t="shared" si="69"/>
        <v>x</v>
      </c>
      <c r="AN500" s="342" t="str">
        <f>IF(ISERROR(VLOOKUP($I500,'TB. Bantuan'!$C$3:$E$28,2,0)=0),"x",VLOOKUP($I500,'TB. Bantuan'!$C$3:$E$28,2,0))</f>
        <v>C2</v>
      </c>
      <c r="AO500" s="342" t="str">
        <f>IF(ISERROR(VLOOKUP($Q500,'TB. Bantuan'!$C$3:$E$28,2,0)=0),"x",VLOOKUP($Q500,'TB. Bantuan'!$C$3:$E$28,2,0))</f>
        <v>N</v>
      </c>
      <c r="AP500" s="342" t="str">
        <f>IF(ISERROR(VLOOKUP($Y500,'TB. Bantuan'!$C$3:$E$28,2,0)=0),"x",VLOOKUP($Y500,'TB. Bantuan'!$C$3:$E$28,2,0))</f>
        <v>N</v>
      </c>
    </row>
    <row r="501" spans="2:42">
      <c r="B501" s="319" t="s">
        <v>21</v>
      </c>
      <c r="C501" s="323">
        <f t="shared" si="70"/>
        <v>495</v>
      </c>
      <c r="D501" s="324" t="s">
        <v>1</v>
      </c>
      <c r="E501" s="324">
        <v>12</v>
      </c>
      <c r="F501" s="324" t="s">
        <v>19</v>
      </c>
      <c r="G501" s="325">
        <v>17</v>
      </c>
      <c r="H501" s="325">
        <v>196</v>
      </c>
      <c r="I501" s="327" t="s">
        <v>23</v>
      </c>
      <c r="K501" s="323">
        <f t="shared" si="71"/>
        <v>495</v>
      </c>
      <c r="L501" s="324" t="s">
        <v>1</v>
      </c>
      <c r="M501" s="324">
        <v>11</v>
      </c>
      <c r="N501" s="324" t="s">
        <v>19</v>
      </c>
      <c r="O501" s="325">
        <v>19</v>
      </c>
      <c r="P501" s="325">
        <v>209</v>
      </c>
      <c r="Q501" s="327" t="s">
        <v>23</v>
      </c>
      <c r="S501" s="323">
        <f t="shared" si="72"/>
        <v>495</v>
      </c>
      <c r="T501" s="324" t="s">
        <v>1</v>
      </c>
      <c r="U501" s="324">
        <v>10</v>
      </c>
      <c r="V501" s="324" t="s">
        <v>19</v>
      </c>
      <c r="W501" s="325">
        <v>19.5</v>
      </c>
      <c r="X501" s="325">
        <v>211</v>
      </c>
      <c r="Y501" s="327" t="s">
        <v>23</v>
      </c>
      <c r="AA501" s="341">
        <f t="shared" si="64"/>
        <v>17</v>
      </c>
      <c r="AB501" s="342" t="str">
        <f t="shared" si="64"/>
        <v>x</v>
      </c>
      <c r="AC501" s="343">
        <f t="shared" si="65"/>
        <v>196</v>
      </c>
      <c r="AD501" s="343" t="str">
        <f t="shared" si="65"/>
        <v>x</v>
      </c>
      <c r="AE501" s="342">
        <f t="shared" si="66"/>
        <v>19</v>
      </c>
      <c r="AF501" s="342" t="str">
        <f t="shared" si="66"/>
        <v>x</v>
      </c>
      <c r="AG501" s="343">
        <f t="shared" si="67"/>
        <v>209</v>
      </c>
      <c r="AH501" s="343" t="str">
        <f t="shared" si="67"/>
        <v>x</v>
      </c>
      <c r="AI501" s="342">
        <f t="shared" si="68"/>
        <v>19.5</v>
      </c>
      <c r="AJ501" s="342" t="str">
        <f t="shared" si="68"/>
        <v>x</v>
      </c>
      <c r="AK501" s="343">
        <f t="shared" si="69"/>
        <v>211</v>
      </c>
      <c r="AL501" s="348" t="str">
        <f t="shared" si="69"/>
        <v>x</v>
      </c>
      <c r="AN501" s="342" t="str">
        <f>IF(ISERROR(VLOOKUP($I501,'TB. Bantuan'!$C$3:$E$28,2,0)=0),"x",VLOOKUP($I501,'TB. Bantuan'!$C$3:$E$28,2,0))</f>
        <v>N</v>
      </c>
      <c r="AO501" s="342" t="str">
        <f>IF(ISERROR(VLOOKUP($Q501,'TB. Bantuan'!$C$3:$E$28,2,0)=0),"x",VLOOKUP($Q501,'TB. Bantuan'!$C$3:$E$28,2,0))</f>
        <v>N</v>
      </c>
      <c r="AP501" s="342" t="str">
        <f>IF(ISERROR(VLOOKUP($Y501,'TB. Bantuan'!$C$3:$E$28,2,0)=0),"x",VLOOKUP($Y501,'TB. Bantuan'!$C$3:$E$28,2,0))</f>
        <v>N</v>
      </c>
    </row>
    <row r="502" spans="2:42">
      <c r="B502" s="319" t="s">
        <v>21</v>
      </c>
      <c r="C502" s="323">
        <f t="shared" ref="C502:C565" si="73">C501+1</f>
        <v>496</v>
      </c>
      <c r="D502" s="324" t="s">
        <v>1</v>
      </c>
      <c r="E502" s="324">
        <v>12</v>
      </c>
      <c r="F502" s="324" t="s">
        <v>20</v>
      </c>
      <c r="G502" s="325">
        <v>21</v>
      </c>
      <c r="H502" s="325">
        <v>293</v>
      </c>
      <c r="I502" s="327" t="s">
        <v>23</v>
      </c>
      <c r="K502" s="323">
        <f t="shared" si="71"/>
        <v>496</v>
      </c>
      <c r="L502" s="324" t="s">
        <v>1</v>
      </c>
      <c r="M502" s="324">
        <v>11</v>
      </c>
      <c r="N502" s="324" t="s">
        <v>19</v>
      </c>
      <c r="O502" s="325">
        <v>23.5</v>
      </c>
      <c r="P502" s="325">
        <v>278</v>
      </c>
      <c r="Q502" s="327" t="s">
        <v>23</v>
      </c>
      <c r="S502" s="323">
        <f t="shared" si="72"/>
        <v>496</v>
      </c>
      <c r="T502" s="324" t="s">
        <v>1</v>
      </c>
      <c r="U502" s="324">
        <v>10</v>
      </c>
      <c r="V502" s="324" t="s">
        <v>19</v>
      </c>
      <c r="W502" s="325">
        <v>19</v>
      </c>
      <c r="X502" s="325">
        <v>187</v>
      </c>
      <c r="Y502" s="327" t="s">
        <v>22</v>
      </c>
      <c r="AA502" s="341" t="str">
        <f t="shared" si="64"/>
        <v>x</v>
      </c>
      <c r="AB502" s="342">
        <f t="shared" si="64"/>
        <v>21</v>
      </c>
      <c r="AC502" s="343" t="str">
        <f t="shared" si="65"/>
        <v>x</v>
      </c>
      <c r="AD502" s="343">
        <f t="shared" si="65"/>
        <v>293</v>
      </c>
      <c r="AE502" s="342">
        <f t="shared" si="66"/>
        <v>23.5</v>
      </c>
      <c r="AF502" s="342" t="str">
        <f t="shared" si="66"/>
        <v>x</v>
      </c>
      <c r="AG502" s="343">
        <f t="shared" si="67"/>
        <v>278</v>
      </c>
      <c r="AH502" s="343" t="str">
        <f t="shared" si="67"/>
        <v>x</v>
      </c>
      <c r="AI502" s="342">
        <f t="shared" si="68"/>
        <v>19</v>
      </c>
      <c r="AJ502" s="342" t="str">
        <f t="shared" si="68"/>
        <v>x</v>
      </c>
      <c r="AK502" s="343">
        <f t="shared" si="69"/>
        <v>187</v>
      </c>
      <c r="AL502" s="348" t="str">
        <f t="shared" si="69"/>
        <v>x</v>
      </c>
      <c r="AN502" s="342" t="str">
        <f>IF(ISERROR(VLOOKUP($I502,'TB. Bantuan'!$C$3:$E$28,2,0)=0),"x",VLOOKUP($I502,'TB. Bantuan'!$C$3:$E$28,2,0))</f>
        <v>N</v>
      </c>
      <c r="AO502" s="342" t="str">
        <f>IF(ISERROR(VLOOKUP($Q502,'TB. Bantuan'!$C$3:$E$28,2,0)=0),"x",VLOOKUP($Q502,'TB. Bantuan'!$C$3:$E$28,2,0))</f>
        <v>N</v>
      </c>
      <c r="AP502" s="342" t="str">
        <f>IF(ISERROR(VLOOKUP($Y502,'TB. Bantuan'!$C$3:$E$28,2,0)=0),"x",VLOOKUP($Y502,'TB. Bantuan'!$C$3:$E$28,2,0))</f>
        <v>T2</v>
      </c>
    </row>
    <row r="503" spans="2:42">
      <c r="B503" s="319" t="s">
        <v>21</v>
      </c>
      <c r="C503" s="323">
        <f t="shared" si="73"/>
        <v>497</v>
      </c>
      <c r="D503" s="324" t="s">
        <v>1</v>
      </c>
      <c r="E503" s="324">
        <v>12</v>
      </c>
      <c r="F503" s="324" t="s">
        <v>20</v>
      </c>
      <c r="G503" s="325">
        <v>23</v>
      </c>
      <c r="H503" s="325">
        <v>316</v>
      </c>
      <c r="I503" s="327" t="s">
        <v>23</v>
      </c>
      <c r="K503" s="323">
        <f t="shared" si="71"/>
        <v>497</v>
      </c>
      <c r="L503" s="324" t="s">
        <v>1</v>
      </c>
      <c r="M503" s="324">
        <v>11</v>
      </c>
      <c r="N503" s="324" t="s">
        <v>19</v>
      </c>
      <c r="O503" s="325">
        <v>28</v>
      </c>
      <c r="P503" s="325">
        <v>287</v>
      </c>
      <c r="Q503" s="327" t="s">
        <v>23</v>
      </c>
      <c r="S503" s="323">
        <f t="shared" si="72"/>
        <v>497</v>
      </c>
      <c r="T503" s="324" t="s">
        <v>1</v>
      </c>
      <c r="U503" s="324">
        <v>10</v>
      </c>
      <c r="V503" s="324" t="s">
        <v>19</v>
      </c>
      <c r="W503" s="325">
        <v>22</v>
      </c>
      <c r="X503" s="325">
        <v>272</v>
      </c>
      <c r="Y503" s="327" t="s">
        <v>23</v>
      </c>
      <c r="AA503" s="341" t="str">
        <f t="shared" si="64"/>
        <v>x</v>
      </c>
      <c r="AB503" s="342">
        <f t="shared" si="64"/>
        <v>23</v>
      </c>
      <c r="AC503" s="343" t="str">
        <f t="shared" si="65"/>
        <v>x</v>
      </c>
      <c r="AD503" s="343">
        <f t="shared" si="65"/>
        <v>316</v>
      </c>
      <c r="AE503" s="342">
        <f t="shared" si="66"/>
        <v>28</v>
      </c>
      <c r="AF503" s="342" t="str">
        <f t="shared" si="66"/>
        <v>x</v>
      </c>
      <c r="AG503" s="343">
        <f t="shared" si="67"/>
        <v>287</v>
      </c>
      <c r="AH503" s="343" t="str">
        <f t="shared" si="67"/>
        <v>x</v>
      </c>
      <c r="AI503" s="342">
        <f t="shared" si="68"/>
        <v>22</v>
      </c>
      <c r="AJ503" s="342" t="str">
        <f t="shared" si="68"/>
        <v>x</v>
      </c>
      <c r="AK503" s="343">
        <f t="shared" si="69"/>
        <v>272</v>
      </c>
      <c r="AL503" s="348" t="str">
        <f t="shared" si="69"/>
        <v>x</v>
      </c>
      <c r="AN503" s="342" t="str">
        <f>IF(ISERROR(VLOOKUP($I503,'TB. Bantuan'!$C$3:$E$28,2,0)=0),"x",VLOOKUP($I503,'TB. Bantuan'!$C$3:$E$28,2,0))</f>
        <v>N</v>
      </c>
      <c r="AO503" s="342" t="str">
        <f>IF(ISERROR(VLOOKUP($Q503,'TB. Bantuan'!$C$3:$E$28,2,0)=0),"x",VLOOKUP($Q503,'TB. Bantuan'!$C$3:$E$28,2,0))</f>
        <v>N</v>
      </c>
      <c r="AP503" s="342" t="str">
        <f>IF(ISERROR(VLOOKUP($Y503,'TB. Bantuan'!$C$3:$E$28,2,0)=0),"x",VLOOKUP($Y503,'TB. Bantuan'!$C$3:$E$28,2,0))</f>
        <v>N</v>
      </c>
    </row>
    <row r="504" spans="2:42">
      <c r="B504" s="319" t="s">
        <v>21</v>
      </c>
      <c r="C504" s="323">
        <f t="shared" si="73"/>
        <v>498</v>
      </c>
      <c r="D504" s="324" t="s">
        <v>1</v>
      </c>
      <c r="E504" s="324">
        <v>12</v>
      </c>
      <c r="F504" s="324" t="s">
        <v>20</v>
      </c>
      <c r="G504" s="325">
        <v>18</v>
      </c>
      <c r="H504" s="325">
        <v>219</v>
      </c>
      <c r="I504" s="327" t="s">
        <v>23</v>
      </c>
      <c r="K504" s="323">
        <f t="shared" si="71"/>
        <v>498</v>
      </c>
      <c r="L504" s="324" t="s">
        <v>1</v>
      </c>
      <c r="M504" s="324">
        <v>11</v>
      </c>
      <c r="N504" s="324" t="s">
        <v>19</v>
      </c>
      <c r="O504" s="325">
        <v>19.5</v>
      </c>
      <c r="P504" s="325">
        <v>132</v>
      </c>
      <c r="Q504" s="327" t="s">
        <v>23</v>
      </c>
      <c r="S504" s="323">
        <f t="shared" si="72"/>
        <v>498</v>
      </c>
      <c r="T504" s="324" t="s">
        <v>1</v>
      </c>
      <c r="U504" s="324">
        <v>10</v>
      </c>
      <c r="V504" s="324" t="s">
        <v>19</v>
      </c>
      <c r="W504" s="325">
        <v>23</v>
      </c>
      <c r="X504" s="325">
        <v>280</v>
      </c>
      <c r="Y504" s="327" t="s">
        <v>23</v>
      </c>
      <c r="AA504" s="341" t="str">
        <f t="shared" si="64"/>
        <v>x</v>
      </c>
      <c r="AB504" s="342">
        <f t="shared" si="64"/>
        <v>18</v>
      </c>
      <c r="AC504" s="343" t="str">
        <f t="shared" si="65"/>
        <v>x</v>
      </c>
      <c r="AD504" s="343">
        <f t="shared" si="65"/>
        <v>219</v>
      </c>
      <c r="AE504" s="342">
        <f t="shared" si="66"/>
        <v>19.5</v>
      </c>
      <c r="AF504" s="342" t="str">
        <f t="shared" si="66"/>
        <v>x</v>
      </c>
      <c r="AG504" s="343">
        <f t="shared" si="67"/>
        <v>132</v>
      </c>
      <c r="AH504" s="343" t="str">
        <f t="shared" si="67"/>
        <v>x</v>
      </c>
      <c r="AI504" s="342">
        <f t="shared" si="68"/>
        <v>23</v>
      </c>
      <c r="AJ504" s="342" t="str">
        <f t="shared" si="68"/>
        <v>x</v>
      </c>
      <c r="AK504" s="343">
        <f t="shared" si="69"/>
        <v>280</v>
      </c>
      <c r="AL504" s="348" t="str">
        <f t="shared" si="69"/>
        <v>x</v>
      </c>
      <c r="AN504" s="342" t="str">
        <f>IF(ISERROR(VLOOKUP($I504,'TB. Bantuan'!$C$3:$E$28,2,0)=0),"x",VLOOKUP($I504,'TB. Bantuan'!$C$3:$E$28,2,0))</f>
        <v>N</v>
      </c>
      <c r="AO504" s="342" t="str">
        <f>IF(ISERROR(VLOOKUP($Q504,'TB. Bantuan'!$C$3:$E$28,2,0)=0),"x",VLOOKUP($Q504,'TB. Bantuan'!$C$3:$E$28,2,0))</f>
        <v>N</v>
      </c>
      <c r="AP504" s="342" t="str">
        <f>IF(ISERROR(VLOOKUP($Y504,'TB. Bantuan'!$C$3:$E$28,2,0)=0),"x",VLOOKUP($Y504,'TB. Bantuan'!$C$3:$E$28,2,0))</f>
        <v>N</v>
      </c>
    </row>
    <row r="505" spans="2:42">
      <c r="B505" s="319" t="s">
        <v>21</v>
      </c>
      <c r="C505" s="323">
        <f t="shared" si="73"/>
        <v>499</v>
      </c>
      <c r="D505" s="324" t="s">
        <v>1</v>
      </c>
      <c r="E505" s="324">
        <v>12</v>
      </c>
      <c r="F505" s="324" t="s">
        <v>20</v>
      </c>
      <c r="G505" s="325">
        <v>19</v>
      </c>
      <c r="H505" s="325">
        <v>273</v>
      </c>
      <c r="I505" s="327" t="s">
        <v>23</v>
      </c>
      <c r="K505" s="323">
        <f t="shared" si="71"/>
        <v>499</v>
      </c>
      <c r="L505" s="324" t="s">
        <v>1</v>
      </c>
      <c r="M505" s="324">
        <v>11</v>
      </c>
      <c r="N505" s="324" t="s">
        <v>19</v>
      </c>
      <c r="O505" s="325">
        <v>27</v>
      </c>
      <c r="P505" s="325">
        <v>326</v>
      </c>
      <c r="Q505" s="327" t="s">
        <v>23</v>
      </c>
      <c r="S505" s="323">
        <f t="shared" si="72"/>
        <v>499</v>
      </c>
      <c r="T505" s="324" t="s">
        <v>1</v>
      </c>
      <c r="U505" s="324">
        <v>10</v>
      </c>
      <c r="V505" s="324" t="s">
        <v>19</v>
      </c>
      <c r="W505" s="325">
        <v>12</v>
      </c>
      <c r="X505" s="325">
        <v>166</v>
      </c>
      <c r="Y505" s="327" t="s">
        <v>23</v>
      </c>
      <c r="AA505" s="341" t="str">
        <f t="shared" si="64"/>
        <v>x</v>
      </c>
      <c r="AB505" s="342">
        <f t="shared" si="64"/>
        <v>19</v>
      </c>
      <c r="AC505" s="343" t="str">
        <f t="shared" si="65"/>
        <v>x</v>
      </c>
      <c r="AD505" s="343">
        <f t="shared" si="65"/>
        <v>273</v>
      </c>
      <c r="AE505" s="342">
        <f t="shared" si="66"/>
        <v>27</v>
      </c>
      <c r="AF505" s="342" t="str">
        <f t="shared" si="66"/>
        <v>x</v>
      </c>
      <c r="AG505" s="343">
        <f t="shared" si="67"/>
        <v>326</v>
      </c>
      <c r="AH505" s="343" t="str">
        <f t="shared" si="67"/>
        <v>x</v>
      </c>
      <c r="AI505" s="342">
        <f t="shared" si="68"/>
        <v>12</v>
      </c>
      <c r="AJ505" s="342" t="str">
        <f t="shared" si="68"/>
        <v>x</v>
      </c>
      <c r="AK505" s="343">
        <f t="shared" si="69"/>
        <v>166</v>
      </c>
      <c r="AL505" s="348" t="str">
        <f t="shared" si="69"/>
        <v>x</v>
      </c>
      <c r="AN505" s="342" t="str">
        <f>IF(ISERROR(VLOOKUP($I505,'TB. Bantuan'!$C$3:$E$28,2,0)=0),"x",VLOOKUP($I505,'TB. Bantuan'!$C$3:$E$28,2,0))</f>
        <v>N</v>
      </c>
      <c r="AO505" s="342" t="str">
        <f>IF(ISERROR(VLOOKUP($Q505,'TB. Bantuan'!$C$3:$E$28,2,0)=0),"x",VLOOKUP($Q505,'TB. Bantuan'!$C$3:$E$28,2,0))</f>
        <v>N</v>
      </c>
      <c r="AP505" s="342" t="str">
        <f>IF(ISERROR(VLOOKUP($Y505,'TB. Bantuan'!$C$3:$E$28,2,0)=0),"x",VLOOKUP($Y505,'TB. Bantuan'!$C$3:$E$28,2,0))</f>
        <v>N</v>
      </c>
    </row>
    <row r="506" spans="2:42">
      <c r="B506" s="319" t="s">
        <v>21</v>
      </c>
      <c r="C506" s="323">
        <f t="shared" si="73"/>
        <v>500</v>
      </c>
      <c r="D506" s="324" t="s">
        <v>1</v>
      </c>
      <c r="E506" s="324">
        <v>12</v>
      </c>
      <c r="F506" s="324" t="s">
        <v>20</v>
      </c>
      <c r="G506" s="325">
        <v>19</v>
      </c>
      <c r="H506" s="325">
        <v>158</v>
      </c>
      <c r="I506" s="327" t="s">
        <v>23</v>
      </c>
      <c r="K506" s="323">
        <f t="shared" si="71"/>
        <v>500</v>
      </c>
      <c r="L506" s="324" t="s">
        <v>1</v>
      </c>
      <c r="M506" s="324">
        <v>11</v>
      </c>
      <c r="N506" s="324" t="s">
        <v>19</v>
      </c>
      <c r="O506" s="325">
        <v>21</v>
      </c>
      <c r="P506" s="325">
        <v>280</v>
      </c>
      <c r="Q506" s="327" t="s">
        <v>23</v>
      </c>
      <c r="S506" s="323">
        <f t="shared" si="72"/>
        <v>500</v>
      </c>
      <c r="T506" s="324" t="s">
        <v>1</v>
      </c>
      <c r="U506" s="324">
        <v>10</v>
      </c>
      <c r="V506" s="324" t="s">
        <v>19</v>
      </c>
      <c r="W506" s="325">
        <v>20</v>
      </c>
      <c r="X506" s="325">
        <v>122</v>
      </c>
      <c r="Y506" s="327" t="s">
        <v>23</v>
      </c>
      <c r="AA506" s="341" t="str">
        <f t="shared" si="64"/>
        <v>x</v>
      </c>
      <c r="AB506" s="342">
        <f t="shared" si="64"/>
        <v>19</v>
      </c>
      <c r="AC506" s="343" t="str">
        <f t="shared" si="65"/>
        <v>x</v>
      </c>
      <c r="AD506" s="343">
        <f t="shared" si="65"/>
        <v>158</v>
      </c>
      <c r="AE506" s="342">
        <f t="shared" si="66"/>
        <v>21</v>
      </c>
      <c r="AF506" s="342" t="str">
        <f t="shared" si="66"/>
        <v>x</v>
      </c>
      <c r="AG506" s="343">
        <f t="shared" si="67"/>
        <v>280</v>
      </c>
      <c r="AH506" s="343" t="str">
        <f t="shared" si="67"/>
        <v>x</v>
      </c>
      <c r="AI506" s="342">
        <f t="shared" si="68"/>
        <v>20</v>
      </c>
      <c r="AJ506" s="342" t="str">
        <f t="shared" si="68"/>
        <v>x</v>
      </c>
      <c r="AK506" s="343">
        <f t="shared" si="69"/>
        <v>122</v>
      </c>
      <c r="AL506" s="348" t="str">
        <f t="shared" si="69"/>
        <v>x</v>
      </c>
      <c r="AN506" s="342" t="str">
        <f>IF(ISERROR(VLOOKUP($I506,'TB. Bantuan'!$C$3:$E$28,2,0)=0),"x",VLOOKUP($I506,'TB. Bantuan'!$C$3:$E$28,2,0))</f>
        <v>N</v>
      </c>
      <c r="AO506" s="342" t="str">
        <f>IF(ISERROR(VLOOKUP($Q506,'TB. Bantuan'!$C$3:$E$28,2,0)=0),"x",VLOOKUP($Q506,'TB. Bantuan'!$C$3:$E$28,2,0))</f>
        <v>N</v>
      </c>
      <c r="AP506" s="342" t="str">
        <f>IF(ISERROR(VLOOKUP($Y506,'TB. Bantuan'!$C$3:$E$28,2,0)=0),"x",VLOOKUP($Y506,'TB. Bantuan'!$C$3:$E$28,2,0))</f>
        <v>N</v>
      </c>
    </row>
    <row r="507" spans="2:42">
      <c r="B507" s="319" t="s">
        <v>21</v>
      </c>
      <c r="C507" s="323">
        <f t="shared" si="73"/>
        <v>501</v>
      </c>
      <c r="D507" s="324" t="s">
        <v>1</v>
      </c>
      <c r="E507" s="324">
        <v>12</v>
      </c>
      <c r="F507" s="324" t="s">
        <v>20</v>
      </c>
      <c r="G507" s="325">
        <v>23</v>
      </c>
      <c r="H507" s="325">
        <v>293</v>
      </c>
      <c r="I507" s="327" t="s">
        <v>23</v>
      </c>
      <c r="K507" s="323">
        <f t="shared" si="71"/>
        <v>501</v>
      </c>
      <c r="L507" s="324" t="s">
        <v>1</v>
      </c>
      <c r="M507" s="324">
        <v>11</v>
      </c>
      <c r="N507" s="324" t="s">
        <v>19</v>
      </c>
      <c r="O507" s="325">
        <v>24</v>
      </c>
      <c r="P507" s="325">
        <v>278</v>
      </c>
      <c r="Q507" s="327" t="s">
        <v>23</v>
      </c>
      <c r="S507" s="323">
        <f t="shared" si="72"/>
        <v>501</v>
      </c>
      <c r="T507" s="324" t="s">
        <v>1</v>
      </c>
      <c r="U507" s="324">
        <v>10</v>
      </c>
      <c r="V507" s="324" t="s">
        <v>19</v>
      </c>
      <c r="W507" s="325">
        <v>21</v>
      </c>
      <c r="X507" s="325">
        <v>219</v>
      </c>
      <c r="Y507" s="327" t="s">
        <v>23</v>
      </c>
      <c r="AA507" s="341" t="str">
        <f t="shared" si="64"/>
        <v>x</v>
      </c>
      <c r="AB507" s="342">
        <f t="shared" si="64"/>
        <v>23</v>
      </c>
      <c r="AC507" s="343" t="str">
        <f t="shared" si="65"/>
        <v>x</v>
      </c>
      <c r="AD507" s="343">
        <f t="shared" si="65"/>
        <v>293</v>
      </c>
      <c r="AE507" s="342">
        <f t="shared" si="66"/>
        <v>24</v>
      </c>
      <c r="AF507" s="342" t="str">
        <f t="shared" si="66"/>
        <v>x</v>
      </c>
      <c r="AG507" s="343">
        <f t="shared" si="67"/>
        <v>278</v>
      </c>
      <c r="AH507" s="343" t="str">
        <f t="shared" si="67"/>
        <v>x</v>
      </c>
      <c r="AI507" s="342">
        <f t="shared" si="68"/>
        <v>21</v>
      </c>
      <c r="AJ507" s="342" t="str">
        <f t="shared" si="68"/>
        <v>x</v>
      </c>
      <c r="AK507" s="343">
        <f t="shared" si="69"/>
        <v>219</v>
      </c>
      <c r="AL507" s="348" t="str">
        <f t="shared" si="69"/>
        <v>x</v>
      </c>
      <c r="AN507" s="342" t="str">
        <f>IF(ISERROR(VLOOKUP($I507,'TB. Bantuan'!$C$3:$E$28,2,0)=0),"x",VLOOKUP($I507,'TB. Bantuan'!$C$3:$E$28,2,0))</f>
        <v>N</v>
      </c>
      <c r="AO507" s="342" t="str">
        <f>IF(ISERROR(VLOOKUP($Q507,'TB. Bantuan'!$C$3:$E$28,2,0)=0),"x",VLOOKUP($Q507,'TB. Bantuan'!$C$3:$E$28,2,0))</f>
        <v>N</v>
      </c>
      <c r="AP507" s="342" t="str">
        <f>IF(ISERROR(VLOOKUP($Y507,'TB. Bantuan'!$C$3:$E$28,2,0)=0),"x",VLOOKUP($Y507,'TB. Bantuan'!$C$3:$E$28,2,0))</f>
        <v>N</v>
      </c>
    </row>
    <row r="508" spans="2:42">
      <c r="B508" s="319" t="s">
        <v>21</v>
      </c>
      <c r="C508" s="323">
        <f t="shared" si="73"/>
        <v>502</v>
      </c>
      <c r="D508" s="324" t="s">
        <v>1</v>
      </c>
      <c r="E508" s="324">
        <v>12</v>
      </c>
      <c r="F508" s="324" t="s">
        <v>20</v>
      </c>
      <c r="G508" s="325">
        <v>18</v>
      </c>
      <c r="H508" s="325">
        <v>130</v>
      </c>
      <c r="I508" s="327" t="s">
        <v>23</v>
      </c>
      <c r="K508" s="323">
        <f t="shared" si="71"/>
        <v>502</v>
      </c>
      <c r="L508" s="324" t="s">
        <v>1</v>
      </c>
      <c r="M508" s="324">
        <v>11</v>
      </c>
      <c r="N508" s="324" t="s">
        <v>19</v>
      </c>
      <c r="O508" s="325">
        <v>18.5</v>
      </c>
      <c r="P508" s="325">
        <v>181</v>
      </c>
      <c r="Q508" s="327" t="s">
        <v>23</v>
      </c>
      <c r="S508" s="323">
        <f t="shared" si="72"/>
        <v>502</v>
      </c>
      <c r="T508" s="324" t="s">
        <v>1</v>
      </c>
      <c r="U508" s="324">
        <v>10</v>
      </c>
      <c r="V508" s="324" t="s">
        <v>19</v>
      </c>
      <c r="W508" s="325">
        <v>26</v>
      </c>
      <c r="X508" s="325">
        <v>209</v>
      </c>
      <c r="Y508" s="327" t="s">
        <v>23</v>
      </c>
      <c r="AA508" s="341" t="str">
        <f t="shared" si="64"/>
        <v>x</v>
      </c>
      <c r="AB508" s="342">
        <f t="shared" si="64"/>
        <v>18</v>
      </c>
      <c r="AC508" s="343" t="str">
        <f t="shared" si="65"/>
        <v>x</v>
      </c>
      <c r="AD508" s="343">
        <f t="shared" si="65"/>
        <v>130</v>
      </c>
      <c r="AE508" s="342">
        <f t="shared" si="66"/>
        <v>18.5</v>
      </c>
      <c r="AF508" s="342" t="str">
        <f t="shared" si="66"/>
        <v>x</v>
      </c>
      <c r="AG508" s="343">
        <f t="shared" si="67"/>
        <v>181</v>
      </c>
      <c r="AH508" s="343" t="str">
        <f t="shared" si="67"/>
        <v>x</v>
      </c>
      <c r="AI508" s="342">
        <f t="shared" si="68"/>
        <v>26</v>
      </c>
      <c r="AJ508" s="342" t="str">
        <f t="shared" si="68"/>
        <v>x</v>
      </c>
      <c r="AK508" s="343">
        <f t="shared" si="69"/>
        <v>209</v>
      </c>
      <c r="AL508" s="348" t="str">
        <f t="shared" si="69"/>
        <v>x</v>
      </c>
      <c r="AN508" s="342" t="str">
        <f>IF(ISERROR(VLOOKUP($I508,'TB. Bantuan'!$C$3:$E$28,2,0)=0),"x",VLOOKUP($I508,'TB. Bantuan'!$C$3:$E$28,2,0))</f>
        <v>N</v>
      </c>
      <c r="AO508" s="342" t="str">
        <f>IF(ISERROR(VLOOKUP($Q508,'TB. Bantuan'!$C$3:$E$28,2,0)=0),"x",VLOOKUP($Q508,'TB. Bantuan'!$C$3:$E$28,2,0))</f>
        <v>N</v>
      </c>
      <c r="AP508" s="342" t="str">
        <f>IF(ISERROR(VLOOKUP($Y508,'TB. Bantuan'!$C$3:$E$28,2,0)=0),"x",VLOOKUP($Y508,'TB. Bantuan'!$C$3:$E$28,2,0))</f>
        <v>N</v>
      </c>
    </row>
    <row r="509" spans="2:42">
      <c r="B509" s="319" t="s">
        <v>21</v>
      </c>
      <c r="C509" s="323">
        <f t="shared" si="73"/>
        <v>503</v>
      </c>
      <c r="D509" s="324" t="s">
        <v>1</v>
      </c>
      <c r="E509" s="324">
        <v>12</v>
      </c>
      <c r="F509" s="324" t="s">
        <v>20</v>
      </c>
      <c r="G509" s="325">
        <v>21</v>
      </c>
      <c r="H509" s="325">
        <v>138</v>
      </c>
      <c r="I509" s="327" t="s">
        <v>23</v>
      </c>
      <c r="K509" s="323">
        <f t="shared" si="71"/>
        <v>503</v>
      </c>
      <c r="L509" s="324" t="s">
        <v>1</v>
      </c>
      <c r="M509" s="324">
        <v>11</v>
      </c>
      <c r="N509" s="324" t="s">
        <v>19</v>
      </c>
      <c r="O509" s="325">
        <v>22</v>
      </c>
      <c r="P509" s="325">
        <v>300</v>
      </c>
      <c r="Q509" s="327" t="s">
        <v>23</v>
      </c>
      <c r="S509" s="323">
        <f t="shared" si="72"/>
        <v>503</v>
      </c>
      <c r="T509" s="324" t="s">
        <v>1</v>
      </c>
      <c r="U509" s="324">
        <v>10</v>
      </c>
      <c r="V509" s="324" t="s">
        <v>19</v>
      </c>
      <c r="W509" s="325">
        <v>23</v>
      </c>
      <c r="X509" s="325">
        <v>304</v>
      </c>
      <c r="Y509" s="327" t="s">
        <v>23</v>
      </c>
      <c r="AA509" s="341" t="str">
        <f t="shared" si="64"/>
        <v>x</v>
      </c>
      <c r="AB509" s="342">
        <f t="shared" si="64"/>
        <v>21</v>
      </c>
      <c r="AC509" s="343" t="str">
        <f t="shared" si="65"/>
        <v>x</v>
      </c>
      <c r="AD509" s="343">
        <f t="shared" si="65"/>
        <v>138</v>
      </c>
      <c r="AE509" s="342">
        <f t="shared" si="66"/>
        <v>22</v>
      </c>
      <c r="AF509" s="342" t="str">
        <f t="shared" si="66"/>
        <v>x</v>
      </c>
      <c r="AG509" s="343">
        <f t="shared" si="67"/>
        <v>300</v>
      </c>
      <c r="AH509" s="343" t="str">
        <f t="shared" si="67"/>
        <v>x</v>
      </c>
      <c r="AI509" s="342">
        <f t="shared" si="68"/>
        <v>23</v>
      </c>
      <c r="AJ509" s="342" t="str">
        <f t="shared" si="68"/>
        <v>x</v>
      </c>
      <c r="AK509" s="343">
        <f t="shared" si="69"/>
        <v>304</v>
      </c>
      <c r="AL509" s="348" t="str">
        <f t="shared" si="69"/>
        <v>x</v>
      </c>
      <c r="AN509" s="342" t="str">
        <f>IF(ISERROR(VLOOKUP($I509,'TB. Bantuan'!$C$3:$E$28,2,0)=0),"x",VLOOKUP($I509,'TB. Bantuan'!$C$3:$E$28,2,0))</f>
        <v>N</v>
      </c>
      <c r="AO509" s="342" t="str">
        <f>IF(ISERROR(VLOOKUP($Q509,'TB. Bantuan'!$C$3:$E$28,2,0)=0),"x",VLOOKUP($Q509,'TB. Bantuan'!$C$3:$E$28,2,0))</f>
        <v>N</v>
      </c>
      <c r="AP509" s="342" t="str">
        <f>IF(ISERROR(VLOOKUP($Y509,'TB. Bantuan'!$C$3:$E$28,2,0)=0),"x",VLOOKUP($Y509,'TB. Bantuan'!$C$3:$E$28,2,0))</f>
        <v>N</v>
      </c>
    </row>
    <row r="510" spans="2:42">
      <c r="B510" s="319" t="s">
        <v>21</v>
      </c>
      <c r="C510" s="323">
        <f t="shared" si="73"/>
        <v>504</v>
      </c>
      <c r="D510" s="324" t="s">
        <v>1</v>
      </c>
      <c r="E510" s="324">
        <v>12</v>
      </c>
      <c r="F510" s="324" t="s">
        <v>20</v>
      </c>
      <c r="G510" s="325">
        <v>16</v>
      </c>
      <c r="H510" s="325">
        <v>151</v>
      </c>
      <c r="I510" s="327" t="s">
        <v>23</v>
      </c>
      <c r="K510" s="323">
        <f t="shared" si="71"/>
        <v>504</v>
      </c>
      <c r="L510" s="324" t="s">
        <v>1</v>
      </c>
      <c r="M510" s="324">
        <v>11</v>
      </c>
      <c r="N510" s="324" t="s">
        <v>19</v>
      </c>
      <c r="O510" s="325">
        <v>22</v>
      </c>
      <c r="P510" s="325">
        <v>313</v>
      </c>
      <c r="Q510" s="327" t="s">
        <v>23</v>
      </c>
      <c r="S510" s="323">
        <f t="shared" si="72"/>
        <v>504</v>
      </c>
      <c r="T510" s="324" t="s">
        <v>1</v>
      </c>
      <c r="U510" s="324">
        <v>10</v>
      </c>
      <c r="V510" s="324" t="s">
        <v>19</v>
      </c>
      <c r="W510" s="325">
        <v>19.5</v>
      </c>
      <c r="X510" s="325">
        <v>277</v>
      </c>
      <c r="Y510" s="327" t="s">
        <v>23</v>
      </c>
      <c r="AA510" s="341" t="str">
        <f t="shared" si="64"/>
        <v>x</v>
      </c>
      <c r="AB510" s="342">
        <f t="shared" si="64"/>
        <v>16</v>
      </c>
      <c r="AC510" s="343" t="str">
        <f t="shared" si="65"/>
        <v>x</v>
      </c>
      <c r="AD510" s="343">
        <f t="shared" si="65"/>
        <v>151</v>
      </c>
      <c r="AE510" s="342">
        <f t="shared" si="66"/>
        <v>22</v>
      </c>
      <c r="AF510" s="342" t="str">
        <f t="shared" si="66"/>
        <v>x</v>
      </c>
      <c r="AG510" s="343">
        <f t="shared" si="67"/>
        <v>313</v>
      </c>
      <c r="AH510" s="343" t="str">
        <f t="shared" si="67"/>
        <v>x</v>
      </c>
      <c r="AI510" s="342">
        <f t="shared" si="68"/>
        <v>19.5</v>
      </c>
      <c r="AJ510" s="342" t="str">
        <f t="shared" si="68"/>
        <v>x</v>
      </c>
      <c r="AK510" s="343">
        <f t="shared" si="69"/>
        <v>277</v>
      </c>
      <c r="AL510" s="348" t="str">
        <f t="shared" si="69"/>
        <v>x</v>
      </c>
      <c r="AN510" s="342" t="str">
        <f>IF(ISERROR(VLOOKUP($I510,'TB. Bantuan'!$C$3:$E$28,2,0)=0),"x",VLOOKUP($I510,'TB. Bantuan'!$C$3:$E$28,2,0))</f>
        <v>N</v>
      </c>
      <c r="AO510" s="342" t="str">
        <f>IF(ISERROR(VLOOKUP($Q510,'TB. Bantuan'!$C$3:$E$28,2,0)=0),"x",VLOOKUP($Q510,'TB. Bantuan'!$C$3:$E$28,2,0))</f>
        <v>N</v>
      </c>
      <c r="AP510" s="342" t="str">
        <f>IF(ISERROR(VLOOKUP($Y510,'TB. Bantuan'!$C$3:$E$28,2,0)=0),"x",VLOOKUP($Y510,'TB. Bantuan'!$C$3:$E$28,2,0))</f>
        <v>N</v>
      </c>
    </row>
    <row r="511" spans="2:42">
      <c r="B511" s="319" t="s">
        <v>21</v>
      </c>
      <c r="C511" s="323">
        <f t="shared" si="73"/>
        <v>505</v>
      </c>
      <c r="D511" s="324" t="s">
        <v>1</v>
      </c>
      <c r="E511" s="324">
        <v>12</v>
      </c>
      <c r="F511" s="324" t="s">
        <v>20</v>
      </c>
      <c r="G511" s="325">
        <v>14</v>
      </c>
      <c r="H511" s="325">
        <v>89</v>
      </c>
      <c r="I511" s="327" t="s">
        <v>23</v>
      </c>
      <c r="K511" s="323">
        <f t="shared" si="71"/>
        <v>505</v>
      </c>
      <c r="L511" s="324" t="s">
        <v>1</v>
      </c>
      <c r="M511" s="324">
        <v>11</v>
      </c>
      <c r="N511" s="324" t="s">
        <v>19</v>
      </c>
      <c r="O511" s="325">
        <v>24</v>
      </c>
      <c r="P511" s="325">
        <v>393</v>
      </c>
      <c r="Q511" s="327" t="s">
        <v>23</v>
      </c>
      <c r="S511" s="323">
        <f t="shared" si="72"/>
        <v>505</v>
      </c>
      <c r="T511" s="324" t="s">
        <v>1</v>
      </c>
      <c r="U511" s="324">
        <v>10</v>
      </c>
      <c r="V511" s="324" t="s">
        <v>19</v>
      </c>
      <c r="W511" s="325">
        <v>20.5</v>
      </c>
      <c r="X511" s="325">
        <v>288</v>
      </c>
      <c r="Y511" s="327" t="s">
        <v>23</v>
      </c>
      <c r="AA511" s="341" t="str">
        <f t="shared" si="64"/>
        <v>x</v>
      </c>
      <c r="AB511" s="342">
        <f t="shared" si="64"/>
        <v>14</v>
      </c>
      <c r="AC511" s="343" t="str">
        <f t="shared" si="65"/>
        <v>x</v>
      </c>
      <c r="AD511" s="343">
        <f t="shared" si="65"/>
        <v>89</v>
      </c>
      <c r="AE511" s="342">
        <f t="shared" si="66"/>
        <v>24</v>
      </c>
      <c r="AF511" s="342" t="str">
        <f t="shared" si="66"/>
        <v>x</v>
      </c>
      <c r="AG511" s="343">
        <f t="shared" si="67"/>
        <v>393</v>
      </c>
      <c r="AH511" s="343" t="str">
        <f t="shared" si="67"/>
        <v>x</v>
      </c>
      <c r="AI511" s="342">
        <f t="shared" si="68"/>
        <v>20.5</v>
      </c>
      <c r="AJ511" s="342" t="str">
        <f t="shared" si="68"/>
        <v>x</v>
      </c>
      <c r="AK511" s="343">
        <f t="shared" si="69"/>
        <v>288</v>
      </c>
      <c r="AL511" s="348" t="str">
        <f t="shared" si="69"/>
        <v>x</v>
      </c>
      <c r="AN511" s="342" t="str">
        <f>IF(ISERROR(VLOOKUP($I511,'TB. Bantuan'!$C$3:$E$28,2,0)=0),"x",VLOOKUP($I511,'TB. Bantuan'!$C$3:$E$28,2,0))</f>
        <v>N</v>
      </c>
      <c r="AO511" s="342" t="str">
        <f>IF(ISERROR(VLOOKUP($Q511,'TB. Bantuan'!$C$3:$E$28,2,0)=0),"x",VLOOKUP($Q511,'TB. Bantuan'!$C$3:$E$28,2,0))</f>
        <v>N</v>
      </c>
      <c r="AP511" s="342" t="str">
        <f>IF(ISERROR(VLOOKUP($Y511,'TB. Bantuan'!$C$3:$E$28,2,0)=0),"x",VLOOKUP($Y511,'TB. Bantuan'!$C$3:$E$28,2,0))</f>
        <v>N</v>
      </c>
    </row>
    <row r="512" spans="2:42">
      <c r="B512" s="319" t="s">
        <v>21</v>
      </c>
      <c r="C512" s="323">
        <f t="shared" si="73"/>
        <v>506</v>
      </c>
      <c r="D512" s="324" t="s">
        <v>1</v>
      </c>
      <c r="E512" s="324">
        <v>12</v>
      </c>
      <c r="F512" s="324" t="s">
        <v>20</v>
      </c>
      <c r="G512" s="325">
        <v>12</v>
      </c>
      <c r="H512" s="325">
        <v>95</v>
      </c>
      <c r="I512" s="327" t="s">
        <v>23</v>
      </c>
      <c r="K512" s="323">
        <f t="shared" si="71"/>
        <v>506</v>
      </c>
      <c r="L512" s="324" t="s">
        <v>1</v>
      </c>
      <c r="M512" s="324">
        <v>11</v>
      </c>
      <c r="N512" s="324" t="s">
        <v>19</v>
      </c>
      <c r="O512" s="325">
        <v>24</v>
      </c>
      <c r="P512" s="325">
        <v>223</v>
      </c>
      <c r="Q512" s="327" t="s">
        <v>23</v>
      </c>
      <c r="S512" s="323">
        <f t="shared" si="72"/>
        <v>506</v>
      </c>
      <c r="T512" s="324" t="s">
        <v>1</v>
      </c>
      <c r="U512" s="324">
        <v>10</v>
      </c>
      <c r="V512" s="324" t="s">
        <v>19</v>
      </c>
      <c r="W512" s="325">
        <v>19</v>
      </c>
      <c r="X512" s="325">
        <v>153</v>
      </c>
      <c r="Y512" s="327" t="s">
        <v>23</v>
      </c>
      <c r="AA512" s="341" t="str">
        <f t="shared" si="64"/>
        <v>x</v>
      </c>
      <c r="AB512" s="342">
        <f t="shared" si="64"/>
        <v>12</v>
      </c>
      <c r="AC512" s="343" t="str">
        <f t="shared" si="65"/>
        <v>x</v>
      </c>
      <c r="AD512" s="343">
        <f t="shared" si="65"/>
        <v>95</v>
      </c>
      <c r="AE512" s="342">
        <f t="shared" si="66"/>
        <v>24</v>
      </c>
      <c r="AF512" s="342" t="str">
        <f t="shared" si="66"/>
        <v>x</v>
      </c>
      <c r="AG512" s="343">
        <f t="shared" si="67"/>
        <v>223</v>
      </c>
      <c r="AH512" s="343" t="str">
        <f t="shared" si="67"/>
        <v>x</v>
      </c>
      <c r="AI512" s="342">
        <f t="shared" si="68"/>
        <v>19</v>
      </c>
      <c r="AJ512" s="342" t="str">
        <f t="shared" si="68"/>
        <v>x</v>
      </c>
      <c r="AK512" s="343">
        <f t="shared" si="69"/>
        <v>153</v>
      </c>
      <c r="AL512" s="348" t="str">
        <f t="shared" si="69"/>
        <v>x</v>
      </c>
      <c r="AN512" s="342" t="str">
        <f>IF(ISERROR(VLOOKUP($I512,'TB. Bantuan'!$C$3:$E$28,2,0)=0),"x",VLOOKUP($I512,'TB. Bantuan'!$C$3:$E$28,2,0))</f>
        <v>N</v>
      </c>
      <c r="AO512" s="342" t="str">
        <f>IF(ISERROR(VLOOKUP($Q512,'TB. Bantuan'!$C$3:$E$28,2,0)=0),"x",VLOOKUP($Q512,'TB. Bantuan'!$C$3:$E$28,2,0))</f>
        <v>N</v>
      </c>
      <c r="AP512" s="342" t="str">
        <f>IF(ISERROR(VLOOKUP($Y512,'TB. Bantuan'!$C$3:$E$28,2,0)=0),"x",VLOOKUP($Y512,'TB. Bantuan'!$C$3:$E$28,2,0))</f>
        <v>N</v>
      </c>
    </row>
    <row r="513" spans="2:42">
      <c r="B513" s="319" t="s">
        <v>21</v>
      </c>
      <c r="C513" s="323">
        <f t="shared" si="73"/>
        <v>507</v>
      </c>
      <c r="D513" s="324" t="s">
        <v>1</v>
      </c>
      <c r="E513" s="324">
        <v>12</v>
      </c>
      <c r="F513" s="324" t="s">
        <v>20</v>
      </c>
      <c r="G513" s="325">
        <v>19</v>
      </c>
      <c r="H513" s="325">
        <v>230</v>
      </c>
      <c r="I513" s="327" t="s">
        <v>23</v>
      </c>
      <c r="K513" s="323">
        <f t="shared" si="71"/>
        <v>507</v>
      </c>
      <c r="L513" s="324" t="s">
        <v>1</v>
      </c>
      <c r="M513" s="324">
        <v>11</v>
      </c>
      <c r="N513" s="324" t="s">
        <v>19</v>
      </c>
      <c r="O513" s="325">
        <v>23</v>
      </c>
      <c r="P513" s="325">
        <v>242</v>
      </c>
      <c r="Q513" s="327" t="s">
        <v>23</v>
      </c>
      <c r="S513" s="323">
        <f t="shared" si="72"/>
        <v>507</v>
      </c>
      <c r="T513" s="324" t="s">
        <v>1</v>
      </c>
      <c r="U513" s="324">
        <v>10</v>
      </c>
      <c r="V513" s="324" t="s">
        <v>19</v>
      </c>
      <c r="W513" s="325">
        <v>20.5</v>
      </c>
      <c r="X513" s="325">
        <v>247</v>
      </c>
      <c r="Y513" s="327" t="s">
        <v>23</v>
      </c>
      <c r="AA513" s="341" t="str">
        <f t="shared" si="64"/>
        <v>x</v>
      </c>
      <c r="AB513" s="342">
        <f t="shared" si="64"/>
        <v>19</v>
      </c>
      <c r="AC513" s="343" t="str">
        <f t="shared" si="65"/>
        <v>x</v>
      </c>
      <c r="AD513" s="343">
        <f t="shared" si="65"/>
        <v>230</v>
      </c>
      <c r="AE513" s="342">
        <f t="shared" si="66"/>
        <v>23</v>
      </c>
      <c r="AF513" s="342" t="str">
        <f t="shared" si="66"/>
        <v>x</v>
      </c>
      <c r="AG513" s="343">
        <f t="shared" si="67"/>
        <v>242</v>
      </c>
      <c r="AH513" s="343" t="str">
        <f t="shared" si="67"/>
        <v>x</v>
      </c>
      <c r="AI513" s="342">
        <f t="shared" si="68"/>
        <v>20.5</v>
      </c>
      <c r="AJ513" s="342" t="str">
        <f t="shared" si="68"/>
        <v>x</v>
      </c>
      <c r="AK513" s="343">
        <f t="shared" si="69"/>
        <v>247</v>
      </c>
      <c r="AL513" s="348" t="str">
        <f t="shared" si="69"/>
        <v>x</v>
      </c>
      <c r="AN513" s="342" t="str">
        <f>IF(ISERROR(VLOOKUP($I513,'TB. Bantuan'!$C$3:$E$28,2,0)=0),"x",VLOOKUP($I513,'TB. Bantuan'!$C$3:$E$28,2,0))</f>
        <v>N</v>
      </c>
      <c r="AO513" s="342" t="str">
        <f>IF(ISERROR(VLOOKUP($Q513,'TB. Bantuan'!$C$3:$E$28,2,0)=0),"x",VLOOKUP($Q513,'TB. Bantuan'!$C$3:$E$28,2,0))</f>
        <v>N</v>
      </c>
      <c r="AP513" s="342" t="str">
        <f>IF(ISERROR(VLOOKUP($Y513,'TB. Bantuan'!$C$3:$E$28,2,0)=0),"x",VLOOKUP($Y513,'TB. Bantuan'!$C$3:$E$28,2,0))</f>
        <v>N</v>
      </c>
    </row>
    <row r="514" spans="2:42">
      <c r="B514" s="319" t="s">
        <v>21</v>
      </c>
      <c r="C514" s="323">
        <f t="shared" si="73"/>
        <v>508</v>
      </c>
      <c r="D514" s="324" t="s">
        <v>1</v>
      </c>
      <c r="E514" s="324">
        <v>12</v>
      </c>
      <c r="F514" s="324" t="s">
        <v>20</v>
      </c>
      <c r="G514" s="325">
        <v>27</v>
      </c>
      <c r="H514" s="325">
        <v>234</v>
      </c>
      <c r="I514" s="327" t="s">
        <v>23</v>
      </c>
      <c r="K514" s="323">
        <f t="shared" si="71"/>
        <v>508</v>
      </c>
      <c r="L514" s="324" t="s">
        <v>1</v>
      </c>
      <c r="M514" s="324">
        <v>11</v>
      </c>
      <c r="N514" s="324" t="s">
        <v>19</v>
      </c>
      <c r="O514" s="325">
        <v>23</v>
      </c>
      <c r="P514" s="325">
        <v>300</v>
      </c>
      <c r="Q514" s="327" t="s">
        <v>23</v>
      </c>
      <c r="S514" s="323">
        <f t="shared" si="72"/>
        <v>508</v>
      </c>
      <c r="T514" s="324" t="s">
        <v>1</v>
      </c>
      <c r="U514" s="324">
        <v>10</v>
      </c>
      <c r="V514" s="324" t="s">
        <v>19</v>
      </c>
      <c r="W514" s="325">
        <v>18</v>
      </c>
      <c r="X514" s="325">
        <v>191</v>
      </c>
      <c r="Y514" s="327" t="s">
        <v>24</v>
      </c>
      <c r="AA514" s="341" t="str">
        <f t="shared" si="64"/>
        <v>x</v>
      </c>
      <c r="AB514" s="342">
        <f t="shared" si="64"/>
        <v>27</v>
      </c>
      <c r="AC514" s="343" t="str">
        <f t="shared" si="65"/>
        <v>x</v>
      </c>
      <c r="AD514" s="343">
        <f t="shared" si="65"/>
        <v>234</v>
      </c>
      <c r="AE514" s="342">
        <f t="shared" si="66"/>
        <v>23</v>
      </c>
      <c r="AF514" s="342" t="str">
        <f t="shared" si="66"/>
        <v>x</v>
      </c>
      <c r="AG514" s="343">
        <f t="shared" si="67"/>
        <v>300</v>
      </c>
      <c r="AH514" s="343" t="str">
        <f t="shared" si="67"/>
        <v>x</v>
      </c>
      <c r="AI514" s="342">
        <f t="shared" si="68"/>
        <v>18</v>
      </c>
      <c r="AJ514" s="342" t="str">
        <f t="shared" si="68"/>
        <v>x</v>
      </c>
      <c r="AK514" s="343">
        <f t="shared" si="69"/>
        <v>191</v>
      </c>
      <c r="AL514" s="348" t="str">
        <f t="shared" si="69"/>
        <v>x</v>
      </c>
      <c r="AN514" s="342" t="str">
        <f>IF(ISERROR(VLOOKUP($I514,'TB. Bantuan'!$C$3:$E$28,2,0)=0),"x",VLOOKUP($I514,'TB. Bantuan'!$C$3:$E$28,2,0))</f>
        <v>N</v>
      </c>
      <c r="AO514" s="342" t="str">
        <f>IF(ISERROR(VLOOKUP($Q514,'TB. Bantuan'!$C$3:$E$28,2,0)=0),"x",VLOOKUP($Q514,'TB. Bantuan'!$C$3:$E$28,2,0))</f>
        <v>N</v>
      </c>
      <c r="AP514" s="342" t="str">
        <f>IF(ISERROR(VLOOKUP($Y514,'TB. Bantuan'!$C$3:$E$28,2,0)=0),"x",VLOOKUP($Y514,'TB. Bantuan'!$C$3:$E$28,2,0))</f>
        <v>DT</v>
      </c>
    </row>
    <row r="515" spans="2:42">
      <c r="B515" s="319" t="s">
        <v>21</v>
      </c>
      <c r="C515" s="323">
        <f t="shared" si="73"/>
        <v>509</v>
      </c>
      <c r="D515" s="324" t="s">
        <v>1</v>
      </c>
      <c r="E515" s="324">
        <v>12</v>
      </c>
      <c r="F515" s="324" t="s">
        <v>20</v>
      </c>
      <c r="G515" s="325">
        <v>27</v>
      </c>
      <c r="H515" s="325">
        <v>218</v>
      </c>
      <c r="I515" s="327" t="s">
        <v>23</v>
      </c>
      <c r="K515" s="323">
        <f t="shared" si="71"/>
        <v>509</v>
      </c>
      <c r="L515" s="324" t="s">
        <v>1</v>
      </c>
      <c r="M515" s="324">
        <v>11</v>
      </c>
      <c r="N515" s="324" t="s">
        <v>19</v>
      </c>
      <c r="O515" s="325">
        <v>17</v>
      </c>
      <c r="P515" s="325">
        <v>278</v>
      </c>
      <c r="Q515" s="327" t="s">
        <v>23</v>
      </c>
      <c r="S515" s="323">
        <f t="shared" si="72"/>
        <v>509</v>
      </c>
      <c r="T515" s="324" t="s">
        <v>1</v>
      </c>
      <c r="U515" s="324">
        <v>10</v>
      </c>
      <c r="V515" s="324" t="s">
        <v>19</v>
      </c>
      <c r="W515" s="325">
        <v>20.5</v>
      </c>
      <c r="X515" s="325">
        <v>227</v>
      </c>
      <c r="Y515" s="327" t="s">
        <v>23</v>
      </c>
      <c r="AA515" s="341" t="str">
        <f t="shared" si="64"/>
        <v>x</v>
      </c>
      <c r="AB515" s="342">
        <f t="shared" si="64"/>
        <v>27</v>
      </c>
      <c r="AC515" s="343" t="str">
        <f t="shared" si="65"/>
        <v>x</v>
      </c>
      <c r="AD515" s="343">
        <f t="shared" si="65"/>
        <v>218</v>
      </c>
      <c r="AE515" s="342">
        <f t="shared" si="66"/>
        <v>17</v>
      </c>
      <c r="AF515" s="342" t="str">
        <f t="shared" si="66"/>
        <v>x</v>
      </c>
      <c r="AG515" s="343">
        <f t="shared" si="67"/>
        <v>278</v>
      </c>
      <c r="AH515" s="343" t="str">
        <f t="shared" si="67"/>
        <v>x</v>
      </c>
      <c r="AI515" s="342">
        <f t="shared" si="68"/>
        <v>20.5</v>
      </c>
      <c r="AJ515" s="342" t="str">
        <f t="shared" si="68"/>
        <v>x</v>
      </c>
      <c r="AK515" s="343">
        <f t="shared" si="69"/>
        <v>227</v>
      </c>
      <c r="AL515" s="348" t="str">
        <f t="shared" si="69"/>
        <v>x</v>
      </c>
      <c r="AN515" s="342" t="str">
        <f>IF(ISERROR(VLOOKUP($I515,'TB. Bantuan'!$C$3:$E$28,2,0)=0),"x",VLOOKUP($I515,'TB. Bantuan'!$C$3:$E$28,2,0))</f>
        <v>N</v>
      </c>
      <c r="AO515" s="342" t="str">
        <f>IF(ISERROR(VLOOKUP($Q515,'TB. Bantuan'!$C$3:$E$28,2,0)=0),"x",VLOOKUP($Q515,'TB. Bantuan'!$C$3:$E$28,2,0))</f>
        <v>N</v>
      </c>
      <c r="AP515" s="342" t="str">
        <f>IF(ISERROR(VLOOKUP($Y515,'TB. Bantuan'!$C$3:$E$28,2,0)=0),"x",VLOOKUP($Y515,'TB. Bantuan'!$C$3:$E$28,2,0))</f>
        <v>N</v>
      </c>
    </row>
    <row r="516" spans="2:42">
      <c r="B516" s="319" t="s">
        <v>21</v>
      </c>
      <c r="C516" s="323">
        <f t="shared" si="73"/>
        <v>510</v>
      </c>
      <c r="D516" s="324" t="s">
        <v>1</v>
      </c>
      <c r="E516" s="324">
        <v>12</v>
      </c>
      <c r="F516" s="324" t="s">
        <v>20</v>
      </c>
      <c r="G516" s="325">
        <v>23</v>
      </c>
      <c r="H516" s="325">
        <v>168</v>
      </c>
      <c r="I516" s="327" t="s">
        <v>23</v>
      </c>
      <c r="K516" s="323">
        <f t="shared" si="71"/>
        <v>510</v>
      </c>
      <c r="L516" s="324" t="s">
        <v>1</v>
      </c>
      <c r="M516" s="324">
        <v>11</v>
      </c>
      <c r="N516" s="324" t="s">
        <v>19</v>
      </c>
      <c r="O516" s="325">
        <v>15.5</v>
      </c>
      <c r="P516" s="325">
        <v>73</v>
      </c>
      <c r="Q516" s="327" t="s">
        <v>23</v>
      </c>
      <c r="S516" s="323">
        <f t="shared" si="72"/>
        <v>510</v>
      </c>
      <c r="T516" s="324" t="s">
        <v>1</v>
      </c>
      <c r="U516" s="324">
        <v>10</v>
      </c>
      <c r="V516" s="324" t="s">
        <v>19</v>
      </c>
      <c r="W516" s="325">
        <v>17</v>
      </c>
      <c r="X516" s="325">
        <v>109</v>
      </c>
      <c r="Y516" s="327" t="s">
        <v>23</v>
      </c>
      <c r="AA516" s="341" t="str">
        <f t="shared" si="64"/>
        <v>x</v>
      </c>
      <c r="AB516" s="342">
        <f t="shared" si="64"/>
        <v>23</v>
      </c>
      <c r="AC516" s="343" t="str">
        <f t="shared" si="65"/>
        <v>x</v>
      </c>
      <c r="AD516" s="343">
        <f t="shared" si="65"/>
        <v>168</v>
      </c>
      <c r="AE516" s="342">
        <f t="shared" si="66"/>
        <v>15.5</v>
      </c>
      <c r="AF516" s="342" t="str">
        <f t="shared" si="66"/>
        <v>x</v>
      </c>
      <c r="AG516" s="343">
        <f t="shared" si="67"/>
        <v>73</v>
      </c>
      <c r="AH516" s="343" t="str">
        <f t="shared" si="67"/>
        <v>x</v>
      </c>
      <c r="AI516" s="342">
        <f t="shared" si="68"/>
        <v>17</v>
      </c>
      <c r="AJ516" s="342" t="str">
        <f t="shared" si="68"/>
        <v>x</v>
      </c>
      <c r="AK516" s="343">
        <f t="shared" si="69"/>
        <v>109</v>
      </c>
      <c r="AL516" s="348" t="str">
        <f t="shared" si="69"/>
        <v>x</v>
      </c>
      <c r="AN516" s="342" t="str">
        <f>IF(ISERROR(VLOOKUP($I516,'TB. Bantuan'!$C$3:$E$28,2,0)=0),"x",VLOOKUP($I516,'TB. Bantuan'!$C$3:$E$28,2,0))</f>
        <v>N</v>
      </c>
      <c r="AO516" s="342" t="str">
        <f>IF(ISERROR(VLOOKUP($Q516,'TB. Bantuan'!$C$3:$E$28,2,0)=0),"x",VLOOKUP($Q516,'TB. Bantuan'!$C$3:$E$28,2,0))</f>
        <v>N</v>
      </c>
      <c r="AP516" s="342" t="str">
        <f>IF(ISERROR(VLOOKUP($Y516,'TB. Bantuan'!$C$3:$E$28,2,0)=0),"x",VLOOKUP($Y516,'TB. Bantuan'!$C$3:$E$28,2,0))</f>
        <v>N</v>
      </c>
    </row>
    <row r="517" spans="2:42">
      <c r="B517" s="319" t="s">
        <v>21</v>
      </c>
      <c r="C517" s="323">
        <f t="shared" si="73"/>
        <v>511</v>
      </c>
      <c r="D517" s="324" t="s">
        <v>1</v>
      </c>
      <c r="E517" s="324">
        <v>12</v>
      </c>
      <c r="F517" s="324" t="s">
        <v>20</v>
      </c>
      <c r="G517" s="325">
        <v>18</v>
      </c>
      <c r="H517" s="325">
        <v>235</v>
      </c>
      <c r="I517" s="327" t="s">
        <v>23</v>
      </c>
      <c r="K517" s="323">
        <f t="shared" si="71"/>
        <v>511</v>
      </c>
      <c r="L517" s="324" t="s">
        <v>1</v>
      </c>
      <c r="M517" s="324">
        <v>11</v>
      </c>
      <c r="N517" s="324" t="s">
        <v>19</v>
      </c>
      <c r="O517" s="325">
        <v>23</v>
      </c>
      <c r="P517" s="325">
        <v>288</v>
      </c>
      <c r="Q517" s="327" t="s">
        <v>23</v>
      </c>
      <c r="S517" s="323">
        <f t="shared" si="72"/>
        <v>511</v>
      </c>
      <c r="T517" s="324" t="s">
        <v>1</v>
      </c>
      <c r="U517" s="324">
        <v>10</v>
      </c>
      <c r="V517" s="324" t="s">
        <v>19</v>
      </c>
      <c r="W517" s="325">
        <v>20</v>
      </c>
      <c r="X517" s="325">
        <v>263</v>
      </c>
      <c r="Y517" s="327" t="s">
        <v>23</v>
      </c>
      <c r="AA517" s="341" t="str">
        <f t="shared" si="64"/>
        <v>x</v>
      </c>
      <c r="AB517" s="342">
        <f t="shared" si="64"/>
        <v>18</v>
      </c>
      <c r="AC517" s="343" t="str">
        <f t="shared" si="65"/>
        <v>x</v>
      </c>
      <c r="AD517" s="343">
        <f t="shared" si="65"/>
        <v>235</v>
      </c>
      <c r="AE517" s="342">
        <f t="shared" si="66"/>
        <v>23</v>
      </c>
      <c r="AF517" s="342" t="str">
        <f t="shared" si="66"/>
        <v>x</v>
      </c>
      <c r="AG517" s="343">
        <f t="shared" si="67"/>
        <v>288</v>
      </c>
      <c r="AH517" s="343" t="str">
        <f t="shared" si="67"/>
        <v>x</v>
      </c>
      <c r="AI517" s="342">
        <f t="shared" si="68"/>
        <v>20</v>
      </c>
      <c r="AJ517" s="342" t="str">
        <f t="shared" si="68"/>
        <v>x</v>
      </c>
      <c r="AK517" s="343">
        <f t="shared" si="69"/>
        <v>263</v>
      </c>
      <c r="AL517" s="348" t="str">
        <f t="shared" si="69"/>
        <v>x</v>
      </c>
      <c r="AN517" s="342" t="str">
        <f>IF(ISERROR(VLOOKUP($I517,'TB. Bantuan'!$C$3:$E$28,2,0)=0),"x",VLOOKUP($I517,'TB. Bantuan'!$C$3:$E$28,2,0))</f>
        <v>N</v>
      </c>
      <c r="AO517" s="342" t="str">
        <f>IF(ISERROR(VLOOKUP($Q517,'TB. Bantuan'!$C$3:$E$28,2,0)=0),"x",VLOOKUP($Q517,'TB. Bantuan'!$C$3:$E$28,2,0))</f>
        <v>N</v>
      </c>
      <c r="AP517" s="342" t="str">
        <f>IF(ISERROR(VLOOKUP($Y517,'TB. Bantuan'!$C$3:$E$28,2,0)=0),"x",VLOOKUP($Y517,'TB. Bantuan'!$C$3:$E$28,2,0))</f>
        <v>N</v>
      </c>
    </row>
    <row r="518" spans="2:42">
      <c r="B518" s="319" t="s">
        <v>21</v>
      </c>
      <c r="C518" s="323">
        <f t="shared" si="73"/>
        <v>512</v>
      </c>
      <c r="D518" s="324" t="s">
        <v>1</v>
      </c>
      <c r="E518" s="324">
        <v>12</v>
      </c>
      <c r="F518" s="324" t="s">
        <v>20</v>
      </c>
      <c r="G518" s="325">
        <v>23</v>
      </c>
      <c r="H518" s="325">
        <v>248</v>
      </c>
      <c r="I518" s="327" t="s">
        <v>23</v>
      </c>
      <c r="K518" s="323">
        <f t="shared" si="71"/>
        <v>512</v>
      </c>
      <c r="L518" s="324" t="s">
        <v>1</v>
      </c>
      <c r="M518" s="324">
        <v>11</v>
      </c>
      <c r="N518" s="324" t="s">
        <v>19</v>
      </c>
      <c r="O518" s="325">
        <v>23.5</v>
      </c>
      <c r="P518" s="325">
        <v>246</v>
      </c>
      <c r="Q518" s="327" t="s">
        <v>23</v>
      </c>
      <c r="S518" s="323">
        <f t="shared" si="72"/>
        <v>512</v>
      </c>
      <c r="T518" s="324" t="s">
        <v>1</v>
      </c>
      <c r="U518" s="324">
        <v>10</v>
      </c>
      <c r="V518" s="324" t="s">
        <v>19</v>
      </c>
      <c r="W518" s="325">
        <v>26</v>
      </c>
      <c r="X518" s="325">
        <v>211</v>
      </c>
      <c r="Y518" s="327" t="s">
        <v>23</v>
      </c>
      <c r="AA518" s="341" t="str">
        <f t="shared" si="64"/>
        <v>x</v>
      </c>
      <c r="AB518" s="342">
        <f t="shared" si="64"/>
        <v>23</v>
      </c>
      <c r="AC518" s="343" t="str">
        <f t="shared" si="65"/>
        <v>x</v>
      </c>
      <c r="AD518" s="343">
        <f t="shared" si="65"/>
        <v>248</v>
      </c>
      <c r="AE518" s="342">
        <f t="shared" si="66"/>
        <v>23.5</v>
      </c>
      <c r="AF518" s="342" t="str">
        <f t="shared" si="66"/>
        <v>x</v>
      </c>
      <c r="AG518" s="343">
        <f t="shared" si="67"/>
        <v>246</v>
      </c>
      <c r="AH518" s="343" t="str">
        <f t="shared" si="67"/>
        <v>x</v>
      </c>
      <c r="AI518" s="342">
        <f t="shared" si="68"/>
        <v>26</v>
      </c>
      <c r="AJ518" s="342" t="str">
        <f t="shared" si="68"/>
        <v>x</v>
      </c>
      <c r="AK518" s="343">
        <f t="shared" si="69"/>
        <v>211</v>
      </c>
      <c r="AL518" s="348" t="str">
        <f t="shared" si="69"/>
        <v>x</v>
      </c>
      <c r="AN518" s="342" t="str">
        <f>IF(ISERROR(VLOOKUP($I518,'TB. Bantuan'!$C$3:$E$28,2,0)=0),"x",VLOOKUP($I518,'TB. Bantuan'!$C$3:$E$28,2,0))</f>
        <v>N</v>
      </c>
      <c r="AO518" s="342" t="str">
        <f>IF(ISERROR(VLOOKUP($Q518,'TB. Bantuan'!$C$3:$E$28,2,0)=0),"x",VLOOKUP($Q518,'TB. Bantuan'!$C$3:$E$28,2,0))</f>
        <v>N</v>
      </c>
      <c r="AP518" s="342" t="str">
        <f>IF(ISERROR(VLOOKUP($Y518,'TB. Bantuan'!$C$3:$E$28,2,0)=0),"x",VLOOKUP($Y518,'TB. Bantuan'!$C$3:$E$28,2,0))</f>
        <v>N</v>
      </c>
    </row>
    <row r="519" spans="2:42">
      <c r="B519" s="319" t="s">
        <v>21</v>
      </c>
      <c r="C519" s="323">
        <f t="shared" si="73"/>
        <v>513</v>
      </c>
      <c r="D519" s="324" t="s">
        <v>1</v>
      </c>
      <c r="E519" s="324">
        <v>12</v>
      </c>
      <c r="F519" s="324" t="s">
        <v>20</v>
      </c>
      <c r="G519" s="325">
        <v>20</v>
      </c>
      <c r="H519" s="325">
        <v>172</v>
      </c>
      <c r="I519" s="327" t="s">
        <v>23</v>
      </c>
      <c r="K519" s="323">
        <f t="shared" si="71"/>
        <v>513</v>
      </c>
      <c r="L519" s="324" t="s">
        <v>1</v>
      </c>
      <c r="M519" s="324">
        <v>11</v>
      </c>
      <c r="N519" s="324" t="s">
        <v>19</v>
      </c>
      <c r="O519" s="325">
        <v>21.5</v>
      </c>
      <c r="P519" s="325">
        <v>240</v>
      </c>
      <c r="Q519" s="327" t="s">
        <v>23</v>
      </c>
      <c r="S519" s="323">
        <f t="shared" si="72"/>
        <v>513</v>
      </c>
      <c r="T519" s="324" t="s">
        <v>1</v>
      </c>
      <c r="U519" s="324">
        <v>10</v>
      </c>
      <c r="V519" s="324" t="s">
        <v>19</v>
      </c>
      <c r="W519" s="325">
        <v>22</v>
      </c>
      <c r="X519" s="325">
        <v>171</v>
      </c>
      <c r="Y519" s="327" t="s">
        <v>23</v>
      </c>
      <c r="AA519" s="341" t="str">
        <f t="shared" si="64"/>
        <v>x</v>
      </c>
      <c r="AB519" s="342">
        <f t="shared" si="64"/>
        <v>20</v>
      </c>
      <c r="AC519" s="343" t="str">
        <f t="shared" si="65"/>
        <v>x</v>
      </c>
      <c r="AD519" s="343">
        <f t="shared" si="65"/>
        <v>172</v>
      </c>
      <c r="AE519" s="342">
        <f t="shared" si="66"/>
        <v>21.5</v>
      </c>
      <c r="AF519" s="342" t="str">
        <f t="shared" si="66"/>
        <v>x</v>
      </c>
      <c r="AG519" s="343">
        <f t="shared" si="67"/>
        <v>240</v>
      </c>
      <c r="AH519" s="343" t="str">
        <f t="shared" si="67"/>
        <v>x</v>
      </c>
      <c r="AI519" s="342">
        <f t="shared" si="68"/>
        <v>22</v>
      </c>
      <c r="AJ519" s="342" t="str">
        <f t="shared" si="68"/>
        <v>x</v>
      </c>
      <c r="AK519" s="343">
        <f t="shared" si="69"/>
        <v>171</v>
      </c>
      <c r="AL519" s="348" t="str">
        <f t="shared" si="69"/>
        <v>x</v>
      </c>
      <c r="AN519" s="342" t="str">
        <f>IF(ISERROR(VLOOKUP($I519,'TB. Bantuan'!$C$3:$E$28,2,0)=0),"x",VLOOKUP($I519,'TB. Bantuan'!$C$3:$E$28,2,0))</f>
        <v>N</v>
      </c>
      <c r="AO519" s="342" t="str">
        <f>IF(ISERROR(VLOOKUP($Q519,'TB. Bantuan'!$C$3:$E$28,2,0)=0),"x",VLOOKUP($Q519,'TB. Bantuan'!$C$3:$E$28,2,0))</f>
        <v>N</v>
      </c>
      <c r="AP519" s="342" t="str">
        <f>IF(ISERROR(VLOOKUP($Y519,'TB. Bantuan'!$C$3:$E$28,2,0)=0),"x",VLOOKUP($Y519,'TB. Bantuan'!$C$3:$E$28,2,0))</f>
        <v>N</v>
      </c>
    </row>
    <row r="520" spans="2:42">
      <c r="B520" s="319" t="s">
        <v>21</v>
      </c>
      <c r="C520" s="323">
        <f t="shared" si="73"/>
        <v>514</v>
      </c>
      <c r="D520" s="324" t="s">
        <v>1</v>
      </c>
      <c r="E520" s="324">
        <v>12</v>
      </c>
      <c r="F520" s="324" t="s">
        <v>20</v>
      </c>
      <c r="G520" s="325">
        <v>21.5</v>
      </c>
      <c r="H520" s="325">
        <v>199</v>
      </c>
      <c r="I520" s="327" t="s">
        <v>23</v>
      </c>
      <c r="K520" s="323">
        <f t="shared" si="71"/>
        <v>514</v>
      </c>
      <c r="L520" s="324" t="s">
        <v>1</v>
      </c>
      <c r="M520" s="324">
        <v>11</v>
      </c>
      <c r="N520" s="324" t="s">
        <v>19</v>
      </c>
      <c r="O520" s="325">
        <v>24</v>
      </c>
      <c r="P520" s="325">
        <v>289</v>
      </c>
      <c r="Q520" s="327" t="s">
        <v>23</v>
      </c>
      <c r="S520" s="323">
        <f t="shared" si="72"/>
        <v>514</v>
      </c>
      <c r="T520" s="324" t="s">
        <v>1</v>
      </c>
      <c r="U520" s="324">
        <v>10</v>
      </c>
      <c r="V520" s="324" t="s">
        <v>19</v>
      </c>
      <c r="W520" s="325">
        <v>24</v>
      </c>
      <c r="X520" s="325">
        <v>278</v>
      </c>
      <c r="Y520" s="327" t="s">
        <v>23</v>
      </c>
      <c r="AA520" s="341" t="str">
        <f t="shared" ref="AA520:AB583" si="74">IF($F520=AA$5,$G520,"x")</f>
        <v>x</v>
      </c>
      <c r="AB520" s="342">
        <f t="shared" si="74"/>
        <v>21.5</v>
      </c>
      <c r="AC520" s="343" t="str">
        <f t="shared" ref="AC520:AD583" si="75">IF($F520=AC$5,$H520,"x")</f>
        <v>x</v>
      </c>
      <c r="AD520" s="343">
        <f t="shared" si="75"/>
        <v>199</v>
      </c>
      <c r="AE520" s="342">
        <f t="shared" ref="AE520:AF583" si="76">IF($N520=AE$5,$O520,"x")</f>
        <v>24</v>
      </c>
      <c r="AF520" s="342" t="str">
        <f t="shared" si="76"/>
        <v>x</v>
      </c>
      <c r="AG520" s="343">
        <f t="shared" ref="AG520:AH583" si="77">IF($N520=AG$5,$P520,"x")</f>
        <v>289</v>
      </c>
      <c r="AH520" s="343" t="str">
        <f t="shared" si="77"/>
        <v>x</v>
      </c>
      <c r="AI520" s="342">
        <f t="shared" ref="AI520:AJ583" si="78">IF($V520=AI$5,$W520,"x")</f>
        <v>24</v>
      </c>
      <c r="AJ520" s="342" t="str">
        <f t="shared" si="78"/>
        <v>x</v>
      </c>
      <c r="AK520" s="343">
        <f t="shared" ref="AK520:AL583" si="79">IF($V520=AK$5,$X520,"x")</f>
        <v>278</v>
      </c>
      <c r="AL520" s="348" t="str">
        <f t="shared" si="79"/>
        <v>x</v>
      </c>
      <c r="AN520" s="342" t="str">
        <f>IF(ISERROR(VLOOKUP($I520,'TB. Bantuan'!$C$3:$E$28,2,0)=0),"x",VLOOKUP($I520,'TB. Bantuan'!$C$3:$E$28,2,0))</f>
        <v>N</v>
      </c>
      <c r="AO520" s="342" t="str">
        <f>IF(ISERROR(VLOOKUP($Q520,'TB. Bantuan'!$C$3:$E$28,2,0)=0),"x",VLOOKUP($Q520,'TB. Bantuan'!$C$3:$E$28,2,0))</f>
        <v>N</v>
      </c>
      <c r="AP520" s="342" t="str">
        <f>IF(ISERROR(VLOOKUP($Y520,'TB. Bantuan'!$C$3:$E$28,2,0)=0),"x",VLOOKUP($Y520,'TB. Bantuan'!$C$3:$E$28,2,0))</f>
        <v>N</v>
      </c>
    </row>
    <row r="521" spans="2:42">
      <c r="B521" s="319" t="s">
        <v>21</v>
      </c>
      <c r="C521" s="323">
        <f t="shared" si="73"/>
        <v>515</v>
      </c>
      <c r="D521" s="324" t="s">
        <v>1</v>
      </c>
      <c r="E521" s="324">
        <v>12</v>
      </c>
      <c r="F521" s="324" t="s">
        <v>20</v>
      </c>
      <c r="G521" s="325">
        <v>22</v>
      </c>
      <c r="H521" s="325">
        <v>230</v>
      </c>
      <c r="I521" s="327" t="s">
        <v>23</v>
      </c>
      <c r="K521" s="323">
        <f t="shared" ref="K521:K584" si="80">K520+1</f>
        <v>515</v>
      </c>
      <c r="L521" s="324" t="s">
        <v>1</v>
      </c>
      <c r="M521" s="324">
        <v>11</v>
      </c>
      <c r="N521" s="324" t="s">
        <v>19</v>
      </c>
      <c r="O521" s="325">
        <v>14</v>
      </c>
      <c r="P521" s="325">
        <v>150</v>
      </c>
      <c r="Q521" s="327" t="s">
        <v>24</v>
      </c>
      <c r="S521" s="323">
        <f t="shared" ref="S521:S584" si="81">S520+1</f>
        <v>515</v>
      </c>
      <c r="T521" s="324" t="s">
        <v>1</v>
      </c>
      <c r="U521" s="324">
        <v>10</v>
      </c>
      <c r="V521" s="324" t="s">
        <v>19</v>
      </c>
      <c r="W521" s="325">
        <v>24</v>
      </c>
      <c r="X521" s="325">
        <v>252</v>
      </c>
      <c r="Y521" s="327" t="s">
        <v>23</v>
      </c>
      <c r="AA521" s="341" t="str">
        <f t="shared" si="74"/>
        <v>x</v>
      </c>
      <c r="AB521" s="342">
        <f t="shared" si="74"/>
        <v>22</v>
      </c>
      <c r="AC521" s="343" t="str">
        <f t="shared" si="75"/>
        <v>x</v>
      </c>
      <c r="AD521" s="343">
        <f t="shared" si="75"/>
        <v>230</v>
      </c>
      <c r="AE521" s="342">
        <f t="shared" si="76"/>
        <v>14</v>
      </c>
      <c r="AF521" s="342" t="str">
        <f t="shared" si="76"/>
        <v>x</v>
      </c>
      <c r="AG521" s="343">
        <f t="shared" si="77"/>
        <v>150</v>
      </c>
      <c r="AH521" s="343" t="str">
        <f t="shared" si="77"/>
        <v>x</v>
      </c>
      <c r="AI521" s="342">
        <f t="shared" si="78"/>
        <v>24</v>
      </c>
      <c r="AJ521" s="342" t="str">
        <f t="shared" si="78"/>
        <v>x</v>
      </c>
      <c r="AK521" s="343">
        <f t="shared" si="79"/>
        <v>252</v>
      </c>
      <c r="AL521" s="348" t="str">
        <f t="shared" si="79"/>
        <v>x</v>
      </c>
      <c r="AN521" s="342" t="str">
        <f>IF(ISERROR(VLOOKUP($I521,'TB. Bantuan'!$C$3:$E$28,2,0)=0),"x",VLOOKUP($I521,'TB. Bantuan'!$C$3:$E$28,2,0))</f>
        <v>N</v>
      </c>
      <c r="AO521" s="342" t="str">
        <f>IF(ISERROR(VLOOKUP($Q521,'TB. Bantuan'!$C$3:$E$28,2,0)=0),"x",VLOOKUP($Q521,'TB. Bantuan'!$C$3:$E$28,2,0))</f>
        <v>DT</v>
      </c>
      <c r="AP521" s="342" t="str">
        <f>IF(ISERROR(VLOOKUP($Y521,'TB. Bantuan'!$C$3:$E$28,2,0)=0),"x",VLOOKUP($Y521,'TB. Bantuan'!$C$3:$E$28,2,0))</f>
        <v>N</v>
      </c>
    </row>
    <row r="522" spans="2:42">
      <c r="B522" s="319" t="s">
        <v>21</v>
      </c>
      <c r="C522" s="323">
        <f t="shared" si="73"/>
        <v>516</v>
      </c>
      <c r="D522" s="324" t="s">
        <v>1</v>
      </c>
      <c r="E522" s="324">
        <v>12</v>
      </c>
      <c r="F522" s="324" t="s">
        <v>20</v>
      </c>
      <c r="G522" s="325">
        <v>20</v>
      </c>
      <c r="H522" s="325">
        <v>165</v>
      </c>
      <c r="I522" s="327" t="s">
        <v>23</v>
      </c>
      <c r="K522" s="323">
        <f t="shared" si="80"/>
        <v>516</v>
      </c>
      <c r="L522" s="324" t="s">
        <v>1</v>
      </c>
      <c r="M522" s="324">
        <v>11</v>
      </c>
      <c r="N522" s="324" t="s">
        <v>19</v>
      </c>
      <c r="O522" s="325">
        <v>17</v>
      </c>
      <c r="P522" s="325">
        <v>178</v>
      </c>
      <c r="Q522" s="327" t="s">
        <v>23</v>
      </c>
      <c r="S522" s="323">
        <f t="shared" si="81"/>
        <v>516</v>
      </c>
      <c r="T522" s="324" t="s">
        <v>1</v>
      </c>
      <c r="U522" s="324">
        <v>10</v>
      </c>
      <c r="V522" s="324" t="s">
        <v>19</v>
      </c>
      <c r="W522" s="325">
        <v>22</v>
      </c>
      <c r="X522" s="325">
        <v>313</v>
      </c>
      <c r="Y522" s="327" t="s">
        <v>23</v>
      </c>
      <c r="AA522" s="341" t="str">
        <f t="shared" si="74"/>
        <v>x</v>
      </c>
      <c r="AB522" s="342">
        <f t="shared" si="74"/>
        <v>20</v>
      </c>
      <c r="AC522" s="343" t="str">
        <f t="shared" si="75"/>
        <v>x</v>
      </c>
      <c r="AD522" s="343">
        <f t="shared" si="75"/>
        <v>165</v>
      </c>
      <c r="AE522" s="342">
        <f t="shared" si="76"/>
        <v>17</v>
      </c>
      <c r="AF522" s="342" t="str">
        <f t="shared" si="76"/>
        <v>x</v>
      </c>
      <c r="AG522" s="343">
        <f t="shared" si="77"/>
        <v>178</v>
      </c>
      <c r="AH522" s="343" t="str">
        <f t="shared" si="77"/>
        <v>x</v>
      </c>
      <c r="AI522" s="342">
        <f t="shared" si="78"/>
        <v>22</v>
      </c>
      <c r="AJ522" s="342" t="str">
        <f t="shared" si="78"/>
        <v>x</v>
      </c>
      <c r="AK522" s="343">
        <f t="shared" si="79"/>
        <v>313</v>
      </c>
      <c r="AL522" s="348" t="str">
        <f t="shared" si="79"/>
        <v>x</v>
      </c>
      <c r="AN522" s="342" t="str">
        <f>IF(ISERROR(VLOOKUP($I522,'TB. Bantuan'!$C$3:$E$28,2,0)=0),"x",VLOOKUP($I522,'TB. Bantuan'!$C$3:$E$28,2,0))</f>
        <v>N</v>
      </c>
      <c r="AO522" s="342" t="str">
        <f>IF(ISERROR(VLOOKUP($Q522,'TB. Bantuan'!$C$3:$E$28,2,0)=0),"x",VLOOKUP($Q522,'TB. Bantuan'!$C$3:$E$28,2,0))</f>
        <v>N</v>
      </c>
      <c r="AP522" s="342" t="str">
        <f>IF(ISERROR(VLOOKUP($Y522,'TB. Bantuan'!$C$3:$E$28,2,0)=0),"x",VLOOKUP($Y522,'TB. Bantuan'!$C$3:$E$28,2,0))</f>
        <v>N</v>
      </c>
    </row>
    <row r="523" spans="2:42">
      <c r="B523" s="319" t="s">
        <v>21</v>
      </c>
      <c r="C523" s="323">
        <f t="shared" si="73"/>
        <v>517</v>
      </c>
      <c r="D523" s="324" t="s">
        <v>1</v>
      </c>
      <c r="E523" s="324">
        <v>12</v>
      </c>
      <c r="F523" s="324" t="s">
        <v>20</v>
      </c>
      <c r="G523" s="325">
        <v>17</v>
      </c>
      <c r="H523" s="325">
        <v>253</v>
      </c>
      <c r="I523" s="327" t="s">
        <v>23</v>
      </c>
      <c r="K523" s="323">
        <f t="shared" si="80"/>
        <v>517</v>
      </c>
      <c r="L523" s="324" t="s">
        <v>1</v>
      </c>
      <c r="M523" s="324">
        <v>11</v>
      </c>
      <c r="N523" s="324" t="s">
        <v>19</v>
      </c>
      <c r="O523" s="325">
        <v>28</v>
      </c>
      <c r="P523" s="325">
        <v>335</v>
      </c>
      <c r="Q523" s="327" t="s">
        <v>23</v>
      </c>
      <c r="S523" s="323">
        <f t="shared" si="81"/>
        <v>517</v>
      </c>
      <c r="T523" s="324" t="s">
        <v>1</v>
      </c>
      <c r="U523" s="324">
        <v>10</v>
      </c>
      <c r="V523" s="324" t="s">
        <v>19</v>
      </c>
      <c r="W523" s="325">
        <v>19</v>
      </c>
      <c r="X523" s="325">
        <v>210</v>
      </c>
      <c r="Y523" s="327" t="s">
        <v>23</v>
      </c>
      <c r="AA523" s="341" t="str">
        <f t="shared" si="74"/>
        <v>x</v>
      </c>
      <c r="AB523" s="342">
        <f t="shared" si="74"/>
        <v>17</v>
      </c>
      <c r="AC523" s="343" t="str">
        <f t="shared" si="75"/>
        <v>x</v>
      </c>
      <c r="AD523" s="343">
        <f t="shared" si="75"/>
        <v>253</v>
      </c>
      <c r="AE523" s="342">
        <f t="shared" si="76"/>
        <v>28</v>
      </c>
      <c r="AF523" s="342" t="str">
        <f t="shared" si="76"/>
        <v>x</v>
      </c>
      <c r="AG523" s="343">
        <f t="shared" si="77"/>
        <v>335</v>
      </c>
      <c r="AH523" s="343" t="str">
        <f t="shared" si="77"/>
        <v>x</v>
      </c>
      <c r="AI523" s="342">
        <f t="shared" si="78"/>
        <v>19</v>
      </c>
      <c r="AJ523" s="342" t="str">
        <f t="shared" si="78"/>
        <v>x</v>
      </c>
      <c r="AK523" s="343">
        <f t="shared" si="79"/>
        <v>210</v>
      </c>
      <c r="AL523" s="348" t="str">
        <f t="shared" si="79"/>
        <v>x</v>
      </c>
      <c r="AN523" s="342" t="str">
        <f>IF(ISERROR(VLOOKUP($I523,'TB. Bantuan'!$C$3:$E$28,2,0)=0),"x",VLOOKUP($I523,'TB. Bantuan'!$C$3:$E$28,2,0))</f>
        <v>N</v>
      </c>
      <c r="AO523" s="342" t="str">
        <f>IF(ISERROR(VLOOKUP($Q523,'TB. Bantuan'!$C$3:$E$28,2,0)=0),"x",VLOOKUP($Q523,'TB. Bantuan'!$C$3:$E$28,2,0))</f>
        <v>N</v>
      </c>
      <c r="AP523" s="342" t="str">
        <f>IF(ISERROR(VLOOKUP($Y523,'TB. Bantuan'!$C$3:$E$28,2,0)=0),"x",VLOOKUP($Y523,'TB. Bantuan'!$C$3:$E$28,2,0))</f>
        <v>N</v>
      </c>
    </row>
    <row r="524" spans="2:42">
      <c r="B524" s="319" t="s">
        <v>21</v>
      </c>
      <c r="C524" s="323">
        <f t="shared" si="73"/>
        <v>518</v>
      </c>
      <c r="D524" s="324" t="s">
        <v>1</v>
      </c>
      <c r="E524" s="324">
        <v>12</v>
      </c>
      <c r="F524" s="324" t="s">
        <v>20</v>
      </c>
      <c r="G524" s="325">
        <v>21</v>
      </c>
      <c r="H524" s="325">
        <v>252</v>
      </c>
      <c r="I524" s="327" t="s">
        <v>23</v>
      </c>
      <c r="K524" s="323">
        <f t="shared" si="80"/>
        <v>518</v>
      </c>
      <c r="L524" s="324" t="s">
        <v>1</v>
      </c>
      <c r="M524" s="324">
        <v>11</v>
      </c>
      <c r="N524" s="324" t="s">
        <v>19</v>
      </c>
      <c r="O524" s="325">
        <v>24</v>
      </c>
      <c r="P524" s="325">
        <v>341</v>
      </c>
      <c r="Q524" s="327" t="s">
        <v>23</v>
      </c>
      <c r="S524" s="323">
        <f t="shared" si="81"/>
        <v>518</v>
      </c>
      <c r="T524" s="324" t="s">
        <v>1</v>
      </c>
      <c r="U524" s="324">
        <v>10</v>
      </c>
      <c r="V524" s="324" t="s">
        <v>19</v>
      </c>
      <c r="W524" s="325">
        <v>27.5</v>
      </c>
      <c r="X524" s="325">
        <v>358</v>
      </c>
      <c r="Y524" s="327" t="s">
        <v>23</v>
      </c>
      <c r="AA524" s="341" t="str">
        <f t="shared" si="74"/>
        <v>x</v>
      </c>
      <c r="AB524" s="342">
        <f t="shared" si="74"/>
        <v>21</v>
      </c>
      <c r="AC524" s="343" t="str">
        <f t="shared" si="75"/>
        <v>x</v>
      </c>
      <c r="AD524" s="343">
        <f t="shared" si="75"/>
        <v>252</v>
      </c>
      <c r="AE524" s="342">
        <f t="shared" si="76"/>
        <v>24</v>
      </c>
      <c r="AF524" s="342" t="str">
        <f t="shared" si="76"/>
        <v>x</v>
      </c>
      <c r="AG524" s="343">
        <f t="shared" si="77"/>
        <v>341</v>
      </c>
      <c r="AH524" s="343" t="str">
        <f t="shared" si="77"/>
        <v>x</v>
      </c>
      <c r="AI524" s="342">
        <f t="shared" si="78"/>
        <v>27.5</v>
      </c>
      <c r="AJ524" s="342" t="str">
        <f t="shared" si="78"/>
        <v>x</v>
      </c>
      <c r="AK524" s="343">
        <f t="shared" si="79"/>
        <v>358</v>
      </c>
      <c r="AL524" s="348" t="str">
        <f t="shared" si="79"/>
        <v>x</v>
      </c>
      <c r="AN524" s="342" t="str">
        <f>IF(ISERROR(VLOOKUP($I524,'TB. Bantuan'!$C$3:$E$28,2,0)=0),"x",VLOOKUP($I524,'TB. Bantuan'!$C$3:$E$28,2,0))</f>
        <v>N</v>
      </c>
      <c r="AO524" s="342" t="str">
        <f>IF(ISERROR(VLOOKUP($Q524,'TB. Bantuan'!$C$3:$E$28,2,0)=0),"x",VLOOKUP($Q524,'TB. Bantuan'!$C$3:$E$28,2,0))</f>
        <v>N</v>
      </c>
      <c r="AP524" s="342" t="str">
        <f>IF(ISERROR(VLOOKUP($Y524,'TB. Bantuan'!$C$3:$E$28,2,0)=0),"x",VLOOKUP($Y524,'TB. Bantuan'!$C$3:$E$28,2,0))</f>
        <v>N</v>
      </c>
    </row>
    <row r="525" spans="2:42">
      <c r="B525" s="319" t="s">
        <v>21</v>
      </c>
      <c r="C525" s="323">
        <f t="shared" si="73"/>
        <v>519</v>
      </c>
      <c r="D525" s="324" t="s">
        <v>1</v>
      </c>
      <c r="E525" s="324">
        <v>12</v>
      </c>
      <c r="F525" s="324" t="s">
        <v>20</v>
      </c>
      <c r="G525" s="325">
        <v>20</v>
      </c>
      <c r="H525" s="325">
        <v>172</v>
      </c>
      <c r="I525" s="327" t="s">
        <v>23</v>
      </c>
      <c r="K525" s="323">
        <f t="shared" si="80"/>
        <v>519</v>
      </c>
      <c r="L525" s="324" t="s">
        <v>1</v>
      </c>
      <c r="M525" s="324">
        <v>11</v>
      </c>
      <c r="N525" s="324" t="s">
        <v>19</v>
      </c>
      <c r="O525" s="325">
        <v>16</v>
      </c>
      <c r="P525" s="325">
        <v>129</v>
      </c>
      <c r="Q525" s="327" t="s">
        <v>23</v>
      </c>
      <c r="S525" s="323">
        <f t="shared" si="81"/>
        <v>519</v>
      </c>
      <c r="T525" s="324" t="s">
        <v>1</v>
      </c>
      <c r="U525" s="324">
        <v>10</v>
      </c>
      <c r="V525" s="324" t="s">
        <v>19</v>
      </c>
      <c r="W525" s="325">
        <v>22</v>
      </c>
      <c r="X525" s="325">
        <v>197</v>
      </c>
      <c r="Y525" s="327" t="s">
        <v>23</v>
      </c>
      <c r="AA525" s="341" t="str">
        <f t="shared" si="74"/>
        <v>x</v>
      </c>
      <c r="AB525" s="342">
        <f t="shared" si="74"/>
        <v>20</v>
      </c>
      <c r="AC525" s="343" t="str">
        <f t="shared" si="75"/>
        <v>x</v>
      </c>
      <c r="AD525" s="343">
        <f t="shared" si="75"/>
        <v>172</v>
      </c>
      <c r="AE525" s="342">
        <f t="shared" si="76"/>
        <v>16</v>
      </c>
      <c r="AF525" s="342" t="str">
        <f t="shared" si="76"/>
        <v>x</v>
      </c>
      <c r="AG525" s="343">
        <f t="shared" si="77"/>
        <v>129</v>
      </c>
      <c r="AH525" s="343" t="str">
        <f t="shared" si="77"/>
        <v>x</v>
      </c>
      <c r="AI525" s="342">
        <f t="shared" si="78"/>
        <v>22</v>
      </c>
      <c r="AJ525" s="342" t="str">
        <f t="shared" si="78"/>
        <v>x</v>
      </c>
      <c r="AK525" s="343">
        <f t="shared" si="79"/>
        <v>197</v>
      </c>
      <c r="AL525" s="348" t="str">
        <f t="shared" si="79"/>
        <v>x</v>
      </c>
      <c r="AN525" s="342" t="str">
        <f>IF(ISERROR(VLOOKUP($I525,'TB. Bantuan'!$C$3:$E$28,2,0)=0),"x",VLOOKUP($I525,'TB. Bantuan'!$C$3:$E$28,2,0))</f>
        <v>N</v>
      </c>
      <c r="AO525" s="342" t="str">
        <f>IF(ISERROR(VLOOKUP($Q525,'TB. Bantuan'!$C$3:$E$28,2,0)=0),"x",VLOOKUP($Q525,'TB. Bantuan'!$C$3:$E$28,2,0))</f>
        <v>N</v>
      </c>
      <c r="AP525" s="342" t="str">
        <f>IF(ISERROR(VLOOKUP($Y525,'TB. Bantuan'!$C$3:$E$28,2,0)=0),"x",VLOOKUP($Y525,'TB. Bantuan'!$C$3:$E$28,2,0))</f>
        <v>N</v>
      </c>
    </row>
    <row r="526" spans="2:42">
      <c r="B526" s="319" t="s">
        <v>21</v>
      </c>
      <c r="C526" s="323">
        <f t="shared" si="73"/>
        <v>520</v>
      </c>
      <c r="D526" s="324" t="s">
        <v>1</v>
      </c>
      <c r="E526" s="324">
        <v>12</v>
      </c>
      <c r="F526" s="324" t="s">
        <v>20</v>
      </c>
      <c r="G526" s="325">
        <v>18</v>
      </c>
      <c r="H526" s="325">
        <v>155</v>
      </c>
      <c r="I526" s="327" t="s">
        <v>23</v>
      </c>
      <c r="K526" s="323">
        <f t="shared" si="80"/>
        <v>520</v>
      </c>
      <c r="L526" s="324" t="s">
        <v>1</v>
      </c>
      <c r="M526" s="324">
        <v>11</v>
      </c>
      <c r="N526" s="324" t="s">
        <v>19</v>
      </c>
      <c r="O526" s="325">
        <v>14</v>
      </c>
      <c r="P526" s="325">
        <v>130</v>
      </c>
      <c r="Q526" s="327" t="s">
        <v>23</v>
      </c>
      <c r="S526" s="323">
        <f t="shared" si="81"/>
        <v>520</v>
      </c>
      <c r="T526" s="324" t="s">
        <v>1</v>
      </c>
      <c r="U526" s="324">
        <v>10</v>
      </c>
      <c r="V526" s="324" t="s">
        <v>19</v>
      </c>
      <c r="W526" s="325">
        <v>20</v>
      </c>
      <c r="X526" s="325">
        <v>227</v>
      </c>
      <c r="Y526" s="327" t="s">
        <v>23</v>
      </c>
      <c r="AA526" s="341" t="str">
        <f t="shared" si="74"/>
        <v>x</v>
      </c>
      <c r="AB526" s="342">
        <f t="shared" si="74"/>
        <v>18</v>
      </c>
      <c r="AC526" s="343" t="str">
        <f t="shared" si="75"/>
        <v>x</v>
      </c>
      <c r="AD526" s="343">
        <f t="shared" si="75"/>
        <v>155</v>
      </c>
      <c r="AE526" s="342">
        <f t="shared" si="76"/>
        <v>14</v>
      </c>
      <c r="AF526" s="342" t="str">
        <f t="shared" si="76"/>
        <v>x</v>
      </c>
      <c r="AG526" s="343">
        <f t="shared" si="77"/>
        <v>130</v>
      </c>
      <c r="AH526" s="343" t="str">
        <f t="shared" si="77"/>
        <v>x</v>
      </c>
      <c r="AI526" s="342">
        <f t="shared" si="78"/>
        <v>20</v>
      </c>
      <c r="AJ526" s="342" t="str">
        <f t="shared" si="78"/>
        <v>x</v>
      </c>
      <c r="AK526" s="343">
        <f t="shared" si="79"/>
        <v>227</v>
      </c>
      <c r="AL526" s="348" t="str">
        <f t="shared" si="79"/>
        <v>x</v>
      </c>
      <c r="AN526" s="342" t="str">
        <f>IF(ISERROR(VLOOKUP($I526,'TB. Bantuan'!$C$3:$E$28,2,0)=0),"x",VLOOKUP($I526,'TB. Bantuan'!$C$3:$E$28,2,0))</f>
        <v>N</v>
      </c>
      <c r="AO526" s="342" t="str">
        <f>IF(ISERROR(VLOOKUP($Q526,'TB. Bantuan'!$C$3:$E$28,2,0)=0),"x",VLOOKUP($Q526,'TB. Bantuan'!$C$3:$E$28,2,0))</f>
        <v>N</v>
      </c>
      <c r="AP526" s="342" t="str">
        <f>IF(ISERROR(VLOOKUP($Y526,'TB. Bantuan'!$C$3:$E$28,2,0)=0),"x",VLOOKUP($Y526,'TB. Bantuan'!$C$3:$E$28,2,0))</f>
        <v>N</v>
      </c>
    </row>
    <row r="527" spans="2:42">
      <c r="B527" s="319" t="s">
        <v>21</v>
      </c>
      <c r="C527" s="323">
        <f t="shared" si="73"/>
        <v>521</v>
      </c>
      <c r="D527" s="324" t="s">
        <v>1</v>
      </c>
      <c r="E527" s="324">
        <v>12</v>
      </c>
      <c r="F527" s="324" t="s">
        <v>20</v>
      </c>
      <c r="G527" s="325">
        <v>21</v>
      </c>
      <c r="H527" s="325">
        <v>241</v>
      </c>
      <c r="I527" s="327" t="s">
        <v>23</v>
      </c>
      <c r="K527" s="323">
        <f t="shared" si="80"/>
        <v>521</v>
      </c>
      <c r="L527" s="324" t="s">
        <v>1</v>
      </c>
      <c r="M527" s="324">
        <v>11</v>
      </c>
      <c r="N527" s="324" t="s">
        <v>19</v>
      </c>
      <c r="O527" s="325">
        <v>23.5</v>
      </c>
      <c r="P527" s="325">
        <v>200</v>
      </c>
      <c r="Q527" s="327" t="s">
        <v>23</v>
      </c>
      <c r="S527" s="323">
        <f t="shared" si="81"/>
        <v>521</v>
      </c>
      <c r="T527" s="324" t="s">
        <v>1</v>
      </c>
      <c r="U527" s="324">
        <v>10</v>
      </c>
      <c r="V527" s="324" t="s">
        <v>19</v>
      </c>
      <c r="W527" s="325">
        <v>22</v>
      </c>
      <c r="X527" s="325">
        <v>272</v>
      </c>
      <c r="Y527" s="327" t="s">
        <v>23</v>
      </c>
      <c r="AA527" s="341" t="str">
        <f t="shared" si="74"/>
        <v>x</v>
      </c>
      <c r="AB527" s="342">
        <f t="shared" si="74"/>
        <v>21</v>
      </c>
      <c r="AC527" s="343" t="str">
        <f t="shared" si="75"/>
        <v>x</v>
      </c>
      <c r="AD527" s="343">
        <f t="shared" si="75"/>
        <v>241</v>
      </c>
      <c r="AE527" s="342">
        <f t="shared" si="76"/>
        <v>23.5</v>
      </c>
      <c r="AF527" s="342" t="str">
        <f t="shared" si="76"/>
        <v>x</v>
      </c>
      <c r="AG527" s="343">
        <f t="shared" si="77"/>
        <v>200</v>
      </c>
      <c r="AH527" s="343" t="str">
        <f t="shared" si="77"/>
        <v>x</v>
      </c>
      <c r="AI527" s="342">
        <f t="shared" si="78"/>
        <v>22</v>
      </c>
      <c r="AJ527" s="342" t="str">
        <f t="shared" si="78"/>
        <v>x</v>
      </c>
      <c r="AK527" s="343">
        <f t="shared" si="79"/>
        <v>272</v>
      </c>
      <c r="AL527" s="348" t="str">
        <f t="shared" si="79"/>
        <v>x</v>
      </c>
      <c r="AN527" s="342" t="str">
        <f>IF(ISERROR(VLOOKUP($I527,'TB. Bantuan'!$C$3:$E$28,2,0)=0),"x",VLOOKUP($I527,'TB. Bantuan'!$C$3:$E$28,2,0))</f>
        <v>N</v>
      </c>
      <c r="AO527" s="342" t="str">
        <f>IF(ISERROR(VLOOKUP($Q527,'TB. Bantuan'!$C$3:$E$28,2,0)=0),"x",VLOOKUP($Q527,'TB. Bantuan'!$C$3:$E$28,2,0))</f>
        <v>N</v>
      </c>
      <c r="AP527" s="342" t="str">
        <f>IF(ISERROR(VLOOKUP($Y527,'TB. Bantuan'!$C$3:$E$28,2,0)=0),"x",VLOOKUP($Y527,'TB. Bantuan'!$C$3:$E$28,2,0))</f>
        <v>N</v>
      </c>
    </row>
    <row r="528" spans="2:42">
      <c r="B528" s="319" t="s">
        <v>21</v>
      </c>
      <c r="C528" s="323">
        <f t="shared" si="73"/>
        <v>522</v>
      </c>
      <c r="D528" s="324" t="s">
        <v>1</v>
      </c>
      <c r="E528" s="324">
        <v>12</v>
      </c>
      <c r="F528" s="324" t="s">
        <v>20</v>
      </c>
      <c r="G528" s="325">
        <v>15</v>
      </c>
      <c r="H528" s="325">
        <v>151</v>
      </c>
      <c r="I528" s="327" t="s">
        <v>23</v>
      </c>
      <c r="K528" s="323">
        <f t="shared" si="80"/>
        <v>522</v>
      </c>
      <c r="L528" s="324" t="s">
        <v>1</v>
      </c>
      <c r="M528" s="324">
        <v>11</v>
      </c>
      <c r="N528" s="324" t="s">
        <v>19</v>
      </c>
      <c r="O528" s="325">
        <v>23</v>
      </c>
      <c r="P528" s="325">
        <v>2100</v>
      </c>
      <c r="Q528" s="327" t="s">
        <v>22</v>
      </c>
      <c r="S528" s="323">
        <f t="shared" si="81"/>
        <v>522</v>
      </c>
      <c r="T528" s="324" t="s">
        <v>1</v>
      </c>
      <c r="U528" s="324">
        <v>10</v>
      </c>
      <c r="V528" s="324" t="s">
        <v>19</v>
      </c>
      <c r="W528" s="325">
        <v>25.5</v>
      </c>
      <c r="X528" s="325">
        <v>246</v>
      </c>
      <c r="Y528" s="327" t="s">
        <v>23</v>
      </c>
      <c r="AA528" s="341" t="str">
        <f t="shared" si="74"/>
        <v>x</v>
      </c>
      <c r="AB528" s="342">
        <f t="shared" si="74"/>
        <v>15</v>
      </c>
      <c r="AC528" s="343" t="str">
        <f t="shared" si="75"/>
        <v>x</v>
      </c>
      <c r="AD528" s="343">
        <f t="shared" si="75"/>
        <v>151</v>
      </c>
      <c r="AE528" s="342">
        <f t="shared" si="76"/>
        <v>23</v>
      </c>
      <c r="AF528" s="342" t="str">
        <f t="shared" si="76"/>
        <v>x</v>
      </c>
      <c r="AG528" s="343">
        <f t="shared" si="77"/>
        <v>2100</v>
      </c>
      <c r="AH528" s="343" t="str">
        <f t="shared" si="77"/>
        <v>x</v>
      </c>
      <c r="AI528" s="342">
        <f t="shared" si="78"/>
        <v>25.5</v>
      </c>
      <c r="AJ528" s="342" t="str">
        <f t="shared" si="78"/>
        <v>x</v>
      </c>
      <c r="AK528" s="343">
        <f t="shared" si="79"/>
        <v>246</v>
      </c>
      <c r="AL528" s="348" t="str">
        <f t="shared" si="79"/>
        <v>x</v>
      </c>
      <c r="AN528" s="342" t="str">
        <f>IF(ISERROR(VLOOKUP($I528,'TB. Bantuan'!$C$3:$E$28,2,0)=0),"x",VLOOKUP($I528,'TB. Bantuan'!$C$3:$E$28,2,0))</f>
        <v>N</v>
      </c>
      <c r="AO528" s="342" t="str">
        <f>IF(ISERROR(VLOOKUP($Q528,'TB. Bantuan'!$C$3:$E$28,2,0)=0),"x",VLOOKUP($Q528,'TB. Bantuan'!$C$3:$E$28,2,0))</f>
        <v>T2</v>
      </c>
      <c r="AP528" s="342" t="str">
        <f>IF(ISERROR(VLOOKUP($Y528,'TB. Bantuan'!$C$3:$E$28,2,0)=0),"x",VLOOKUP($Y528,'TB. Bantuan'!$C$3:$E$28,2,0))</f>
        <v>N</v>
      </c>
    </row>
    <row r="529" spans="2:42">
      <c r="B529" s="319" t="s">
        <v>21</v>
      </c>
      <c r="C529" s="323">
        <f t="shared" si="73"/>
        <v>523</v>
      </c>
      <c r="D529" s="324" t="s">
        <v>1</v>
      </c>
      <c r="E529" s="324">
        <v>12</v>
      </c>
      <c r="F529" s="324" t="s">
        <v>20</v>
      </c>
      <c r="G529" s="325">
        <v>15.5</v>
      </c>
      <c r="H529" s="325">
        <v>200</v>
      </c>
      <c r="I529" s="327" t="s">
        <v>23</v>
      </c>
      <c r="K529" s="323">
        <f t="shared" si="80"/>
        <v>523</v>
      </c>
      <c r="L529" s="324" t="s">
        <v>1</v>
      </c>
      <c r="M529" s="324">
        <v>11</v>
      </c>
      <c r="N529" s="324" t="s">
        <v>19</v>
      </c>
      <c r="O529" s="325">
        <v>24</v>
      </c>
      <c r="P529" s="325">
        <v>277</v>
      </c>
      <c r="Q529" s="327" t="s">
        <v>23</v>
      </c>
      <c r="S529" s="323">
        <f t="shared" si="81"/>
        <v>523</v>
      </c>
      <c r="T529" s="324" t="s">
        <v>1</v>
      </c>
      <c r="U529" s="324">
        <v>10</v>
      </c>
      <c r="V529" s="324" t="s">
        <v>19</v>
      </c>
      <c r="W529" s="325">
        <v>24</v>
      </c>
      <c r="X529" s="325">
        <v>280</v>
      </c>
      <c r="Y529" s="327" t="s">
        <v>23</v>
      </c>
      <c r="AA529" s="341" t="str">
        <f t="shared" si="74"/>
        <v>x</v>
      </c>
      <c r="AB529" s="342">
        <f t="shared" si="74"/>
        <v>15.5</v>
      </c>
      <c r="AC529" s="343" t="str">
        <f t="shared" si="75"/>
        <v>x</v>
      </c>
      <c r="AD529" s="343">
        <f t="shared" si="75"/>
        <v>200</v>
      </c>
      <c r="AE529" s="342">
        <f t="shared" si="76"/>
        <v>24</v>
      </c>
      <c r="AF529" s="342" t="str">
        <f t="shared" si="76"/>
        <v>x</v>
      </c>
      <c r="AG529" s="343">
        <f t="shared" si="77"/>
        <v>277</v>
      </c>
      <c r="AH529" s="343" t="str">
        <f t="shared" si="77"/>
        <v>x</v>
      </c>
      <c r="AI529" s="342">
        <f t="shared" si="78"/>
        <v>24</v>
      </c>
      <c r="AJ529" s="342" t="str">
        <f t="shared" si="78"/>
        <v>x</v>
      </c>
      <c r="AK529" s="343">
        <f t="shared" si="79"/>
        <v>280</v>
      </c>
      <c r="AL529" s="348" t="str">
        <f t="shared" si="79"/>
        <v>x</v>
      </c>
      <c r="AN529" s="342" t="str">
        <f>IF(ISERROR(VLOOKUP($I529,'TB. Bantuan'!$C$3:$E$28,2,0)=0),"x",VLOOKUP($I529,'TB. Bantuan'!$C$3:$E$28,2,0))</f>
        <v>N</v>
      </c>
      <c r="AO529" s="342" t="str">
        <f>IF(ISERROR(VLOOKUP($Q529,'TB. Bantuan'!$C$3:$E$28,2,0)=0),"x",VLOOKUP($Q529,'TB. Bantuan'!$C$3:$E$28,2,0))</f>
        <v>N</v>
      </c>
      <c r="AP529" s="342" t="str">
        <f>IF(ISERROR(VLOOKUP($Y529,'TB. Bantuan'!$C$3:$E$28,2,0)=0),"x",VLOOKUP($Y529,'TB. Bantuan'!$C$3:$E$28,2,0))</f>
        <v>N</v>
      </c>
    </row>
    <row r="530" spans="2:42">
      <c r="B530" s="319" t="s">
        <v>21</v>
      </c>
      <c r="C530" s="323">
        <f t="shared" si="73"/>
        <v>524</v>
      </c>
      <c r="D530" s="324" t="s">
        <v>1</v>
      </c>
      <c r="E530" s="324">
        <v>12</v>
      </c>
      <c r="F530" s="324" t="s">
        <v>20</v>
      </c>
      <c r="G530" s="325">
        <v>24</v>
      </c>
      <c r="H530" s="325">
        <v>285</v>
      </c>
      <c r="I530" s="327" t="s">
        <v>23</v>
      </c>
      <c r="K530" s="323">
        <f t="shared" si="80"/>
        <v>524</v>
      </c>
      <c r="L530" s="324" t="s">
        <v>1</v>
      </c>
      <c r="M530" s="324">
        <v>11</v>
      </c>
      <c r="N530" s="324" t="s">
        <v>19</v>
      </c>
      <c r="O530" s="325">
        <v>14</v>
      </c>
      <c r="P530" s="325">
        <v>157</v>
      </c>
      <c r="Q530" s="327" t="s">
        <v>23</v>
      </c>
      <c r="S530" s="323">
        <f t="shared" si="81"/>
        <v>524</v>
      </c>
      <c r="T530" s="324" t="s">
        <v>1</v>
      </c>
      <c r="U530" s="324">
        <v>10</v>
      </c>
      <c r="V530" s="324" t="s">
        <v>19</v>
      </c>
      <c r="W530" s="325">
        <v>21</v>
      </c>
      <c r="X530" s="325">
        <v>251</v>
      </c>
      <c r="Y530" s="327" t="s">
        <v>23</v>
      </c>
      <c r="AA530" s="341" t="str">
        <f t="shared" si="74"/>
        <v>x</v>
      </c>
      <c r="AB530" s="342">
        <f t="shared" si="74"/>
        <v>24</v>
      </c>
      <c r="AC530" s="343" t="str">
        <f t="shared" si="75"/>
        <v>x</v>
      </c>
      <c r="AD530" s="343">
        <f t="shared" si="75"/>
        <v>285</v>
      </c>
      <c r="AE530" s="342">
        <f t="shared" si="76"/>
        <v>14</v>
      </c>
      <c r="AF530" s="342" t="str">
        <f t="shared" si="76"/>
        <v>x</v>
      </c>
      <c r="AG530" s="343">
        <f t="shared" si="77"/>
        <v>157</v>
      </c>
      <c r="AH530" s="343" t="str">
        <f t="shared" si="77"/>
        <v>x</v>
      </c>
      <c r="AI530" s="342">
        <f t="shared" si="78"/>
        <v>21</v>
      </c>
      <c r="AJ530" s="342" t="str">
        <f t="shared" si="78"/>
        <v>x</v>
      </c>
      <c r="AK530" s="343">
        <f t="shared" si="79"/>
        <v>251</v>
      </c>
      <c r="AL530" s="348" t="str">
        <f t="shared" si="79"/>
        <v>x</v>
      </c>
      <c r="AN530" s="342" t="str">
        <f>IF(ISERROR(VLOOKUP($I530,'TB. Bantuan'!$C$3:$E$28,2,0)=0),"x",VLOOKUP($I530,'TB. Bantuan'!$C$3:$E$28,2,0))</f>
        <v>N</v>
      </c>
      <c r="AO530" s="342" t="str">
        <f>IF(ISERROR(VLOOKUP($Q530,'TB. Bantuan'!$C$3:$E$28,2,0)=0),"x",VLOOKUP($Q530,'TB. Bantuan'!$C$3:$E$28,2,0))</f>
        <v>N</v>
      </c>
      <c r="AP530" s="342" t="str">
        <f>IF(ISERROR(VLOOKUP($Y530,'TB. Bantuan'!$C$3:$E$28,2,0)=0),"x",VLOOKUP($Y530,'TB. Bantuan'!$C$3:$E$28,2,0))</f>
        <v>N</v>
      </c>
    </row>
    <row r="531" spans="2:42">
      <c r="B531" s="319" t="s">
        <v>21</v>
      </c>
      <c r="C531" s="323">
        <f t="shared" si="73"/>
        <v>525</v>
      </c>
      <c r="D531" s="324" t="s">
        <v>1</v>
      </c>
      <c r="E531" s="324">
        <v>12</v>
      </c>
      <c r="F531" s="324" t="s">
        <v>20</v>
      </c>
      <c r="G531" s="325">
        <v>19</v>
      </c>
      <c r="H531" s="325">
        <v>154</v>
      </c>
      <c r="I531" s="327" t="s">
        <v>23</v>
      </c>
      <c r="K531" s="323">
        <f t="shared" si="80"/>
        <v>525</v>
      </c>
      <c r="L531" s="324" t="s">
        <v>1</v>
      </c>
      <c r="M531" s="324">
        <v>11</v>
      </c>
      <c r="N531" s="324" t="s">
        <v>19</v>
      </c>
      <c r="O531" s="325">
        <v>25</v>
      </c>
      <c r="P531" s="325">
        <v>265</v>
      </c>
      <c r="Q531" s="327" t="s">
        <v>23</v>
      </c>
      <c r="S531" s="323">
        <f t="shared" si="81"/>
        <v>525</v>
      </c>
      <c r="T531" s="324" t="s">
        <v>1</v>
      </c>
      <c r="U531" s="324">
        <v>10</v>
      </c>
      <c r="V531" s="324" t="s">
        <v>19</v>
      </c>
      <c r="W531" s="325">
        <v>17</v>
      </c>
      <c r="X531" s="325">
        <v>148</v>
      </c>
      <c r="Y531" s="327" t="s">
        <v>23</v>
      </c>
      <c r="AA531" s="341" t="str">
        <f t="shared" si="74"/>
        <v>x</v>
      </c>
      <c r="AB531" s="342">
        <f t="shared" si="74"/>
        <v>19</v>
      </c>
      <c r="AC531" s="343" t="str">
        <f t="shared" si="75"/>
        <v>x</v>
      </c>
      <c r="AD531" s="343">
        <f t="shared" si="75"/>
        <v>154</v>
      </c>
      <c r="AE531" s="342">
        <f t="shared" si="76"/>
        <v>25</v>
      </c>
      <c r="AF531" s="342" t="str">
        <f t="shared" si="76"/>
        <v>x</v>
      </c>
      <c r="AG531" s="343">
        <f t="shared" si="77"/>
        <v>265</v>
      </c>
      <c r="AH531" s="343" t="str">
        <f t="shared" si="77"/>
        <v>x</v>
      </c>
      <c r="AI531" s="342">
        <f t="shared" si="78"/>
        <v>17</v>
      </c>
      <c r="AJ531" s="342" t="str">
        <f t="shared" si="78"/>
        <v>x</v>
      </c>
      <c r="AK531" s="343">
        <f t="shared" si="79"/>
        <v>148</v>
      </c>
      <c r="AL531" s="348" t="str">
        <f t="shared" si="79"/>
        <v>x</v>
      </c>
      <c r="AN531" s="342" t="str">
        <f>IF(ISERROR(VLOOKUP($I531,'TB. Bantuan'!$C$3:$E$28,2,0)=0),"x",VLOOKUP($I531,'TB. Bantuan'!$C$3:$E$28,2,0))</f>
        <v>N</v>
      </c>
      <c r="AO531" s="342" t="str">
        <f>IF(ISERROR(VLOOKUP($Q531,'TB. Bantuan'!$C$3:$E$28,2,0)=0),"x",VLOOKUP($Q531,'TB. Bantuan'!$C$3:$E$28,2,0))</f>
        <v>N</v>
      </c>
      <c r="AP531" s="342" t="str">
        <f>IF(ISERROR(VLOOKUP($Y531,'TB. Bantuan'!$C$3:$E$28,2,0)=0),"x",VLOOKUP($Y531,'TB. Bantuan'!$C$3:$E$28,2,0))</f>
        <v>N</v>
      </c>
    </row>
    <row r="532" spans="2:42">
      <c r="B532" s="319" t="s">
        <v>21</v>
      </c>
      <c r="C532" s="323">
        <f t="shared" si="73"/>
        <v>526</v>
      </c>
      <c r="D532" s="324" t="s">
        <v>1</v>
      </c>
      <c r="E532" s="324">
        <v>12</v>
      </c>
      <c r="F532" s="324" t="s">
        <v>20</v>
      </c>
      <c r="G532" s="325">
        <v>22</v>
      </c>
      <c r="H532" s="325">
        <v>187</v>
      </c>
      <c r="I532" s="327" t="s">
        <v>23</v>
      </c>
      <c r="K532" s="323">
        <f t="shared" si="80"/>
        <v>526</v>
      </c>
      <c r="L532" s="324" t="s">
        <v>1</v>
      </c>
      <c r="M532" s="324">
        <v>11</v>
      </c>
      <c r="N532" s="324" t="s">
        <v>19</v>
      </c>
      <c r="O532" s="325">
        <v>14</v>
      </c>
      <c r="P532" s="325">
        <v>147</v>
      </c>
      <c r="Q532" s="327" t="s">
        <v>23</v>
      </c>
      <c r="S532" s="323">
        <f t="shared" si="81"/>
        <v>526</v>
      </c>
      <c r="T532" s="324" t="s">
        <v>1</v>
      </c>
      <c r="U532" s="324">
        <v>10</v>
      </c>
      <c r="V532" s="324" t="s">
        <v>19</v>
      </c>
      <c r="W532" s="325">
        <v>24</v>
      </c>
      <c r="X532" s="325">
        <v>246</v>
      </c>
      <c r="Y532" s="327" t="s">
        <v>23</v>
      </c>
      <c r="AA532" s="341" t="str">
        <f t="shared" si="74"/>
        <v>x</v>
      </c>
      <c r="AB532" s="342">
        <f t="shared" si="74"/>
        <v>22</v>
      </c>
      <c r="AC532" s="343" t="str">
        <f t="shared" si="75"/>
        <v>x</v>
      </c>
      <c r="AD532" s="343">
        <f t="shared" si="75"/>
        <v>187</v>
      </c>
      <c r="AE532" s="342">
        <f t="shared" si="76"/>
        <v>14</v>
      </c>
      <c r="AF532" s="342" t="str">
        <f t="shared" si="76"/>
        <v>x</v>
      </c>
      <c r="AG532" s="343">
        <f t="shared" si="77"/>
        <v>147</v>
      </c>
      <c r="AH532" s="343" t="str">
        <f t="shared" si="77"/>
        <v>x</v>
      </c>
      <c r="AI532" s="342">
        <f t="shared" si="78"/>
        <v>24</v>
      </c>
      <c r="AJ532" s="342" t="str">
        <f t="shared" si="78"/>
        <v>x</v>
      </c>
      <c r="AK532" s="343">
        <f t="shared" si="79"/>
        <v>246</v>
      </c>
      <c r="AL532" s="348" t="str">
        <f t="shared" si="79"/>
        <v>x</v>
      </c>
      <c r="AN532" s="342" t="str">
        <f>IF(ISERROR(VLOOKUP($I532,'TB. Bantuan'!$C$3:$E$28,2,0)=0),"x",VLOOKUP($I532,'TB. Bantuan'!$C$3:$E$28,2,0))</f>
        <v>N</v>
      </c>
      <c r="AO532" s="342" t="str">
        <f>IF(ISERROR(VLOOKUP($Q532,'TB. Bantuan'!$C$3:$E$28,2,0)=0),"x",VLOOKUP($Q532,'TB. Bantuan'!$C$3:$E$28,2,0))</f>
        <v>N</v>
      </c>
      <c r="AP532" s="342" t="str">
        <f>IF(ISERROR(VLOOKUP($Y532,'TB. Bantuan'!$C$3:$E$28,2,0)=0),"x",VLOOKUP($Y532,'TB. Bantuan'!$C$3:$E$28,2,0))</f>
        <v>N</v>
      </c>
    </row>
    <row r="533" spans="2:42">
      <c r="B533" s="319" t="s">
        <v>21</v>
      </c>
      <c r="C533" s="323">
        <f t="shared" si="73"/>
        <v>527</v>
      </c>
      <c r="D533" s="324" t="s">
        <v>1</v>
      </c>
      <c r="E533" s="324">
        <v>12</v>
      </c>
      <c r="F533" s="324" t="s">
        <v>20</v>
      </c>
      <c r="G533" s="325">
        <v>10</v>
      </c>
      <c r="H533" s="325">
        <v>64</v>
      </c>
      <c r="I533" s="327" t="s">
        <v>23</v>
      </c>
      <c r="K533" s="323">
        <f t="shared" si="80"/>
        <v>527</v>
      </c>
      <c r="L533" s="324" t="s">
        <v>1</v>
      </c>
      <c r="M533" s="324">
        <v>11</v>
      </c>
      <c r="N533" s="324" t="s">
        <v>19</v>
      </c>
      <c r="O533" s="325">
        <v>24</v>
      </c>
      <c r="P533" s="325">
        <v>325</v>
      </c>
      <c r="Q533" s="327" t="s">
        <v>22</v>
      </c>
      <c r="S533" s="323">
        <f t="shared" si="81"/>
        <v>527</v>
      </c>
      <c r="T533" s="324" t="s">
        <v>1</v>
      </c>
      <c r="U533" s="324">
        <v>10</v>
      </c>
      <c r="V533" s="324" t="s">
        <v>19</v>
      </c>
      <c r="W533" s="325">
        <v>20.5</v>
      </c>
      <c r="X533" s="325">
        <v>147</v>
      </c>
      <c r="Y533" s="327" t="s">
        <v>23</v>
      </c>
      <c r="AA533" s="341" t="str">
        <f t="shared" si="74"/>
        <v>x</v>
      </c>
      <c r="AB533" s="342">
        <f t="shared" si="74"/>
        <v>10</v>
      </c>
      <c r="AC533" s="343" t="str">
        <f t="shared" si="75"/>
        <v>x</v>
      </c>
      <c r="AD533" s="343">
        <f t="shared" si="75"/>
        <v>64</v>
      </c>
      <c r="AE533" s="342">
        <f t="shared" si="76"/>
        <v>24</v>
      </c>
      <c r="AF533" s="342" t="str">
        <f t="shared" si="76"/>
        <v>x</v>
      </c>
      <c r="AG533" s="343">
        <f t="shared" si="77"/>
        <v>325</v>
      </c>
      <c r="AH533" s="343" t="str">
        <f t="shared" si="77"/>
        <v>x</v>
      </c>
      <c r="AI533" s="342">
        <f t="shared" si="78"/>
        <v>20.5</v>
      </c>
      <c r="AJ533" s="342" t="str">
        <f t="shared" si="78"/>
        <v>x</v>
      </c>
      <c r="AK533" s="343">
        <f t="shared" si="79"/>
        <v>147</v>
      </c>
      <c r="AL533" s="348" t="str">
        <f t="shared" si="79"/>
        <v>x</v>
      </c>
      <c r="AN533" s="342" t="str">
        <f>IF(ISERROR(VLOOKUP($I533,'TB. Bantuan'!$C$3:$E$28,2,0)=0),"x",VLOOKUP($I533,'TB. Bantuan'!$C$3:$E$28,2,0))</f>
        <v>N</v>
      </c>
      <c r="AO533" s="342" t="str">
        <f>IF(ISERROR(VLOOKUP($Q533,'TB. Bantuan'!$C$3:$E$28,2,0)=0),"x",VLOOKUP($Q533,'TB. Bantuan'!$C$3:$E$28,2,0))</f>
        <v>T2</v>
      </c>
      <c r="AP533" s="342" t="str">
        <f>IF(ISERROR(VLOOKUP($Y533,'TB. Bantuan'!$C$3:$E$28,2,0)=0),"x",VLOOKUP($Y533,'TB. Bantuan'!$C$3:$E$28,2,0))</f>
        <v>N</v>
      </c>
    </row>
    <row r="534" spans="2:42">
      <c r="B534" s="319" t="s">
        <v>21</v>
      </c>
      <c r="C534" s="323">
        <f t="shared" si="73"/>
        <v>528</v>
      </c>
      <c r="D534" s="324" t="s">
        <v>1</v>
      </c>
      <c r="E534" s="324">
        <v>12</v>
      </c>
      <c r="F534" s="324" t="s">
        <v>20</v>
      </c>
      <c r="G534" s="325">
        <v>13</v>
      </c>
      <c r="H534" s="325">
        <v>148</v>
      </c>
      <c r="I534" s="327" t="s">
        <v>23</v>
      </c>
      <c r="K534" s="323">
        <f t="shared" si="80"/>
        <v>528</v>
      </c>
      <c r="L534" s="324" t="s">
        <v>1</v>
      </c>
      <c r="M534" s="324">
        <v>11</v>
      </c>
      <c r="N534" s="324" t="s">
        <v>19</v>
      </c>
      <c r="O534" s="325">
        <v>22</v>
      </c>
      <c r="P534" s="325">
        <v>154</v>
      </c>
      <c r="Q534" s="327" t="s">
        <v>23</v>
      </c>
      <c r="S534" s="323">
        <f t="shared" si="81"/>
        <v>528</v>
      </c>
      <c r="T534" s="324" t="s">
        <v>1</v>
      </c>
      <c r="U534" s="324">
        <v>10</v>
      </c>
      <c r="V534" s="324" t="s">
        <v>19</v>
      </c>
      <c r="W534" s="325">
        <v>25.5</v>
      </c>
      <c r="X534" s="325">
        <v>305</v>
      </c>
      <c r="Y534" s="327" t="s">
        <v>23</v>
      </c>
      <c r="AA534" s="341" t="str">
        <f t="shared" si="74"/>
        <v>x</v>
      </c>
      <c r="AB534" s="342">
        <f t="shared" si="74"/>
        <v>13</v>
      </c>
      <c r="AC534" s="343" t="str">
        <f t="shared" si="75"/>
        <v>x</v>
      </c>
      <c r="AD534" s="343">
        <f t="shared" si="75"/>
        <v>148</v>
      </c>
      <c r="AE534" s="342">
        <f t="shared" si="76"/>
        <v>22</v>
      </c>
      <c r="AF534" s="342" t="str">
        <f t="shared" si="76"/>
        <v>x</v>
      </c>
      <c r="AG534" s="343">
        <f t="shared" si="77"/>
        <v>154</v>
      </c>
      <c r="AH534" s="343" t="str">
        <f t="shared" si="77"/>
        <v>x</v>
      </c>
      <c r="AI534" s="342">
        <f t="shared" si="78"/>
        <v>25.5</v>
      </c>
      <c r="AJ534" s="342" t="str">
        <f t="shared" si="78"/>
        <v>x</v>
      </c>
      <c r="AK534" s="343">
        <f t="shared" si="79"/>
        <v>305</v>
      </c>
      <c r="AL534" s="348" t="str">
        <f t="shared" si="79"/>
        <v>x</v>
      </c>
      <c r="AN534" s="342" t="str">
        <f>IF(ISERROR(VLOOKUP($I534,'TB. Bantuan'!$C$3:$E$28,2,0)=0),"x",VLOOKUP($I534,'TB. Bantuan'!$C$3:$E$28,2,0))</f>
        <v>N</v>
      </c>
      <c r="AO534" s="342" t="str">
        <f>IF(ISERROR(VLOOKUP($Q534,'TB. Bantuan'!$C$3:$E$28,2,0)=0),"x",VLOOKUP($Q534,'TB. Bantuan'!$C$3:$E$28,2,0))</f>
        <v>N</v>
      </c>
      <c r="AP534" s="342" t="str">
        <f>IF(ISERROR(VLOOKUP($Y534,'TB. Bantuan'!$C$3:$E$28,2,0)=0),"x",VLOOKUP($Y534,'TB. Bantuan'!$C$3:$E$28,2,0))</f>
        <v>N</v>
      </c>
    </row>
    <row r="535" spans="2:42">
      <c r="B535" s="319" t="s">
        <v>21</v>
      </c>
      <c r="C535" s="323">
        <f t="shared" si="73"/>
        <v>529</v>
      </c>
      <c r="D535" s="324" t="s">
        <v>1</v>
      </c>
      <c r="E535" s="324">
        <v>12</v>
      </c>
      <c r="F535" s="324" t="s">
        <v>20</v>
      </c>
      <c r="G535" s="325">
        <v>15</v>
      </c>
      <c r="H535" s="325">
        <v>240</v>
      </c>
      <c r="I535" s="327" t="s">
        <v>23</v>
      </c>
      <c r="K535" s="323">
        <f t="shared" si="80"/>
        <v>529</v>
      </c>
      <c r="L535" s="324" t="s">
        <v>1</v>
      </c>
      <c r="M535" s="324">
        <v>11</v>
      </c>
      <c r="N535" s="324" t="s">
        <v>19</v>
      </c>
      <c r="O535" s="325">
        <v>23</v>
      </c>
      <c r="P535" s="325">
        <v>685</v>
      </c>
      <c r="Q535" s="327" t="s">
        <v>34</v>
      </c>
      <c r="S535" s="323">
        <f t="shared" si="81"/>
        <v>529</v>
      </c>
      <c r="T535" s="324" t="s">
        <v>1</v>
      </c>
      <c r="U535" s="324">
        <v>10</v>
      </c>
      <c r="V535" s="324" t="s">
        <v>19</v>
      </c>
      <c r="W535" s="325">
        <v>21.5</v>
      </c>
      <c r="X535" s="325">
        <v>161</v>
      </c>
      <c r="Y535" s="327" t="s">
        <v>23</v>
      </c>
      <c r="AA535" s="341" t="str">
        <f t="shared" si="74"/>
        <v>x</v>
      </c>
      <c r="AB535" s="342">
        <f t="shared" si="74"/>
        <v>15</v>
      </c>
      <c r="AC535" s="343" t="str">
        <f t="shared" si="75"/>
        <v>x</v>
      </c>
      <c r="AD535" s="343">
        <f t="shared" si="75"/>
        <v>240</v>
      </c>
      <c r="AE535" s="342">
        <f t="shared" si="76"/>
        <v>23</v>
      </c>
      <c r="AF535" s="342" t="str">
        <f t="shared" si="76"/>
        <v>x</v>
      </c>
      <c r="AG535" s="343">
        <f t="shared" si="77"/>
        <v>685</v>
      </c>
      <c r="AH535" s="343" t="str">
        <f t="shared" si="77"/>
        <v>x</v>
      </c>
      <c r="AI535" s="342">
        <f t="shared" si="78"/>
        <v>21.5</v>
      </c>
      <c r="AJ535" s="342" t="str">
        <f t="shared" si="78"/>
        <v>x</v>
      </c>
      <c r="AK535" s="343">
        <f t="shared" si="79"/>
        <v>161</v>
      </c>
      <c r="AL535" s="348" t="str">
        <f t="shared" si="79"/>
        <v>x</v>
      </c>
      <c r="AN535" s="342" t="str">
        <f>IF(ISERROR(VLOOKUP($I535,'TB. Bantuan'!$C$3:$E$28,2,0)=0),"x",VLOOKUP($I535,'TB. Bantuan'!$C$3:$E$28,2,0))</f>
        <v>N</v>
      </c>
      <c r="AO535" s="342" t="str">
        <f>IF(ISERROR(VLOOKUP($Q535,'TB. Bantuan'!$C$3:$E$28,2,0)=0),"x",VLOOKUP($Q535,'TB. Bantuan'!$C$3:$E$28,2,0))</f>
        <v>K</v>
      </c>
      <c r="AP535" s="342" t="str">
        <f>IF(ISERROR(VLOOKUP($Y535,'TB. Bantuan'!$C$3:$E$28,2,0)=0),"x",VLOOKUP($Y535,'TB. Bantuan'!$C$3:$E$28,2,0))</f>
        <v>N</v>
      </c>
    </row>
    <row r="536" spans="2:42">
      <c r="B536" s="319" t="s">
        <v>21</v>
      </c>
      <c r="C536" s="323">
        <f t="shared" si="73"/>
        <v>530</v>
      </c>
      <c r="D536" s="324" t="s">
        <v>1</v>
      </c>
      <c r="E536" s="324">
        <v>12</v>
      </c>
      <c r="F536" s="324" t="s">
        <v>20</v>
      </c>
      <c r="G536" s="325">
        <v>21</v>
      </c>
      <c r="H536" s="325">
        <v>265</v>
      </c>
      <c r="I536" s="327" t="s">
        <v>23</v>
      </c>
      <c r="K536" s="323">
        <f t="shared" si="80"/>
        <v>530</v>
      </c>
      <c r="L536" s="324" t="s">
        <v>1</v>
      </c>
      <c r="M536" s="324">
        <v>11</v>
      </c>
      <c r="N536" s="324" t="s">
        <v>19</v>
      </c>
      <c r="O536" s="325">
        <v>25</v>
      </c>
      <c r="P536" s="325">
        <v>315</v>
      </c>
      <c r="Q536" s="327" t="s">
        <v>23</v>
      </c>
      <c r="S536" s="323">
        <f t="shared" si="81"/>
        <v>530</v>
      </c>
      <c r="T536" s="324" t="s">
        <v>1</v>
      </c>
      <c r="U536" s="324">
        <v>10</v>
      </c>
      <c r="V536" s="324" t="s">
        <v>19</v>
      </c>
      <c r="W536" s="325">
        <v>20.5</v>
      </c>
      <c r="X536" s="325">
        <v>184</v>
      </c>
      <c r="Y536" s="327" t="s">
        <v>23</v>
      </c>
      <c r="AA536" s="341" t="str">
        <f t="shared" si="74"/>
        <v>x</v>
      </c>
      <c r="AB536" s="342">
        <f t="shared" si="74"/>
        <v>21</v>
      </c>
      <c r="AC536" s="343" t="str">
        <f t="shared" si="75"/>
        <v>x</v>
      </c>
      <c r="AD536" s="343">
        <f t="shared" si="75"/>
        <v>265</v>
      </c>
      <c r="AE536" s="342">
        <f t="shared" si="76"/>
        <v>25</v>
      </c>
      <c r="AF536" s="342" t="str">
        <f t="shared" si="76"/>
        <v>x</v>
      </c>
      <c r="AG536" s="343">
        <f t="shared" si="77"/>
        <v>315</v>
      </c>
      <c r="AH536" s="343" t="str">
        <f t="shared" si="77"/>
        <v>x</v>
      </c>
      <c r="AI536" s="342">
        <f t="shared" si="78"/>
        <v>20.5</v>
      </c>
      <c r="AJ536" s="342" t="str">
        <f t="shared" si="78"/>
        <v>x</v>
      </c>
      <c r="AK536" s="343">
        <f t="shared" si="79"/>
        <v>184</v>
      </c>
      <c r="AL536" s="348" t="str">
        <f t="shared" si="79"/>
        <v>x</v>
      </c>
      <c r="AN536" s="342" t="str">
        <f>IF(ISERROR(VLOOKUP($I536,'TB. Bantuan'!$C$3:$E$28,2,0)=0),"x",VLOOKUP($I536,'TB. Bantuan'!$C$3:$E$28,2,0))</f>
        <v>N</v>
      </c>
      <c r="AO536" s="342" t="str">
        <f>IF(ISERROR(VLOOKUP($Q536,'TB. Bantuan'!$C$3:$E$28,2,0)=0),"x",VLOOKUP($Q536,'TB. Bantuan'!$C$3:$E$28,2,0))</f>
        <v>N</v>
      </c>
      <c r="AP536" s="342" t="str">
        <f>IF(ISERROR(VLOOKUP($Y536,'TB. Bantuan'!$C$3:$E$28,2,0)=0),"x",VLOOKUP($Y536,'TB. Bantuan'!$C$3:$E$28,2,0))</f>
        <v>N</v>
      </c>
    </row>
    <row r="537" spans="2:42">
      <c r="B537" s="319" t="s">
        <v>21</v>
      </c>
      <c r="C537" s="323">
        <f t="shared" si="73"/>
        <v>531</v>
      </c>
      <c r="D537" s="324" t="s">
        <v>1</v>
      </c>
      <c r="E537" s="324">
        <v>12</v>
      </c>
      <c r="F537" s="324" t="s">
        <v>20</v>
      </c>
      <c r="G537" s="325">
        <v>18</v>
      </c>
      <c r="H537" s="325">
        <v>178</v>
      </c>
      <c r="I537" s="327" t="s">
        <v>23</v>
      </c>
      <c r="K537" s="323">
        <f t="shared" si="80"/>
        <v>531</v>
      </c>
      <c r="L537" s="324" t="s">
        <v>1</v>
      </c>
      <c r="M537" s="324">
        <v>11</v>
      </c>
      <c r="N537" s="324" t="s">
        <v>19</v>
      </c>
      <c r="O537" s="325">
        <v>22.2</v>
      </c>
      <c r="P537" s="325">
        <v>234</v>
      </c>
      <c r="Q537" s="327" t="s">
        <v>24</v>
      </c>
      <c r="S537" s="323">
        <f t="shared" si="81"/>
        <v>531</v>
      </c>
      <c r="T537" s="324" t="s">
        <v>1</v>
      </c>
      <c r="U537" s="324">
        <v>10</v>
      </c>
      <c r="V537" s="324" t="s">
        <v>19</v>
      </c>
      <c r="W537" s="325">
        <v>19</v>
      </c>
      <c r="X537" s="325">
        <v>256</v>
      </c>
      <c r="Y537" s="327" t="s">
        <v>23</v>
      </c>
      <c r="AA537" s="341" t="str">
        <f t="shared" si="74"/>
        <v>x</v>
      </c>
      <c r="AB537" s="342">
        <f t="shared" si="74"/>
        <v>18</v>
      </c>
      <c r="AC537" s="343" t="str">
        <f t="shared" si="75"/>
        <v>x</v>
      </c>
      <c r="AD537" s="343">
        <f t="shared" si="75"/>
        <v>178</v>
      </c>
      <c r="AE537" s="342">
        <f t="shared" si="76"/>
        <v>22.2</v>
      </c>
      <c r="AF537" s="342" t="str">
        <f t="shared" si="76"/>
        <v>x</v>
      </c>
      <c r="AG537" s="343">
        <f t="shared" si="77"/>
        <v>234</v>
      </c>
      <c r="AH537" s="343" t="str">
        <f t="shared" si="77"/>
        <v>x</v>
      </c>
      <c r="AI537" s="342">
        <f t="shared" si="78"/>
        <v>19</v>
      </c>
      <c r="AJ537" s="342" t="str">
        <f t="shared" si="78"/>
        <v>x</v>
      </c>
      <c r="AK537" s="343">
        <f t="shared" si="79"/>
        <v>256</v>
      </c>
      <c r="AL537" s="348" t="str">
        <f t="shared" si="79"/>
        <v>x</v>
      </c>
      <c r="AN537" s="342" t="str">
        <f>IF(ISERROR(VLOOKUP($I537,'TB. Bantuan'!$C$3:$E$28,2,0)=0),"x",VLOOKUP($I537,'TB. Bantuan'!$C$3:$E$28,2,0))</f>
        <v>N</v>
      </c>
      <c r="AO537" s="342" t="str">
        <f>IF(ISERROR(VLOOKUP($Q537,'TB. Bantuan'!$C$3:$E$28,2,0)=0),"x",VLOOKUP($Q537,'TB. Bantuan'!$C$3:$E$28,2,0))</f>
        <v>DT</v>
      </c>
      <c r="AP537" s="342" t="str">
        <f>IF(ISERROR(VLOOKUP($Y537,'TB. Bantuan'!$C$3:$E$28,2,0)=0),"x",VLOOKUP($Y537,'TB. Bantuan'!$C$3:$E$28,2,0))</f>
        <v>N</v>
      </c>
    </row>
    <row r="538" spans="2:42">
      <c r="B538" s="319" t="s">
        <v>21</v>
      </c>
      <c r="C538" s="323">
        <f t="shared" si="73"/>
        <v>532</v>
      </c>
      <c r="D538" s="324" t="s">
        <v>1</v>
      </c>
      <c r="E538" s="324">
        <v>12</v>
      </c>
      <c r="F538" s="324" t="s">
        <v>20</v>
      </c>
      <c r="G538" s="325">
        <v>20</v>
      </c>
      <c r="H538" s="325">
        <v>233</v>
      </c>
      <c r="I538" s="327" t="s">
        <v>23</v>
      </c>
      <c r="K538" s="323">
        <f t="shared" si="80"/>
        <v>532</v>
      </c>
      <c r="L538" s="324" t="s">
        <v>1</v>
      </c>
      <c r="M538" s="324">
        <v>11</v>
      </c>
      <c r="N538" s="324" t="s">
        <v>19</v>
      </c>
      <c r="O538" s="325">
        <v>23.5</v>
      </c>
      <c r="P538" s="325">
        <v>374</v>
      </c>
      <c r="Q538" s="327" t="s">
        <v>23</v>
      </c>
      <c r="S538" s="323">
        <f t="shared" si="81"/>
        <v>532</v>
      </c>
      <c r="T538" s="324" t="s">
        <v>1</v>
      </c>
      <c r="U538" s="324">
        <v>10</v>
      </c>
      <c r="V538" s="324" t="s">
        <v>19</v>
      </c>
      <c r="W538" s="325">
        <v>26</v>
      </c>
      <c r="X538" s="325">
        <v>323</v>
      </c>
      <c r="Y538" s="327" t="s">
        <v>23</v>
      </c>
      <c r="AA538" s="341" t="str">
        <f t="shared" si="74"/>
        <v>x</v>
      </c>
      <c r="AB538" s="342">
        <f t="shared" si="74"/>
        <v>20</v>
      </c>
      <c r="AC538" s="343" t="str">
        <f t="shared" si="75"/>
        <v>x</v>
      </c>
      <c r="AD538" s="343">
        <f t="shared" si="75"/>
        <v>233</v>
      </c>
      <c r="AE538" s="342">
        <f t="shared" si="76"/>
        <v>23.5</v>
      </c>
      <c r="AF538" s="342" t="str">
        <f t="shared" si="76"/>
        <v>x</v>
      </c>
      <c r="AG538" s="343">
        <f t="shared" si="77"/>
        <v>374</v>
      </c>
      <c r="AH538" s="343" t="str">
        <f t="shared" si="77"/>
        <v>x</v>
      </c>
      <c r="AI538" s="342">
        <f t="shared" si="78"/>
        <v>26</v>
      </c>
      <c r="AJ538" s="342" t="str">
        <f t="shared" si="78"/>
        <v>x</v>
      </c>
      <c r="AK538" s="343">
        <f t="shared" si="79"/>
        <v>323</v>
      </c>
      <c r="AL538" s="348" t="str">
        <f t="shared" si="79"/>
        <v>x</v>
      </c>
      <c r="AN538" s="342" t="str">
        <f>IF(ISERROR(VLOOKUP($I538,'TB. Bantuan'!$C$3:$E$28,2,0)=0),"x",VLOOKUP($I538,'TB. Bantuan'!$C$3:$E$28,2,0))</f>
        <v>N</v>
      </c>
      <c r="AO538" s="342" t="str">
        <f>IF(ISERROR(VLOOKUP($Q538,'TB. Bantuan'!$C$3:$E$28,2,0)=0),"x",VLOOKUP($Q538,'TB. Bantuan'!$C$3:$E$28,2,0))</f>
        <v>N</v>
      </c>
      <c r="AP538" s="342" t="str">
        <f>IF(ISERROR(VLOOKUP($Y538,'TB. Bantuan'!$C$3:$E$28,2,0)=0),"x",VLOOKUP($Y538,'TB. Bantuan'!$C$3:$E$28,2,0))</f>
        <v>N</v>
      </c>
    </row>
    <row r="539" spans="2:42">
      <c r="B539" s="319" t="s">
        <v>21</v>
      </c>
      <c r="C539" s="323">
        <f t="shared" si="73"/>
        <v>533</v>
      </c>
      <c r="D539" s="324" t="s">
        <v>1</v>
      </c>
      <c r="E539" s="324">
        <v>12</v>
      </c>
      <c r="F539" s="324" t="s">
        <v>20</v>
      </c>
      <c r="G539" s="325">
        <v>19.5</v>
      </c>
      <c r="H539" s="325">
        <v>196</v>
      </c>
      <c r="I539" s="327" t="s">
        <v>23</v>
      </c>
      <c r="K539" s="323">
        <f t="shared" si="80"/>
        <v>533</v>
      </c>
      <c r="L539" s="324" t="s">
        <v>1</v>
      </c>
      <c r="M539" s="324">
        <v>11</v>
      </c>
      <c r="N539" s="324" t="s">
        <v>19</v>
      </c>
      <c r="O539" s="325">
        <v>11</v>
      </c>
      <c r="P539" s="325">
        <v>82</v>
      </c>
      <c r="Q539" s="327" t="s">
        <v>24</v>
      </c>
      <c r="S539" s="323">
        <f t="shared" si="81"/>
        <v>533</v>
      </c>
      <c r="T539" s="324" t="s">
        <v>1</v>
      </c>
      <c r="U539" s="324">
        <v>10</v>
      </c>
      <c r="V539" s="324" t="s">
        <v>19</v>
      </c>
      <c r="W539" s="325">
        <v>22.5</v>
      </c>
      <c r="X539" s="325">
        <v>204</v>
      </c>
      <c r="Y539" s="327" t="s">
        <v>23</v>
      </c>
      <c r="AA539" s="341" t="str">
        <f t="shared" si="74"/>
        <v>x</v>
      </c>
      <c r="AB539" s="342">
        <f t="shared" si="74"/>
        <v>19.5</v>
      </c>
      <c r="AC539" s="343" t="str">
        <f t="shared" si="75"/>
        <v>x</v>
      </c>
      <c r="AD539" s="343">
        <f t="shared" si="75"/>
        <v>196</v>
      </c>
      <c r="AE539" s="342">
        <f t="shared" si="76"/>
        <v>11</v>
      </c>
      <c r="AF539" s="342" t="str">
        <f t="shared" si="76"/>
        <v>x</v>
      </c>
      <c r="AG539" s="343">
        <f t="shared" si="77"/>
        <v>82</v>
      </c>
      <c r="AH539" s="343" t="str">
        <f t="shared" si="77"/>
        <v>x</v>
      </c>
      <c r="AI539" s="342">
        <f t="shared" si="78"/>
        <v>22.5</v>
      </c>
      <c r="AJ539" s="342" t="str">
        <f t="shared" si="78"/>
        <v>x</v>
      </c>
      <c r="AK539" s="343">
        <f t="shared" si="79"/>
        <v>204</v>
      </c>
      <c r="AL539" s="348" t="str">
        <f t="shared" si="79"/>
        <v>x</v>
      </c>
      <c r="AN539" s="342" t="str">
        <f>IF(ISERROR(VLOOKUP($I539,'TB. Bantuan'!$C$3:$E$28,2,0)=0),"x",VLOOKUP($I539,'TB. Bantuan'!$C$3:$E$28,2,0))</f>
        <v>N</v>
      </c>
      <c r="AO539" s="342" t="str">
        <f>IF(ISERROR(VLOOKUP($Q539,'TB. Bantuan'!$C$3:$E$28,2,0)=0),"x",VLOOKUP($Q539,'TB. Bantuan'!$C$3:$E$28,2,0))</f>
        <v>DT</v>
      </c>
      <c r="AP539" s="342" t="str">
        <f>IF(ISERROR(VLOOKUP($Y539,'TB. Bantuan'!$C$3:$E$28,2,0)=0),"x",VLOOKUP($Y539,'TB. Bantuan'!$C$3:$E$28,2,0))</f>
        <v>N</v>
      </c>
    </row>
    <row r="540" spans="2:42">
      <c r="B540" s="319" t="s">
        <v>21</v>
      </c>
      <c r="C540" s="323">
        <f t="shared" si="73"/>
        <v>534</v>
      </c>
      <c r="D540" s="324" t="s">
        <v>1</v>
      </c>
      <c r="E540" s="324">
        <v>12</v>
      </c>
      <c r="F540" s="324" t="s">
        <v>20</v>
      </c>
      <c r="G540" s="325">
        <v>23</v>
      </c>
      <c r="H540" s="325">
        <v>273</v>
      </c>
      <c r="I540" s="327" t="s">
        <v>23</v>
      </c>
      <c r="K540" s="323">
        <f t="shared" si="80"/>
        <v>534</v>
      </c>
      <c r="L540" s="324" t="s">
        <v>1</v>
      </c>
      <c r="M540" s="324">
        <v>11</v>
      </c>
      <c r="N540" s="324" t="s">
        <v>19</v>
      </c>
      <c r="O540" s="325">
        <v>18</v>
      </c>
      <c r="P540" s="325">
        <v>151</v>
      </c>
      <c r="Q540" s="327" t="s">
        <v>23</v>
      </c>
      <c r="S540" s="323">
        <f t="shared" si="81"/>
        <v>534</v>
      </c>
      <c r="T540" s="324" t="s">
        <v>1</v>
      </c>
      <c r="U540" s="324">
        <v>10</v>
      </c>
      <c r="V540" s="324" t="s">
        <v>19</v>
      </c>
      <c r="W540" s="325">
        <v>20</v>
      </c>
      <c r="X540" s="325">
        <v>202</v>
      </c>
      <c r="Y540" s="327" t="s">
        <v>23</v>
      </c>
      <c r="AA540" s="341" t="str">
        <f t="shared" si="74"/>
        <v>x</v>
      </c>
      <c r="AB540" s="342">
        <f t="shared" si="74"/>
        <v>23</v>
      </c>
      <c r="AC540" s="343" t="str">
        <f t="shared" si="75"/>
        <v>x</v>
      </c>
      <c r="AD540" s="343">
        <f t="shared" si="75"/>
        <v>273</v>
      </c>
      <c r="AE540" s="342">
        <f t="shared" si="76"/>
        <v>18</v>
      </c>
      <c r="AF540" s="342" t="str">
        <f t="shared" si="76"/>
        <v>x</v>
      </c>
      <c r="AG540" s="343">
        <f t="shared" si="77"/>
        <v>151</v>
      </c>
      <c r="AH540" s="343" t="str">
        <f t="shared" si="77"/>
        <v>x</v>
      </c>
      <c r="AI540" s="342">
        <f t="shared" si="78"/>
        <v>20</v>
      </c>
      <c r="AJ540" s="342" t="str">
        <f t="shared" si="78"/>
        <v>x</v>
      </c>
      <c r="AK540" s="343">
        <f t="shared" si="79"/>
        <v>202</v>
      </c>
      <c r="AL540" s="348" t="str">
        <f t="shared" si="79"/>
        <v>x</v>
      </c>
      <c r="AN540" s="342" t="str">
        <f>IF(ISERROR(VLOOKUP($I540,'TB. Bantuan'!$C$3:$E$28,2,0)=0),"x",VLOOKUP($I540,'TB. Bantuan'!$C$3:$E$28,2,0))</f>
        <v>N</v>
      </c>
      <c r="AO540" s="342" t="str">
        <f>IF(ISERROR(VLOOKUP($Q540,'TB. Bantuan'!$C$3:$E$28,2,0)=0),"x",VLOOKUP($Q540,'TB. Bantuan'!$C$3:$E$28,2,0))</f>
        <v>N</v>
      </c>
      <c r="AP540" s="342" t="str">
        <f>IF(ISERROR(VLOOKUP($Y540,'TB. Bantuan'!$C$3:$E$28,2,0)=0),"x",VLOOKUP($Y540,'TB. Bantuan'!$C$3:$E$28,2,0))</f>
        <v>N</v>
      </c>
    </row>
    <row r="541" spans="2:42">
      <c r="B541" s="319" t="s">
        <v>21</v>
      </c>
      <c r="C541" s="323">
        <f t="shared" si="73"/>
        <v>535</v>
      </c>
      <c r="D541" s="324" t="s">
        <v>1</v>
      </c>
      <c r="E541" s="324">
        <v>12</v>
      </c>
      <c r="F541" s="324" t="s">
        <v>20</v>
      </c>
      <c r="G541" s="325">
        <v>19</v>
      </c>
      <c r="H541" s="325">
        <v>245</v>
      </c>
      <c r="I541" s="327" t="s">
        <v>23</v>
      </c>
      <c r="K541" s="323">
        <f t="shared" si="80"/>
        <v>535</v>
      </c>
      <c r="L541" s="324" t="s">
        <v>1</v>
      </c>
      <c r="M541" s="324">
        <v>11</v>
      </c>
      <c r="N541" s="324" t="s">
        <v>19</v>
      </c>
      <c r="O541" s="325">
        <v>23</v>
      </c>
      <c r="P541" s="325">
        <v>240</v>
      </c>
      <c r="Q541" s="327" t="s">
        <v>23</v>
      </c>
      <c r="S541" s="323">
        <f t="shared" si="81"/>
        <v>535</v>
      </c>
      <c r="T541" s="324" t="s">
        <v>1</v>
      </c>
      <c r="U541" s="324">
        <v>10</v>
      </c>
      <c r="V541" s="324" t="s">
        <v>19</v>
      </c>
      <c r="W541" s="325">
        <v>23</v>
      </c>
      <c r="X541" s="325">
        <v>306</v>
      </c>
      <c r="Y541" s="327" t="s">
        <v>23</v>
      </c>
      <c r="AA541" s="341" t="str">
        <f t="shared" si="74"/>
        <v>x</v>
      </c>
      <c r="AB541" s="342">
        <f t="shared" si="74"/>
        <v>19</v>
      </c>
      <c r="AC541" s="343" t="str">
        <f t="shared" si="75"/>
        <v>x</v>
      </c>
      <c r="AD541" s="343">
        <f t="shared" si="75"/>
        <v>245</v>
      </c>
      <c r="AE541" s="342">
        <f t="shared" si="76"/>
        <v>23</v>
      </c>
      <c r="AF541" s="342" t="str">
        <f t="shared" si="76"/>
        <v>x</v>
      </c>
      <c r="AG541" s="343">
        <f t="shared" si="77"/>
        <v>240</v>
      </c>
      <c r="AH541" s="343" t="str">
        <f t="shared" si="77"/>
        <v>x</v>
      </c>
      <c r="AI541" s="342">
        <f t="shared" si="78"/>
        <v>23</v>
      </c>
      <c r="AJ541" s="342" t="str">
        <f t="shared" si="78"/>
        <v>x</v>
      </c>
      <c r="AK541" s="343">
        <f t="shared" si="79"/>
        <v>306</v>
      </c>
      <c r="AL541" s="348" t="str">
        <f t="shared" si="79"/>
        <v>x</v>
      </c>
      <c r="AN541" s="342" t="str">
        <f>IF(ISERROR(VLOOKUP($I541,'TB. Bantuan'!$C$3:$E$28,2,0)=0),"x",VLOOKUP($I541,'TB. Bantuan'!$C$3:$E$28,2,0))</f>
        <v>N</v>
      </c>
      <c r="AO541" s="342" t="str">
        <f>IF(ISERROR(VLOOKUP($Q541,'TB. Bantuan'!$C$3:$E$28,2,0)=0),"x",VLOOKUP($Q541,'TB. Bantuan'!$C$3:$E$28,2,0))</f>
        <v>N</v>
      </c>
      <c r="AP541" s="342" t="str">
        <f>IF(ISERROR(VLOOKUP($Y541,'TB. Bantuan'!$C$3:$E$28,2,0)=0),"x",VLOOKUP($Y541,'TB. Bantuan'!$C$3:$E$28,2,0))</f>
        <v>N</v>
      </c>
    </row>
    <row r="542" spans="2:42">
      <c r="B542" s="319" t="s">
        <v>21</v>
      </c>
      <c r="C542" s="323">
        <f t="shared" si="73"/>
        <v>536</v>
      </c>
      <c r="D542" s="324" t="s">
        <v>1</v>
      </c>
      <c r="E542" s="324">
        <v>12</v>
      </c>
      <c r="F542" s="324" t="s">
        <v>20</v>
      </c>
      <c r="G542" s="325">
        <v>21</v>
      </c>
      <c r="H542" s="325">
        <v>235</v>
      </c>
      <c r="I542" s="327" t="s">
        <v>23</v>
      </c>
      <c r="K542" s="323">
        <f t="shared" si="80"/>
        <v>536</v>
      </c>
      <c r="L542" s="324" t="s">
        <v>1</v>
      </c>
      <c r="M542" s="324">
        <v>11</v>
      </c>
      <c r="N542" s="324" t="s">
        <v>19</v>
      </c>
      <c r="O542" s="325">
        <v>26</v>
      </c>
      <c r="P542" s="325">
        <v>200</v>
      </c>
      <c r="Q542" s="327" t="s">
        <v>23</v>
      </c>
      <c r="S542" s="323">
        <f t="shared" si="81"/>
        <v>536</v>
      </c>
      <c r="T542" s="324" t="s">
        <v>1</v>
      </c>
      <c r="U542" s="324">
        <v>10</v>
      </c>
      <c r="V542" s="324" t="s">
        <v>19</v>
      </c>
      <c r="W542" s="325">
        <v>24.5</v>
      </c>
      <c r="X542" s="325">
        <v>317</v>
      </c>
      <c r="Y542" s="327" t="s">
        <v>23</v>
      </c>
      <c r="AA542" s="341" t="str">
        <f t="shared" si="74"/>
        <v>x</v>
      </c>
      <c r="AB542" s="342">
        <f t="shared" si="74"/>
        <v>21</v>
      </c>
      <c r="AC542" s="343" t="str">
        <f t="shared" si="75"/>
        <v>x</v>
      </c>
      <c r="AD542" s="343">
        <f t="shared" si="75"/>
        <v>235</v>
      </c>
      <c r="AE542" s="342">
        <f t="shared" si="76"/>
        <v>26</v>
      </c>
      <c r="AF542" s="342" t="str">
        <f t="shared" si="76"/>
        <v>x</v>
      </c>
      <c r="AG542" s="343">
        <f t="shared" si="77"/>
        <v>200</v>
      </c>
      <c r="AH542" s="343" t="str">
        <f t="shared" si="77"/>
        <v>x</v>
      </c>
      <c r="AI542" s="342">
        <f t="shared" si="78"/>
        <v>24.5</v>
      </c>
      <c r="AJ542" s="342" t="str">
        <f t="shared" si="78"/>
        <v>x</v>
      </c>
      <c r="AK542" s="343">
        <f t="shared" si="79"/>
        <v>317</v>
      </c>
      <c r="AL542" s="348" t="str">
        <f t="shared" si="79"/>
        <v>x</v>
      </c>
      <c r="AN542" s="342" t="str">
        <f>IF(ISERROR(VLOOKUP($I542,'TB. Bantuan'!$C$3:$E$28,2,0)=0),"x",VLOOKUP($I542,'TB. Bantuan'!$C$3:$E$28,2,0))</f>
        <v>N</v>
      </c>
      <c r="AO542" s="342" t="str">
        <f>IF(ISERROR(VLOOKUP($Q542,'TB. Bantuan'!$C$3:$E$28,2,0)=0),"x",VLOOKUP($Q542,'TB. Bantuan'!$C$3:$E$28,2,0))</f>
        <v>N</v>
      </c>
      <c r="AP542" s="342" t="str">
        <f>IF(ISERROR(VLOOKUP($Y542,'TB. Bantuan'!$C$3:$E$28,2,0)=0),"x",VLOOKUP($Y542,'TB. Bantuan'!$C$3:$E$28,2,0))</f>
        <v>N</v>
      </c>
    </row>
    <row r="543" spans="2:42">
      <c r="B543" s="319" t="s">
        <v>21</v>
      </c>
      <c r="C543" s="323">
        <f t="shared" si="73"/>
        <v>537</v>
      </c>
      <c r="D543" s="324" t="s">
        <v>1</v>
      </c>
      <c r="E543" s="324">
        <v>12</v>
      </c>
      <c r="F543" s="324" t="s">
        <v>20</v>
      </c>
      <c r="G543" s="325">
        <v>9</v>
      </c>
      <c r="H543" s="325">
        <v>56</v>
      </c>
      <c r="I543" s="327" t="s">
        <v>23</v>
      </c>
      <c r="K543" s="323">
        <f t="shared" si="80"/>
        <v>537</v>
      </c>
      <c r="L543" s="324" t="s">
        <v>1</v>
      </c>
      <c r="M543" s="324">
        <v>11</v>
      </c>
      <c r="N543" s="324" t="s">
        <v>19</v>
      </c>
      <c r="O543" s="325">
        <v>28</v>
      </c>
      <c r="P543" s="325">
        <v>400</v>
      </c>
      <c r="Q543" s="327" t="s">
        <v>23</v>
      </c>
      <c r="S543" s="323">
        <f t="shared" si="81"/>
        <v>537</v>
      </c>
      <c r="T543" s="324" t="s">
        <v>1</v>
      </c>
      <c r="U543" s="324">
        <v>10</v>
      </c>
      <c r="V543" s="324" t="s">
        <v>19</v>
      </c>
      <c r="W543" s="325">
        <v>21</v>
      </c>
      <c r="X543" s="325">
        <v>269</v>
      </c>
      <c r="Y543" s="327" t="s">
        <v>23</v>
      </c>
      <c r="AA543" s="341" t="str">
        <f t="shared" si="74"/>
        <v>x</v>
      </c>
      <c r="AB543" s="342">
        <f t="shared" si="74"/>
        <v>9</v>
      </c>
      <c r="AC543" s="343" t="str">
        <f t="shared" si="75"/>
        <v>x</v>
      </c>
      <c r="AD543" s="343">
        <f t="shared" si="75"/>
        <v>56</v>
      </c>
      <c r="AE543" s="342">
        <f t="shared" si="76"/>
        <v>28</v>
      </c>
      <c r="AF543" s="342" t="str">
        <f t="shared" si="76"/>
        <v>x</v>
      </c>
      <c r="AG543" s="343">
        <f t="shared" si="77"/>
        <v>400</v>
      </c>
      <c r="AH543" s="343" t="str">
        <f t="shared" si="77"/>
        <v>x</v>
      </c>
      <c r="AI543" s="342">
        <f t="shared" si="78"/>
        <v>21</v>
      </c>
      <c r="AJ543" s="342" t="str">
        <f t="shared" si="78"/>
        <v>x</v>
      </c>
      <c r="AK543" s="343">
        <f t="shared" si="79"/>
        <v>269</v>
      </c>
      <c r="AL543" s="348" t="str">
        <f t="shared" si="79"/>
        <v>x</v>
      </c>
      <c r="AN543" s="342" t="str">
        <f>IF(ISERROR(VLOOKUP($I543,'TB. Bantuan'!$C$3:$E$28,2,0)=0),"x",VLOOKUP($I543,'TB. Bantuan'!$C$3:$E$28,2,0))</f>
        <v>N</v>
      </c>
      <c r="AO543" s="342" t="str">
        <f>IF(ISERROR(VLOOKUP($Q543,'TB. Bantuan'!$C$3:$E$28,2,0)=0),"x",VLOOKUP($Q543,'TB. Bantuan'!$C$3:$E$28,2,0))</f>
        <v>N</v>
      </c>
      <c r="AP543" s="342" t="str">
        <f>IF(ISERROR(VLOOKUP($Y543,'TB. Bantuan'!$C$3:$E$28,2,0)=0),"x",VLOOKUP($Y543,'TB. Bantuan'!$C$3:$E$28,2,0))</f>
        <v>N</v>
      </c>
    </row>
    <row r="544" spans="2:42">
      <c r="B544" s="319" t="s">
        <v>21</v>
      </c>
      <c r="C544" s="323">
        <f t="shared" si="73"/>
        <v>538</v>
      </c>
      <c r="D544" s="324" t="s">
        <v>1</v>
      </c>
      <c r="E544" s="324">
        <v>12</v>
      </c>
      <c r="F544" s="324" t="s">
        <v>20</v>
      </c>
      <c r="G544" s="325">
        <v>17.5</v>
      </c>
      <c r="H544" s="325">
        <v>184</v>
      </c>
      <c r="I544" s="327" t="s">
        <v>23</v>
      </c>
      <c r="K544" s="323">
        <f t="shared" si="80"/>
        <v>538</v>
      </c>
      <c r="L544" s="324" t="s">
        <v>1</v>
      </c>
      <c r="M544" s="324">
        <v>11</v>
      </c>
      <c r="N544" s="324" t="s">
        <v>19</v>
      </c>
      <c r="O544" s="325">
        <v>26</v>
      </c>
      <c r="P544" s="325">
        <v>271</v>
      </c>
      <c r="Q544" s="327" t="s">
        <v>23</v>
      </c>
      <c r="S544" s="323">
        <f t="shared" si="81"/>
        <v>538</v>
      </c>
      <c r="T544" s="324" t="s">
        <v>1</v>
      </c>
      <c r="U544" s="324">
        <v>10</v>
      </c>
      <c r="V544" s="324" t="s">
        <v>19</v>
      </c>
      <c r="W544" s="325">
        <v>19</v>
      </c>
      <c r="X544" s="325">
        <v>212</v>
      </c>
      <c r="Y544" s="327" t="s">
        <v>23</v>
      </c>
      <c r="AA544" s="341" t="str">
        <f t="shared" si="74"/>
        <v>x</v>
      </c>
      <c r="AB544" s="342">
        <f t="shared" si="74"/>
        <v>17.5</v>
      </c>
      <c r="AC544" s="343" t="str">
        <f t="shared" si="75"/>
        <v>x</v>
      </c>
      <c r="AD544" s="343">
        <f t="shared" si="75"/>
        <v>184</v>
      </c>
      <c r="AE544" s="342">
        <f t="shared" si="76"/>
        <v>26</v>
      </c>
      <c r="AF544" s="342" t="str">
        <f t="shared" si="76"/>
        <v>x</v>
      </c>
      <c r="AG544" s="343">
        <f t="shared" si="77"/>
        <v>271</v>
      </c>
      <c r="AH544" s="343" t="str">
        <f t="shared" si="77"/>
        <v>x</v>
      </c>
      <c r="AI544" s="342">
        <f t="shared" si="78"/>
        <v>19</v>
      </c>
      <c r="AJ544" s="342" t="str">
        <f t="shared" si="78"/>
        <v>x</v>
      </c>
      <c r="AK544" s="343">
        <f t="shared" si="79"/>
        <v>212</v>
      </c>
      <c r="AL544" s="348" t="str">
        <f t="shared" si="79"/>
        <v>x</v>
      </c>
      <c r="AN544" s="342" t="str">
        <f>IF(ISERROR(VLOOKUP($I544,'TB. Bantuan'!$C$3:$E$28,2,0)=0),"x",VLOOKUP($I544,'TB. Bantuan'!$C$3:$E$28,2,0))</f>
        <v>N</v>
      </c>
      <c r="AO544" s="342" t="str">
        <f>IF(ISERROR(VLOOKUP($Q544,'TB. Bantuan'!$C$3:$E$28,2,0)=0),"x",VLOOKUP($Q544,'TB. Bantuan'!$C$3:$E$28,2,0))</f>
        <v>N</v>
      </c>
      <c r="AP544" s="342" t="str">
        <f>IF(ISERROR(VLOOKUP($Y544,'TB. Bantuan'!$C$3:$E$28,2,0)=0),"x",VLOOKUP($Y544,'TB. Bantuan'!$C$3:$E$28,2,0))</f>
        <v>N</v>
      </c>
    </row>
    <row r="545" spans="2:42">
      <c r="B545" s="319" t="s">
        <v>21</v>
      </c>
      <c r="C545" s="323">
        <f t="shared" si="73"/>
        <v>539</v>
      </c>
      <c r="D545" s="324" t="s">
        <v>1</v>
      </c>
      <c r="E545" s="324">
        <v>12</v>
      </c>
      <c r="F545" s="324" t="s">
        <v>20</v>
      </c>
      <c r="G545" s="325">
        <v>20</v>
      </c>
      <c r="H545" s="325">
        <v>241</v>
      </c>
      <c r="I545" s="327" t="s">
        <v>23</v>
      </c>
      <c r="K545" s="323">
        <f t="shared" si="80"/>
        <v>539</v>
      </c>
      <c r="L545" s="324" t="s">
        <v>1</v>
      </c>
      <c r="M545" s="324">
        <v>11</v>
      </c>
      <c r="N545" s="324" t="s">
        <v>19</v>
      </c>
      <c r="O545" s="325">
        <v>25</v>
      </c>
      <c r="P545" s="325">
        <v>314</v>
      </c>
      <c r="Q545" s="327" t="s">
        <v>23</v>
      </c>
      <c r="S545" s="323">
        <f t="shared" si="81"/>
        <v>539</v>
      </c>
      <c r="T545" s="324" t="s">
        <v>1</v>
      </c>
      <c r="U545" s="324">
        <v>10</v>
      </c>
      <c r="V545" s="324" t="s">
        <v>19</v>
      </c>
      <c r="W545" s="325">
        <v>18</v>
      </c>
      <c r="X545" s="325">
        <v>414</v>
      </c>
      <c r="Y545" s="327" t="s">
        <v>33</v>
      </c>
      <c r="AA545" s="341" t="str">
        <f t="shared" si="74"/>
        <v>x</v>
      </c>
      <c r="AB545" s="342">
        <f t="shared" si="74"/>
        <v>20</v>
      </c>
      <c r="AC545" s="343" t="str">
        <f t="shared" si="75"/>
        <v>x</v>
      </c>
      <c r="AD545" s="343">
        <f t="shared" si="75"/>
        <v>241</v>
      </c>
      <c r="AE545" s="342">
        <f t="shared" si="76"/>
        <v>25</v>
      </c>
      <c r="AF545" s="342" t="str">
        <f t="shared" si="76"/>
        <v>x</v>
      </c>
      <c r="AG545" s="343">
        <f t="shared" si="77"/>
        <v>314</v>
      </c>
      <c r="AH545" s="343" t="str">
        <f t="shared" si="77"/>
        <v>x</v>
      </c>
      <c r="AI545" s="342">
        <f t="shared" si="78"/>
        <v>18</v>
      </c>
      <c r="AJ545" s="342" t="str">
        <f t="shared" si="78"/>
        <v>x</v>
      </c>
      <c r="AK545" s="343">
        <f t="shared" si="79"/>
        <v>414</v>
      </c>
      <c r="AL545" s="348" t="str">
        <f t="shared" si="79"/>
        <v>x</v>
      </c>
      <c r="AN545" s="342" t="str">
        <f>IF(ISERROR(VLOOKUP($I545,'TB. Bantuan'!$C$3:$E$28,2,0)=0),"x",VLOOKUP($I545,'TB. Bantuan'!$C$3:$E$28,2,0))</f>
        <v>N</v>
      </c>
      <c r="AO545" s="342" t="str">
        <f>IF(ISERROR(VLOOKUP($Q545,'TB. Bantuan'!$C$3:$E$28,2,0)=0),"x",VLOOKUP($Q545,'TB. Bantuan'!$C$3:$E$28,2,0))</f>
        <v>N</v>
      </c>
      <c r="AP545" s="342" t="str">
        <f>IF(ISERROR(VLOOKUP($Y545,'TB. Bantuan'!$C$3:$E$28,2,0)=0),"x",VLOOKUP($Y545,'TB. Bantuan'!$C$3:$E$28,2,0))</f>
        <v>C3</v>
      </c>
    </row>
    <row r="546" spans="2:42">
      <c r="B546" s="319" t="s">
        <v>21</v>
      </c>
      <c r="C546" s="323">
        <f t="shared" si="73"/>
        <v>540</v>
      </c>
      <c r="D546" s="324" t="s">
        <v>1</v>
      </c>
      <c r="E546" s="324">
        <v>12</v>
      </c>
      <c r="F546" s="324" t="s">
        <v>20</v>
      </c>
      <c r="G546" s="325">
        <v>19</v>
      </c>
      <c r="H546" s="325">
        <v>212</v>
      </c>
      <c r="I546" s="327" t="s">
        <v>23</v>
      </c>
      <c r="K546" s="323">
        <f t="shared" si="80"/>
        <v>540</v>
      </c>
      <c r="L546" s="324" t="s">
        <v>1</v>
      </c>
      <c r="M546" s="324">
        <v>11</v>
      </c>
      <c r="N546" s="324" t="s">
        <v>19</v>
      </c>
      <c r="O546" s="325">
        <v>22</v>
      </c>
      <c r="P546" s="325">
        <v>177</v>
      </c>
      <c r="Q546" s="327" t="s">
        <v>23</v>
      </c>
      <c r="S546" s="323">
        <f t="shared" si="81"/>
        <v>540</v>
      </c>
      <c r="T546" s="324" t="s">
        <v>1</v>
      </c>
      <c r="U546" s="324">
        <v>10</v>
      </c>
      <c r="V546" s="324" t="s">
        <v>20</v>
      </c>
      <c r="W546" s="325">
        <v>14</v>
      </c>
      <c r="X546" s="325">
        <v>183</v>
      </c>
      <c r="Y546" s="327" t="s">
        <v>24</v>
      </c>
      <c r="AA546" s="341" t="str">
        <f t="shared" si="74"/>
        <v>x</v>
      </c>
      <c r="AB546" s="342">
        <f t="shared" si="74"/>
        <v>19</v>
      </c>
      <c r="AC546" s="343" t="str">
        <f t="shared" si="75"/>
        <v>x</v>
      </c>
      <c r="AD546" s="343">
        <f t="shared" si="75"/>
        <v>212</v>
      </c>
      <c r="AE546" s="342">
        <f t="shared" si="76"/>
        <v>22</v>
      </c>
      <c r="AF546" s="342" t="str">
        <f t="shared" si="76"/>
        <v>x</v>
      </c>
      <c r="AG546" s="343">
        <f t="shared" si="77"/>
        <v>177</v>
      </c>
      <c r="AH546" s="343" t="str">
        <f t="shared" si="77"/>
        <v>x</v>
      </c>
      <c r="AI546" s="342" t="str">
        <f t="shared" si="78"/>
        <v>x</v>
      </c>
      <c r="AJ546" s="342">
        <f t="shared" si="78"/>
        <v>14</v>
      </c>
      <c r="AK546" s="343" t="str">
        <f t="shared" si="79"/>
        <v>x</v>
      </c>
      <c r="AL546" s="348">
        <f t="shared" si="79"/>
        <v>183</v>
      </c>
      <c r="AN546" s="342" t="str">
        <f>IF(ISERROR(VLOOKUP($I546,'TB. Bantuan'!$C$3:$E$28,2,0)=0),"x",VLOOKUP($I546,'TB. Bantuan'!$C$3:$E$28,2,0))</f>
        <v>N</v>
      </c>
      <c r="AO546" s="342" t="str">
        <f>IF(ISERROR(VLOOKUP($Q546,'TB. Bantuan'!$C$3:$E$28,2,0)=0),"x",VLOOKUP($Q546,'TB. Bantuan'!$C$3:$E$28,2,0))</f>
        <v>N</v>
      </c>
      <c r="AP546" s="342" t="str">
        <f>IF(ISERROR(VLOOKUP($Y546,'TB. Bantuan'!$C$3:$E$28,2,0)=0),"x",VLOOKUP($Y546,'TB. Bantuan'!$C$3:$E$28,2,0))</f>
        <v>DT</v>
      </c>
    </row>
    <row r="547" spans="2:42">
      <c r="B547" s="319" t="s">
        <v>21</v>
      </c>
      <c r="C547" s="323">
        <f t="shared" si="73"/>
        <v>541</v>
      </c>
      <c r="D547" s="324" t="s">
        <v>1</v>
      </c>
      <c r="E547" s="324">
        <v>12</v>
      </c>
      <c r="F547" s="324" t="s">
        <v>20</v>
      </c>
      <c r="G547" s="325">
        <v>22</v>
      </c>
      <c r="H547" s="325">
        <v>280</v>
      </c>
      <c r="I547" s="327" t="s">
        <v>23</v>
      </c>
      <c r="K547" s="323">
        <f t="shared" si="80"/>
        <v>541</v>
      </c>
      <c r="L547" s="324" t="s">
        <v>1</v>
      </c>
      <c r="M547" s="324">
        <v>11</v>
      </c>
      <c r="N547" s="324" t="s">
        <v>19</v>
      </c>
      <c r="O547" s="325">
        <v>23</v>
      </c>
      <c r="P547" s="325">
        <v>245</v>
      </c>
      <c r="Q547" s="327" t="s">
        <v>23</v>
      </c>
      <c r="S547" s="323">
        <f t="shared" si="81"/>
        <v>541</v>
      </c>
      <c r="T547" s="324" t="s">
        <v>1</v>
      </c>
      <c r="U547" s="324">
        <v>10</v>
      </c>
      <c r="V547" s="324" t="s">
        <v>20</v>
      </c>
      <c r="W547" s="325">
        <v>21</v>
      </c>
      <c r="X547" s="325">
        <v>147</v>
      </c>
      <c r="Y547" s="327" t="s">
        <v>23</v>
      </c>
      <c r="AA547" s="341" t="str">
        <f t="shared" si="74"/>
        <v>x</v>
      </c>
      <c r="AB547" s="342">
        <f t="shared" si="74"/>
        <v>22</v>
      </c>
      <c r="AC547" s="343" t="str">
        <f t="shared" si="75"/>
        <v>x</v>
      </c>
      <c r="AD547" s="343">
        <f t="shared" si="75"/>
        <v>280</v>
      </c>
      <c r="AE547" s="342">
        <f t="shared" si="76"/>
        <v>23</v>
      </c>
      <c r="AF547" s="342" t="str">
        <f t="shared" si="76"/>
        <v>x</v>
      </c>
      <c r="AG547" s="343">
        <f t="shared" si="77"/>
        <v>245</v>
      </c>
      <c r="AH547" s="343" t="str">
        <f t="shared" si="77"/>
        <v>x</v>
      </c>
      <c r="AI547" s="342" t="str">
        <f t="shared" si="78"/>
        <v>x</v>
      </c>
      <c r="AJ547" s="342">
        <f t="shared" si="78"/>
        <v>21</v>
      </c>
      <c r="AK547" s="343" t="str">
        <f t="shared" si="79"/>
        <v>x</v>
      </c>
      <c r="AL547" s="348">
        <f t="shared" si="79"/>
        <v>147</v>
      </c>
      <c r="AN547" s="342" t="str">
        <f>IF(ISERROR(VLOOKUP($I547,'TB. Bantuan'!$C$3:$E$28,2,0)=0),"x",VLOOKUP($I547,'TB. Bantuan'!$C$3:$E$28,2,0))</f>
        <v>N</v>
      </c>
      <c r="AO547" s="342" t="str">
        <f>IF(ISERROR(VLOOKUP($Q547,'TB. Bantuan'!$C$3:$E$28,2,0)=0),"x",VLOOKUP($Q547,'TB. Bantuan'!$C$3:$E$28,2,0))</f>
        <v>N</v>
      </c>
      <c r="AP547" s="342" t="str">
        <f>IF(ISERROR(VLOOKUP($Y547,'TB. Bantuan'!$C$3:$E$28,2,0)=0),"x",VLOOKUP($Y547,'TB. Bantuan'!$C$3:$E$28,2,0))</f>
        <v>N</v>
      </c>
    </row>
    <row r="548" spans="2:42">
      <c r="B548" s="319" t="s">
        <v>21</v>
      </c>
      <c r="C548" s="323">
        <f t="shared" si="73"/>
        <v>542</v>
      </c>
      <c r="D548" s="324" t="s">
        <v>1</v>
      </c>
      <c r="E548" s="324">
        <v>12</v>
      </c>
      <c r="F548" s="324" t="s">
        <v>20</v>
      </c>
      <c r="G548" s="325">
        <v>12</v>
      </c>
      <c r="H548" s="325">
        <v>142</v>
      </c>
      <c r="I548" s="327" t="s">
        <v>23</v>
      </c>
      <c r="K548" s="323">
        <f t="shared" si="80"/>
        <v>542</v>
      </c>
      <c r="L548" s="324" t="s">
        <v>1</v>
      </c>
      <c r="M548" s="324">
        <v>11</v>
      </c>
      <c r="N548" s="324" t="s">
        <v>19</v>
      </c>
      <c r="O548" s="325">
        <v>25.5</v>
      </c>
      <c r="P548" s="325">
        <v>272</v>
      </c>
      <c r="Q548" s="327" t="s">
        <v>23</v>
      </c>
      <c r="S548" s="323">
        <f t="shared" si="81"/>
        <v>542</v>
      </c>
      <c r="T548" s="324" t="s">
        <v>1</v>
      </c>
      <c r="U548" s="324">
        <v>10</v>
      </c>
      <c r="V548" s="324" t="s">
        <v>20</v>
      </c>
      <c r="W548" s="325">
        <v>18</v>
      </c>
      <c r="X548" s="325">
        <v>131</v>
      </c>
      <c r="Y548" s="327" t="s">
        <v>23</v>
      </c>
      <c r="AA548" s="341" t="str">
        <f t="shared" si="74"/>
        <v>x</v>
      </c>
      <c r="AB548" s="342">
        <f t="shared" si="74"/>
        <v>12</v>
      </c>
      <c r="AC548" s="343" t="str">
        <f t="shared" si="75"/>
        <v>x</v>
      </c>
      <c r="AD548" s="343">
        <f t="shared" si="75"/>
        <v>142</v>
      </c>
      <c r="AE548" s="342">
        <f t="shared" si="76"/>
        <v>25.5</v>
      </c>
      <c r="AF548" s="342" t="str">
        <f t="shared" si="76"/>
        <v>x</v>
      </c>
      <c r="AG548" s="343">
        <f t="shared" si="77"/>
        <v>272</v>
      </c>
      <c r="AH548" s="343" t="str">
        <f t="shared" si="77"/>
        <v>x</v>
      </c>
      <c r="AI548" s="342" t="str">
        <f t="shared" si="78"/>
        <v>x</v>
      </c>
      <c r="AJ548" s="342">
        <f t="shared" si="78"/>
        <v>18</v>
      </c>
      <c r="AK548" s="343" t="str">
        <f t="shared" si="79"/>
        <v>x</v>
      </c>
      <c r="AL548" s="348">
        <f t="shared" si="79"/>
        <v>131</v>
      </c>
      <c r="AN548" s="342" t="str">
        <f>IF(ISERROR(VLOOKUP($I548,'TB. Bantuan'!$C$3:$E$28,2,0)=0),"x",VLOOKUP($I548,'TB. Bantuan'!$C$3:$E$28,2,0))</f>
        <v>N</v>
      </c>
      <c r="AO548" s="342" t="str">
        <f>IF(ISERROR(VLOOKUP($Q548,'TB. Bantuan'!$C$3:$E$28,2,0)=0),"x",VLOOKUP($Q548,'TB. Bantuan'!$C$3:$E$28,2,0))</f>
        <v>N</v>
      </c>
      <c r="AP548" s="342" t="str">
        <f>IF(ISERROR(VLOOKUP($Y548,'TB. Bantuan'!$C$3:$E$28,2,0)=0),"x",VLOOKUP($Y548,'TB. Bantuan'!$C$3:$E$28,2,0))</f>
        <v>N</v>
      </c>
    </row>
    <row r="549" spans="2:42">
      <c r="B549" s="319" t="s">
        <v>21</v>
      </c>
      <c r="C549" s="323">
        <f t="shared" si="73"/>
        <v>543</v>
      </c>
      <c r="D549" s="324" t="s">
        <v>1</v>
      </c>
      <c r="E549" s="324">
        <v>12</v>
      </c>
      <c r="F549" s="324" t="s">
        <v>20</v>
      </c>
      <c r="G549" s="325">
        <v>21</v>
      </c>
      <c r="H549" s="325">
        <v>214</v>
      </c>
      <c r="I549" s="327" t="s">
        <v>23</v>
      </c>
      <c r="K549" s="323">
        <f t="shared" si="80"/>
        <v>543</v>
      </c>
      <c r="L549" s="324" t="s">
        <v>1</v>
      </c>
      <c r="M549" s="324">
        <v>11</v>
      </c>
      <c r="N549" s="324" t="s">
        <v>19</v>
      </c>
      <c r="O549" s="325">
        <v>12</v>
      </c>
      <c r="P549" s="325">
        <v>76</v>
      </c>
      <c r="Q549" s="327" t="s">
        <v>24</v>
      </c>
      <c r="S549" s="323">
        <f t="shared" si="81"/>
        <v>543</v>
      </c>
      <c r="T549" s="324" t="s">
        <v>1</v>
      </c>
      <c r="U549" s="324">
        <v>10</v>
      </c>
      <c r="V549" s="324" t="s">
        <v>20</v>
      </c>
      <c r="W549" s="325">
        <v>21</v>
      </c>
      <c r="X549" s="325">
        <v>181</v>
      </c>
      <c r="Y549" s="327" t="s">
        <v>23</v>
      </c>
      <c r="AA549" s="341" t="str">
        <f t="shared" si="74"/>
        <v>x</v>
      </c>
      <c r="AB549" s="342">
        <f t="shared" si="74"/>
        <v>21</v>
      </c>
      <c r="AC549" s="343" t="str">
        <f t="shared" si="75"/>
        <v>x</v>
      </c>
      <c r="AD549" s="343">
        <f t="shared" si="75"/>
        <v>214</v>
      </c>
      <c r="AE549" s="342">
        <f t="shared" si="76"/>
        <v>12</v>
      </c>
      <c r="AF549" s="342" t="str">
        <f t="shared" si="76"/>
        <v>x</v>
      </c>
      <c r="AG549" s="343">
        <f t="shared" si="77"/>
        <v>76</v>
      </c>
      <c r="AH549" s="343" t="str">
        <f t="shared" si="77"/>
        <v>x</v>
      </c>
      <c r="AI549" s="342" t="str">
        <f t="shared" si="78"/>
        <v>x</v>
      </c>
      <c r="AJ549" s="342">
        <f t="shared" si="78"/>
        <v>21</v>
      </c>
      <c r="AK549" s="343" t="str">
        <f t="shared" si="79"/>
        <v>x</v>
      </c>
      <c r="AL549" s="348">
        <f t="shared" si="79"/>
        <v>181</v>
      </c>
      <c r="AN549" s="342" t="str">
        <f>IF(ISERROR(VLOOKUP($I549,'TB. Bantuan'!$C$3:$E$28,2,0)=0),"x",VLOOKUP($I549,'TB. Bantuan'!$C$3:$E$28,2,0))</f>
        <v>N</v>
      </c>
      <c r="AO549" s="342" t="str">
        <f>IF(ISERROR(VLOOKUP($Q549,'TB. Bantuan'!$C$3:$E$28,2,0)=0),"x",VLOOKUP($Q549,'TB. Bantuan'!$C$3:$E$28,2,0))</f>
        <v>DT</v>
      </c>
      <c r="AP549" s="342" t="str">
        <f>IF(ISERROR(VLOOKUP($Y549,'TB. Bantuan'!$C$3:$E$28,2,0)=0),"x",VLOOKUP($Y549,'TB. Bantuan'!$C$3:$E$28,2,0))</f>
        <v>N</v>
      </c>
    </row>
    <row r="550" spans="2:42">
      <c r="B550" s="319" t="s">
        <v>21</v>
      </c>
      <c r="C550" s="323">
        <f t="shared" si="73"/>
        <v>544</v>
      </c>
      <c r="D550" s="324" t="s">
        <v>1</v>
      </c>
      <c r="E550" s="324">
        <v>12</v>
      </c>
      <c r="F550" s="324" t="s">
        <v>20</v>
      </c>
      <c r="G550" s="325">
        <v>10</v>
      </c>
      <c r="H550" s="325">
        <v>64</v>
      </c>
      <c r="I550" s="327" t="s">
        <v>23</v>
      </c>
      <c r="K550" s="323">
        <f t="shared" si="80"/>
        <v>544</v>
      </c>
      <c r="L550" s="324" t="s">
        <v>1</v>
      </c>
      <c r="M550" s="324">
        <v>11</v>
      </c>
      <c r="N550" s="324" t="s">
        <v>19</v>
      </c>
      <c r="O550" s="325">
        <v>22</v>
      </c>
      <c r="P550" s="325">
        <v>264</v>
      </c>
      <c r="Q550" s="327" t="s">
        <v>23</v>
      </c>
      <c r="S550" s="323">
        <f t="shared" si="81"/>
        <v>544</v>
      </c>
      <c r="T550" s="324" t="s">
        <v>1</v>
      </c>
      <c r="U550" s="324">
        <v>10</v>
      </c>
      <c r="V550" s="324" t="s">
        <v>20</v>
      </c>
      <c r="W550" s="325">
        <v>19</v>
      </c>
      <c r="X550" s="325">
        <v>137</v>
      </c>
      <c r="Y550" s="327" t="s">
        <v>23</v>
      </c>
      <c r="AA550" s="341" t="str">
        <f t="shared" si="74"/>
        <v>x</v>
      </c>
      <c r="AB550" s="342">
        <f t="shared" si="74"/>
        <v>10</v>
      </c>
      <c r="AC550" s="343" t="str">
        <f t="shared" si="75"/>
        <v>x</v>
      </c>
      <c r="AD550" s="343">
        <f t="shared" si="75"/>
        <v>64</v>
      </c>
      <c r="AE550" s="342">
        <f t="shared" si="76"/>
        <v>22</v>
      </c>
      <c r="AF550" s="342" t="str">
        <f t="shared" si="76"/>
        <v>x</v>
      </c>
      <c r="AG550" s="343">
        <f t="shared" si="77"/>
        <v>264</v>
      </c>
      <c r="AH550" s="343" t="str">
        <f t="shared" si="77"/>
        <v>x</v>
      </c>
      <c r="AI550" s="342" t="str">
        <f t="shared" si="78"/>
        <v>x</v>
      </c>
      <c r="AJ550" s="342">
        <f t="shared" si="78"/>
        <v>19</v>
      </c>
      <c r="AK550" s="343" t="str">
        <f t="shared" si="79"/>
        <v>x</v>
      </c>
      <c r="AL550" s="348">
        <f t="shared" si="79"/>
        <v>137</v>
      </c>
      <c r="AN550" s="342" t="str">
        <f>IF(ISERROR(VLOOKUP($I550,'TB. Bantuan'!$C$3:$E$28,2,0)=0),"x",VLOOKUP($I550,'TB. Bantuan'!$C$3:$E$28,2,0))</f>
        <v>N</v>
      </c>
      <c r="AO550" s="342" t="str">
        <f>IF(ISERROR(VLOOKUP($Q550,'TB. Bantuan'!$C$3:$E$28,2,0)=0),"x",VLOOKUP($Q550,'TB. Bantuan'!$C$3:$E$28,2,0))</f>
        <v>N</v>
      </c>
      <c r="AP550" s="342" t="str">
        <f>IF(ISERROR(VLOOKUP($Y550,'TB. Bantuan'!$C$3:$E$28,2,0)=0),"x",VLOOKUP($Y550,'TB. Bantuan'!$C$3:$E$28,2,0))</f>
        <v>N</v>
      </c>
    </row>
    <row r="551" spans="2:42">
      <c r="B551" s="319" t="s">
        <v>21</v>
      </c>
      <c r="C551" s="323">
        <f t="shared" si="73"/>
        <v>545</v>
      </c>
      <c r="D551" s="324" t="s">
        <v>1</v>
      </c>
      <c r="E551" s="324">
        <v>12</v>
      </c>
      <c r="F551" s="324" t="s">
        <v>20</v>
      </c>
      <c r="G551" s="325">
        <v>20</v>
      </c>
      <c r="H551" s="325">
        <v>269</v>
      </c>
      <c r="I551" s="327" t="s">
        <v>23</v>
      </c>
      <c r="K551" s="323">
        <f t="shared" si="80"/>
        <v>545</v>
      </c>
      <c r="L551" s="324" t="s">
        <v>1</v>
      </c>
      <c r="M551" s="324">
        <v>11</v>
      </c>
      <c r="N551" s="324" t="s">
        <v>19</v>
      </c>
      <c r="O551" s="325">
        <v>27</v>
      </c>
      <c r="P551" s="325">
        <v>312</v>
      </c>
      <c r="Q551" s="327" t="s">
        <v>23</v>
      </c>
      <c r="S551" s="323">
        <f t="shared" si="81"/>
        <v>545</v>
      </c>
      <c r="T551" s="324" t="s">
        <v>1</v>
      </c>
      <c r="U551" s="324">
        <v>10</v>
      </c>
      <c r="V551" s="324" t="s">
        <v>20</v>
      </c>
      <c r="W551" s="325">
        <v>20</v>
      </c>
      <c r="X551" s="325">
        <v>194</v>
      </c>
      <c r="Y551" s="327" t="s">
        <v>23</v>
      </c>
      <c r="AA551" s="341" t="str">
        <f t="shared" si="74"/>
        <v>x</v>
      </c>
      <c r="AB551" s="342">
        <f t="shared" si="74"/>
        <v>20</v>
      </c>
      <c r="AC551" s="343" t="str">
        <f t="shared" si="75"/>
        <v>x</v>
      </c>
      <c r="AD551" s="343">
        <f t="shared" si="75"/>
        <v>269</v>
      </c>
      <c r="AE551" s="342">
        <f t="shared" si="76"/>
        <v>27</v>
      </c>
      <c r="AF551" s="342" t="str">
        <f t="shared" si="76"/>
        <v>x</v>
      </c>
      <c r="AG551" s="343">
        <f t="shared" si="77"/>
        <v>312</v>
      </c>
      <c r="AH551" s="343" t="str">
        <f t="shared" si="77"/>
        <v>x</v>
      </c>
      <c r="AI551" s="342" t="str">
        <f t="shared" si="78"/>
        <v>x</v>
      </c>
      <c r="AJ551" s="342">
        <f t="shared" si="78"/>
        <v>20</v>
      </c>
      <c r="AK551" s="343" t="str">
        <f t="shared" si="79"/>
        <v>x</v>
      </c>
      <c r="AL551" s="348">
        <f t="shared" si="79"/>
        <v>194</v>
      </c>
      <c r="AN551" s="342" t="str">
        <f>IF(ISERROR(VLOOKUP($I551,'TB. Bantuan'!$C$3:$E$28,2,0)=0),"x",VLOOKUP($I551,'TB. Bantuan'!$C$3:$E$28,2,0))</f>
        <v>N</v>
      </c>
      <c r="AO551" s="342" t="str">
        <f>IF(ISERROR(VLOOKUP($Q551,'TB. Bantuan'!$C$3:$E$28,2,0)=0),"x",VLOOKUP($Q551,'TB. Bantuan'!$C$3:$E$28,2,0))</f>
        <v>N</v>
      </c>
      <c r="AP551" s="342" t="str">
        <f>IF(ISERROR(VLOOKUP($Y551,'TB. Bantuan'!$C$3:$E$28,2,0)=0),"x",VLOOKUP($Y551,'TB. Bantuan'!$C$3:$E$28,2,0))</f>
        <v>N</v>
      </c>
    </row>
    <row r="552" spans="2:42">
      <c r="B552" s="319" t="s">
        <v>21</v>
      </c>
      <c r="C552" s="323">
        <f t="shared" si="73"/>
        <v>546</v>
      </c>
      <c r="D552" s="324" t="s">
        <v>1</v>
      </c>
      <c r="E552" s="324">
        <v>12</v>
      </c>
      <c r="F552" s="324" t="s">
        <v>20</v>
      </c>
      <c r="G552" s="325">
        <v>13</v>
      </c>
      <c r="H552" s="325">
        <v>91</v>
      </c>
      <c r="I552" s="327" t="s">
        <v>23</v>
      </c>
      <c r="K552" s="323">
        <f t="shared" si="80"/>
        <v>546</v>
      </c>
      <c r="L552" s="324" t="s">
        <v>1</v>
      </c>
      <c r="M552" s="324">
        <v>11</v>
      </c>
      <c r="N552" s="324" t="s">
        <v>19</v>
      </c>
      <c r="O552" s="325">
        <v>28</v>
      </c>
      <c r="P552" s="325">
        <v>312</v>
      </c>
      <c r="Q552" s="327" t="s">
        <v>23</v>
      </c>
      <c r="S552" s="323">
        <f t="shared" si="81"/>
        <v>546</v>
      </c>
      <c r="T552" s="324" t="s">
        <v>1</v>
      </c>
      <c r="U552" s="324">
        <v>10</v>
      </c>
      <c r="V552" s="324" t="s">
        <v>20</v>
      </c>
      <c r="W552" s="325">
        <v>27</v>
      </c>
      <c r="X552" s="325">
        <v>334</v>
      </c>
      <c r="Y552" s="327" t="s">
        <v>23</v>
      </c>
      <c r="AA552" s="341" t="str">
        <f t="shared" si="74"/>
        <v>x</v>
      </c>
      <c r="AB552" s="342">
        <f t="shared" si="74"/>
        <v>13</v>
      </c>
      <c r="AC552" s="343" t="str">
        <f t="shared" si="75"/>
        <v>x</v>
      </c>
      <c r="AD552" s="343">
        <f t="shared" si="75"/>
        <v>91</v>
      </c>
      <c r="AE552" s="342">
        <f t="shared" si="76"/>
        <v>28</v>
      </c>
      <c r="AF552" s="342" t="str">
        <f t="shared" si="76"/>
        <v>x</v>
      </c>
      <c r="AG552" s="343">
        <f t="shared" si="77"/>
        <v>312</v>
      </c>
      <c r="AH552" s="343" t="str">
        <f t="shared" si="77"/>
        <v>x</v>
      </c>
      <c r="AI552" s="342" t="str">
        <f t="shared" si="78"/>
        <v>x</v>
      </c>
      <c r="AJ552" s="342">
        <f t="shared" si="78"/>
        <v>27</v>
      </c>
      <c r="AK552" s="343" t="str">
        <f t="shared" si="79"/>
        <v>x</v>
      </c>
      <c r="AL552" s="348">
        <f t="shared" si="79"/>
        <v>334</v>
      </c>
      <c r="AN552" s="342" t="str">
        <f>IF(ISERROR(VLOOKUP($I552,'TB. Bantuan'!$C$3:$E$28,2,0)=0),"x",VLOOKUP($I552,'TB. Bantuan'!$C$3:$E$28,2,0))</f>
        <v>N</v>
      </c>
      <c r="AO552" s="342" t="str">
        <f>IF(ISERROR(VLOOKUP($Q552,'TB. Bantuan'!$C$3:$E$28,2,0)=0),"x",VLOOKUP($Q552,'TB. Bantuan'!$C$3:$E$28,2,0))</f>
        <v>N</v>
      </c>
      <c r="AP552" s="342" t="str">
        <f>IF(ISERROR(VLOOKUP($Y552,'TB. Bantuan'!$C$3:$E$28,2,0)=0),"x",VLOOKUP($Y552,'TB. Bantuan'!$C$3:$E$28,2,0))</f>
        <v>N</v>
      </c>
    </row>
    <row r="553" spans="2:42">
      <c r="B553" s="319" t="s">
        <v>21</v>
      </c>
      <c r="C553" s="323">
        <f t="shared" si="73"/>
        <v>547</v>
      </c>
      <c r="D553" s="324" t="s">
        <v>1</v>
      </c>
      <c r="E553" s="324">
        <v>12</v>
      </c>
      <c r="F553" s="324" t="s">
        <v>20</v>
      </c>
      <c r="G553" s="325">
        <v>20</v>
      </c>
      <c r="H553" s="325">
        <v>208</v>
      </c>
      <c r="I553" s="327" t="s">
        <v>23</v>
      </c>
      <c r="K553" s="323">
        <f t="shared" si="80"/>
        <v>547</v>
      </c>
      <c r="L553" s="324" t="s">
        <v>1</v>
      </c>
      <c r="M553" s="324">
        <v>11</v>
      </c>
      <c r="N553" s="324" t="s">
        <v>19</v>
      </c>
      <c r="O553" s="325">
        <v>25</v>
      </c>
      <c r="P553" s="325">
        <v>204</v>
      </c>
      <c r="Q553" s="327" t="s">
        <v>23</v>
      </c>
      <c r="S553" s="323">
        <f t="shared" si="81"/>
        <v>547</v>
      </c>
      <c r="T553" s="324" t="s">
        <v>1</v>
      </c>
      <c r="U553" s="324">
        <v>10</v>
      </c>
      <c r="V553" s="324" t="s">
        <v>20</v>
      </c>
      <c r="W553" s="325">
        <v>17</v>
      </c>
      <c r="X553" s="325">
        <v>61</v>
      </c>
      <c r="Y553" s="327" t="s">
        <v>23</v>
      </c>
      <c r="AA553" s="341" t="str">
        <f t="shared" si="74"/>
        <v>x</v>
      </c>
      <c r="AB553" s="342">
        <f t="shared" si="74"/>
        <v>20</v>
      </c>
      <c r="AC553" s="343" t="str">
        <f t="shared" si="75"/>
        <v>x</v>
      </c>
      <c r="AD553" s="343">
        <f t="shared" si="75"/>
        <v>208</v>
      </c>
      <c r="AE553" s="342">
        <f t="shared" si="76"/>
        <v>25</v>
      </c>
      <c r="AF553" s="342" t="str">
        <f t="shared" si="76"/>
        <v>x</v>
      </c>
      <c r="AG553" s="343">
        <f t="shared" si="77"/>
        <v>204</v>
      </c>
      <c r="AH553" s="343" t="str">
        <f t="shared" si="77"/>
        <v>x</v>
      </c>
      <c r="AI553" s="342" t="str">
        <f t="shared" si="78"/>
        <v>x</v>
      </c>
      <c r="AJ553" s="342">
        <f t="shared" si="78"/>
        <v>17</v>
      </c>
      <c r="AK553" s="343" t="str">
        <f t="shared" si="79"/>
        <v>x</v>
      </c>
      <c r="AL553" s="348">
        <f t="shared" si="79"/>
        <v>61</v>
      </c>
      <c r="AN553" s="342" t="str">
        <f>IF(ISERROR(VLOOKUP($I553,'TB. Bantuan'!$C$3:$E$28,2,0)=0),"x",VLOOKUP($I553,'TB. Bantuan'!$C$3:$E$28,2,0))</f>
        <v>N</v>
      </c>
      <c r="AO553" s="342" t="str">
        <f>IF(ISERROR(VLOOKUP($Q553,'TB. Bantuan'!$C$3:$E$28,2,0)=0),"x",VLOOKUP($Q553,'TB. Bantuan'!$C$3:$E$28,2,0))</f>
        <v>N</v>
      </c>
      <c r="AP553" s="342" t="str">
        <f>IF(ISERROR(VLOOKUP($Y553,'TB. Bantuan'!$C$3:$E$28,2,0)=0),"x",VLOOKUP($Y553,'TB. Bantuan'!$C$3:$E$28,2,0))</f>
        <v>N</v>
      </c>
    </row>
    <row r="554" spans="2:42">
      <c r="B554" s="319" t="s">
        <v>21</v>
      </c>
      <c r="C554" s="323">
        <f t="shared" si="73"/>
        <v>548</v>
      </c>
      <c r="D554" s="324" t="s">
        <v>1</v>
      </c>
      <c r="E554" s="324">
        <v>12</v>
      </c>
      <c r="F554" s="324" t="s">
        <v>20</v>
      </c>
      <c r="G554" s="325">
        <v>21</v>
      </c>
      <c r="H554" s="325">
        <v>255</v>
      </c>
      <c r="I554" s="327" t="s">
        <v>23</v>
      </c>
      <c r="K554" s="323">
        <f t="shared" si="80"/>
        <v>548</v>
      </c>
      <c r="L554" s="324" t="s">
        <v>1</v>
      </c>
      <c r="M554" s="324">
        <v>11</v>
      </c>
      <c r="N554" s="324" t="s">
        <v>19</v>
      </c>
      <c r="O554" s="325">
        <v>21</v>
      </c>
      <c r="P554" s="325">
        <v>189</v>
      </c>
      <c r="Q554" s="327" t="s">
        <v>23</v>
      </c>
      <c r="S554" s="323">
        <f t="shared" si="81"/>
        <v>548</v>
      </c>
      <c r="T554" s="324" t="s">
        <v>1</v>
      </c>
      <c r="U554" s="324">
        <v>10</v>
      </c>
      <c r="V554" s="324" t="s">
        <v>20</v>
      </c>
      <c r="W554" s="325">
        <v>18</v>
      </c>
      <c r="X554" s="325">
        <v>196</v>
      </c>
      <c r="Y554" s="327" t="s">
        <v>23</v>
      </c>
      <c r="AA554" s="341" t="str">
        <f t="shared" si="74"/>
        <v>x</v>
      </c>
      <c r="AB554" s="342">
        <f t="shared" si="74"/>
        <v>21</v>
      </c>
      <c r="AC554" s="343" t="str">
        <f t="shared" si="75"/>
        <v>x</v>
      </c>
      <c r="AD554" s="343">
        <f t="shared" si="75"/>
        <v>255</v>
      </c>
      <c r="AE554" s="342">
        <f t="shared" si="76"/>
        <v>21</v>
      </c>
      <c r="AF554" s="342" t="str">
        <f t="shared" si="76"/>
        <v>x</v>
      </c>
      <c r="AG554" s="343">
        <f t="shared" si="77"/>
        <v>189</v>
      </c>
      <c r="AH554" s="343" t="str">
        <f t="shared" si="77"/>
        <v>x</v>
      </c>
      <c r="AI554" s="342" t="str">
        <f t="shared" si="78"/>
        <v>x</v>
      </c>
      <c r="AJ554" s="342">
        <f t="shared" si="78"/>
        <v>18</v>
      </c>
      <c r="AK554" s="343" t="str">
        <f t="shared" si="79"/>
        <v>x</v>
      </c>
      <c r="AL554" s="348">
        <f t="shared" si="79"/>
        <v>196</v>
      </c>
      <c r="AN554" s="342" t="str">
        <f>IF(ISERROR(VLOOKUP($I554,'TB. Bantuan'!$C$3:$E$28,2,0)=0),"x",VLOOKUP($I554,'TB. Bantuan'!$C$3:$E$28,2,0))</f>
        <v>N</v>
      </c>
      <c r="AO554" s="342" t="str">
        <f>IF(ISERROR(VLOOKUP($Q554,'TB. Bantuan'!$C$3:$E$28,2,0)=0),"x",VLOOKUP($Q554,'TB. Bantuan'!$C$3:$E$28,2,0))</f>
        <v>N</v>
      </c>
      <c r="AP554" s="342" t="str">
        <f>IF(ISERROR(VLOOKUP($Y554,'TB. Bantuan'!$C$3:$E$28,2,0)=0),"x",VLOOKUP($Y554,'TB. Bantuan'!$C$3:$E$28,2,0))</f>
        <v>N</v>
      </c>
    </row>
    <row r="555" spans="2:42">
      <c r="B555" s="319" t="s">
        <v>21</v>
      </c>
      <c r="C555" s="323">
        <f t="shared" si="73"/>
        <v>549</v>
      </c>
      <c r="D555" s="324" t="s">
        <v>1</v>
      </c>
      <c r="E555" s="324">
        <v>12</v>
      </c>
      <c r="F555" s="324" t="s">
        <v>20</v>
      </c>
      <c r="G555" s="325">
        <v>19</v>
      </c>
      <c r="H555" s="325">
        <v>200</v>
      </c>
      <c r="I555" s="327" t="s">
        <v>23</v>
      </c>
      <c r="K555" s="323">
        <f t="shared" si="80"/>
        <v>549</v>
      </c>
      <c r="L555" s="324" t="s">
        <v>1</v>
      </c>
      <c r="M555" s="324">
        <v>11</v>
      </c>
      <c r="N555" s="324" t="s">
        <v>19</v>
      </c>
      <c r="O555" s="325">
        <v>23</v>
      </c>
      <c r="P555" s="325">
        <v>140</v>
      </c>
      <c r="Q555" s="327" t="s">
        <v>23</v>
      </c>
      <c r="S555" s="323">
        <f t="shared" si="81"/>
        <v>549</v>
      </c>
      <c r="T555" s="324" t="s">
        <v>1</v>
      </c>
      <c r="U555" s="324">
        <v>10</v>
      </c>
      <c r="V555" s="324" t="s">
        <v>20</v>
      </c>
      <c r="W555" s="325">
        <v>26</v>
      </c>
      <c r="X555" s="325">
        <v>293</v>
      </c>
      <c r="Y555" s="327" t="s">
        <v>23</v>
      </c>
      <c r="AA555" s="341" t="str">
        <f t="shared" si="74"/>
        <v>x</v>
      </c>
      <c r="AB555" s="342">
        <f t="shared" si="74"/>
        <v>19</v>
      </c>
      <c r="AC555" s="343" t="str">
        <f t="shared" si="75"/>
        <v>x</v>
      </c>
      <c r="AD555" s="343">
        <f t="shared" si="75"/>
        <v>200</v>
      </c>
      <c r="AE555" s="342">
        <f t="shared" si="76"/>
        <v>23</v>
      </c>
      <c r="AF555" s="342" t="str">
        <f t="shared" si="76"/>
        <v>x</v>
      </c>
      <c r="AG555" s="343">
        <f t="shared" si="77"/>
        <v>140</v>
      </c>
      <c r="AH555" s="343" t="str">
        <f t="shared" si="77"/>
        <v>x</v>
      </c>
      <c r="AI555" s="342" t="str">
        <f t="shared" si="78"/>
        <v>x</v>
      </c>
      <c r="AJ555" s="342">
        <f t="shared" si="78"/>
        <v>26</v>
      </c>
      <c r="AK555" s="343" t="str">
        <f t="shared" si="79"/>
        <v>x</v>
      </c>
      <c r="AL555" s="348">
        <f t="shared" si="79"/>
        <v>293</v>
      </c>
      <c r="AN555" s="342" t="str">
        <f>IF(ISERROR(VLOOKUP($I555,'TB. Bantuan'!$C$3:$E$28,2,0)=0),"x",VLOOKUP($I555,'TB. Bantuan'!$C$3:$E$28,2,0))</f>
        <v>N</v>
      </c>
      <c r="AO555" s="342" t="str">
        <f>IF(ISERROR(VLOOKUP($Q555,'TB. Bantuan'!$C$3:$E$28,2,0)=0),"x",VLOOKUP($Q555,'TB. Bantuan'!$C$3:$E$28,2,0))</f>
        <v>N</v>
      </c>
      <c r="AP555" s="342" t="str">
        <f>IF(ISERROR(VLOOKUP($Y555,'TB. Bantuan'!$C$3:$E$28,2,0)=0),"x",VLOOKUP($Y555,'TB. Bantuan'!$C$3:$E$28,2,0))</f>
        <v>N</v>
      </c>
    </row>
    <row r="556" spans="2:42">
      <c r="B556" s="319" t="s">
        <v>21</v>
      </c>
      <c r="C556" s="323">
        <f t="shared" si="73"/>
        <v>550</v>
      </c>
      <c r="D556" s="324" t="s">
        <v>1</v>
      </c>
      <c r="E556" s="324">
        <v>12</v>
      </c>
      <c r="F556" s="324" t="s">
        <v>20</v>
      </c>
      <c r="G556" s="325">
        <v>16</v>
      </c>
      <c r="H556" s="325">
        <v>105</v>
      </c>
      <c r="I556" s="327" t="s">
        <v>23</v>
      </c>
      <c r="K556" s="323">
        <f t="shared" si="80"/>
        <v>550</v>
      </c>
      <c r="L556" s="324" t="s">
        <v>1</v>
      </c>
      <c r="M556" s="324">
        <v>11</v>
      </c>
      <c r="N556" s="324" t="s">
        <v>19</v>
      </c>
      <c r="O556" s="325">
        <v>24</v>
      </c>
      <c r="P556" s="325">
        <v>285</v>
      </c>
      <c r="Q556" s="327" t="s">
        <v>22</v>
      </c>
      <c r="S556" s="323">
        <f t="shared" si="81"/>
        <v>550</v>
      </c>
      <c r="T556" s="324" t="s">
        <v>1</v>
      </c>
      <c r="U556" s="324">
        <v>10</v>
      </c>
      <c r="V556" s="324" t="s">
        <v>20</v>
      </c>
      <c r="W556" s="325">
        <v>24</v>
      </c>
      <c r="X556" s="325">
        <v>268</v>
      </c>
      <c r="Y556" s="327" t="s">
        <v>23</v>
      </c>
      <c r="AA556" s="341" t="str">
        <f t="shared" si="74"/>
        <v>x</v>
      </c>
      <c r="AB556" s="342">
        <f t="shared" si="74"/>
        <v>16</v>
      </c>
      <c r="AC556" s="343" t="str">
        <f t="shared" si="75"/>
        <v>x</v>
      </c>
      <c r="AD556" s="343">
        <f t="shared" si="75"/>
        <v>105</v>
      </c>
      <c r="AE556" s="342">
        <f t="shared" si="76"/>
        <v>24</v>
      </c>
      <c r="AF556" s="342" t="str">
        <f t="shared" si="76"/>
        <v>x</v>
      </c>
      <c r="AG556" s="343">
        <f t="shared" si="77"/>
        <v>285</v>
      </c>
      <c r="AH556" s="343" t="str">
        <f t="shared" si="77"/>
        <v>x</v>
      </c>
      <c r="AI556" s="342" t="str">
        <f t="shared" si="78"/>
        <v>x</v>
      </c>
      <c r="AJ556" s="342">
        <f t="shared" si="78"/>
        <v>24</v>
      </c>
      <c r="AK556" s="343" t="str">
        <f t="shared" si="79"/>
        <v>x</v>
      </c>
      <c r="AL556" s="348">
        <f t="shared" si="79"/>
        <v>268</v>
      </c>
      <c r="AN556" s="342" t="str">
        <f>IF(ISERROR(VLOOKUP($I556,'TB. Bantuan'!$C$3:$E$28,2,0)=0),"x",VLOOKUP($I556,'TB. Bantuan'!$C$3:$E$28,2,0))</f>
        <v>N</v>
      </c>
      <c r="AO556" s="342" t="str">
        <f>IF(ISERROR(VLOOKUP($Q556,'TB. Bantuan'!$C$3:$E$28,2,0)=0),"x",VLOOKUP($Q556,'TB. Bantuan'!$C$3:$E$28,2,0))</f>
        <v>T2</v>
      </c>
      <c r="AP556" s="342" t="str">
        <f>IF(ISERROR(VLOOKUP($Y556,'TB. Bantuan'!$C$3:$E$28,2,0)=0),"x",VLOOKUP($Y556,'TB. Bantuan'!$C$3:$E$28,2,0))</f>
        <v>N</v>
      </c>
    </row>
    <row r="557" spans="2:42">
      <c r="B557" s="319" t="s">
        <v>21</v>
      </c>
      <c r="C557" s="323">
        <f t="shared" si="73"/>
        <v>551</v>
      </c>
      <c r="D557" s="324" t="s">
        <v>1</v>
      </c>
      <c r="E557" s="324">
        <v>12</v>
      </c>
      <c r="F557" s="324" t="s">
        <v>20</v>
      </c>
      <c r="G557" s="325">
        <v>22</v>
      </c>
      <c r="H557" s="325">
        <v>239</v>
      </c>
      <c r="I557" s="327" t="s">
        <v>23</v>
      </c>
      <c r="K557" s="323">
        <f t="shared" si="80"/>
        <v>551</v>
      </c>
      <c r="L557" s="324" t="s">
        <v>1</v>
      </c>
      <c r="M557" s="324">
        <v>11</v>
      </c>
      <c r="N557" s="324" t="s">
        <v>19</v>
      </c>
      <c r="O557" s="325">
        <v>23</v>
      </c>
      <c r="P557" s="325">
        <v>285</v>
      </c>
      <c r="Q557" s="327" t="s">
        <v>23</v>
      </c>
      <c r="S557" s="323">
        <f t="shared" si="81"/>
        <v>551</v>
      </c>
      <c r="T557" s="324" t="s">
        <v>1</v>
      </c>
      <c r="U557" s="324">
        <v>10</v>
      </c>
      <c r="V557" s="324" t="s">
        <v>20</v>
      </c>
      <c r="W557" s="325">
        <v>18</v>
      </c>
      <c r="X557" s="325">
        <v>102</v>
      </c>
      <c r="Y557" s="327" t="s">
        <v>23</v>
      </c>
      <c r="AA557" s="341" t="str">
        <f t="shared" si="74"/>
        <v>x</v>
      </c>
      <c r="AB557" s="342">
        <f t="shared" si="74"/>
        <v>22</v>
      </c>
      <c r="AC557" s="343" t="str">
        <f t="shared" si="75"/>
        <v>x</v>
      </c>
      <c r="AD557" s="343">
        <f t="shared" si="75"/>
        <v>239</v>
      </c>
      <c r="AE557" s="342">
        <f t="shared" si="76"/>
        <v>23</v>
      </c>
      <c r="AF557" s="342" t="str">
        <f t="shared" si="76"/>
        <v>x</v>
      </c>
      <c r="AG557" s="343">
        <f t="shared" si="77"/>
        <v>285</v>
      </c>
      <c r="AH557" s="343" t="str">
        <f t="shared" si="77"/>
        <v>x</v>
      </c>
      <c r="AI557" s="342" t="str">
        <f t="shared" si="78"/>
        <v>x</v>
      </c>
      <c r="AJ557" s="342">
        <f t="shared" si="78"/>
        <v>18</v>
      </c>
      <c r="AK557" s="343" t="str">
        <f t="shared" si="79"/>
        <v>x</v>
      </c>
      <c r="AL557" s="348">
        <f t="shared" si="79"/>
        <v>102</v>
      </c>
      <c r="AN557" s="342" t="str">
        <f>IF(ISERROR(VLOOKUP($I557,'TB. Bantuan'!$C$3:$E$28,2,0)=0),"x",VLOOKUP($I557,'TB. Bantuan'!$C$3:$E$28,2,0))</f>
        <v>N</v>
      </c>
      <c r="AO557" s="342" t="str">
        <f>IF(ISERROR(VLOOKUP($Q557,'TB. Bantuan'!$C$3:$E$28,2,0)=0),"x",VLOOKUP($Q557,'TB. Bantuan'!$C$3:$E$28,2,0))</f>
        <v>N</v>
      </c>
      <c r="AP557" s="342" t="str">
        <f>IF(ISERROR(VLOOKUP($Y557,'TB. Bantuan'!$C$3:$E$28,2,0)=0),"x",VLOOKUP($Y557,'TB. Bantuan'!$C$3:$E$28,2,0))</f>
        <v>N</v>
      </c>
    </row>
    <row r="558" spans="2:42">
      <c r="B558" s="319" t="s">
        <v>21</v>
      </c>
      <c r="C558" s="323">
        <f t="shared" si="73"/>
        <v>552</v>
      </c>
      <c r="D558" s="324" t="s">
        <v>1</v>
      </c>
      <c r="E558" s="324">
        <v>12</v>
      </c>
      <c r="F558" s="324" t="s">
        <v>20</v>
      </c>
      <c r="G558" s="325">
        <v>18</v>
      </c>
      <c r="H558" s="325">
        <v>151</v>
      </c>
      <c r="I558" s="327" t="s">
        <v>23</v>
      </c>
      <c r="K558" s="323">
        <f t="shared" si="80"/>
        <v>552</v>
      </c>
      <c r="L558" s="324" t="s">
        <v>1</v>
      </c>
      <c r="M558" s="324">
        <v>11</v>
      </c>
      <c r="N558" s="324" t="s">
        <v>19</v>
      </c>
      <c r="O558" s="325">
        <v>22</v>
      </c>
      <c r="P558" s="325">
        <v>288</v>
      </c>
      <c r="Q558" s="327" t="s">
        <v>23</v>
      </c>
      <c r="S558" s="323">
        <f t="shared" si="81"/>
        <v>552</v>
      </c>
      <c r="T558" s="324" t="s">
        <v>1</v>
      </c>
      <c r="U558" s="324">
        <v>10</v>
      </c>
      <c r="V558" s="324" t="s">
        <v>20</v>
      </c>
      <c r="W558" s="325">
        <v>23</v>
      </c>
      <c r="X558" s="325">
        <v>245</v>
      </c>
      <c r="Y558" s="327" t="s">
        <v>23</v>
      </c>
      <c r="AA558" s="341" t="str">
        <f t="shared" si="74"/>
        <v>x</v>
      </c>
      <c r="AB558" s="342">
        <f t="shared" si="74"/>
        <v>18</v>
      </c>
      <c r="AC558" s="343" t="str">
        <f t="shared" si="75"/>
        <v>x</v>
      </c>
      <c r="AD558" s="343">
        <f t="shared" si="75"/>
        <v>151</v>
      </c>
      <c r="AE558" s="342">
        <f t="shared" si="76"/>
        <v>22</v>
      </c>
      <c r="AF558" s="342" t="str">
        <f t="shared" si="76"/>
        <v>x</v>
      </c>
      <c r="AG558" s="343">
        <f t="shared" si="77"/>
        <v>288</v>
      </c>
      <c r="AH558" s="343" t="str">
        <f t="shared" si="77"/>
        <v>x</v>
      </c>
      <c r="AI558" s="342" t="str">
        <f t="shared" si="78"/>
        <v>x</v>
      </c>
      <c r="AJ558" s="342">
        <f t="shared" si="78"/>
        <v>23</v>
      </c>
      <c r="AK558" s="343" t="str">
        <f t="shared" si="79"/>
        <v>x</v>
      </c>
      <c r="AL558" s="348">
        <f t="shared" si="79"/>
        <v>245</v>
      </c>
      <c r="AN558" s="342" t="str">
        <f>IF(ISERROR(VLOOKUP($I558,'TB. Bantuan'!$C$3:$E$28,2,0)=0),"x",VLOOKUP($I558,'TB. Bantuan'!$C$3:$E$28,2,0))</f>
        <v>N</v>
      </c>
      <c r="AO558" s="342" t="str">
        <f>IF(ISERROR(VLOOKUP($Q558,'TB. Bantuan'!$C$3:$E$28,2,0)=0),"x",VLOOKUP($Q558,'TB. Bantuan'!$C$3:$E$28,2,0))</f>
        <v>N</v>
      </c>
      <c r="AP558" s="342" t="str">
        <f>IF(ISERROR(VLOOKUP($Y558,'TB. Bantuan'!$C$3:$E$28,2,0)=0),"x",VLOOKUP($Y558,'TB. Bantuan'!$C$3:$E$28,2,0))</f>
        <v>N</v>
      </c>
    </row>
    <row r="559" spans="2:42">
      <c r="B559" s="319" t="s">
        <v>21</v>
      </c>
      <c r="C559" s="323">
        <f t="shared" si="73"/>
        <v>553</v>
      </c>
      <c r="D559" s="324" t="s">
        <v>1</v>
      </c>
      <c r="E559" s="324">
        <v>12</v>
      </c>
      <c r="F559" s="324" t="s">
        <v>20</v>
      </c>
      <c r="G559" s="325">
        <v>21</v>
      </c>
      <c r="H559" s="325">
        <v>252</v>
      </c>
      <c r="I559" s="327" t="s">
        <v>23</v>
      </c>
      <c r="K559" s="323">
        <f t="shared" si="80"/>
        <v>553</v>
      </c>
      <c r="L559" s="324" t="s">
        <v>1</v>
      </c>
      <c r="M559" s="324">
        <v>11</v>
      </c>
      <c r="N559" s="324" t="s">
        <v>19</v>
      </c>
      <c r="O559" s="325">
        <v>23</v>
      </c>
      <c r="P559" s="325">
        <v>247</v>
      </c>
      <c r="Q559" s="327" t="s">
        <v>23</v>
      </c>
      <c r="S559" s="323">
        <f t="shared" si="81"/>
        <v>553</v>
      </c>
      <c r="T559" s="324" t="s">
        <v>1</v>
      </c>
      <c r="U559" s="324">
        <v>10</v>
      </c>
      <c r="V559" s="324" t="s">
        <v>20</v>
      </c>
      <c r="W559" s="325">
        <v>24.5</v>
      </c>
      <c r="X559" s="325">
        <v>214</v>
      </c>
      <c r="Y559" s="327" t="s">
        <v>23</v>
      </c>
      <c r="AA559" s="341" t="str">
        <f t="shared" si="74"/>
        <v>x</v>
      </c>
      <c r="AB559" s="342">
        <f t="shared" si="74"/>
        <v>21</v>
      </c>
      <c r="AC559" s="343" t="str">
        <f t="shared" si="75"/>
        <v>x</v>
      </c>
      <c r="AD559" s="343">
        <f t="shared" si="75"/>
        <v>252</v>
      </c>
      <c r="AE559" s="342">
        <f t="shared" si="76"/>
        <v>23</v>
      </c>
      <c r="AF559" s="342" t="str">
        <f t="shared" si="76"/>
        <v>x</v>
      </c>
      <c r="AG559" s="343">
        <f t="shared" si="77"/>
        <v>247</v>
      </c>
      <c r="AH559" s="343" t="str">
        <f t="shared" si="77"/>
        <v>x</v>
      </c>
      <c r="AI559" s="342" t="str">
        <f t="shared" si="78"/>
        <v>x</v>
      </c>
      <c r="AJ559" s="342">
        <f t="shared" si="78"/>
        <v>24.5</v>
      </c>
      <c r="AK559" s="343" t="str">
        <f t="shared" si="79"/>
        <v>x</v>
      </c>
      <c r="AL559" s="348">
        <f t="shared" si="79"/>
        <v>214</v>
      </c>
      <c r="AN559" s="342" t="str">
        <f>IF(ISERROR(VLOOKUP($I559,'TB. Bantuan'!$C$3:$E$28,2,0)=0),"x",VLOOKUP($I559,'TB. Bantuan'!$C$3:$E$28,2,0))</f>
        <v>N</v>
      </c>
      <c r="AO559" s="342" t="str">
        <f>IF(ISERROR(VLOOKUP($Q559,'TB. Bantuan'!$C$3:$E$28,2,0)=0),"x",VLOOKUP($Q559,'TB. Bantuan'!$C$3:$E$28,2,0))</f>
        <v>N</v>
      </c>
      <c r="AP559" s="342" t="str">
        <f>IF(ISERROR(VLOOKUP($Y559,'TB. Bantuan'!$C$3:$E$28,2,0)=0),"x",VLOOKUP($Y559,'TB. Bantuan'!$C$3:$E$28,2,0))</f>
        <v>N</v>
      </c>
    </row>
    <row r="560" spans="2:42">
      <c r="B560" s="319" t="s">
        <v>21</v>
      </c>
      <c r="C560" s="323">
        <f t="shared" si="73"/>
        <v>554</v>
      </c>
      <c r="D560" s="324" t="s">
        <v>1</v>
      </c>
      <c r="E560" s="324">
        <v>12</v>
      </c>
      <c r="F560" s="324" t="s">
        <v>20</v>
      </c>
      <c r="G560" s="325">
        <v>20</v>
      </c>
      <c r="H560" s="325">
        <v>119</v>
      </c>
      <c r="I560" s="327" t="s">
        <v>23</v>
      </c>
      <c r="K560" s="323">
        <f t="shared" si="80"/>
        <v>554</v>
      </c>
      <c r="L560" s="324" t="s">
        <v>1</v>
      </c>
      <c r="M560" s="324">
        <v>11</v>
      </c>
      <c r="N560" s="324" t="s">
        <v>19</v>
      </c>
      <c r="O560" s="325">
        <v>24</v>
      </c>
      <c r="P560" s="325">
        <v>292</v>
      </c>
      <c r="Q560" s="327" t="s">
        <v>23</v>
      </c>
      <c r="S560" s="323">
        <f t="shared" si="81"/>
        <v>554</v>
      </c>
      <c r="T560" s="324" t="s">
        <v>1</v>
      </c>
      <c r="U560" s="324">
        <v>10</v>
      </c>
      <c r="V560" s="324" t="s">
        <v>20</v>
      </c>
      <c r="W560" s="325">
        <v>20</v>
      </c>
      <c r="X560" s="325">
        <v>181</v>
      </c>
      <c r="Y560" s="327" t="s">
        <v>23</v>
      </c>
      <c r="AA560" s="341" t="str">
        <f t="shared" si="74"/>
        <v>x</v>
      </c>
      <c r="AB560" s="342">
        <f t="shared" si="74"/>
        <v>20</v>
      </c>
      <c r="AC560" s="343" t="str">
        <f t="shared" si="75"/>
        <v>x</v>
      </c>
      <c r="AD560" s="343">
        <f t="shared" si="75"/>
        <v>119</v>
      </c>
      <c r="AE560" s="342">
        <f t="shared" si="76"/>
        <v>24</v>
      </c>
      <c r="AF560" s="342" t="str">
        <f t="shared" si="76"/>
        <v>x</v>
      </c>
      <c r="AG560" s="343">
        <f t="shared" si="77"/>
        <v>292</v>
      </c>
      <c r="AH560" s="343" t="str">
        <f t="shared" si="77"/>
        <v>x</v>
      </c>
      <c r="AI560" s="342" t="str">
        <f t="shared" si="78"/>
        <v>x</v>
      </c>
      <c r="AJ560" s="342">
        <f t="shared" si="78"/>
        <v>20</v>
      </c>
      <c r="AK560" s="343" t="str">
        <f t="shared" si="79"/>
        <v>x</v>
      </c>
      <c r="AL560" s="348">
        <f t="shared" si="79"/>
        <v>181</v>
      </c>
      <c r="AN560" s="342" t="str">
        <f>IF(ISERROR(VLOOKUP($I560,'TB. Bantuan'!$C$3:$E$28,2,0)=0),"x",VLOOKUP($I560,'TB. Bantuan'!$C$3:$E$28,2,0))</f>
        <v>N</v>
      </c>
      <c r="AO560" s="342" t="str">
        <f>IF(ISERROR(VLOOKUP($Q560,'TB. Bantuan'!$C$3:$E$28,2,0)=0),"x",VLOOKUP($Q560,'TB. Bantuan'!$C$3:$E$28,2,0))</f>
        <v>N</v>
      </c>
      <c r="AP560" s="342" t="str">
        <f>IF(ISERROR(VLOOKUP($Y560,'TB. Bantuan'!$C$3:$E$28,2,0)=0),"x",VLOOKUP($Y560,'TB. Bantuan'!$C$3:$E$28,2,0))</f>
        <v>N</v>
      </c>
    </row>
    <row r="561" spans="2:42">
      <c r="B561" s="319" t="s">
        <v>21</v>
      </c>
      <c r="C561" s="323">
        <f t="shared" si="73"/>
        <v>555</v>
      </c>
      <c r="D561" s="324" t="s">
        <v>1</v>
      </c>
      <c r="E561" s="324">
        <v>12</v>
      </c>
      <c r="F561" s="324" t="s">
        <v>20</v>
      </c>
      <c r="G561" s="325">
        <v>18</v>
      </c>
      <c r="H561" s="325">
        <v>196</v>
      </c>
      <c r="I561" s="327" t="s">
        <v>23</v>
      </c>
      <c r="K561" s="323">
        <f t="shared" si="80"/>
        <v>555</v>
      </c>
      <c r="L561" s="324" t="s">
        <v>1</v>
      </c>
      <c r="M561" s="324">
        <v>11</v>
      </c>
      <c r="N561" s="324" t="s">
        <v>19</v>
      </c>
      <c r="O561" s="325">
        <v>26</v>
      </c>
      <c r="P561" s="325">
        <v>253</v>
      </c>
      <c r="Q561" s="327" t="s">
        <v>23</v>
      </c>
      <c r="S561" s="323">
        <f t="shared" si="81"/>
        <v>555</v>
      </c>
      <c r="T561" s="324" t="s">
        <v>1</v>
      </c>
      <c r="U561" s="324">
        <v>10</v>
      </c>
      <c r="V561" s="324" t="s">
        <v>20</v>
      </c>
      <c r="W561" s="325">
        <v>21.5</v>
      </c>
      <c r="X561" s="325">
        <v>228</v>
      </c>
      <c r="Y561" s="327" t="s">
        <v>23</v>
      </c>
      <c r="AA561" s="341" t="str">
        <f t="shared" si="74"/>
        <v>x</v>
      </c>
      <c r="AB561" s="342">
        <f t="shared" si="74"/>
        <v>18</v>
      </c>
      <c r="AC561" s="343" t="str">
        <f t="shared" si="75"/>
        <v>x</v>
      </c>
      <c r="AD561" s="343">
        <f t="shared" si="75"/>
        <v>196</v>
      </c>
      <c r="AE561" s="342">
        <f t="shared" si="76"/>
        <v>26</v>
      </c>
      <c r="AF561" s="342" t="str">
        <f t="shared" si="76"/>
        <v>x</v>
      </c>
      <c r="AG561" s="343">
        <f t="shared" si="77"/>
        <v>253</v>
      </c>
      <c r="AH561" s="343" t="str">
        <f t="shared" si="77"/>
        <v>x</v>
      </c>
      <c r="AI561" s="342" t="str">
        <f t="shared" si="78"/>
        <v>x</v>
      </c>
      <c r="AJ561" s="342">
        <f t="shared" si="78"/>
        <v>21.5</v>
      </c>
      <c r="AK561" s="343" t="str">
        <f t="shared" si="79"/>
        <v>x</v>
      </c>
      <c r="AL561" s="348">
        <f t="shared" si="79"/>
        <v>228</v>
      </c>
      <c r="AN561" s="342" t="str">
        <f>IF(ISERROR(VLOOKUP($I561,'TB. Bantuan'!$C$3:$E$28,2,0)=0),"x",VLOOKUP($I561,'TB. Bantuan'!$C$3:$E$28,2,0))</f>
        <v>N</v>
      </c>
      <c r="AO561" s="342" t="str">
        <f>IF(ISERROR(VLOOKUP($Q561,'TB. Bantuan'!$C$3:$E$28,2,0)=0),"x",VLOOKUP($Q561,'TB. Bantuan'!$C$3:$E$28,2,0))</f>
        <v>N</v>
      </c>
      <c r="AP561" s="342" t="str">
        <f>IF(ISERROR(VLOOKUP($Y561,'TB. Bantuan'!$C$3:$E$28,2,0)=0),"x",VLOOKUP($Y561,'TB. Bantuan'!$C$3:$E$28,2,0))</f>
        <v>N</v>
      </c>
    </row>
    <row r="562" spans="2:42">
      <c r="B562" s="319" t="s">
        <v>21</v>
      </c>
      <c r="C562" s="323">
        <f t="shared" si="73"/>
        <v>556</v>
      </c>
      <c r="D562" s="324" t="s">
        <v>1</v>
      </c>
      <c r="E562" s="324">
        <v>12</v>
      </c>
      <c r="F562" s="324" t="s">
        <v>20</v>
      </c>
      <c r="G562" s="325">
        <v>17</v>
      </c>
      <c r="H562" s="325">
        <v>107</v>
      </c>
      <c r="I562" s="327" t="s">
        <v>23</v>
      </c>
      <c r="K562" s="323">
        <f t="shared" si="80"/>
        <v>556</v>
      </c>
      <c r="L562" s="324" t="s">
        <v>1</v>
      </c>
      <c r="M562" s="324">
        <v>11</v>
      </c>
      <c r="N562" s="324" t="s">
        <v>19</v>
      </c>
      <c r="O562" s="325">
        <v>24</v>
      </c>
      <c r="P562" s="325">
        <v>320</v>
      </c>
      <c r="Q562" s="327" t="s">
        <v>23</v>
      </c>
      <c r="S562" s="323">
        <f t="shared" si="81"/>
        <v>556</v>
      </c>
      <c r="T562" s="324" t="s">
        <v>1</v>
      </c>
      <c r="U562" s="324">
        <v>10</v>
      </c>
      <c r="V562" s="324" t="s">
        <v>20</v>
      </c>
      <c r="W562" s="325">
        <v>18</v>
      </c>
      <c r="X562" s="325">
        <v>118</v>
      </c>
      <c r="Y562" s="327" t="s">
        <v>23</v>
      </c>
      <c r="AA562" s="341" t="str">
        <f t="shared" si="74"/>
        <v>x</v>
      </c>
      <c r="AB562" s="342">
        <f t="shared" si="74"/>
        <v>17</v>
      </c>
      <c r="AC562" s="343" t="str">
        <f t="shared" si="75"/>
        <v>x</v>
      </c>
      <c r="AD562" s="343">
        <f t="shared" si="75"/>
        <v>107</v>
      </c>
      <c r="AE562" s="342">
        <f t="shared" si="76"/>
        <v>24</v>
      </c>
      <c r="AF562" s="342" t="str">
        <f t="shared" si="76"/>
        <v>x</v>
      </c>
      <c r="AG562" s="343">
        <f t="shared" si="77"/>
        <v>320</v>
      </c>
      <c r="AH562" s="343" t="str">
        <f t="shared" si="77"/>
        <v>x</v>
      </c>
      <c r="AI562" s="342" t="str">
        <f t="shared" si="78"/>
        <v>x</v>
      </c>
      <c r="AJ562" s="342">
        <f t="shared" si="78"/>
        <v>18</v>
      </c>
      <c r="AK562" s="343" t="str">
        <f t="shared" si="79"/>
        <v>x</v>
      </c>
      <c r="AL562" s="348">
        <f t="shared" si="79"/>
        <v>118</v>
      </c>
      <c r="AN562" s="342" t="str">
        <f>IF(ISERROR(VLOOKUP($I562,'TB. Bantuan'!$C$3:$E$28,2,0)=0),"x",VLOOKUP($I562,'TB. Bantuan'!$C$3:$E$28,2,0))</f>
        <v>N</v>
      </c>
      <c r="AO562" s="342" t="str">
        <f>IF(ISERROR(VLOOKUP($Q562,'TB. Bantuan'!$C$3:$E$28,2,0)=0),"x",VLOOKUP($Q562,'TB. Bantuan'!$C$3:$E$28,2,0))</f>
        <v>N</v>
      </c>
      <c r="AP562" s="342" t="str">
        <f>IF(ISERROR(VLOOKUP($Y562,'TB. Bantuan'!$C$3:$E$28,2,0)=0),"x",VLOOKUP($Y562,'TB. Bantuan'!$C$3:$E$28,2,0))</f>
        <v>N</v>
      </c>
    </row>
    <row r="563" spans="2:42">
      <c r="B563" s="319" t="s">
        <v>21</v>
      </c>
      <c r="C563" s="323">
        <f t="shared" si="73"/>
        <v>557</v>
      </c>
      <c r="D563" s="324" t="s">
        <v>1</v>
      </c>
      <c r="E563" s="324">
        <v>12</v>
      </c>
      <c r="F563" s="324" t="s">
        <v>20</v>
      </c>
      <c r="G563" s="325">
        <v>14</v>
      </c>
      <c r="H563" s="325">
        <v>87</v>
      </c>
      <c r="I563" s="327" t="s">
        <v>23</v>
      </c>
      <c r="K563" s="323">
        <f t="shared" si="80"/>
        <v>557</v>
      </c>
      <c r="L563" s="324" t="s">
        <v>1</v>
      </c>
      <c r="M563" s="324">
        <v>11</v>
      </c>
      <c r="N563" s="324" t="s">
        <v>19</v>
      </c>
      <c r="O563" s="325">
        <v>22</v>
      </c>
      <c r="P563" s="325">
        <v>183</v>
      </c>
      <c r="Q563" s="327" t="s">
        <v>23</v>
      </c>
      <c r="S563" s="323">
        <f t="shared" si="81"/>
        <v>557</v>
      </c>
      <c r="T563" s="324" t="s">
        <v>1</v>
      </c>
      <c r="U563" s="324">
        <v>10</v>
      </c>
      <c r="V563" s="324" t="s">
        <v>20</v>
      </c>
      <c r="W563" s="325">
        <v>19</v>
      </c>
      <c r="X563" s="325">
        <v>213</v>
      </c>
      <c r="Y563" s="327" t="s">
        <v>24</v>
      </c>
      <c r="AA563" s="341" t="str">
        <f t="shared" si="74"/>
        <v>x</v>
      </c>
      <c r="AB563" s="342">
        <f t="shared" si="74"/>
        <v>14</v>
      </c>
      <c r="AC563" s="343" t="str">
        <f t="shared" si="75"/>
        <v>x</v>
      </c>
      <c r="AD563" s="343">
        <f t="shared" si="75"/>
        <v>87</v>
      </c>
      <c r="AE563" s="342">
        <f t="shared" si="76"/>
        <v>22</v>
      </c>
      <c r="AF563" s="342" t="str">
        <f t="shared" si="76"/>
        <v>x</v>
      </c>
      <c r="AG563" s="343">
        <f t="shared" si="77"/>
        <v>183</v>
      </c>
      <c r="AH563" s="343" t="str">
        <f t="shared" si="77"/>
        <v>x</v>
      </c>
      <c r="AI563" s="342" t="str">
        <f t="shared" si="78"/>
        <v>x</v>
      </c>
      <c r="AJ563" s="342">
        <f t="shared" si="78"/>
        <v>19</v>
      </c>
      <c r="AK563" s="343" t="str">
        <f t="shared" si="79"/>
        <v>x</v>
      </c>
      <c r="AL563" s="348">
        <f t="shared" si="79"/>
        <v>213</v>
      </c>
      <c r="AN563" s="342" t="str">
        <f>IF(ISERROR(VLOOKUP($I563,'TB. Bantuan'!$C$3:$E$28,2,0)=0),"x",VLOOKUP($I563,'TB. Bantuan'!$C$3:$E$28,2,0))</f>
        <v>N</v>
      </c>
      <c r="AO563" s="342" t="str">
        <f>IF(ISERROR(VLOOKUP($Q563,'TB. Bantuan'!$C$3:$E$28,2,0)=0),"x",VLOOKUP($Q563,'TB. Bantuan'!$C$3:$E$28,2,0))</f>
        <v>N</v>
      </c>
      <c r="AP563" s="342" t="str">
        <f>IF(ISERROR(VLOOKUP($Y563,'TB. Bantuan'!$C$3:$E$28,2,0)=0),"x",VLOOKUP($Y563,'TB. Bantuan'!$C$3:$E$28,2,0))</f>
        <v>DT</v>
      </c>
    </row>
    <row r="564" spans="2:42">
      <c r="B564" s="319" t="s">
        <v>21</v>
      </c>
      <c r="C564" s="323">
        <f t="shared" si="73"/>
        <v>558</v>
      </c>
      <c r="D564" s="324" t="s">
        <v>1</v>
      </c>
      <c r="E564" s="324">
        <v>12</v>
      </c>
      <c r="F564" s="324" t="s">
        <v>20</v>
      </c>
      <c r="G564" s="325">
        <v>19</v>
      </c>
      <c r="H564" s="325">
        <v>202</v>
      </c>
      <c r="I564" s="327" t="s">
        <v>23</v>
      </c>
      <c r="K564" s="323">
        <f t="shared" si="80"/>
        <v>558</v>
      </c>
      <c r="L564" s="324" t="s">
        <v>1</v>
      </c>
      <c r="M564" s="324">
        <v>11</v>
      </c>
      <c r="N564" s="324" t="s">
        <v>19</v>
      </c>
      <c r="O564" s="325">
        <v>19</v>
      </c>
      <c r="P564" s="325">
        <v>171</v>
      </c>
      <c r="Q564" s="327" t="s">
        <v>23</v>
      </c>
      <c r="S564" s="323">
        <f t="shared" si="81"/>
        <v>558</v>
      </c>
      <c r="T564" s="324" t="s">
        <v>1</v>
      </c>
      <c r="U564" s="324">
        <v>10</v>
      </c>
      <c r="V564" s="324" t="s">
        <v>20</v>
      </c>
      <c r="W564" s="325">
        <v>19</v>
      </c>
      <c r="X564" s="325">
        <v>108</v>
      </c>
      <c r="Y564" s="327" t="s">
        <v>23</v>
      </c>
      <c r="AA564" s="341" t="str">
        <f t="shared" si="74"/>
        <v>x</v>
      </c>
      <c r="AB564" s="342">
        <f t="shared" si="74"/>
        <v>19</v>
      </c>
      <c r="AC564" s="343" t="str">
        <f t="shared" si="75"/>
        <v>x</v>
      </c>
      <c r="AD564" s="343">
        <f t="shared" si="75"/>
        <v>202</v>
      </c>
      <c r="AE564" s="342">
        <f t="shared" si="76"/>
        <v>19</v>
      </c>
      <c r="AF564" s="342" t="str">
        <f t="shared" si="76"/>
        <v>x</v>
      </c>
      <c r="AG564" s="343">
        <f t="shared" si="77"/>
        <v>171</v>
      </c>
      <c r="AH564" s="343" t="str">
        <f t="shared" si="77"/>
        <v>x</v>
      </c>
      <c r="AI564" s="342" t="str">
        <f t="shared" si="78"/>
        <v>x</v>
      </c>
      <c r="AJ564" s="342">
        <f t="shared" si="78"/>
        <v>19</v>
      </c>
      <c r="AK564" s="343" t="str">
        <f t="shared" si="79"/>
        <v>x</v>
      </c>
      <c r="AL564" s="348">
        <f t="shared" si="79"/>
        <v>108</v>
      </c>
      <c r="AN564" s="342" t="str">
        <f>IF(ISERROR(VLOOKUP($I564,'TB. Bantuan'!$C$3:$E$28,2,0)=0),"x",VLOOKUP($I564,'TB. Bantuan'!$C$3:$E$28,2,0))</f>
        <v>N</v>
      </c>
      <c r="AO564" s="342" t="str">
        <f>IF(ISERROR(VLOOKUP($Q564,'TB. Bantuan'!$C$3:$E$28,2,0)=0),"x",VLOOKUP($Q564,'TB. Bantuan'!$C$3:$E$28,2,0))</f>
        <v>N</v>
      </c>
      <c r="AP564" s="342" t="str">
        <f>IF(ISERROR(VLOOKUP($Y564,'TB. Bantuan'!$C$3:$E$28,2,0)=0),"x",VLOOKUP($Y564,'TB. Bantuan'!$C$3:$E$28,2,0))</f>
        <v>N</v>
      </c>
    </row>
    <row r="565" spans="2:42">
      <c r="B565" s="319" t="s">
        <v>21</v>
      </c>
      <c r="C565" s="323">
        <f t="shared" si="73"/>
        <v>559</v>
      </c>
      <c r="D565" s="324" t="s">
        <v>1</v>
      </c>
      <c r="E565" s="324">
        <v>12</v>
      </c>
      <c r="F565" s="324" t="s">
        <v>20</v>
      </c>
      <c r="G565" s="325">
        <v>16</v>
      </c>
      <c r="H565" s="325">
        <v>148</v>
      </c>
      <c r="I565" s="327" t="s">
        <v>23</v>
      </c>
      <c r="K565" s="323">
        <f t="shared" si="80"/>
        <v>559</v>
      </c>
      <c r="L565" s="324" t="s">
        <v>1</v>
      </c>
      <c r="M565" s="324">
        <v>11</v>
      </c>
      <c r="N565" s="324" t="s">
        <v>19</v>
      </c>
      <c r="O565" s="325">
        <v>21</v>
      </c>
      <c r="P565" s="325">
        <v>247</v>
      </c>
      <c r="Q565" s="327" t="s">
        <v>22</v>
      </c>
      <c r="S565" s="323">
        <f t="shared" si="81"/>
        <v>559</v>
      </c>
      <c r="T565" s="324" t="s">
        <v>1</v>
      </c>
      <c r="U565" s="324">
        <v>10</v>
      </c>
      <c r="V565" s="324" t="s">
        <v>20</v>
      </c>
      <c r="W565" s="325">
        <v>22</v>
      </c>
      <c r="X565" s="325">
        <v>240</v>
      </c>
      <c r="Y565" s="327" t="s">
        <v>22</v>
      </c>
      <c r="AA565" s="341" t="str">
        <f t="shared" si="74"/>
        <v>x</v>
      </c>
      <c r="AB565" s="342">
        <f t="shared" si="74"/>
        <v>16</v>
      </c>
      <c r="AC565" s="343" t="str">
        <f t="shared" si="75"/>
        <v>x</v>
      </c>
      <c r="AD565" s="343">
        <f t="shared" si="75"/>
        <v>148</v>
      </c>
      <c r="AE565" s="342">
        <f t="shared" si="76"/>
        <v>21</v>
      </c>
      <c r="AF565" s="342" t="str">
        <f t="shared" si="76"/>
        <v>x</v>
      </c>
      <c r="AG565" s="343">
        <f t="shared" si="77"/>
        <v>247</v>
      </c>
      <c r="AH565" s="343" t="str">
        <f t="shared" si="77"/>
        <v>x</v>
      </c>
      <c r="AI565" s="342" t="str">
        <f t="shared" si="78"/>
        <v>x</v>
      </c>
      <c r="AJ565" s="342">
        <f t="shared" si="78"/>
        <v>22</v>
      </c>
      <c r="AK565" s="343" t="str">
        <f t="shared" si="79"/>
        <v>x</v>
      </c>
      <c r="AL565" s="348">
        <f t="shared" si="79"/>
        <v>240</v>
      </c>
      <c r="AN565" s="342" t="str">
        <f>IF(ISERROR(VLOOKUP($I565,'TB. Bantuan'!$C$3:$E$28,2,0)=0),"x",VLOOKUP($I565,'TB. Bantuan'!$C$3:$E$28,2,0))</f>
        <v>N</v>
      </c>
      <c r="AO565" s="342" t="str">
        <f>IF(ISERROR(VLOOKUP($Q565,'TB. Bantuan'!$C$3:$E$28,2,0)=0),"x",VLOOKUP($Q565,'TB. Bantuan'!$C$3:$E$28,2,0))</f>
        <v>T2</v>
      </c>
      <c r="AP565" s="342" t="str">
        <f>IF(ISERROR(VLOOKUP($Y565,'TB. Bantuan'!$C$3:$E$28,2,0)=0),"x",VLOOKUP($Y565,'TB. Bantuan'!$C$3:$E$28,2,0))</f>
        <v>T2</v>
      </c>
    </row>
    <row r="566" spans="2:42">
      <c r="B566" s="319" t="s">
        <v>21</v>
      </c>
      <c r="C566" s="323">
        <f t="shared" ref="C566:C629" si="82">C565+1</f>
        <v>560</v>
      </c>
      <c r="D566" s="324" t="s">
        <v>1</v>
      </c>
      <c r="E566" s="324">
        <v>12</v>
      </c>
      <c r="F566" s="324" t="s">
        <v>20</v>
      </c>
      <c r="G566" s="325">
        <v>20</v>
      </c>
      <c r="H566" s="325">
        <v>225</v>
      </c>
      <c r="I566" s="327" t="s">
        <v>23</v>
      </c>
      <c r="K566" s="323">
        <f t="shared" si="80"/>
        <v>560</v>
      </c>
      <c r="L566" s="324" t="s">
        <v>1</v>
      </c>
      <c r="M566" s="324">
        <v>11</v>
      </c>
      <c r="N566" s="324" t="s">
        <v>19</v>
      </c>
      <c r="O566" s="325">
        <v>23.5</v>
      </c>
      <c r="P566" s="325">
        <v>317</v>
      </c>
      <c r="Q566" s="327" t="s">
        <v>23</v>
      </c>
      <c r="S566" s="323">
        <f t="shared" si="81"/>
        <v>560</v>
      </c>
      <c r="T566" s="324" t="s">
        <v>1</v>
      </c>
      <c r="U566" s="324">
        <v>10</v>
      </c>
      <c r="V566" s="324" t="s">
        <v>20</v>
      </c>
      <c r="W566" s="325">
        <v>18</v>
      </c>
      <c r="X566" s="325">
        <v>126</v>
      </c>
      <c r="Y566" s="327" t="s">
        <v>23</v>
      </c>
      <c r="AA566" s="341" t="str">
        <f t="shared" si="74"/>
        <v>x</v>
      </c>
      <c r="AB566" s="342">
        <f t="shared" si="74"/>
        <v>20</v>
      </c>
      <c r="AC566" s="343" t="str">
        <f t="shared" si="75"/>
        <v>x</v>
      </c>
      <c r="AD566" s="343">
        <f t="shared" si="75"/>
        <v>225</v>
      </c>
      <c r="AE566" s="342">
        <f t="shared" si="76"/>
        <v>23.5</v>
      </c>
      <c r="AF566" s="342" t="str">
        <f t="shared" si="76"/>
        <v>x</v>
      </c>
      <c r="AG566" s="343">
        <f t="shared" si="77"/>
        <v>317</v>
      </c>
      <c r="AH566" s="343" t="str">
        <f t="shared" si="77"/>
        <v>x</v>
      </c>
      <c r="AI566" s="342" t="str">
        <f t="shared" si="78"/>
        <v>x</v>
      </c>
      <c r="AJ566" s="342">
        <f t="shared" si="78"/>
        <v>18</v>
      </c>
      <c r="AK566" s="343" t="str">
        <f t="shared" si="79"/>
        <v>x</v>
      </c>
      <c r="AL566" s="348">
        <f t="shared" si="79"/>
        <v>126</v>
      </c>
      <c r="AN566" s="342" t="str">
        <f>IF(ISERROR(VLOOKUP($I566,'TB. Bantuan'!$C$3:$E$28,2,0)=0),"x",VLOOKUP($I566,'TB. Bantuan'!$C$3:$E$28,2,0))</f>
        <v>N</v>
      </c>
      <c r="AO566" s="342" t="str">
        <f>IF(ISERROR(VLOOKUP($Q566,'TB. Bantuan'!$C$3:$E$28,2,0)=0),"x",VLOOKUP($Q566,'TB. Bantuan'!$C$3:$E$28,2,0))</f>
        <v>N</v>
      </c>
      <c r="AP566" s="342" t="str">
        <f>IF(ISERROR(VLOOKUP($Y566,'TB. Bantuan'!$C$3:$E$28,2,0)=0),"x",VLOOKUP($Y566,'TB. Bantuan'!$C$3:$E$28,2,0))</f>
        <v>N</v>
      </c>
    </row>
    <row r="567" spans="2:42">
      <c r="B567" s="319" t="s">
        <v>21</v>
      </c>
      <c r="C567" s="323">
        <f t="shared" si="82"/>
        <v>561</v>
      </c>
      <c r="D567" s="324" t="s">
        <v>1</v>
      </c>
      <c r="E567" s="324">
        <v>12</v>
      </c>
      <c r="F567" s="324" t="s">
        <v>20</v>
      </c>
      <c r="G567" s="325">
        <v>14</v>
      </c>
      <c r="H567" s="325">
        <v>153</v>
      </c>
      <c r="I567" s="327" t="s">
        <v>23</v>
      </c>
      <c r="K567" s="323">
        <f t="shared" si="80"/>
        <v>561</v>
      </c>
      <c r="L567" s="324" t="s">
        <v>1</v>
      </c>
      <c r="M567" s="324">
        <v>11</v>
      </c>
      <c r="N567" s="324" t="s">
        <v>19</v>
      </c>
      <c r="O567" s="325">
        <v>23</v>
      </c>
      <c r="P567" s="325">
        <v>251</v>
      </c>
      <c r="Q567" s="327" t="s">
        <v>23</v>
      </c>
      <c r="S567" s="323">
        <f t="shared" si="81"/>
        <v>561</v>
      </c>
      <c r="T567" s="324" t="s">
        <v>1</v>
      </c>
      <c r="U567" s="324">
        <v>10</v>
      </c>
      <c r="V567" s="324" t="s">
        <v>20</v>
      </c>
      <c r="W567" s="325">
        <v>19</v>
      </c>
      <c r="X567" s="325">
        <v>181</v>
      </c>
      <c r="Y567" s="327" t="s">
        <v>23</v>
      </c>
      <c r="AA567" s="341" t="str">
        <f t="shared" si="74"/>
        <v>x</v>
      </c>
      <c r="AB567" s="342">
        <f t="shared" si="74"/>
        <v>14</v>
      </c>
      <c r="AC567" s="343" t="str">
        <f t="shared" si="75"/>
        <v>x</v>
      </c>
      <c r="AD567" s="343">
        <f t="shared" si="75"/>
        <v>153</v>
      </c>
      <c r="AE567" s="342">
        <f t="shared" si="76"/>
        <v>23</v>
      </c>
      <c r="AF567" s="342" t="str">
        <f t="shared" si="76"/>
        <v>x</v>
      </c>
      <c r="AG567" s="343">
        <f t="shared" si="77"/>
        <v>251</v>
      </c>
      <c r="AH567" s="343" t="str">
        <f t="shared" si="77"/>
        <v>x</v>
      </c>
      <c r="AI567" s="342" t="str">
        <f t="shared" si="78"/>
        <v>x</v>
      </c>
      <c r="AJ567" s="342">
        <f t="shared" si="78"/>
        <v>19</v>
      </c>
      <c r="AK567" s="343" t="str">
        <f t="shared" si="79"/>
        <v>x</v>
      </c>
      <c r="AL567" s="348">
        <f t="shared" si="79"/>
        <v>181</v>
      </c>
      <c r="AN567" s="342" t="str">
        <f>IF(ISERROR(VLOOKUP($I567,'TB. Bantuan'!$C$3:$E$28,2,0)=0),"x",VLOOKUP($I567,'TB. Bantuan'!$C$3:$E$28,2,0))</f>
        <v>N</v>
      </c>
      <c r="AO567" s="342" t="str">
        <f>IF(ISERROR(VLOOKUP($Q567,'TB. Bantuan'!$C$3:$E$28,2,0)=0),"x",VLOOKUP($Q567,'TB. Bantuan'!$C$3:$E$28,2,0))</f>
        <v>N</v>
      </c>
      <c r="AP567" s="342" t="str">
        <f>IF(ISERROR(VLOOKUP($Y567,'TB. Bantuan'!$C$3:$E$28,2,0)=0),"x",VLOOKUP($Y567,'TB. Bantuan'!$C$3:$E$28,2,0))</f>
        <v>N</v>
      </c>
    </row>
    <row r="568" spans="2:42">
      <c r="B568" s="319" t="s">
        <v>21</v>
      </c>
      <c r="C568" s="323">
        <f t="shared" si="82"/>
        <v>562</v>
      </c>
      <c r="D568" s="324" t="s">
        <v>1</v>
      </c>
      <c r="E568" s="324">
        <v>12</v>
      </c>
      <c r="F568" s="324" t="s">
        <v>20</v>
      </c>
      <c r="G568" s="325">
        <v>21</v>
      </c>
      <c r="H568" s="325">
        <v>238</v>
      </c>
      <c r="I568" s="327" t="s">
        <v>23</v>
      </c>
      <c r="K568" s="323">
        <f t="shared" si="80"/>
        <v>562</v>
      </c>
      <c r="L568" s="324" t="s">
        <v>1</v>
      </c>
      <c r="M568" s="324">
        <v>11</v>
      </c>
      <c r="N568" s="324" t="s">
        <v>19</v>
      </c>
      <c r="O568" s="325">
        <v>18</v>
      </c>
      <c r="P568" s="325">
        <v>161</v>
      </c>
      <c r="Q568" s="327" t="s">
        <v>23</v>
      </c>
      <c r="S568" s="323">
        <f t="shared" si="81"/>
        <v>562</v>
      </c>
      <c r="T568" s="324" t="s">
        <v>1</v>
      </c>
      <c r="U568" s="324">
        <v>10</v>
      </c>
      <c r="V568" s="324" t="s">
        <v>20</v>
      </c>
      <c r="W568" s="325">
        <v>17</v>
      </c>
      <c r="X568" s="325">
        <v>89</v>
      </c>
      <c r="Y568" s="327" t="s">
        <v>23</v>
      </c>
      <c r="AA568" s="341" t="str">
        <f t="shared" si="74"/>
        <v>x</v>
      </c>
      <c r="AB568" s="342">
        <f t="shared" si="74"/>
        <v>21</v>
      </c>
      <c r="AC568" s="343" t="str">
        <f t="shared" si="75"/>
        <v>x</v>
      </c>
      <c r="AD568" s="343">
        <f t="shared" si="75"/>
        <v>238</v>
      </c>
      <c r="AE568" s="342">
        <f t="shared" si="76"/>
        <v>18</v>
      </c>
      <c r="AF568" s="342" t="str">
        <f t="shared" si="76"/>
        <v>x</v>
      </c>
      <c r="AG568" s="343">
        <f t="shared" si="77"/>
        <v>161</v>
      </c>
      <c r="AH568" s="343" t="str">
        <f t="shared" si="77"/>
        <v>x</v>
      </c>
      <c r="AI568" s="342" t="str">
        <f t="shared" si="78"/>
        <v>x</v>
      </c>
      <c r="AJ568" s="342">
        <f t="shared" si="78"/>
        <v>17</v>
      </c>
      <c r="AK568" s="343" t="str">
        <f t="shared" si="79"/>
        <v>x</v>
      </c>
      <c r="AL568" s="348">
        <f t="shared" si="79"/>
        <v>89</v>
      </c>
      <c r="AN568" s="342" t="str">
        <f>IF(ISERROR(VLOOKUP($I568,'TB. Bantuan'!$C$3:$E$28,2,0)=0),"x",VLOOKUP($I568,'TB. Bantuan'!$C$3:$E$28,2,0))</f>
        <v>N</v>
      </c>
      <c r="AO568" s="342" t="str">
        <f>IF(ISERROR(VLOOKUP($Q568,'TB. Bantuan'!$C$3:$E$28,2,0)=0),"x",VLOOKUP($Q568,'TB. Bantuan'!$C$3:$E$28,2,0))</f>
        <v>N</v>
      </c>
      <c r="AP568" s="342" t="str">
        <f>IF(ISERROR(VLOOKUP($Y568,'TB. Bantuan'!$C$3:$E$28,2,0)=0),"x",VLOOKUP($Y568,'TB. Bantuan'!$C$3:$E$28,2,0))</f>
        <v>N</v>
      </c>
    </row>
    <row r="569" spans="2:42">
      <c r="B569" s="319" t="s">
        <v>21</v>
      </c>
      <c r="C569" s="323">
        <f t="shared" si="82"/>
        <v>563</v>
      </c>
      <c r="D569" s="324" t="s">
        <v>1</v>
      </c>
      <c r="E569" s="324">
        <v>12</v>
      </c>
      <c r="F569" s="324" t="s">
        <v>20</v>
      </c>
      <c r="G569" s="325">
        <v>18.5</v>
      </c>
      <c r="H569" s="325">
        <v>162</v>
      </c>
      <c r="I569" s="327" t="s">
        <v>23</v>
      </c>
      <c r="K569" s="323">
        <f t="shared" si="80"/>
        <v>563</v>
      </c>
      <c r="L569" s="324" t="s">
        <v>1</v>
      </c>
      <c r="M569" s="324">
        <v>11</v>
      </c>
      <c r="N569" s="324" t="s">
        <v>19</v>
      </c>
      <c r="O569" s="325">
        <v>19</v>
      </c>
      <c r="P569" s="325">
        <v>250</v>
      </c>
      <c r="Q569" s="327" t="s">
        <v>23</v>
      </c>
      <c r="S569" s="323">
        <f t="shared" si="81"/>
        <v>563</v>
      </c>
      <c r="T569" s="324" t="s">
        <v>1</v>
      </c>
      <c r="U569" s="324">
        <v>10</v>
      </c>
      <c r="V569" s="324" t="s">
        <v>20</v>
      </c>
      <c r="W569" s="325">
        <v>17.5</v>
      </c>
      <c r="X569" s="325">
        <v>164</v>
      </c>
      <c r="Y569" s="327" t="s">
        <v>23</v>
      </c>
      <c r="AA569" s="341" t="str">
        <f t="shared" si="74"/>
        <v>x</v>
      </c>
      <c r="AB569" s="342">
        <f t="shared" si="74"/>
        <v>18.5</v>
      </c>
      <c r="AC569" s="343" t="str">
        <f t="shared" si="75"/>
        <v>x</v>
      </c>
      <c r="AD569" s="343">
        <f t="shared" si="75"/>
        <v>162</v>
      </c>
      <c r="AE569" s="342">
        <f t="shared" si="76"/>
        <v>19</v>
      </c>
      <c r="AF569" s="342" t="str">
        <f t="shared" si="76"/>
        <v>x</v>
      </c>
      <c r="AG569" s="343">
        <f t="shared" si="77"/>
        <v>250</v>
      </c>
      <c r="AH569" s="343" t="str">
        <f t="shared" si="77"/>
        <v>x</v>
      </c>
      <c r="AI569" s="342" t="str">
        <f t="shared" si="78"/>
        <v>x</v>
      </c>
      <c r="AJ569" s="342">
        <f t="shared" si="78"/>
        <v>17.5</v>
      </c>
      <c r="AK569" s="343" t="str">
        <f t="shared" si="79"/>
        <v>x</v>
      </c>
      <c r="AL569" s="348">
        <f t="shared" si="79"/>
        <v>164</v>
      </c>
      <c r="AN569" s="342" t="str">
        <f>IF(ISERROR(VLOOKUP($I569,'TB. Bantuan'!$C$3:$E$28,2,0)=0),"x",VLOOKUP($I569,'TB. Bantuan'!$C$3:$E$28,2,0))</f>
        <v>N</v>
      </c>
      <c r="AO569" s="342" t="str">
        <f>IF(ISERROR(VLOOKUP($Q569,'TB. Bantuan'!$C$3:$E$28,2,0)=0),"x",VLOOKUP($Q569,'TB. Bantuan'!$C$3:$E$28,2,0))</f>
        <v>N</v>
      </c>
      <c r="AP569" s="342" t="str">
        <f>IF(ISERROR(VLOOKUP($Y569,'TB. Bantuan'!$C$3:$E$28,2,0)=0),"x",VLOOKUP($Y569,'TB. Bantuan'!$C$3:$E$28,2,0))</f>
        <v>N</v>
      </c>
    </row>
    <row r="570" spans="2:42">
      <c r="B570" s="319" t="s">
        <v>21</v>
      </c>
      <c r="C570" s="323">
        <f t="shared" si="82"/>
        <v>564</v>
      </c>
      <c r="D570" s="324" t="s">
        <v>1</v>
      </c>
      <c r="E570" s="324">
        <v>12</v>
      </c>
      <c r="F570" s="324" t="s">
        <v>20</v>
      </c>
      <c r="G570" s="325">
        <v>20</v>
      </c>
      <c r="H570" s="325">
        <v>314</v>
      </c>
      <c r="I570" s="327" t="s">
        <v>23</v>
      </c>
      <c r="K570" s="323">
        <f t="shared" si="80"/>
        <v>564</v>
      </c>
      <c r="L570" s="324" t="s">
        <v>1</v>
      </c>
      <c r="M570" s="324">
        <v>11</v>
      </c>
      <c r="N570" s="324" t="s">
        <v>19</v>
      </c>
      <c r="O570" s="325">
        <v>21.5</v>
      </c>
      <c r="P570" s="325">
        <v>240</v>
      </c>
      <c r="Q570" s="327" t="s">
        <v>23</v>
      </c>
      <c r="S570" s="323">
        <f t="shared" si="81"/>
        <v>564</v>
      </c>
      <c r="T570" s="324" t="s">
        <v>1</v>
      </c>
      <c r="U570" s="324">
        <v>10</v>
      </c>
      <c r="V570" s="324" t="s">
        <v>20</v>
      </c>
      <c r="W570" s="325">
        <v>21</v>
      </c>
      <c r="X570" s="325">
        <v>247</v>
      </c>
      <c r="Y570" s="327" t="s">
        <v>24</v>
      </c>
      <c r="AA570" s="341" t="str">
        <f t="shared" si="74"/>
        <v>x</v>
      </c>
      <c r="AB570" s="342">
        <f t="shared" si="74"/>
        <v>20</v>
      </c>
      <c r="AC570" s="343" t="str">
        <f t="shared" si="75"/>
        <v>x</v>
      </c>
      <c r="AD570" s="343">
        <f t="shared" si="75"/>
        <v>314</v>
      </c>
      <c r="AE570" s="342">
        <f t="shared" si="76"/>
        <v>21.5</v>
      </c>
      <c r="AF570" s="342" t="str">
        <f t="shared" si="76"/>
        <v>x</v>
      </c>
      <c r="AG570" s="343">
        <f t="shared" si="77"/>
        <v>240</v>
      </c>
      <c r="AH570" s="343" t="str">
        <f t="shared" si="77"/>
        <v>x</v>
      </c>
      <c r="AI570" s="342" t="str">
        <f t="shared" si="78"/>
        <v>x</v>
      </c>
      <c r="AJ570" s="342">
        <f t="shared" si="78"/>
        <v>21</v>
      </c>
      <c r="AK570" s="343" t="str">
        <f t="shared" si="79"/>
        <v>x</v>
      </c>
      <c r="AL570" s="348">
        <f t="shared" si="79"/>
        <v>247</v>
      </c>
      <c r="AN570" s="342" t="str">
        <f>IF(ISERROR(VLOOKUP($I570,'TB. Bantuan'!$C$3:$E$28,2,0)=0),"x",VLOOKUP($I570,'TB. Bantuan'!$C$3:$E$28,2,0))</f>
        <v>N</v>
      </c>
      <c r="AO570" s="342" t="str">
        <f>IF(ISERROR(VLOOKUP($Q570,'TB. Bantuan'!$C$3:$E$28,2,0)=0),"x",VLOOKUP($Q570,'TB. Bantuan'!$C$3:$E$28,2,0))</f>
        <v>N</v>
      </c>
      <c r="AP570" s="342" t="str">
        <f>IF(ISERROR(VLOOKUP($Y570,'TB. Bantuan'!$C$3:$E$28,2,0)=0),"x",VLOOKUP($Y570,'TB. Bantuan'!$C$3:$E$28,2,0))</f>
        <v>DT</v>
      </c>
    </row>
    <row r="571" spans="2:42">
      <c r="B571" s="319" t="s">
        <v>21</v>
      </c>
      <c r="C571" s="323">
        <f t="shared" si="82"/>
        <v>565</v>
      </c>
      <c r="D571" s="324" t="s">
        <v>1</v>
      </c>
      <c r="E571" s="324">
        <v>12</v>
      </c>
      <c r="F571" s="324" t="s">
        <v>20</v>
      </c>
      <c r="G571" s="325">
        <v>18</v>
      </c>
      <c r="H571" s="325">
        <v>207</v>
      </c>
      <c r="I571" s="327" t="s">
        <v>23</v>
      </c>
      <c r="K571" s="323">
        <f t="shared" si="80"/>
        <v>565</v>
      </c>
      <c r="L571" s="324" t="s">
        <v>1</v>
      </c>
      <c r="M571" s="324">
        <v>11</v>
      </c>
      <c r="N571" s="324" t="s">
        <v>19</v>
      </c>
      <c r="O571" s="325">
        <v>23</v>
      </c>
      <c r="P571" s="325">
        <v>250</v>
      </c>
      <c r="Q571" s="327" t="s">
        <v>23</v>
      </c>
      <c r="S571" s="323">
        <f t="shared" si="81"/>
        <v>565</v>
      </c>
      <c r="T571" s="324" t="s">
        <v>1</v>
      </c>
      <c r="U571" s="324">
        <v>10</v>
      </c>
      <c r="V571" s="324" t="s">
        <v>20</v>
      </c>
      <c r="W571" s="325">
        <v>25</v>
      </c>
      <c r="X571" s="325">
        <v>215</v>
      </c>
      <c r="Y571" s="327" t="s">
        <v>23</v>
      </c>
      <c r="AA571" s="341" t="str">
        <f t="shared" si="74"/>
        <v>x</v>
      </c>
      <c r="AB571" s="342">
        <f t="shared" si="74"/>
        <v>18</v>
      </c>
      <c r="AC571" s="343" t="str">
        <f t="shared" si="75"/>
        <v>x</v>
      </c>
      <c r="AD571" s="343">
        <f t="shared" si="75"/>
        <v>207</v>
      </c>
      <c r="AE571" s="342">
        <f t="shared" si="76"/>
        <v>23</v>
      </c>
      <c r="AF571" s="342" t="str">
        <f t="shared" si="76"/>
        <v>x</v>
      </c>
      <c r="AG571" s="343">
        <f t="shared" si="77"/>
        <v>250</v>
      </c>
      <c r="AH571" s="343" t="str">
        <f t="shared" si="77"/>
        <v>x</v>
      </c>
      <c r="AI571" s="342" t="str">
        <f t="shared" si="78"/>
        <v>x</v>
      </c>
      <c r="AJ571" s="342">
        <f t="shared" si="78"/>
        <v>25</v>
      </c>
      <c r="AK571" s="343" t="str">
        <f t="shared" si="79"/>
        <v>x</v>
      </c>
      <c r="AL571" s="348">
        <f t="shared" si="79"/>
        <v>215</v>
      </c>
      <c r="AN571" s="342" t="str">
        <f>IF(ISERROR(VLOOKUP($I571,'TB. Bantuan'!$C$3:$E$28,2,0)=0),"x",VLOOKUP($I571,'TB. Bantuan'!$C$3:$E$28,2,0))</f>
        <v>N</v>
      </c>
      <c r="AO571" s="342" t="str">
        <f>IF(ISERROR(VLOOKUP($Q571,'TB. Bantuan'!$C$3:$E$28,2,0)=0),"x",VLOOKUP($Q571,'TB. Bantuan'!$C$3:$E$28,2,0))</f>
        <v>N</v>
      </c>
      <c r="AP571" s="342" t="str">
        <f>IF(ISERROR(VLOOKUP($Y571,'TB. Bantuan'!$C$3:$E$28,2,0)=0),"x",VLOOKUP($Y571,'TB. Bantuan'!$C$3:$E$28,2,0))</f>
        <v>N</v>
      </c>
    </row>
    <row r="572" spans="2:42">
      <c r="B572" s="319" t="s">
        <v>21</v>
      </c>
      <c r="C572" s="323">
        <f t="shared" si="82"/>
        <v>566</v>
      </c>
      <c r="D572" s="324" t="s">
        <v>1</v>
      </c>
      <c r="E572" s="324">
        <v>12</v>
      </c>
      <c r="F572" s="324" t="s">
        <v>20</v>
      </c>
      <c r="G572" s="325">
        <v>14</v>
      </c>
      <c r="H572" s="325">
        <v>112</v>
      </c>
      <c r="I572" s="327" t="s">
        <v>23</v>
      </c>
      <c r="K572" s="323">
        <f t="shared" si="80"/>
        <v>566</v>
      </c>
      <c r="L572" s="324" t="s">
        <v>1</v>
      </c>
      <c r="M572" s="324">
        <v>11</v>
      </c>
      <c r="N572" s="324" t="s">
        <v>19</v>
      </c>
      <c r="O572" s="325">
        <v>24</v>
      </c>
      <c r="P572" s="325">
        <v>224</v>
      </c>
      <c r="Q572" s="327" t="s">
        <v>23</v>
      </c>
      <c r="S572" s="323">
        <f t="shared" si="81"/>
        <v>566</v>
      </c>
      <c r="T572" s="324" t="s">
        <v>1</v>
      </c>
      <c r="U572" s="324">
        <v>10</v>
      </c>
      <c r="V572" s="324" t="s">
        <v>20</v>
      </c>
      <c r="W572" s="325">
        <v>19.5</v>
      </c>
      <c r="X572" s="325">
        <v>146</v>
      </c>
      <c r="Y572" s="327" t="s">
        <v>24</v>
      </c>
      <c r="AA572" s="341" t="str">
        <f t="shared" si="74"/>
        <v>x</v>
      </c>
      <c r="AB572" s="342">
        <f t="shared" si="74"/>
        <v>14</v>
      </c>
      <c r="AC572" s="343" t="str">
        <f t="shared" si="75"/>
        <v>x</v>
      </c>
      <c r="AD572" s="343">
        <f t="shared" si="75"/>
        <v>112</v>
      </c>
      <c r="AE572" s="342">
        <f t="shared" si="76"/>
        <v>24</v>
      </c>
      <c r="AF572" s="342" t="str">
        <f t="shared" si="76"/>
        <v>x</v>
      </c>
      <c r="AG572" s="343">
        <f t="shared" si="77"/>
        <v>224</v>
      </c>
      <c r="AH572" s="343" t="str">
        <f t="shared" si="77"/>
        <v>x</v>
      </c>
      <c r="AI572" s="342" t="str">
        <f t="shared" si="78"/>
        <v>x</v>
      </c>
      <c r="AJ572" s="342">
        <f t="shared" si="78"/>
        <v>19.5</v>
      </c>
      <c r="AK572" s="343" t="str">
        <f t="shared" si="79"/>
        <v>x</v>
      </c>
      <c r="AL572" s="348">
        <f t="shared" si="79"/>
        <v>146</v>
      </c>
      <c r="AN572" s="342" t="str">
        <f>IF(ISERROR(VLOOKUP($I572,'TB. Bantuan'!$C$3:$E$28,2,0)=0),"x",VLOOKUP($I572,'TB. Bantuan'!$C$3:$E$28,2,0))</f>
        <v>N</v>
      </c>
      <c r="AO572" s="342" t="str">
        <f>IF(ISERROR(VLOOKUP($Q572,'TB. Bantuan'!$C$3:$E$28,2,0)=0),"x",VLOOKUP($Q572,'TB. Bantuan'!$C$3:$E$28,2,0))</f>
        <v>N</v>
      </c>
      <c r="AP572" s="342" t="str">
        <f>IF(ISERROR(VLOOKUP($Y572,'TB. Bantuan'!$C$3:$E$28,2,0)=0),"x",VLOOKUP($Y572,'TB. Bantuan'!$C$3:$E$28,2,0))</f>
        <v>DT</v>
      </c>
    </row>
    <row r="573" spans="2:42">
      <c r="B573" s="319" t="s">
        <v>21</v>
      </c>
      <c r="C573" s="323">
        <f t="shared" si="82"/>
        <v>567</v>
      </c>
      <c r="D573" s="324" t="s">
        <v>1</v>
      </c>
      <c r="E573" s="324">
        <v>12</v>
      </c>
      <c r="F573" s="324" t="s">
        <v>20</v>
      </c>
      <c r="G573" s="325">
        <v>19</v>
      </c>
      <c r="H573" s="325">
        <v>139</v>
      </c>
      <c r="I573" s="327" t="s">
        <v>23</v>
      </c>
      <c r="K573" s="323">
        <f t="shared" si="80"/>
        <v>567</v>
      </c>
      <c r="L573" s="324" t="s">
        <v>1</v>
      </c>
      <c r="M573" s="324">
        <v>11</v>
      </c>
      <c r="N573" s="324" t="s">
        <v>19</v>
      </c>
      <c r="O573" s="325">
        <v>25</v>
      </c>
      <c r="P573" s="325">
        <v>229</v>
      </c>
      <c r="Q573" s="327" t="s">
        <v>23</v>
      </c>
      <c r="S573" s="323">
        <f t="shared" si="81"/>
        <v>567</v>
      </c>
      <c r="T573" s="324" t="s">
        <v>1</v>
      </c>
      <c r="U573" s="324">
        <v>10</v>
      </c>
      <c r="V573" s="324" t="s">
        <v>20</v>
      </c>
      <c r="W573" s="325">
        <v>15</v>
      </c>
      <c r="X573" s="325">
        <v>115</v>
      </c>
      <c r="Y573" s="327" t="s">
        <v>23</v>
      </c>
      <c r="AA573" s="341" t="str">
        <f t="shared" si="74"/>
        <v>x</v>
      </c>
      <c r="AB573" s="342">
        <f t="shared" si="74"/>
        <v>19</v>
      </c>
      <c r="AC573" s="343" t="str">
        <f t="shared" si="75"/>
        <v>x</v>
      </c>
      <c r="AD573" s="343">
        <f t="shared" si="75"/>
        <v>139</v>
      </c>
      <c r="AE573" s="342">
        <f t="shared" si="76"/>
        <v>25</v>
      </c>
      <c r="AF573" s="342" t="str">
        <f t="shared" si="76"/>
        <v>x</v>
      </c>
      <c r="AG573" s="343">
        <f t="shared" si="77"/>
        <v>229</v>
      </c>
      <c r="AH573" s="343" t="str">
        <f t="shared" si="77"/>
        <v>x</v>
      </c>
      <c r="AI573" s="342" t="str">
        <f t="shared" si="78"/>
        <v>x</v>
      </c>
      <c r="AJ573" s="342">
        <f t="shared" si="78"/>
        <v>15</v>
      </c>
      <c r="AK573" s="343" t="str">
        <f t="shared" si="79"/>
        <v>x</v>
      </c>
      <c r="AL573" s="348">
        <f t="shared" si="79"/>
        <v>115</v>
      </c>
      <c r="AN573" s="342" t="str">
        <f>IF(ISERROR(VLOOKUP($I573,'TB. Bantuan'!$C$3:$E$28,2,0)=0),"x",VLOOKUP($I573,'TB. Bantuan'!$C$3:$E$28,2,0))</f>
        <v>N</v>
      </c>
      <c r="AO573" s="342" t="str">
        <f>IF(ISERROR(VLOOKUP($Q573,'TB. Bantuan'!$C$3:$E$28,2,0)=0),"x",VLOOKUP($Q573,'TB. Bantuan'!$C$3:$E$28,2,0))</f>
        <v>N</v>
      </c>
      <c r="AP573" s="342" t="str">
        <f>IF(ISERROR(VLOOKUP($Y573,'TB. Bantuan'!$C$3:$E$28,2,0)=0),"x",VLOOKUP($Y573,'TB. Bantuan'!$C$3:$E$28,2,0))</f>
        <v>N</v>
      </c>
    </row>
    <row r="574" spans="2:42">
      <c r="B574" s="319" t="s">
        <v>21</v>
      </c>
      <c r="C574" s="323">
        <f t="shared" si="82"/>
        <v>568</v>
      </c>
      <c r="D574" s="324" t="s">
        <v>1</v>
      </c>
      <c r="E574" s="324">
        <v>12</v>
      </c>
      <c r="F574" s="324" t="s">
        <v>20</v>
      </c>
      <c r="G574" s="325">
        <v>13</v>
      </c>
      <c r="H574" s="325">
        <v>152</v>
      </c>
      <c r="I574" s="327" t="s">
        <v>23</v>
      </c>
      <c r="K574" s="323">
        <f t="shared" si="80"/>
        <v>568</v>
      </c>
      <c r="L574" s="324" t="s">
        <v>1</v>
      </c>
      <c r="M574" s="324">
        <v>11</v>
      </c>
      <c r="N574" s="324" t="s">
        <v>19</v>
      </c>
      <c r="O574" s="325">
        <v>22.5</v>
      </c>
      <c r="P574" s="325">
        <v>282</v>
      </c>
      <c r="Q574" s="327" t="s">
        <v>23</v>
      </c>
      <c r="S574" s="323">
        <f t="shared" si="81"/>
        <v>568</v>
      </c>
      <c r="T574" s="324" t="s">
        <v>1</v>
      </c>
      <c r="U574" s="324">
        <v>10</v>
      </c>
      <c r="V574" s="324" t="s">
        <v>20</v>
      </c>
      <c r="W574" s="325">
        <v>20</v>
      </c>
      <c r="X574" s="325">
        <v>114</v>
      </c>
      <c r="Y574" s="327" t="s">
        <v>23</v>
      </c>
      <c r="AA574" s="341" t="str">
        <f t="shared" si="74"/>
        <v>x</v>
      </c>
      <c r="AB574" s="342">
        <f t="shared" si="74"/>
        <v>13</v>
      </c>
      <c r="AC574" s="343" t="str">
        <f t="shared" si="75"/>
        <v>x</v>
      </c>
      <c r="AD574" s="343">
        <f t="shared" si="75"/>
        <v>152</v>
      </c>
      <c r="AE574" s="342">
        <f t="shared" si="76"/>
        <v>22.5</v>
      </c>
      <c r="AF574" s="342" t="str">
        <f t="shared" si="76"/>
        <v>x</v>
      </c>
      <c r="AG574" s="343">
        <f t="shared" si="77"/>
        <v>282</v>
      </c>
      <c r="AH574" s="343" t="str">
        <f t="shared" si="77"/>
        <v>x</v>
      </c>
      <c r="AI574" s="342" t="str">
        <f t="shared" si="78"/>
        <v>x</v>
      </c>
      <c r="AJ574" s="342">
        <f t="shared" si="78"/>
        <v>20</v>
      </c>
      <c r="AK574" s="343" t="str">
        <f t="shared" si="79"/>
        <v>x</v>
      </c>
      <c r="AL574" s="348">
        <f t="shared" si="79"/>
        <v>114</v>
      </c>
      <c r="AN574" s="342" t="str">
        <f>IF(ISERROR(VLOOKUP($I574,'TB. Bantuan'!$C$3:$E$28,2,0)=0),"x",VLOOKUP($I574,'TB. Bantuan'!$C$3:$E$28,2,0))</f>
        <v>N</v>
      </c>
      <c r="AO574" s="342" t="str">
        <f>IF(ISERROR(VLOOKUP($Q574,'TB. Bantuan'!$C$3:$E$28,2,0)=0),"x",VLOOKUP($Q574,'TB. Bantuan'!$C$3:$E$28,2,0))</f>
        <v>N</v>
      </c>
      <c r="AP574" s="342" t="str">
        <f>IF(ISERROR(VLOOKUP($Y574,'TB. Bantuan'!$C$3:$E$28,2,0)=0),"x",VLOOKUP($Y574,'TB. Bantuan'!$C$3:$E$28,2,0))</f>
        <v>N</v>
      </c>
    </row>
    <row r="575" spans="2:42">
      <c r="B575" s="319" t="s">
        <v>21</v>
      </c>
      <c r="C575" s="323">
        <f t="shared" si="82"/>
        <v>569</v>
      </c>
      <c r="D575" s="324" t="s">
        <v>1</v>
      </c>
      <c r="E575" s="324">
        <v>12</v>
      </c>
      <c r="F575" s="324" t="s">
        <v>20</v>
      </c>
      <c r="G575" s="325">
        <v>15</v>
      </c>
      <c r="H575" s="325">
        <v>152</v>
      </c>
      <c r="I575" s="327" t="s">
        <v>23</v>
      </c>
      <c r="K575" s="323">
        <f t="shared" si="80"/>
        <v>569</v>
      </c>
      <c r="L575" s="324" t="s">
        <v>1</v>
      </c>
      <c r="M575" s="324">
        <v>11</v>
      </c>
      <c r="N575" s="324" t="s">
        <v>19</v>
      </c>
      <c r="O575" s="325">
        <v>27</v>
      </c>
      <c r="P575" s="325">
        <v>412</v>
      </c>
      <c r="Q575" s="327" t="s">
        <v>23</v>
      </c>
      <c r="S575" s="323">
        <f t="shared" si="81"/>
        <v>569</v>
      </c>
      <c r="T575" s="324" t="s">
        <v>1</v>
      </c>
      <c r="U575" s="324">
        <v>10</v>
      </c>
      <c r="V575" s="324" t="s">
        <v>20</v>
      </c>
      <c r="W575" s="325">
        <v>17</v>
      </c>
      <c r="X575" s="325">
        <v>129</v>
      </c>
      <c r="Y575" s="327" t="s">
        <v>23</v>
      </c>
      <c r="AA575" s="341" t="str">
        <f t="shared" si="74"/>
        <v>x</v>
      </c>
      <c r="AB575" s="342">
        <f t="shared" si="74"/>
        <v>15</v>
      </c>
      <c r="AC575" s="343" t="str">
        <f t="shared" si="75"/>
        <v>x</v>
      </c>
      <c r="AD575" s="343">
        <f t="shared" si="75"/>
        <v>152</v>
      </c>
      <c r="AE575" s="342">
        <f t="shared" si="76"/>
        <v>27</v>
      </c>
      <c r="AF575" s="342" t="str">
        <f t="shared" si="76"/>
        <v>x</v>
      </c>
      <c r="AG575" s="343">
        <f t="shared" si="77"/>
        <v>412</v>
      </c>
      <c r="AH575" s="343" t="str">
        <f t="shared" si="77"/>
        <v>x</v>
      </c>
      <c r="AI575" s="342" t="str">
        <f t="shared" si="78"/>
        <v>x</v>
      </c>
      <c r="AJ575" s="342">
        <f t="shared" si="78"/>
        <v>17</v>
      </c>
      <c r="AK575" s="343" t="str">
        <f t="shared" si="79"/>
        <v>x</v>
      </c>
      <c r="AL575" s="348">
        <f t="shared" si="79"/>
        <v>129</v>
      </c>
      <c r="AN575" s="342" t="str">
        <f>IF(ISERROR(VLOOKUP($I575,'TB. Bantuan'!$C$3:$E$28,2,0)=0),"x",VLOOKUP($I575,'TB. Bantuan'!$C$3:$E$28,2,0))</f>
        <v>N</v>
      </c>
      <c r="AO575" s="342" t="str">
        <f>IF(ISERROR(VLOOKUP($Q575,'TB. Bantuan'!$C$3:$E$28,2,0)=0),"x",VLOOKUP($Q575,'TB. Bantuan'!$C$3:$E$28,2,0))</f>
        <v>N</v>
      </c>
      <c r="AP575" s="342" t="str">
        <f>IF(ISERROR(VLOOKUP($Y575,'TB. Bantuan'!$C$3:$E$28,2,0)=0),"x",VLOOKUP($Y575,'TB. Bantuan'!$C$3:$E$28,2,0))</f>
        <v>N</v>
      </c>
    </row>
    <row r="576" spans="2:42">
      <c r="B576" s="319" t="s">
        <v>21</v>
      </c>
      <c r="C576" s="323">
        <f t="shared" si="82"/>
        <v>570</v>
      </c>
      <c r="D576" s="324" t="s">
        <v>1</v>
      </c>
      <c r="E576" s="324">
        <v>12</v>
      </c>
      <c r="F576" s="324" t="s">
        <v>20</v>
      </c>
      <c r="G576" s="325">
        <v>17</v>
      </c>
      <c r="H576" s="325">
        <v>158</v>
      </c>
      <c r="I576" s="327" t="s">
        <v>23</v>
      </c>
      <c r="K576" s="323">
        <f t="shared" si="80"/>
        <v>570</v>
      </c>
      <c r="L576" s="324" t="s">
        <v>1</v>
      </c>
      <c r="M576" s="324">
        <v>11</v>
      </c>
      <c r="N576" s="324" t="s">
        <v>19</v>
      </c>
      <c r="O576" s="325">
        <v>16</v>
      </c>
      <c r="P576" s="325">
        <v>160</v>
      </c>
      <c r="Q576" s="327" t="s">
        <v>23</v>
      </c>
      <c r="S576" s="323">
        <f t="shared" si="81"/>
        <v>570</v>
      </c>
      <c r="T576" s="324" t="s">
        <v>1</v>
      </c>
      <c r="U576" s="324">
        <v>10</v>
      </c>
      <c r="V576" s="324" t="s">
        <v>20</v>
      </c>
      <c r="W576" s="325">
        <v>23</v>
      </c>
      <c r="X576" s="325">
        <v>342</v>
      </c>
      <c r="Y576" s="327" t="s">
        <v>23</v>
      </c>
      <c r="AA576" s="341" t="str">
        <f t="shared" si="74"/>
        <v>x</v>
      </c>
      <c r="AB576" s="342">
        <f t="shared" si="74"/>
        <v>17</v>
      </c>
      <c r="AC576" s="343" t="str">
        <f t="shared" si="75"/>
        <v>x</v>
      </c>
      <c r="AD576" s="343">
        <f t="shared" si="75"/>
        <v>158</v>
      </c>
      <c r="AE576" s="342">
        <f t="shared" si="76"/>
        <v>16</v>
      </c>
      <c r="AF576" s="342" t="str">
        <f t="shared" si="76"/>
        <v>x</v>
      </c>
      <c r="AG576" s="343">
        <f t="shared" si="77"/>
        <v>160</v>
      </c>
      <c r="AH576" s="343" t="str">
        <f t="shared" si="77"/>
        <v>x</v>
      </c>
      <c r="AI576" s="342" t="str">
        <f t="shared" si="78"/>
        <v>x</v>
      </c>
      <c r="AJ576" s="342">
        <f t="shared" si="78"/>
        <v>23</v>
      </c>
      <c r="AK576" s="343" t="str">
        <f t="shared" si="79"/>
        <v>x</v>
      </c>
      <c r="AL576" s="348">
        <f t="shared" si="79"/>
        <v>342</v>
      </c>
      <c r="AN576" s="342" t="str">
        <f>IF(ISERROR(VLOOKUP($I576,'TB. Bantuan'!$C$3:$E$28,2,0)=0),"x",VLOOKUP($I576,'TB. Bantuan'!$C$3:$E$28,2,0))</f>
        <v>N</v>
      </c>
      <c r="AO576" s="342" t="str">
        <f>IF(ISERROR(VLOOKUP($Q576,'TB. Bantuan'!$C$3:$E$28,2,0)=0),"x",VLOOKUP($Q576,'TB. Bantuan'!$C$3:$E$28,2,0))</f>
        <v>N</v>
      </c>
      <c r="AP576" s="342" t="str">
        <f>IF(ISERROR(VLOOKUP($Y576,'TB. Bantuan'!$C$3:$E$28,2,0)=0),"x",VLOOKUP($Y576,'TB. Bantuan'!$C$3:$E$28,2,0))</f>
        <v>N</v>
      </c>
    </row>
    <row r="577" spans="2:42">
      <c r="B577" s="319" t="s">
        <v>21</v>
      </c>
      <c r="C577" s="323">
        <f t="shared" si="82"/>
        <v>571</v>
      </c>
      <c r="D577" s="324" t="s">
        <v>1</v>
      </c>
      <c r="E577" s="324">
        <v>12</v>
      </c>
      <c r="F577" s="324" t="s">
        <v>20</v>
      </c>
      <c r="G577" s="325">
        <v>20</v>
      </c>
      <c r="H577" s="325">
        <v>112</v>
      </c>
      <c r="I577" s="327" t="s">
        <v>23</v>
      </c>
      <c r="K577" s="323">
        <f t="shared" si="80"/>
        <v>571</v>
      </c>
      <c r="L577" s="324" t="s">
        <v>1</v>
      </c>
      <c r="M577" s="324">
        <v>11</v>
      </c>
      <c r="N577" s="324" t="s">
        <v>19</v>
      </c>
      <c r="O577" s="325">
        <v>24</v>
      </c>
      <c r="P577" s="325">
        <v>253</v>
      </c>
      <c r="Q577" s="327" t="s">
        <v>23</v>
      </c>
      <c r="S577" s="323">
        <f t="shared" si="81"/>
        <v>571</v>
      </c>
      <c r="T577" s="324" t="s">
        <v>1</v>
      </c>
      <c r="U577" s="324">
        <v>10</v>
      </c>
      <c r="V577" s="324" t="s">
        <v>20</v>
      </c>
      <c r="W577" s="325">
        <v>20</v>
      </c>
      <c r="X577" s="325">
        <v>179</v>
      </c>
      <c r="Y577" s="327" t="s">
        <v>23</v>
      </c>
      <c r="AA577" s="341" t="str">
        <f t="shared" si="74"/>
        <v>x</v>
      </c>
      <c r="AB577" s="342">
        <f t="shared" si="74"/>
        <v>20</v>
      </c>
      <c r="AC577" s="343" t="str">
        <f t="shared" si="75"/>
        <v>x</v>
      </c>
      <c r="AD577" s="343">
        <f t="shared" si="75"/>
        <v>112</v>
      </c>
      <c r="AE577" s="342">
        <f t="shared" si="76"/>
        <v>24</v>
      </c>
      <c r="AF577" s="342" t="str">
        <f t="shared" si="76"/>
        <v>x</v>
      </c>
      <c r="AG577" s="343">
        <f t="shared" si="77"/>
        <v>253</v>
      </c>
      <c r="AH577" s="343" t="str">
        <f t="shared" si="77"/>
        <v>x</v>
      </c>
      <c r="AI577" s="342" t="str">
        <f t="shared" si="78"/>
        <v>x</v>
      </c>
      <c r="AJ577" s="342">
        <f t="shared" si="78"/>
        <v>20</v>
      </c>
      <c r="AK577" s="343" t="str">
        <f t="shared" si="79"/>
        <v>x</v>
      </c>
      <c r="AL577" s="348">
        <f t="shared" si="79"/>
        <v>179</v>
      </c>
      <c r="AN577" s="342" t="str">
        <f>IF(ISERROR(VLOOKUP($I577,'TB. Bantuan'!$C$3:$E$28,2,0)=0),"x",VLOOKUP($I577,'TB. Bantuan'!$C$3:$E$28,2,0))</f>
        <v>N</v>
      </c>
      <c r="AO577" s="342" t="str">
        <f>IF(ISERROR(VLOOKUP($Q577,'TB. Bantuan'!$C$3:$E$28,2,0)=0),"x",VLOOKUP($Q577,'TB. Bantuan'!$C$3:$E$28,2,0))</f>
        <v>N</v>
      </c>
      <c r="AP577" s="342" t="str">
        <f>IF(ISERROR(VLOOKUP($Y577,'TB. Bantuan'!$C$3:$E$28,2,0)=0),"x",VLOOKUP($Y577,'TB. Bantuan'!$C$3:$E$28,2,0))</f>
        <v>N</v>
      </c>
    </row>
    <row r="578" spans="2:42">
      <c r="B578" s="319" t="s">
        <v>21</v>
      </c>
      <c r="C578" s="323">
        <f t="shared" si="82"/>
        <v>572</v>
      </c>
      <c r="D578" s="324" t="s">
        <v>1</v>
      </c>
      <c r="E578" s="324">
        <v>12</v>
      </c>
      <c r="F578" s="324" t="s">
        <v>20</v>
      </c>
      <c r="G578" s="325">
        <v>22</v>
      </c>
      <c r="H578" s="325">
        <v>277</v>
      </c>
      <c r="I578" s="327" t="s">
        <v>23</v>
      </c>
      <c r="K578" s="323">
        <f t="shared" si="80"/>
        <v>572</v>
      </c>
      <c r="L578" s="324" t="s">
        <v>1</v>
      </c>
      <c r="M578" s="324">
        <v>11</v>
      </c>
      <c r="N578" s="324" t="s">
        <v>19</v>
      </c>
      <c r="O578" s="325">
        <v>26</v>
      </c>
      <c r="P578" s="325">
        <v>300</v>
      </c>
      <c r="Q578" s="327" t="s">
        <v>23</v>
      </c>
      <c r="S578" s="323">
        <f t="shared" si="81"/>
        <v>572</v>
      </c>
      <c r="T578" s="324" t="s">
        <v>1</v>
      </c>
      <c r="U578" s="324">
        <v>10</v>
      </c>
      <c r="V578" s="324" t="s">
        <v>20</v>
      </c>
      <c r="W578" s="325">
        <v>34</v>
      </c>
      <c r="X578" s="325">
        <v>222</v>
      </c>
      <c r="Y578" s="327" t="s">
        <v>23</v>
      </c>
      <c r="AA578" s="341" t="str">
        <f t="shared" si="74"/>
        <v>x</v>
      </c>
      <c r="AB578" s="342">
        <f t="shared" si="74"/>
        <v>22</v>
      </c>
      <c r="AC578" s="343" t="str">
        <f t="shared" si="75"/>
        <v>x</v>
      </c>
      <c r="AD578" s="343">
        <f t="shared" si="75"/>
        <v>277</v>
      </c>
      <c r="AE578" s="342">
        <f t="shared" si="76"/>
        <v>26</v>
      </c>
      <c r="AF578" s="342" t="str">
        <f t="shared" si="76"/>
        <v>x</v>
      </c>
      <c r="AG578" s="343">
        <f t="shared" si="77"/>
        <v>300</v>
      </c>
      <c r="AH578" s="343" t="str">
        <f t="shared" si="77"/>
        <v>x</v>
      </c>
      <c r="AI578" s="342" t="str">
        <f t="shared" si="78"/>
        <v>x</v>
      </c>
      <c r="AJ578" s="342">
        <f t="shared" si="78"/>
        <v>34</v>
      </c>
      <c r="AK578" s="343" t="str">
        <f t="shared" si="79"/>
        <v>x</v>
      </c>
      <c r="AL578" s="348">
        <f t="shared" si="79"/>
        <v>222</v>
      </c>
      <c r="AN578" s="342" t="str">
        <f>IF(ISERROR(VLOOKUP($I578,'TB. Bantuan'!$C$3:$E$28,2,0)=0),"x",VLOOKUP($I578,'TB. Bantuan'!$C$3:$E$28,2,0))</f>
        <v>N</v>
      </c>
      <c r="AO578" s="342" t="str">
        <f>IF(ISERROR(VLOOKUP($Q578,'TB. Bantuan'!$C$3:$E$28,2,0)=0),"x",VLOOKUP($Q578,'TB. Bantuan'!$C$3:$E$28,2,0))</f>
        <v>N</v>
      </c>
      <c r="AP578" s="342" t="str">
        <f>IF(ISERROR(VLOOKUP($Y578,'TB. Bantuan'!$C$3:$E$28,2,0)=0),"x",VLOOKUP($Y578,'TB. Bantuan'!$C$3:$E$28,2,0))</f>
        <v>N</v>
      </c>
    </row>
    <row r="579" spans="2:42">
      <c r="B579" s="319" t="s">
        <v>21</v>
      </c>
      <c r="C579" s="323">
        <f t="shared" si="82"/>
        <v>573</v>
      </c>
      <c r="D579" s="324" t="s">
        <v>1</v>
      </c>
      <c r="E579" s="324">
        <v>12</v>
      </c>
      <c r="F579" s="324" t="s">
        <v>20</v>
      </c>
      <c r="G579" s="325">
        <v>16</v>
      </c>
      <c r="H579" s="325">
        <v>124</v>
      </c>
      <c r="I579" s="327" t="s">
        <v>23</v>
      </c>
      <c r="K579" s="323">
        <f t="shared" si="80"/>
        <v>573</v>
      </c>
      <c r="L579" s="324" t="s">
        <v>1</v>
      </c>
      <c r="M579" s="324">
        <v>11</v>
      </c>
      <c r="N579" s="324" t="s">
        <v>20</v>
      </c>
      <c r="O579" s="325">
        <v>17</v>
      </c>
      <c r="P579" s="325">
        <v>198</v>
      </c>
      <c r="Q579" s="327" t="s">
        <v>23</v>
      </c>
      <c r="S579" s="323">
        <f t="shared" si="81"/>
        <v>573</v>
      </c>
      <c r="T579" s="324" t="s">
        <v>1</v>
      </c>
      <c r="U579" s="324">
        <v>10</v>
      </c>
      <c r="V579" s="324" t="s">
        <v>20</v>
      </c>
      <c r="W579" s="325">
        <v>15</v>
      </c>
      <c r="X579" s="325">
        <v>83</v>
      </c>
      <c r="Y579" s="327" t="s">
        <v>23</v>
      </c>
      <c r="AA579" s="341" t="str">
        <f t="shared" si="74"/>
        <v>x</v>
      </c>
      <c r="AB579" s="342">
        <f t="shared" si="74"/>
        <v>16</v>
      </c>
      <c r="AC579" s="343" t="str">
        <f t="shared" si="75"/>
        <v>x</v>
      </c>
      <c r="AD579" s="343">
        <f t="shared" si="75"/>
        <v>124</v>
      </c>
      <c r="AE579" s="342" t="str">
        <f t="shared" si="76"/>
        <v>x</v>
      </c>
      <c r="AF579" s="342">
        <f t="shared" si="76"/>
        <v>17</v>
      </c>
      <c r="AG579" s="343" t="str">
        <f t="shared" si="77"/>
        <v>x</v>
      </c>
      <c r="AH579" s="343">
        <f t="shared" si="77"/>
        <v>198</v>
      </c>
      <c r="AI579" s="342" t="str">
        <f t="shared" si="78"/>
        <v>x</v>
      </c>
      <c r="AJ579" s="342">
        <f t="shared" si="78"/>
        <v>15</v>
      </c>
      <c r="AK579" s="343" t="str">
        <f t="shared" si="79"/>
        <v>x</v>
      </c>
      <c r="AL579" s="348">
        <f t="shared" si="79"/>
        <v>83</v>
      </c>
      <c r="AN579" s="342" t="str">
        <f>IF(ISERROR(VLOOKUP($I579,'TB. Bantuan'!$C$3:$E$28,2,0)=0),"x",VLOOKUP($I579,'TB. Bantuan'!$C$3:$E$28,2,0))</f>
        <v>N</v>
      </c>
      <c r="AO579" s="342" t="str">
        <f>IF(ISERROR(VLOOKUP($Q579,'TB. Bantuan'!$C$3:$E$28,2,0)=0),"x",VLOOKUP($Q579,'TB. Bantuan'!$C$3:$E$28,2,0))</f>
        <v>N</v>
      </c>
      <c r="AP579" s="342" t="str">
        <f>IF(ISERROR(VLOOKUP($Y579,'TB. Bantuan'!$C$3:$E$28,2,0)=0),"x",VLOOKUP($Y579,'TB. Bantuan'!$C$3:$E$28,2,0))</f>
        <v>N</v>
      </c>
    </row>
    <row r="580" spans="2:42">
      <c r="B580" s="319" t="s">
        <v>21</v>
      </c>
      <c r="C580" s="323">
        <f t="shared" si="82"/>
        <v>574</v>
      </c>
      <c r="D580" s="324" t="s">
        <v>1</v>
      </c>
      <c r="E580" s="324">
        <v>12</v>
      </c>
      <c r="F580" s="324" t="s">
        <v>20</v>
      </c>
      <c r="G580" s="325">
        <v>16</v>
      </c>
      <c r="H580" s="325">
        <v>122</v>
      </c>
      <c r="I580" s="327" t="s">
        <v>23</v>
      </c>
      <c r="K580" s="323">
        <f t="shared" si="80"/>
        <v>574</v>
      </c>
      <c r="L580" s="324" t="s">
        <v>1</v>
      </c>
      <c r="M580" s="324">
        <v>11</v>
      </c>
      <c r="N580" s="324" t="s">
        <v>20</v>
      </c>
      <c r="O580" s="325">
        <v>22</v>
      </c>
      <c r="P580" s="325">
        <v>162</v>
      </c>
      <c r="Q580" s="327" t="s">
        <v>23</v>
      </c>
      <c r="S580" s="323">
        <f t="shared" si="81"/>
        <v>574</v>
      </c>
      <c r="T580" s="324" t="s">
        <v>1</v>
      </c>
      <c r="U580" s="324">
        <v>10</v>
      </c>
      <c r="V580" s="324" t="s">
        <v>20</v>
      </c>
      <c r="W580" s="325">
        <v>24</v>
      </c>
      <c r="X580" s="325">
        <v>273</v>
      </c>
      <c r="Y580" s="327" t="s">
        <v>23</v>
      </c>
      <c r="AA580" s="341" t="str">
        <f t="shared" si="74"/>
        <v>x</v>
      </c>
      <c r="AB580" s="342">
        <f t="shared" si="74"/>
        <v>16</v>
      </c>
      <c r="AC580" s="343" t="str">
        <f t="shared" si="75"/>
        <v>x</v>
      </c>
      <c r="AD580" s="343">
        <f t="shared" si="75"/>
        <v>122</v>
      </c>
      <c r="AE580" s="342" t="str">
        <f t="shared" si="76"/>
        <v>x</v>
      </c>
      <c r="AF580" s="342">
        <f t="shared" si="76"/>
        <v>22</v>
      </c>
      <c r="AG580" s="343" t="str">
        <f t="shared" si="77"/>
        <v>x</v>
      </c>
      <c r="AH580" s="343">
        <f t="shared" si="77"/>
        <v>162</v>
      </c>
      <c r="AI580" s="342" t="str">
        <f t="shared" si="78"/>
        <v>x</v>
      </c>
      <c r="AJ580" s="342">
        <f t="shared" si="78"/>
        <v>24</v>
      </c>
      <c r="AK580" s="343" t="str">
        <f t="shared" si="79"/>
        <v>x</v>
      </c>
      <c r="AL580" s="348">
        <f t="shared" si="79"/>
        <v>273</v>
      </c>
      <c r="AN580" s="342" t="str">
        <f>IF(ISERROR(VLOOKUP($I580,'TB. Bantuan'!$C$3:$E$28,2,0)=0),"x",VLOOKUP($I580,'TB. Bantuan'!$C$3:$E$28,2,0))</f>
        <v>N</v>
      </c>
      <c r="AO580" s="342" t="str">
        <f>IF(ISERROR(VLOOKUP($Q580,'TB. Bantuan'!$C$3:$E$28,2,0)=0),"x",VLOOKUP($Q580,'TB. Bantuan'!$C$3:$E$28,2,0))</f>
        <v>N</v>
      </c>
      <c r="AP580" s="342" t="str">
        <f>IF(ISERROR(VLOOKUP($Y580,'TB. Bantuan'!$C$3:$E$28,2,0)=0),"x",VLOOKUP($Y580,'TB. Bantuan'!$C$3:$E$28,2,0))</f>
        <v>N</v>
      </c>
    </row>
    <row r="581" spans="2:42">
      <c r="B581" s="319" t="s">
        <v>21</v>
      </c>
      <c r="C581" s="323">
        <f t="shared" si="82"/>
        <v>575</v>
      </c>
      <c r="D581" s="324" t="s">
        <v>1</v>
      </c>
      <c r="E581" s="324">
        <v>12</v>
      </c>
      <c r="F581" s="324" t="s">
        <v>20</v>
      </c>
      <c r="G581" s="325">
        <v>19</v>
      </c>
      <c r="H581" s="325">
        <v>246</v>
      </c>
      <c r="I581" s="327" t="s">
        <v>23</v>
      </c>
      <c r="K581" s="323">
        <f t="shared" si="80"/>
        <v>575</v>
      </c>
      <c r="L581" s="324" t="s">
        <v>1</v>
      </c>
      <c r="M581" s="324">
        <v>11</v>
      </c>
      <c r="N581" s="324" t="s">
        <v>20</v>
      </c>
      <c r="O581" s="325">
        <v>23</v>
      </c>
      <c r="P581" s="325">
        <v>238</v>
      </c>
      <c r="Q581" s="327" t="s">
        <v>23</v>
      </c>
      <c r="S581" s="323">
        <f t="shared" si="81"/>
        <v>575</v>
      </c>
      <c r="T581" s="324" t="s">
        <v>1</v>
      </c>
      <c r="U581" s="324">
        <v>10</v>
      </c>
      <c r="V581" s="324" t="s">
        <v>20</v>
      </c>
      <c r="W581" s="325">
        <v>17</v>
      </c>
      <c r="X581" s="325">
        <v>188</v>
      </c>
      <c r="Y581" s="327" t="s">
        <v>22</v>
      </c>
      <c r="AA581" s="341" t="str">
        <f t="shared" si="74"/>
        <v>x</v>
      </c>
      <c r="AB581" s="342">
        <f t="shared" si="74"/>
        <v>19</v>
      </c>
      <c r="AC581" s="343" t="str">
        <f t="shared" si="75"/>
        <v>x</v>
      </c>
      <c r="AD581" s="343">
        <f t="shared" si="75"/>
        <v>246</v>
      </c>
      <c r="AE581" s="342" t="str">
        <f t="shared" si="76"/>
        <v>x</v>
      </c>
      <c r="AF581" s="342">
        <f t="shared" si="76"/>
        <v>23</v>
      </c>
      <c r="AG581" s="343" t="str">
        <f t="shared" si="77"/>
        <v>x</v>
      </c>
      <c r="AH581" s="343">
        <f t="shared" si="77"/>
        <v>238</v>
      </c>
      <c r="AI581" s="342" t="str">
        <f t="shared" si="78"/>
        <v>x</v>
      </c>
      <c r="AJ581" s="342">
        <f t="shared" si="78"/>
        <v>17</v>
      </c>
      <c r="AK581" s="343" t="str">
        <f t="shared" si="79"/>
        <v>x</v>
      </c>
      <c r="AL581" s="348">
        <f t="shared" si="79"/>
        <v>188</v>
      </c>
      <c r="AN581" s="342" t="str">
        <f>IF(ISERROR(VLOOKUP($I581,'TB. Bantuan'!$C$3:$E$28,2,0)=0),"x",VLOOKUP($I581,'TB. Bantuan'!$C$3:$E$28,2,0))</f>
        <v>N</v>
      </c>
      <c r="AO581" s="342" t="str">
        <f>IF(ISERROR(VLOOKUP($Q581,'TB. Bantuan'!$C$3:$E$28,2,0)=0),"x",VLOOKUP($Q581,'TB. Bantuan'!$C$3:$E$28,2,0))</f>
        <v>N</v>
      </c>
      <c r="AP581" s="342" t="str">
        <f>IF(ISERROR(VLOOKUP($Y581,'TB. Bantuan'!$C$3:$E$28,2,0)=0),"x",VLOOKUP($Y581,'TB. Bantuan'!$C$3:$E$28,2,0))</f>
        <v>T2</v>
      </c>
    </row>
    <row r="582" spans="2:42">
      <c r="B582" s="319" t="s">
        <v>21</v>
      </c>
      <c r="C582" s="323">
        <f t="shared" si="82"/>
        <v>576</v>
      </c>
      <c r="D582" s="324" t="s">
        <v>1</v>
      </c>
      <c r="E582" s="324">
        <v>12</v>
      </c>
      <c r="F582" s="324" t="s">
        <v>20</v>
      </c>
      <c r="G582" s="325">
        <v>23</v>
      </c>
      <c r="H582" s="325">
        <v>264</v>
      </c>
      <c r="I582" s="327" t="s">
        <v>23</v>
      </c>
      <c r="K582" s="323">
        <f t="shared" si="80"/>
        <v>576</v>
      </c>
      <c r="L582" s="324" t="s">
        <v>1</v>
      </c>
      <c r="M582" s="324">
        <v>11</v>
      </c>
      <c r="N582" s="324" t="s">
        <v>20</v>
      </c>
      <c r="O582" s="325">
        <v>19</v>
      </c>
      <c r="P582" s="325">
        <v>153</v>
      </c>
      <c r="Q582" s="327" t="s">
        <v>23</v>
      </c>
      <c r="S582" s="323">
        <f t="shared" si="81"/>
        <v>576</v>
      </c>
      <c r="T582" s="324" t="s">
        <v>1</v>
      </c>
      <c r="U582" s="324">
        <v>10</v>
      </c>
      <c r="V582" s="324" t="s">
        <v>20</v>
      </c>
      <c r="W582" s="325">
        <v>19</v>
      </c>
      <c r="X582" s="325">
        <v>204</v>
      </c>
      <c r="Y582" s="327" t="s">
        <v>23</v>
      </c>
      <c r="AA582" s="341" t="str">
        <f t="shared" si="74"/>
        <v>x</v>
      </c>
      <c r="AB582" s="342">
        <f t="shared" si="74"/>
        <v>23</v>
      </c>
      <c r="AC582" s="343" t="str">
        <f t="shared" si="75"/>
        <v>x</v>
      </c>
      <c r="AD582" s="343">
        <f t="shared" si="75"/>
        <v>264</v>
      </c>
      <c r="AE582" s="342" t="str">
        <f t="shared" si="76"/>
        <v>x</v>
      </c>
      <c r="AF582" s="342">
        <f t="shared" si="76"/>
        <v>19</v>
      </c>
      <c r="AG582" s="343" t="str">
        <f t="shared" si="77"/>
        <v>x</v>
      </c>
      <c r="AH582" s="343">
        <f t="shared" si="77"/>
        <v>153</v>
      </c>
      <c r="AI582" s="342" t="str">
        <f t="shared" si="78"/>
        <v>x</v>
      </c>
      <c r="AJ582" s="342">
        <f t="shared" si="78"/>
        <v>19</v>
      </c>
      <c r="AK582" s="343" t="str">
        <f t="shared" si="79"/>
        <v>x</v>
      </c>
      <c r="AL582" s="348">
        <f t="shared" si="79"/>
        <v>204</v>
      </c>
      <c r="AN582" s="342" t="str">
        <f>IF(ISERROR(VLOOKUP($I582,'TB. Bantuan'!$C$3:$E$28,2,0)=0),"x",VLOOKUP($I582,'TB. Bantuan'!$C$3:$E$28,2,0))</f>
        <v>N</v>
      </c>
      <c r="AO582" s="342" t="str">
        <f>IF(ISERROR(VLOOKUP($Q582,'TB. Bantuan'!$C$3:$E$28,2,0)=0),"x",VLOOKUP($Q582,'TB. Bantuan'!$C$3:$E$28,2,0))</f>
        <v>N</v>
      </c>
      <c r="AP582" s="342" t="str">
        <f>IF(ISERROR(VLOOKUP($Y582,'TB. Bantuan'!$C$3:$E$28,2,0)=0),"x",VLOOKUP($Y582,'TB. Bantuan'!$C$3:$E$28,2,0))</f>
        <v>N</v>
      </c>
    </row>
    <row r="583" spans="2:42">
      <c r="B583" s="319" t="s">
        <v>21</v>
      </c>
      <c r="C583" s="323">
        <f t="shared" si="82"/>
        <v>577</v>
      </c>
      <c r="D583" s="324" t="s">
        <v>1</v>
      </c>
      <c r="E583" s="324">
        <v>12</v>
      </c>
      <c r="F583" s="324" t="s">
        <v>20</v>
      </c>
      <c r="G583" s="325">
        <v>20</v>
      </c>
      <c r="H583" s="325">
        <v>295</v>
      </c>
      <c r="I583" s="327" t="s">
        <v>23</v>
      </c>
      <c r="K583" s="323">
        <f t="shared" si="80"/>
        <v>577</v>
      </c>
      <c r="L583" s="324" t="s">
        <v>1</v>
      </c>
      <c r="M583" s="324">
        <v>11</v>
      </c>
      <c r="N583" s="324" t="s">
        <v>20</v>
      </c>
      <c r="O583" s="325">
        <v>25</v>
      </c>
      <c r="P583" s="325">
        <v>288</v>
      </c>
      <c r="Q583" s="327" t="s">
        <v>23</v>
      </c>
      <c r="S583" s="323">
        <f t="shared" si="81"/>
        <v>577</v>
      </c>
      <c r="T583" s="324" t="s">
        <v>1</v>
      </c>
      <c r="U583" s="324">
        <v>10</v>
      </c>
      <c r="V583" s="324" t="s">
        <v>20</v>
      </c>
      <c r="W583" s="325">
        <v>21</v>
      </c>
      <c r="X583" s="325">
        <v>156</v>
      </c>
      <c r="Y583" s="327" t="s">
        <v>23</v>
      </c>
      <c r="AA583" s="341" t="str">
        <f t="shared" si="74"/>
        <v>x</v>
      </c>
      <c r="AB583" s="342">
        <f t="shared" si="74"/>
        <v>20</v>
      </c>
      <c r="AC583" s="343" t="str">
        <f t="shared" si="75"/>
        <v>x</v>
      </c>
      <c r="AD583" s="343">
        <f t="shared" si="75"/>
        <v>295</v>
      </c>
      <c r="AE583" s="342" t="str">
        <f t="shared" si="76"/>
        <v>x</v>
      </c>
      <c r="AF583" s="342">
        <f t="shared" si="76"/>
        <v>25</v>
      </c>
      <c r="AG583" s="343" t="str">
        <f t="shared" si="77"/>
        <v>x</v>
      </c>
      <c r="AH583" s="343">
        <f t="shared" si="77"/>
        <v>288</v>
      </c>
      <c r="AI583" s="342" t="str">
        <f t="shared" si="78"/>
        <v>x</v>
      </c>
      <c r="AJ583" s="342">
        <f t="shared" si="78"/>
        <v>21</v>
      </c>
      <c r="AK583" s="343" t="str">
        <f t="shared" si="79"/>
        <v>x</v>
      </c>
      <c r="AL583" s="348">
        <f t="shared" si="79"/>
        <v>156</v>
      </c>
      <c r="AN583" s="342" t="str">
        <f>IF(ISERROR(VLOOKUP($I583,'TB. Bantuan'!$C$3:$E$28,2,0)=0),"x",VLOOKUP($I583,'TB. Bantuan'!$C$3:$E$28,2,0))</f>
        <v>N</v>
      </c>
      <c r="AO583" s="342" t="str">
        <f>IF(ISERROR(VLOOKUP($Q583,'TB. Bantuan'!$C$3:$E$28,2,0)=0),"x",VLOOKUP($Q583,'TB. Bantuan'!$C$3:$E$28,2,0))</f>
        <v>N</v>
      </c>
      <c r="AP583" s="342" t="str">
        <f>IF(ISERROR(VLOOKUP($Y583,'TB. Bantuan'!$C$3:$E$28,2,0)=0),"x",VLOOKUP($Y583,'TB. Bantuan'!$C$3:$E$28,2,0))</f>
        <v>N</v>
      </c>
    </row>
    <row r="584" spans="2:42">
      <c r="B584" s="319" t="s">
        <v>21</v>
      </c>
      <c r="C584" s="323">
        <f t="shared" si="82"/>
        <v>578</v>
      </c>
      <c r="D584" s="324" t="s">
        <v>1</v>
      </c>
      <c r="E584" s="324">
        <v>12</v>
      </c>
      <c r="F584" s="324" t="s">
        <v>20</v>
      </c>
      <c r="G584" s="325">
        <v>20</v>
      </c>
      <c r="H584" s="325">
        <v>314</v>
      </c>
      <c r="I584" s="327" t="s">
        <v>23</v>
      </c>
      <c r="K584" s="323">
        <f t="shared" si="80"/>
        <v>578</v>
      </c>
      <c r="L584" s="324" t="s">
        <v>1</v>
      </c>
      <c r="M584" s="324">
        <v>11</v>
      </c>
      <c r="N584" s="324" t="s">
        <v>20</v>
      </c>
      <c r="O584" s="325">
        <v>22</v>
      </c>
      <c r="P584" s="325">
        <v>289</v>
      </c>
      <c r="Q584" s="327" t="s">
        <v>23</v>
      </c>
      <c r="S584" s="323">
        <f t="shared" si="81"/>
        <v>578</v>
      </c>
      <c r="T584" s="324" t="s">
        <v>1</v>
      </c>
      <c r="U584" s="324">
        <v>10</v>
      </c>
      <c r="V584" s="324" t="s">
        <v>20</v>
      </c>
      <c r="W584" s="325">
        <v>17</v>
      </c>
      <c r="X584" s="325">
        <v>228</v>
      </c>
      <c r="Y584" s="327" t="s">
        <v>24</v>
      </c>
      <c r="AA584" s="341" t="str">
        <f t="shared" ref="AA584:AB647" si="83">IF($F584=AA$5,$G584,"x")</f>
        <v>x</v>
      </c>
      <c r="AB584" s="342">
        <f t="shared" si="83"/>
        <v>20</v>
      </c>
      <c r="AC584" s="343" t="str">
        <f t="shared" ref="AC584:AD647" si="84">IF($F584=AC$5,$H584,"x")</f>
        <v>x</v>
      </c>
      <c r="AD584" s="343">
        <f t="shared" si="84"/>
        <v>314</v>
      </c>
      <c r="AE584" s="342" t="str">
        <f t="shared" ref="AE584:AF647" si="85">IF($N584=AE$5,$O584,"x")</f>
        <v>x</v>
      </c>
      <c r="AF584" s="342">
        <f t="shared" si="85"/>
        <v>22</v>
      </c>
      <c r="AG584" s="343" t="str">
        <f t="shared" ref="AG584:AH647" si="86">IF($N584=AG$5,$P584,"x")</f>
        <v>x</v>
      </c>
      <c r="AH584" s="343">
        <f t="shared" si="86"/>
        <v>289</v>
      </c>
      <c r="AI584" s="342" t="str">
        <f t="shared" ref="AI584:AJ647" si="87">IF($V584=AI$5,$W584,"x")</f>
        <v>x</v>
      </c>
      <c r="AJ584" s="342">
        <f t="shared" si="87"/>
        <v>17</v>
      </c>
      <c r="AK584" s="343" t="str">
        <f t="shared" ref="AK584:AL647" si="88">IF($V584=AK$5,$X584,"x")</f>
        <v>x</v>
      </c>
      <c r="AL584" s="348">
        <f t="shared" si="88"/>
        <v>228</v>
      </c>
      <c r="AN584" s="342" t="str">
        <f>IF(ISERROR(VLOOKUP($I584,'TB. Bantuan'!$C$3:$E$28,2,0)=0),"x",VLOOKUP($I584,'TB. Bantuan'!$C$3:$E$28,2,0))</f>
        <v>N</v>
      </c>
      <c r="AO584" s="342" t="str">
        <f>IF(ISERROR(VLOOKUP($Q584,'TB. Bantuan'!$C$3:$E$28,2,0)=0),"x",VLOOKUP($Q584,'TB. Bantuan'!$C$3:$E$28,2,0))</f>
        <v>N</v>
      </c>
      <c r="AP584" s="342" t="str">
        <f>IF(ISERROR(VLOOKUP($Y584,'TB. Bantuan'!$C$3:$E$28,2,0)=0),"x",VLOOKUP($Y584,'TB. Bantuan'!$C$3:$E$28,2,0))</f>
        <v>DT</v>
      </c>
    </row>
    <row r="585" spans="2:42">
      <c r="B585" s="319" t="s">
        <v>21</v>
      </c>
      <c r="C585" s="323">
        <f t="shared" si="82"/>
        <v>579</v>
      </c>
      <c r="D585" s="324" t="s">
        <v>1</v>
      </c>
      <c r="E585" s="324">
        <v>12</v>
      </c>
      <c r="F585" s="324" t="s">
        <v>20</v>
      </c>
      <c r="G585" s="325">
        <v>23</v>
      </c>
      <c r="H585" s="325">
        <v>220</v>
      </c>
      <c r="I585" s="327" t="s">
        <v>23</v>
      </c>
      <c r="K585" s="323">
        <f t="shared" ref="K585:K648" si="89">K584+1</f>
        <v>579</v>
      </c>
      <c r="L585" s="324" t="s">
        <v>1</v>
      </c>
      <c r="M585" s="324">
        <v>11</v>
      </c>
      <c r="N585" s="324" t="s">
        <v>20</v>
      </c>
      <c r="O585" s="325">
        <v>26</v>
      </c>
      <c r="P585" s="325">
        <v>310</v>
      </c>
      <c r="Q585" s="327" t="s">
        <v>23</v>
      </c>
      <c r="S585" s="323">
        <f t="shared" ref="S585:S648" si="90">S584+1</f>
        <v>579</v>
      </c>
      <c r="T585" s="324" t="s">
        <v>1</v>
      </c>
      <c r="U585" s="324">
        <v>10</v>
      </c>
      <c r="V585" s="324" t="s">
        <v>20</v>
      </c>
      <c r="W585" s="325">
        <v>21</v>
      </c>
      <c r="X585" s="325">
        <v>256</v>
      </c>
      <c r="Y585" s="327" t="s">
        <v>23</v>
      </c>
      <c r="AA585" s="341" t="str">
        <f t="shared" si="83"/>
        <v>x</v>
      </c>
      <c r="AB585" s="342">
        <f t="shared" si="83"/>
        <v>23</v>
      </c>
      <c r="AC585" s="343" t="str">
        <f t="shared" si="84"/>
        <v>x</v>
      </c>
      <c r="AD585" s="343">
        <f t="shared" si="84"/>
        <v>220</v>
      </c>
      <c r="AE585" s="342" t="str">
        <f t="shared" si="85"/>
        <v>x</v>
      </c>
      <c r="AF585" s="342">
        <f t="shared" si="85"/>
        <v>26</v>
      </c>
      <c r="AG585" s="343" t="str">
        <f t="shared" si="86"/>
        <v>x</v>
      </c>
      <c r="AH585" s="343">
        <f t="shared" si="86"/>
        <v>310</v>
      </c>
      <c r="AI585" s="342" t="str">
        <f t="shared" si="87"/>
        <v>x</v>
      </c>
      <c r="AJ585" s="342">
        <f t="shared" si="87"/>
        <v>21</v>
      </c>
      <c r="AK585" s="343" t="str">
        <f t="shared" si="88"/>
        <v>x</v>
      </c>
      <c r="AL585" s="348">
        <f t="shared" si="88"/>
        <v>256</v>
      </c>
      <c r="AN585" s="342" t="str">
        <f>IF(ISERROR(VLOOKUP($I585,'TB. Bantuan'!$C$3:$E$28,2,0)=0),"x",VLOOKUP($I585,'TB. Bantuan'!$C$3:$E$28,2,0))</f>
        <v>N</v>
      </c>
      <c r="AO585" s="342" t="str">
        <f>IF(ISERROR(VLOOKUP($Q585,'TB. Bantuan'!$C$3:$E$28,2,0)=0),"x",VLOOKUP($Q585,'TB. Bantuan'!$C$3:$E$28,2,0))</f>
        <v>N</v>
      </c>
      <c r="AP585" s="342" t="str">
        <f>IF(ISERROR(VLOOKUP($Y585,'TB. Bantuan'!$C$3:$E$28,2,0)=0),"x",VLOOKUP($Y585,'TB. Bantuan'!$C$3:$E$28,2,0))</f>
        <v>N</v>
      </c>
    </row>
    <row r="586" spans="2:42">
      <c r="B586" s="319" t="s">
        <v>21</v>
      </c>
      <c r="C586" s="323">
        <f t="shared" si="82"/>
        <v>580</v>
      </c>
      <c r="D586" s="324" t="s">
        <v>1</v>
      </c>
      <c r="E586" s="324">
        <v>12</v>
      </c>
      <c r="F586" s="324" t="s">
        <v>20</v>
      </c>
      <c r="G586" s="325">
        <v>23</v>
      </c>
      <c r="H586" s="325">
        <v>298</v>
      </c>
      <c r="I586" s="327" t="s">
        <v>23</v>
      </c>
      <c r="K586" s="323">
        <f t="shared" si="89"/>
        <v>580</v>
      </c>
      <c r="L586" s="324" t="s">
        <v>1</v>
      </c>
      <c r="M586" s="324">
        <v>11</v>
      </c>
      <c r="N586" s="324" t="s">
        <v>20</v>
      </c>
      <c r="O586" s="325">
        <v>19</v>
      </c>
      <c r="P586" s="325">
        <v>283</v>
      </c>
      <c r="Q586" s="327" t="s">
        <v>24</v>
      </c>
      <c r="S586" s="323">
        <f t="shared" si="90"/>
        <v>580</v>
      </c>
      <c r="T586" s="324" t="s">
        <v>1</v>
      </c>
      <c r="U586" s="324">
        <v>10</v>
      </c>
      <c r="V586" s="324" t="s">
        <v>20</v>
      </c>
      <c r="W586" s="325">
        <v>23.5</v>
      </c>
      <c r="X586" s="325">
        <v>238</v>
      </c>
      <c r="Y586" s="327" t="s">
        <v>23</v>
      </c>
      <c r="AA586" s="341" t="str">
        <f t="shared" si="83"/>
        <v>x</v>
      </c>
      <c r="AB586" s="342">
        <f t="shared" si="83"/>
        <v>23</v>
      </c>
      <c r="AC586" s="343" t="str">
        <f t="shared" si="84"/>
        <v>x</v>
      </c>
      <c r="AD586" s="343">
        <f t="shared" si="84"/>
        <v>298</v>
      </c>
      <c r="AE586" s="342" t="str">
        <f t="shared" si="85"/>
        <v>x</v>
      </c>
      <c r="AF586" s="342">
        <f t="shared" si="85"/>
        <v>19</v>
      </c>
      <c r="AG586" s="343" t="str">
        <f t="shared" si="86"/>
        <v>x</v>
      </c>
      <c r="AH586" s="343">
        <f t="shared" si="86"/>
        <v>283</v>
      </c>
      <c r="AI586" s="342" t="str">
        <f t="shared" si="87"/>
        <v>x</v>
      </c>
      <c r="AJ586" s="342">
        <f t="shared" si="87"/>
        <v>23.5</v>
      </c>
      <c r="AK586" s="343" t="str">
        <f t="shared" si="88"/>
        <v>x</v>
      </c>
      <c r="AL586" s="348">
        <f t="shared" si="88"/>
        <v>238</v>
      </c>
      <c r="AN586" s="342" t="str">
        <f>IF(ISERROR(VLOOKUP($I586,'TB. Bantuan'!$C$3:$E$28,2,0)=0),"x",VLOOKUP($I586,'TB. Bantuan'!$C$3:$E$28,2,0))</f>
        <v>N</v>
      </c>
      <c r="AO586" s="342" t="str">
        <f>IF(ISERROR(VLOOKUP($Q586,'TB. Bantuan'!$C$3:$E$28,2,0)=0),"x",VLOOKUP($Q586,'TB. Bantuan'!$C$3:$E$28,2,0))</f>
        <v>DT</v>
      </c>
      <c r="AP586" s="342" t="str">
        <f>IF(ISERROR(VLOOKUP($Y586,'TB. Bantuan'!$C$3:$E$28,2,0)=0),"x",VLOOKUP($Y586,'TB. Bantuan'!$C$3:$E$28,2,0))</f>
        <v>N</v>
      </c>
    </row>
    <row r="587" spans="2:42">
      <c r="B587" s="319" t="s">
        <v>21</v>
      </c>
      <c r="C587" s="323">
        <f t="shared" si="82"/>
        <v>581</v>
      </c>
      <c r="D587" s="324" t="s">
        <v>1</v>
      </c>
      <c r="E587" s="324">
        <v>12</v>
      </c>
      <c r="F587" s="324" t="s">
        <v>20</v>
      </c>
      <c r="G587" s="325">
        <v>15</v>
      </c>
      <c r="H587" s="325">
        <v>95</v>
      </c>
      <c r="I587" s="327" t="s">
        <v>23</v>
      </c>
      <c r="K587" s="323">
        <f t="shared" si="89"/>
        <v>581</v>
      </c>
      <c r="L587" s="324" t="s">
        <v>1</v>
      </c>
      <c r="M587" s="324">
        <v>11</v>
      </c>
      <c r="N587" s="324" t="s">
        <v>20</v>
      </c>
      <c r="O587" s="325">
        <v>17</v>
      </c>
      <c r="P587" s="325">
        <v>222</v>
      </c>
      <c r="Q587" s="327" t="s">
        <v>23</v>
      </c>
      <c r="S587" s="323">
        <f t="shared" si="90"/>
        <v>581</v>
      </c>
      <c r="T587" s="324" t="s">
        <v>1</v>
      </c>
      <c r="U587" s="324">
        <v>10</v>
      </c>
      <c r="V587" s="324" t="s">
        <v>20</v>
      </c>
      <c r="W587" s="325">
        <v>15</v>
      </c>
      <c r="X587" s="325">
        <v>84</v>
      </c>
      <c r="Y587" s="327" t="s">
        <v>23</v>
      </c>
      <c r="AA587" s="341" t="str">
        <f t="shared" si="83"/>
        <v>x</v>
      </c>
      <c r="AB587" s="342">
        <f t="shared" si="83"/>
        <v>15</v>
      </c>
      <c r="AC587" s="343" t="str">
        <f t="shared" si="84"/>
        <v>x</v>
      </c>
      <c r="AD587" s="343">
        <f t="shared" si="84"/>
        <v>95</v>
      </c>
      <c r="AE587" s="342" t="str">
        <f t="shared" si="85"/>
        <v>x</v>
      </c>
      <c r="AF587" s="342">
        <f t="shared" si="85"/>
        <v>17</v>
      </c>
      <c r="AG587" s="343" t="str">
        <f t="shared" si="86"/>
        <v>x</v>
      </c>
      <c r="AH587" s="343">
        <f t="shared" si="86"/>
        <v>222</v>
      </c>
      <c r="AI587" s="342" t="str">
        <f t="shared" si="87"/>
        <v>x</v>
      </c>
      <c r="AJ587" s="342">
        <f t="shared" si="87"/>
        <v>15</v>
      </c>
      <c r="AK587" s="343" t="str">
        <f t="shared" si="88"/>
        <v>x</v>
      </c>
      <c r="AL587" s="348">
        <f t="shared" si="88"/>
        <v>84</v>
      </c>
      <c r="AN587" s="342" t="str">
        <f>IF(ISERROR(VLOOKUP($I587,'TB. Bantuan'!$C$3:$E$28,2,0)=0),"x",VLOOKUP($I587,'TB. Bantuan'!$C$3:$E$28,2,0))</f>
        <v>N</v>
      </c>
      <c r="AO587" s="342" t="str">
        <f>IF(ISERROR(VLOOKUP($Q587,'TB. Bantuan'!$C$3:$E$28,2,0)=0),"x",VLOOKUP($Q587,'TB. Bantuan'!$C$3:$E$28,2,0))</f>
        <v>N</v>
      </c>
      <c r="AP587" s="342" t="str">
        <f>IF(ISERROR(VLOOKUP($Y587,'TB. Bantuan'!$C$3:$E$28,2,0)=0),"x",VLOOKUP($Y587,'TB. Bantuan'!$C$3:$E$28,2,0))</f>
        <v>N</v>
      </c>
    </row>
    <row r="588" spans="2:42">
      <c r="B588" s="319" t="s">
        <v>21</v>
      </c>
      <c r="C588" s="323">
        <f t="shared" si="82"/>
        <v>582</v>
      </c>
      <c r="D588" s="324" t="s">
        <v>1</v>
      </c>
      <c r="E588" s="324">
        <v>12</v>
      </c>
      <c r="F588" s="324" t="s">
        <v>20</v>
      </c>
      <c r="G588" s="325">
        <v>18</v>
      </c>
      <c r="H588" s="325">
        <v>175</v>
      </c>
      <c r="I588" s="327" t="s">
        <v>23</v>
      </c>
      <c r="K588" s="323">
        <f t="shared" si="89"/>
        <v>582</v>
      </c>
      <c r="L588" s="324" t="s">
        <v>1</v>
      </c>
      <c r="M588" s="324">
        <v>11</v>
      </c>
      <c r="N588" s="324" t="s">
        <v>20</v>
      </c>
      <c r="O588" s="325">
        <v>20</v>
      </c>
      <c r="P588" s="325">
        <v>191</v>
      </c>
      <c r="Q588" s="327" t="s">
        <v>23</v>
      </c>
      <c r="S588" s="323">
        <f t="shared" si="90"/>
        <v>582</v>
      </c>
      <c r="T588" s="324" t="s">
        <v>1</v>
      </c>
      <c r="U588" s="324">
        <v>10</v>
      </c>
      <c r="V588" s="324" t="s">
        <v>20</v>
      </c>
      <c r="W588" s="325">
        <v>19</v>
      </c>
      <c r="X588" s="325">
        <v>208</v>
      </c>
      <c r="Y588" s="327" t="s">
        <v>23</v>
      </c>
      <c r="AA588" s="341" t="str">
        <f t="shared" si="83"/>
        <v>x</v>
      </c>
      <c r="AB588" s="342">
        <f t="shared" si="83"/>
        <v>18</v>
      </c>
      <c r="AC588" s="343" t="str">
        <f t="shared" si="84"/>
        <v>x</v>
      </c>
      <c r="AD588" s="343">
        <f t="shared" si="84"/>
        <v>175</v>
      </c>
      <c r="AE588" s="342" t="str">
        <f t="shared" si="85"/>
        <v>x</v>
      </c>
      <c r="AF588" s="342">
        <f t="shared" si="85"/>
        <v>20</v>
      </c>
      <c r="AG588" s="343" t="str">
        <f t="shared" si="86"/>
        <v>x</v>
      </c>
      <c r="AH588" s="343">
        <f t="shared" si="86"/>
        <v>191</v>
      </c>
      <c r="AI588" s="342" t="str">
        <f t="shared" si="87"/>
        <v>x</v>
      </c>
      <c r="AJ588" s="342">
        <f t="shared" si="87"/>
        <v>19</v>
      </c>
      <c r="AK588" s="343" t="str">
        <f t="shared" si="88"/>
        <v>x</v>
      </c>
      <c r="AL588" s="348">
        <f t="shared" si="88"/>
        <v>208</v>
      </c>
      <c r="AN588" s="342" t="str">
        <f>IF(ISERROR(VLOOKUP($I588,'TB. Bantuan'!$C$3:$E$28,2,0)=0),"x",VLOOKUP($I588,'TB. Bantuan'!$C$3:$E$28,2,0))</f>
        <v>N</v>
      </c>
      <c r="AO588" s="342" t="str">
        <f>IF(ISERROR(VLOOKUP($Q588,'TB. Bantuan'!$C$3:$E$28,2,0)=0),"x",VLOOKUP($Q588,'TB. Bantuan'!$C$3:$E$28,2,0))</f>
        <v>N</v>
      </c>
      <c r="AP588" s="342" t="str">
        <f>IF(ISERROR(VLOOKUP($Y588,'TB. Bantuan'!$C$3:$E$28,2,0)=0),"x",VLOOKUP($Y588,'TB. Bantuan'!$C$3:$E$28,2,0))</f>
        <v>N</v>
      </c>
    </row>
    <row r="589" spans="2:42">
      <c r="B589" s="319" t="s">
        <v>21</v>
      </c>
      <c r="C589" s="323">
        <f t="shared" si="82"/>
        <v>583</v>
      </c>
      <c r="D589" s="324" t="s">
        <v>1</v>
      </c>
      <c r="E589" s="324">
        <v>12</v>
      </c>
      <c r="F589" s="324" t="s">
        <v>20</v>
      </c>
      <c r="G589" s="325">
        <v>20</v>
      </c>
      <c r="H589" s="325">
        <v>252</v>
      </c>
      <c r="I589" s="327" t="s">
        <v>23</v>
      </c>
      <c r="K589" s="323">
        <f t="shared" si="89"/>
        <v>583</v>
      </c>
      <c r="L589" s="324" t="s">
        <v>1</v>
      </c>
      <c r="M589" s="324">
        <v>11</v>
      </c>
      <c r="N589" s="324" t="s">
        <v>20</v>
      </c>
      <c r="O589" s="325">
        <v>18</v>
      </c>
      <c r="P589" s="325">
        <v>285</v>
      </c>
      <c r="Q589" s="327" t="s">
        <v>23</v>
      </c>
      <c r="S589" s="323">
        <f t="shared" si="90"/>
        <v>583</v>
      </c>
      <c r="T589" s="324" t="s">
        <v>1</v>
      </c>
      <c r="U589" s="324">
        <v>10</v>
      </c>
      <c r="V589" s="324" t="s">
        <v>20</v>
      </c>
      <c r="W589" s="325">
        <v>20</v>
      </c>
      <c r="X589" s="325">
        <v>162</v>
      </c>
      <c r="Y589" s="327" t="s">
        <v>23</v>
      </c>
      <c r="AA589" s="341" t="str">
        <f t="shared" si="83"/>
        <v>x</v>
      </c>
      <c r="AB589" s="342">
        <f t="shared" si="83"/>
        <v>20</v>
      </c>
      <c r="AC589" s="343" t="str">
        <f t="shared" si="84"/>
        <v>x</v>
      </c>
      <c r="AD589" s="343">
        <f t="shared" si="84"/>
        <v>252</v>
      </c>
      <c r="AE589" s="342" t="str">
        <f t="shared" si="85"/>
        <v>x</v>
      </c>
      <c r="AF589" s="342">
        <f t="shared" si="85"/>
        <v>18</v>
      </c>
      <c r="AG589" s="343" t="str">
        <f t="shared" si="86"/>
        <v>x</v>
      </c>
      <c r="AH589" s="343">
        <f t="shared" si="86"/>
        <v>285</v>
      </c>
      <c r="AI589" s="342" t="str">
        <f t="shared" si="87"/>
        <v>x</v>
      </c>
      <c r="AJ589" s="342">
        <f t="shared" si="87"/>
        <v>20</v>
      </c>
      <c r="AK589" s="343" t="str">
        <f t="shared" si="88"/>
        <v>x</v>
      </c>
      <c r="AL589" s="348">
        <f t="shared" si="88"/>
        <v>162</v>
      </c>
      <c r="AN589" s="342" t="str">
        <f>IF(ISERROR(VLOOKUP($I589,'TB. Bantuan'!$C$3:$E$28,2,0)=0),"x",VLOOKUP($I589,'TB. Bantuan'!$C$3:$E$28,2,0))</f>
        <v>N</v>
      </c>
      <c r="AO589" s="342" t="str">
        <f>IF(ISERROR(VLOOKUP($Q589,'TB. Bantuan'!$C$3:$E$28,2,0)=0),"x",VLOOKUP($Q589,'TB. Bantuan'!$C$3:$E$28,2,0))</f>
        <v>N</v>
      </c>
      <c r="AP589" s="342" t="str">
        <f>IF(ISERROR(VLOOKUP($Y589,'TB. Bantuan'!$C$3:$E$28,2,0)=0),"x",VLOOKUP($Y589,'TB. Bantuan'!$C$3:$E$28,2,0))</f>
        <v>N</v>
      </c>
    </row>
    <row r="590" spans="2:42">
      <c r="B590" s="319" t="s">
        <v>21</v>
      </c>
      <c r="C590" s="323">
        <f t="shared" si="82"/>
        <v>584</v>
      </c>
      <c r="D590" s="324" t="s">
        <v>1</v>
      </c>
      <c r="E590" s="324">
        <v>12</v>
      </c>
      <c r="F590" s="324" t="s">
        <v>20</v>
      </c>
      <c r="G590" s="325">
        <v>15</v>
      </c>
      <c r="H590" s="325">
        <v>113</v>
      </c>
      <c r="I590" s="327" t="s">
        <v>23</v>
      </c>
      <c r="K590" s="323">
        <f t="shared" si="89"/>
        <v>584</v>
      </c>
      <c r="L590" s="324" t="s">
        <v>1</v>
      </c>
      <c r="M590" s="324">
        <v>11</v>
      </c>
      <c r="N590" s="324" t="s">
        <v>20</v>
      </c>
      <c r="O590" s="325">
        <v>20</v>
      </c>
      <c r="P590" s="325">
        <v>262</v>
      </c>
      <c r="Q590" s="327" t="s">
        <v>23</v>
      </c>
      <c r="S590" s="323">
        <f t="shared" si="90"/>
        <v>584</v>
      </c>
      <c r="T590" s="324" t="s">
        <v>1</v>
      </c>
      <c r="U590" s="324">
        <v>10</v>
      </c>
      <c r="V590" s="324" t="s">
        <v>20</v>
      </c>
      <c r="W590" s="325">
        <v>21</v>
      </c>
      <c r="X590" s="325">
        <v>210</v>
      </c>
      <c r="Y590" s="327" t="s">
        <v>23</v>
      </c>
      <c r="AA590" s="341" t="str">
        <f t="shared" si="83"/>
        <v>x</v>
      </c>
      <c r="AB590" s="342">
        <f t="shared" si="83"/>
        <v>15</v>
      </c>
      <c r="AC590" s="343" t="str">
        <f t="shared" si="84"/>
        <v>x</v>
      </c>
      <c r="AD590" s="343">
        <f t="shared" si="84"/>
        <v>113</v>
      </c>
      <c r="AE590" s="342" t="str">
        <f t="shared" si="85"/>
        <v>x</v>
      </c>
      <c r="AF590" s="342">
        <f t="shared" si="85"/>
        <v>20</v>
      </c>
      <c r="AG590" s="343" t="str">
        <f t="shared" si="86"/>
        <v>x</v>
      </c>
      <c r="AH590" s="343">
        <f t="shared" si="86"/>
        <v>262</v>
      </c>
      <c r="AI590" s="342" t="str">
        <f t="shared" si="87"/>
        <v>x</v>
      </c>
      <c r="AJ590" s="342">
        <f t="shared" si="87"/>
        <v>21</v>
      </c>
      <c r="AK590" s="343" t="str">
        <f t="shared" si="88"/>
        <v>x</v>
      </c>
      <c r="AL590" s="348">
        <f t="shared" si="88"/>
        <v>210</v>
      </c>
      <c r="AN590" s="342" t="str">
        <f>IF(ISERROR(VLOOKUP($I590,'TB. Bantuan'!$C$3:$E$28,2,0)=0),"x",VLOOKUP($I590,'TB. Bantuan'!$C$3:$E$28,2,0))</f>
        <v>N</v>
      </c>
      <c r="AO590" s="342" t="str">
        <f>IF(ISERROR(VLOOKUP($Q590,'TB. Bantuan'!$C$3:$E$28,2,0)=0),"x",VLOOKUP($Q590,'TB. Bantuan'!$C$3:$E$28,2,0))</f>
        <v>N</v>
      </c>
      <c r="AP590" s="342" t="str">
        <f>IF(ISERROR(VLOOKUP($Y590,'TB. Bantuan'!$C$3:$E$28,2,0)=0),"x",VLOOKUP($Y590,'TB. Bantuan'!$C$3:$E$28,2,0))</f>
        <v>N</v>
      </c>
    </row>
    <row r="591" spans="2:42">
      <c r="B591" s="319" t="s">
        <v>21</v>
      </c>
      <c r="C591" s="323">
        <f t="shared" si="82"/>
        <v>585</v>
      </c>
      <c r="D591" s="324" t="s">
        <v>1</v>
      </c>
      <c r="E591" s="324">
        <v>12</v>
      </c>
      <c r="F591" s="324" t="s">
        <v>20</v>
      </c>
      <c r="G591" s="325">
        <v>19</v>
      </c>
      <c r="H591" s="325">
        <v>204</v>
      </c>
      <c r="I591" s="327" t="s">
        <v>24</v>
      </c>
      <c r="K591" s="323">
        <f t="shared" si="89"/>
        <v>585</v>
      </c>
      <c r="L591" s="324" t="s">
        <v>1</v>
      </c>
      <c r="M591" s="324">
        <v>11</v>
      </c>
      <c r="N591" s="324" t="s">
        <v>20</v>
      </c>
      <c r="O591" s="325">
        <v>24.5</v>
      </c>
      <c r="P591" s="325">
        <v>176</v>
      </c>
      <c r="Q591" s="327" t="s">
        <v>23</v>
      </c>
      <c r="S591" s="323">
        <f t="shared" si="90"/>
        <v>585</v>
      </c>
      <c r="T591" s="324" t="s">
        <v>1</v>
      </c>
      <c r="U591" s="324">
        <v>10</v>
      </c>
      <c r="V591" s="324" t="s">
        <v>20</v>
      </c>
      <c r="W591" s="325">
        <v>22.5</v>
      </c>
      <c r="X591" s="325">
        <v>269</v>
      </c>
      <c r="Y591" s="327" t="s">
        <v>23</v>
      </c>
      <c r="AA591" s="341" t="str">
        <f t="shared" si="83"/>
        <v>x</v>
      </c>
      <c r="AB591" s="342">
        <f t="shared" si="83"/>
        <v>19</v>
      </c>
      <c r="AC591" s="343" t="str">
        <f t="shared" si="84"/>
        <v>x</v>
      </c>
      <c r="AD591" s="343">
        <f t="shared" si="84"/>
        <v>204</v>
      </c>
      <c r="AE591" s="342" t="str">
        <f t="shared" si="85"/>
        <v>x</v>
      </c>
      <c r="AF591" s="342">
        <f t="shared" si="85"/>
        <v>24.5</v>
      </c>
      <c r="AG591" s="343" t="str">
        <f t="shared" si="86"/>
        <v>x</v>
      </c>
      <c r="AH591" s="343">
        <f t="shared" si="86"/>
        <v>176</v>
      </c>
      <c r="AI591" s="342" t="str">
        <f t="shared" si="87"/>
        <v>x</v>
      </c>
      <c r="AJ591" s="342">
        <f t="shared" si="87"/>
        <v>22.5</v>
      </c>
      <c r="AK591" s="343" t="str">
        <f t="shared" si="88"/>
        <v>x</v>
      </c>
      <c r="AL591" s="348">
        <f t="shared" si="88"/>
        <v>269</v>
      </c>
      <c r="AN591" s="342" t="str">
        <f>IF(ISERROR(VLOOKUP($I591,'TB. Bantuan'!$C$3:$E$28,2,0)=0),"x",VLOOKUP($I591,'TB. Bantuan'!$C$3:$E$28,2,0))</f>
        <v>DT</v>
      </c>
      <c r="AO591" s="342" t="str">
        <f>IF(ISERROR(VLOOKUP($Q591,'TB. Bantuan'!$C$3:$E$28,2,0)=0),"x",VLOOKUP($Q591,'TB. Bantuan'!$C$3:$E$28,2,0))</f>
        <v>N</v>
      </c>
      <c r="AP591" s="342" t="str">
        <f>IF(ISERROR(VLOOKUP($Y591,'TB. Bantuan'!$C$3:$E$28,2,0)=0),"x",VLOOKUP($Y591,'TB. Bantuan'!$C$3:$E$28,2,0))</f>
        <v>N</v>
      </c>
    </row>
    <row r="592" spans="2:42">
      <c r="B592" s="319" t="s">
        <v>21</v>
      </c>
      <c r="C592" s="323">
        <f t="shared" si="82"/>
        <v>586</v>
      </c>
      <c r="D592" s="324" t="s">
        <v>1</v>
      </c>
      <c r="E592" s="324">
        <v>12</v>
      </c>
      <c r="F592" s="324" t="s">
        <v>20</v>
      </c>
      <c r="G592" s="325">
        <v>20</v>
      </c>
      <c r="H592" s="325">
        <v>237</v>
      </c>
      <c r="I592" s="327" t="s">
        <v>23</v>
      </c>
      <c r="K592" s="323">
        <f t="shared" si="89"/>
        <v>586</v>
      </c>
      <c r="L592" s="324" t="s">
        <v>1</v>
      </c>
      <c r="M592" s="324">
        <v>11</v>
      </c>
      <c r="N592" s="324" t="s">
        <v>20</v>
      </c>
      <c r="O592" s="325">
        <v>14</v>
      </c>
      <c r="P592" s="325">
        <v>162</v>
      </c>
      <c r="Q592" s="327" t="s">
        <v>23</v>
      </c>
      <c r="S592" s="323">
        <f t="shared" si="90"/>
        <v>586</v>
      </c>
      <c r="T592" s="324" t="s">
        <v>1</v>
      </c>
      <c r="U592" s="324">
        <v>10</v>
      </c>
      <c r="V592" s="324" t="s">
        <v>20</v>
      </c>
      <c r="W592" s="325">
        <v>13</v>
      </c>
      <c r="X592" s="325">
        <v>58</v>
      </c>
      <c r="Y592" s="327" t="s">
        <v>23</v>
      </c>
      <c r="AA592" s="341" t="str">
        <f t="shared" si="83"/>
        <v>x</v>
      </c>
      <c r="AB592" s="342">
        <f t="shared" si="83"/>
        <v>20</v>
      </c>
      <c r="AC592" s="343" t="str">
        <f t="shared" si="84"/>
        <v>x</v>
      </c>
      <c r="AD592" s="343">
        <f t="shared" si="84"/>
        <v>237</v>
      </c>
      <c r="AE592" s="342" t="str">
        <f t="shared" si="85"/>
        <v>x</v>
      </c>
      <c r="AF592" s="342">
        <f t="shared" si="85"/>
        <v>14</v>
      </c>
      <c r="AG592" s="343" t="str">
        <f t="shared" si="86"/>
        <v>x</v>
      </c>
      <c r="AH592" s="343">
        <f t="shared" si="86"/>
        <v>162</v>
      </c>
      <c r="AI592" s="342" t="str">
        <f t="shared" si="87"/>
        <v>x</v>
      </c>
      <c r="AJ592" s="342">
        <f t="shared" si="87"/>
        <v>13</v>
      </c>
      <c r="AK592" s="343" t="str">
        <f t="shared" si="88"/>
        <v>x</v>
      </c>
      <c r="AL592" s="348">
        <f t="shared" si="88"/>
        <v>58</v>
      </c>
      <c r="AN592" s="342" t="str">
        <f>IF(ISERROR(VLOOKUP($I592,'TB. Bantuan'!$C$3:$E$28,2,0)=0),"x",VLOOKUP($I592,'TB. Bantuan'!$C$3:$E$28,2,0))</f>
        <v>N</v>
      </c>
      <c r="AO592" s="342" t="str">
        <f>IF(ISERROR(VLOOKUP($Q592,'TB. Bantuan'!$C$3:$E$28,2,0)=0),"x",VLOOKUP($Q592,'TB. Bantuan'!$C$3:$E$28,2,0))</f>
        <v>N</v>
      </c>
      <c r="AP592" s="342" t="str">
        <f>IF(ISERROR(VLOOKUP($Y592,'TB. Bantuan'!$C$3:$E$28,2,0)=0),"x",VLOOKUP($Y592,'TB. Bantuan'!$C$3:$E$28,2,0))</f>
        <v>N</v>
      </c>
    </row>
    <row r="593" spans="2:42">
      <c r="B593" s="319" t="s">
        <v>21</v>
      </c>
      <c r="C593" s="323">
        <f t="shared" si="82"/>
        <v>587</v>
      </c>
      <c r="D593" s="324" t="s">
        <v>1</v>
      </c>
      <c r="E593" s="324">
        <v>12</v>
      </c>
      <c r="F593" s="324" t="s">
        <v>20</v>
      </c>
      <c r="G593" s="325">
        <v>22</v>
      </c>
      <c r="H593" s="325">
        <v>184</v>
      </c>
      <c r="I593" s="327" t="s">
        <v>23</v>
      </c>
      <c r="K593" s="323">
        <f t="shared" si="89"/>
        <v>587</v>
      </c>
      <c r="L593" s="324" t="s">
        <v>1</v>
      </c>
      <c r="M593" s="324">
        <v>11</v>
      </c>
      <c r="N593" s="324" t="s">
        <v>20</v>
      </c>
      <c r="O593" s="325">
        <v>17</v>
      </c>
      <c r="P593" s="325">
        <v>195</v>
      </c>
      <c r="Q593" s="327" t="s">
        <v>23</v>
      </c>
      <c r="S593" s="323">
        <f t="shared" si="90"/>
        <v>587</v>
      </c>
      <c r="T593" s="324" t="s">
        <v>1</v>
      </c>
      <c r="U593" s="324">
        <v>10</v>
      </c>
      <c r="V593" s="324" t="s">
        <v>20</v>
      </c>
      <c r="W593" s="325">
        <v>13.5</v>
      </c>
      <c r="X593" s="325">
        <v>129</v>
      </c>
      <c r="Y593" s="327" t="s">
        <v>24</v>
      </c>
      <c r="AA593" s="341" t="str">
        <f t="shared" si="83"/>
        <v>x</v>
      </c>
      <c r="AB593" s="342">
        <f t="shared" si="83"/>
        <v>22</v>
      </c>
      <c r="AC593" s="343" t="str">
        <f t="shared" si="84"/>
        <v>x</v>
      </c>
      <c r="AD593" s="343">
        <f t="shared" si="84"/>
        <v>184</v>
      </c>
      <c r="AE593" s="342" t="str">
        <f t="shared" si="85"/>
        <v>x</v>
      </c>
      <c r="AF593" s="342">
        <f t="shared" si="85"/>
        <v>17</v>
      </c>
      <c r="AG593" s="343" t="str">
        <f t="shared" si="86"/>
        <v>x</v>
      </c>
      <c r="AH593" s="343">
        <f t="shared" si="86"/>
        <v>195</v>
      </c>
      <c r="AI593" s="342" t="str">
        <f t="shared" si="87"/>
        <v>x</v>
      </c>
      <c r="AJ593" s="342">
        <f t="shared" si="87"/>
        <v>13.5</v>
      </c>
      <c r="AK593" s="343" t="str">
        <f t="shared" si="88"/>
        <v>x</v>
      </c>
      <c r="AL593" s="348">
        <f t="shared" si="88"/>
        <v>129</v>
      </c>
      <c r="AN593" s="342" t="str">
        <f>IF(ISERROR(VLOOKUP($I593,'TB. Bantuan'!$C$3:$E$28,2,0)=0),"x",VLOOKUP($I593,'TB. Bantuan'!$C$3:$E$28,2,0))</f>
        <v>N</v>
      </c>
      <c r="AO593" s="342" t="str">
        <f>IF(ISERROR(VLOOKUP($Q593,'TB. Bantuan'!$C$3:$E$28,2,0)=0),"x",VLOOKUP($Q593,'TB. Bantuan'!$C$3:$E$28,2,0))</f>
        <v>N</v>
      </c>
      <c r="AP593" s="342" t="str">
        <f>IF(ISERROR(VLOOKUP($Y593,'TB. Bantuan'!$C$3:$E$28,2,0)=0),"x",VLOOKUP($Y593,'TB. Bantuan'!$C$3:$E$28,2,0))</f>
        <v>DT</v>
      </c>
    </row>
    <row r="594" spans="2:42">
      <c r="B594" s="319" t="s">
        <v>21</v>
      </c>
      <c r="C594" s="323">
        <f t="shared" si="82"/>
        <v>588</v>
      </c>
      <c r="D594" s="324" t="s">
        <v>1</v>
      </c>
      <c r="E594" s="324">
        <v>12</v>
      </c>
      <c r="F594" s="324" t="s">
        <v>20</v>
      </c>
      <c r="G594" s="325">
        <v>19</v>
      </c>
      <c r="H594" s="325">
        <v>205</v>
      </c>
      <c r="I594" s="327" t="s">
        <v>23</v>
      </c>
      <c r="K594" s="323">
        <f t="shared" si="89"/>
        <v>588</v>
      </c>
      <c r="L594" s="324" t="s">
        <v>1</v>
      </c>
      <c r="M594" s="324">
        <v>11</v>
      </c>
      <c r="N594" s="324" t="s">
        <v>20</v>
      </c>
      <c r="O594" s="325">
        <v>15</v>
      </c>
      <c r="P594" s="325">
        <v>226</v>
      </c>
      <c r="Q594" s="327" t="s">
        <v>23</v>
      </c>
      <c r="S594" s="323">
        <f t="shared" si="90"/>
        <v>588</v>
      </c>
      <c r="T594" s="324" t="s">
        <v>1</v>
      </c>
      <c r="U594" s="324">
        <v>10</v>
      </c>
      <c r="V594" s="324" t="s">
        <v>20</v>
      </c>
      <c r="W594" s="325">
        <v>22</v>
      </c>
      <c r="X594" s="325">
        <v>277</v>
      </c>
      <c r="Y594" s="327" t="s">
        <v>23</v>
      </c>
      <c r="AA594" s="341" t="str">
        <f t="shared" si="83"/>
        <v>x</v>
      </c>
      <c r="AB594" s="342">
        <f t="shared" si="83"/>
        <v>19</v>
      </c>
      <c r="AC594" s="343" t="str">
        <f t="shared" si="84"/>
        <v>x</v>
      </c>
      <c r="AD594" s="343">
        <f t="shared" si="84"/>
        <v>205</v>
      </c>
      <c r="AE594" s="342" t="str">
        <f t="shared" si="85"/>
        <v>x</v>
      </c>
      <c r="AF594" s="342">
        <f t="shared" si="85"/>
        <v>15</v>
      </c>
      <c r="AG594" s="343" t="str">
        <f t="shared" si="86"/>
        <v>x</v>
      </c>
      <c r="AH594" s="343">
        <f t="shared" si="86"/>
        <v>226</v>
      </c>
      <c r="AI594" s="342" t="str">
        <f t="shared" si="87"/>
        <v>x</v>
      </c>
      <c r="AJ594" s="342">
        <f t="shared" si="87"/>
        <v>22</v>
      </c>
      <c r="AK594" s="343" t="str">
        <f t="shared" si="88"/>
        <v>x</v>
      </c>
      <c r="AL594" s="348">
        <f t="shared" si="88"/>
        <v>277</v>
      </c>
      <c r="AN594" s="342" t="str">
        <f>IF(ISERROR(VLOOKUP($I594,'TB. Bantuan'!$C$3:$E$28,2,0)=0),"x",VLOOKUP($I594,'TB. Bantuan'!$C$3:$E$28,2,0))</f>
        <v>N</v>
      </c>
      <c r="AO594" s="342" t="str">
        <f>IF(ISERROR(VLOOKUP($Q594,'TB. Bantuan'!$C$3:$E$28,2,0)=0),"x",VLOOKUP($Q594,'TB. Bantuan'!$C$3:$E$28,2,0))</f>
        <v>N</v>
      </c>
      <c r="AP594" s="342" t="str">
        <f>IF(ISERROR(VLOOKUP($Y594,'TB. Bantuan'!$C$3:$E$28,2,0)=0),"x",VLOOKUP($Y594,'TB. Bantuan'!$C$3:$E$28,2,0))</f>
        <v>N</v>
      </c>
    </row>
    <row r="595" spans="2:42">
      <c r="B595" s="319" t="s">
        <v>21</v>
      </c>
      <c r="C595" s="323">
        <f t="shared" si="82"/>
        <v>589</v>
      </c>
      <c r="D595" s="324" t="s">
        <v>1</v>
      </c>
      <c r="E595" s="324">
        <v>12</v>
      </c>
      <c r="F595" s="324" t="s">
        <v>20</v>
      </c>
      <c r="G595" s="325">
        <v>21</v>
      </c>
      <c r="H595" s="325">
        <v>268</v>
      </c>
      <c r="I595" s="327" t="s">
        <v>23</v>
      </c>
      <c r="K595" s="323">
        <f t="shared" si="89"/>
        <v>589</v>
      </c>
      <c r="L595" s="324" t="s">
        <v>1</v>
      </c>
      <c r="M595" s="324">
        <v>11</v>
      </c>
      <c r="N595" s="324" t="s">
        <v>20</v>
      </c>
      <c r="O595" s="325">
        <v>17</v>
      </c>
      <c r="P595" s="325">
        <v>232</v>
      </c>
      <c r="Q595" s="327" t="s">
        <v>23</v>
      </c>
      <c r="S595" s="323">
        <f t="shared" si="90"/>
        <v>589</v>
      </c>
      <c r="T595" s="324" t="s">
        <v>1</v>
      </c>
      <c r="U595" s="324">
        <v>10</v>
      </c>
      <c r="V595" s="324" t="s">
        <v>20</v>
      </c>
      <c r="W595" s="325">
        <v>22</v>
      </c>
      <c r="X595" s="325">
        <v>217</v>
      </c>
      <c r="Y595" s="327" t="s">
        <v>23</v>
      </c>
      <c r="AA595" s="341" t="str">
        <f t="shared" si="83"/>
        <v>x</v>
      </c>
      <c r="AB595" s="342">
        <f t="shared" si="83"/>
        <v>21</v>
      </c>
      <c r="AC595" s="343" t="str">
        <f t="shared" si="84"/>
        <v>x</v>
      </c>
      <c r="AD595" s="343">
        <f t="shared" si="84"/>
        <v>268</v>
      </c>
      <c r="AE595" s="342" t="str">
        <f t="shared" si="85"/>
        <v>x</v>
      </c>
      <c r="AF595" s="342">
        <f t="shared" si="85"/>
        <v>17</v>
      </c>
      <c r="AG595" s="343" t="str">
        <f t="shared" si="86"/>
        <v>x</v>
      </c>
      <c r="AH595" s="343">
        <f t="shared" si="86"/>
        <v>232</v>
      </c>
      <c r="AI595" s="342" t="str">
        <f t="shared" si="87"/>
        <v>x</v>
      </c>
      <c r="AJ595" s="342">
        <f t="shared" si="87"/>
        <v>22</v>
      </c>
      <c r="AK595" s="343" t="str">
        <f t="shared" si="88"/>
        <v>x</v>
      </c>
      <c r="AL595" s="348">
        <f t="shared" si="88"/>
        <v>217</v>
      </c>
      <c r="AN595" s="342" t="str">
        <f>IF(ISERROR(VLOOKUP($I595,'TB. Bantuan'!$C$3:$E$28,2,0)=0),"x",VLOOKUP($I595,'TB. Bantuan'!$C$3:$E$28,2,0))</f>
        <v>N</v>
      </c>
      <c r="AO595" s="342" t="str">
        <f>IF(ISERROR(VLOOKUP($Q595,'TB. Bantuan'!$C$3:$E$28,2,0)=0),"x",VLOOKUP($Q595,'TB. Bantuan'!$C$3:$E$28,2,0))</f>
        <v>N</v>
      </c>
      <c r="AP595" s="342" t="str">
        <f>IF(ISERROR(VLOOKUP($Y595,'TB. Bantuan'!$C$3:$E$28,2,0)=0),"x",VLOOKUP($Y595,'TB. Bantuan'!$C$3:$E$28,2,0))</f>
        <v>N</v>
      </c>
    </row>
    <row r="596" spans="2:42">
      <c r="B596" s="319" t="s">
        <v>21</v>
      </c>
      <c r="C596" s="323">
        <f t="shared" si="82"/>
        <v>590</v>
      </c>
      <c r="D596" s="324" t="s">
        <v>1</v>
      </c>
      <c r="E596" s="324">
        <v>12</v>
      </c>
      <c r="F596" s="324" t="s">
        <v>20</v>
      </c>
      <c r="G596" s="325">
        <v>21</v>
      </c>
      <c r="H596" s="325">
        <v>204</v>
      </c>
      <c r="I596" s="327" t="s">
        <v>23</v>
      </c>
      <c r="K596" s="323">
        <f t="shared" si="89"/>
        <v>590</v>
      </c>
      <c r="L596" s="324" t="s">
        <v>1</v>
      </c>
      <c r="M596" s="324">
        <v>11</v>
      </c>
      <c r="N596" s="324" t="s">
        <v>20</v>
      </c>
      <c r="O596" s="325">
        <v>22</v>
      </c>
      <c r="P596" s="325">
        <v>218</v>
      </c>
      <c r="Q596" s="327" t="s">
        <v>23</v>
      </c>
      <c r="S596" s="323">
        <f t="shared" si="90"/>
        <v>590</v>
      </c>
      <c r="T596" s="324" t="s">
        <v>1</v>
      </c>
      <c r="U596" s="324">
        <v>10</v>
      </c>
      <c r="V596" s="324" t="s">
        <v>20</v>
      </c>
      <c r="W596" s="325">
        <v>23</v>
      </c>
      <c r="X596" s="325">
        <v>220</v>
      </c>
      <c r="Y596" s="327" t="s">
        <v>23</v>
      </c>
      <c r="AA596" s="341" t="str">
        <f t="shared" si="83"/>
        <v>x</v>
      </c>
      <c r="AB596" s="342">
        <f t="shared" si="83"/>
        <v>21</v>
      </c>
      <c r="AC596" s="343" t="str">
        <f t="shared" si="84"/>
        <v>x</v>
      </c>
      <c r="AD596" s="343">
        <f t="shared" si="84"/>
        <v>204</v>
      </c>
      <c r="AE596" s="342" t="str">
        <f t="shared" si="85"/>
        <v>x</v>
      </c>
      <c r="AF596" s="342">
        <f t="shared" si="85"/>
        <v>22</v>
      </c>
      <c r="AG596" s="343" t="str">
        <f t="shared" si="86"/>
        <v>x</v>
      </c>
      <c r="AH596" s="343">
        <f t="shared" si="86"/>
        <v>218</v>
      </c>
      <c r="AI596" s="342" t="str">
        <f t="shared" si="87"/>
        <v>x</v>
      </c>
      <c r="AJ596" s="342">
        <f t="shared" si="87"/>
        <v>23</v>
      </c>
      <c r="AK596" s="343" t="str">
        <f t="shared" si="88"/>
        <v>x</v>
      </c>
      <c r="AL596" s="348">
        <f t="shared" si="88"/>
        <v>220</v>
      </c>
      <c r="AN596" s="342" t="str">
        <f>IF(ISERROR(VLOOKUP($I596,'TB. Bantuan'!$C$3:$E$28,2,0)=0),"x",VLOOKUP($I596,'TB. Bantuan'!$C$3:$E$28,2,0))</f>
        <v>N</v>
      </c>
      <c r="AO596" s="342" t="str">
        <f>IF(ISERROR(VLOOKUP($Q596,'TB. Bantuan'!$C$3:$E$28,2,0)=0),"x",VLOOKUP($Q596,'TB. Bantuan'!$C$3:$E$28,2,0))</f>
        <v>N</v>
      </c>
      <c r="AP596" s="342" t="str">
        <f>IF(ISERROR(VLOOKUP($Y596,'TB. Bantuan'!$C$3:$E$28,2,0)=0),"x",VLOOKUP($Y596,'TB. Bantuan'!$C$3:$E$28,2,0))</f>
        <v>N</v>
      </c>
    </row>
    <row r="597" spans="2:42">
      <c r="B597" s="319" t="s">
        <v>21</v>
      </c>
      <c r="C597" s="323">
        <f t="shared" si="82"/>
        <v>591</v>
      </c>
      <c r="D597" s="324" t="s">
        <v>1</v>
      </c>
      <c r="E597" s="324">
        <v>12</v>
      </c>
      <c r="F597" s="324" t="s">
        <v>20</v>
      </c>
      <c r="G597" s="325">
        <v>18</v>
      </c>
      <c r="H597" s="325">
        <v>222</v>
      </c>
      <c r="I597" s="327" t="s">
        <v>23</v>
      </c>
      <c r="K597" s="323">
        <f t="shared" si="89"/>
        <v>591</v>
      </c>
      <c r="L597" s="324" t="s">
        <v>1</v>
      </c>
      <c r="M597" s="324">
        <v>11</v>
      </c>
      <c r="N597" s="324" t="s">
        <v>20</v>
      </c>
      <c r="O597" s="325">
        <v>21</v>
      </c>
      <c r="P597" s="325">
        <v>184</v>
      </c>
      <c r="Q597" s="327" t="s">
        <v>23</v>
      </c>
      <c r="S597" s="323">
        <f t="shared" si="90"/>
        <v>591</v>
      </c>
      <c r="T597" s="324" t="s">
        <v>1</v>
      </c>
      <c r="U597" s="324">
        <v>10</v>
      </c>
      <c r="V597" s="324" t="s">
        <v>20</v>
      </c>
      <c r="W597" s="325">
        <v>22</v>
      </c>
      <c r="X597" s="325">
        <v>226</v>
      </c>
      <c r="Y597" s="327" t="s">
        <v>23</v>
      </c>
      <c r="AA597" s="341" t="str">
        <f t="shared" si="83"/>
        <v>x</v>
      </c>
      <c r="AB597" s="342">
        <f t="shared" si="83"/>
        <v>18</v>
      </c>
      <c r="AC597" s="343" t="str">
        <f t="shared" si="84"/>
        <v>x</v>
      </c>
      <c r="AD597" s="343">
        <f t="shared" si="84"/>
        <v>222</v>
      </c>
      <c r="AE597" s="342" t="str">
        <f t="shared" si="85"/>
        <v>x</v>
      </c>
      <c r="AF597" s="342">
        <f t="shared" si="85"/>
        <v>21</v>
      </c>
      <c r="AG597" s="343" t="str">
        <f t="shared" si="86"/>
        <v>x</v>
      </c>
      <c r="AH597" s="343">
        <f t="shared" si="86"/>
        <v>184</v>
      </c>
      <c r="AI597" s="342" t="str">
        <f t="shared" si="87"/>
        <v>x</v>
      </c>
      <c r="AJ597" s="342">
        <f t="shared" si="87"/>
        <v>22</v>
      </c>
      <c r="AK597" s="343" t="str">
        <f t="shared" si="88"/>
        <v>x</v>
      </c>
      <c r="AL597" s="348">
        <f t="shared" si="88"/>
        <v>226</v>
      </c>
      <c r="AN597" s="342" t="str">
        <f>IF(ISERROR(VLOOKUP($I597,'TB. Bantuan'!$C$3:$E$28,2,0)=0),"x",VLOOKUP($I597,'TB. Bantuan'!$C$3:$E$28,2,0))</f>
        <v>N</v>
      </c>
      <c r="AO597" s="342" t="str">
        <f>IF(ISERROR(VLOOKUP($Q597,'TB. Bantuan'!$C$3:$E$28,2,0)=0),"x",VLOOKUP($Q597,'TB. Bantuan'!$C$3:$E$28,2,0))</f>
        <v>N</v>
      </c>
      <c r="AP597" s="342" t="str">
        <f>IF(ISERROR(VLOOKUP($Y597,'TB. Bantuan'!$C$3:$E$28,2,0)=0),"x",VLOOKUP($Y597,'TB. Bantuan'!$C$3:$E$28,2,0))</f>
        <v>N</v>
      </c>
    </row>
    <row r="598" spans="2:42">
      <c r="B598" s="319" t="s">
        <v>21</v>
      </c>
      <c r="C598" s="323">
        <f t="shared" si="82"/>
        <v>592</v>
      </c>
      <c r="D598" s="324" t="s">
        <v>1</v>
      </c>
      <c r="E598" s="324">
        <v>12</v>
      </c>
      <c r="F598" s="324" t="s">
        <v>20</v>
      </c>
      <c r="G598" s="325">
        <v>20</v>
      </c>
      <c r="H598" s="325">
        <v>283</v>
      </c>
      <c r="I598" s="327" t="s">
        <v>23</v>
      </c>
      <c r="K598" s="323">
        <f t="shared" si="89"/>
        <v>592</v>
      </c>
      <c r="L598" s="324" t="s">
        <v>1</v>
      </c>
      <c r="M598" s="324">
        <v>11</v>
      </c>
      <c r="N598" s="324" t="s">
        <v>20</v>
      </c>
      <c r="O598" s="325">
        <v>23</v>
      </c>
      <c r="P598" s="325">
        <v>284</v>
      </c>
      <c r="Q598" s="327" t="s">
        <v>23</v>
      </c>
      <c r="S598" s="323">
        <f t="shared" si="90"/>
        <v>592</v>
      </c>
      <c r="T598" s="324" t="s">
        <v>1</v>
      </c>
      <c r="U598" s="324">
        <v>10</v>
      </c>
      <c r="V598" s="324" t="s">
        <v>20</v>
      </c>
      <c r="W598" s="325">
        <v>21</v>
      </c>
      <c r="X598" s="325">
        <v>185</v>
      </c>
      <c r="Y598" s="327" t="s">
        <v>23</v>
      </c>
      <c r="AA598" s="341" t="str">
        <f t="shared" si="83"/>
        <v>x</v>
      </c>
      <c r="AB598" s="342">
        <f t="shared" si="83"/>
        <v>20</v>
      </c>
      <c r="AC598" s="343" t="str">
        <f t="shared" si="84"/>
        <v>x</v>
      </c>
      <c r="AD598" s="343">
        <f t="shared" si="84"/>
        <v>283</v>
      </c>
      <c r="AE598" s="342" t="str">
        <f t="shared" si="85"/>
        <v>x</v>
      </c>
      <c r="AF598" s="342">
        <f t="shared" si="85"/>
        <v>23</v>
      </c>
      <c r="AG598" s="343" t="str">
        <f t="shared" si="86"/>
        <v>x</v>
      </c>
      <c r="AH598" s="343">
        <f t="shared" si="86"/>
        <v>284</v>
      </c>
      <c r="AI598" s="342" t="str">
        <f t="shared" si="87"/>
        <v>x</v>
      </c>
      <c r="AJ598" s="342">
        <f t="shared" si="87"/>
        <v>21</v>
      </c>
      <c r="AK598" s="343" t="str">
        <f t="shared" si="88"/>
        <v>x</v>
      </c>
      <c r="AL598" s="348">
        <f t="shared" si="88"/>
        <v>185</v>
      </c>
      <c r="AN598" s="342" t="str">
        <f>IF(ISERROR(VLOOKUP($I598,'TB. Bantuan'!$C$3:$E$28,2,0)=0),"x",VLOOKUP($I598,'TB. Bantuan'!$C$3:$E$28,2,0))</f>
        <v>N</v>
      </c>
      <c r="AO598" s="342" t="str">
        <f>IF(ISERROR(VLOOKUP($Q598,'TB. Bantuan'!$C$3:$E$28,2,0)=0),"x",VLOOKUP($Q598,'TB. Bantuan'!$C$3:$E$28,2,0))</f>
        <v>N</v>
      </c>
      <c r="AP598" s="342" t="str">
        <f>IF(ISERROR(VLOOKUP($Y598,'TB. Bantuan'!$C$3:$E$28,2,0)=0),"x",VLOOKUP($Y598,'TB. Bantuan'!$C$3:$E$28,2,0))</f>
        <v>N</v>
      </c>
    </row>
    <row r="599" spans="2:42">
      <c r="B599" s="319" t="s">
        <v>21</v>
      </c>
      <c r="C599" s="323">
        <f t="shared" si="82"/>
        <v>593</v>
      </c>
      <c r="D599" s="324" t="s">
        <v>1</v>
      </c>
      <c r="E599" s="324">
        <v>12</v>
      </c>
      <c r="F599" s="324" t="s">
        <v>20</v>
      </c>
      <c r="G599" s="325">
        <v>20</v>
      </c>
      <c r="H599" s="325">
        <v>291</v>
      </c>
      <c r="I599" s="327" t="s">
        <v>23</v>
      </c>
      <c r="K599" s="323">
        <f t="shared" si="89"/>
        <v>593</v>
      </c>
      <c r="L599" s="324" t="s">
        <v>1</v>
      </c>
      <c r="M599" s="324">
        <v>11</v>
      </c>
      <c r="N599" s="324" t="s">
        <v>20</v>
      </c>
      <c r="O599" s="325">
        <v>21</v>
      </c>
      <c r="P599" s="325">
        <v>209</v>
      </c>
      <c r="Q599" s="327" t="s">
        <v>24</v>
      </c>
      <c r="S599" s="323">
        <f t="shared" si="90"/>
        <v>593</v>
      </c>
      <c r="T599" s="324" t="s">
        <v>1</v>
      </c>
      <c r="U599" s="324">
        <v>10</v>
      </c>
      <c r="V599" s="324" t="s">
        <v>20</v>
      </c>
      <c r="W599" s="325">
        <v>21</v>
      </c>
      <c r="X599" s="325">
        <v>244</v>
      </c>
      <c r="Y599" s="327" t="s">
        <v>23</v>
      </c>
      <c r="AA599" s="341" t="str">
        <f t="shared" si="83"/>
        <v>x</v>
      </c>
      <c r="AB599" s="342">
        <f t="shared" si="83"/>
        <v>20</v>
      </c>
      <c r="AC599" s="343" t="str">
        <f t="shared" si="84"/>
        <v>x</v>
      </c>
      <c r="AD599" s="343">
        <f t="shared" si="84"/>
        <v>291</v>
      </c>
      <c r="AE599" s="342" t="str">
        <f t="shared" si="85"/>
        <v>x</v>
      </c>
      <c r="AF599" s="342">
        <f t="shared" si="85"/>
        <v>21</v>
      </c>
      <c r="AG599" s="343" t="str">
        <f t="shared" si="86"/>
        <v>x</v>
      </c>
      <c r="AH599" s="343">
        <f t="shared" si="86"/>
        <v>209</v>
      </c>
      <c r="AI599" s="342" t="str">
        <f t="shared" si="87"/>
        <v>x</v>
      </c>
      <c r="AJ599" s="342">
        <f t="shared" si="87"/>
        <v>21</v>
      </c>
      <c r="AK599" s="343" t="str">
        <f t="shared" si="88"/>
        <v>x</v>
      </c>
      <c r="AL599" s="348">
        <f t="shared" si="88"/>
        <v>244</v>
      </c>
      <c r="AN599" s="342" t="str">
        <f>IF(ISERROR(VLOOKUP($I599,'TB. Bantuan'!$C$3:$E$28,2,0)=0),"x",VLOOKUP($I599,'TB. Bantuan'!$C$3:$E$28,2,0))</f>
        <v>N</v>
      </c>
      <c r="AO599" s="342" t="str">
        <f>IF(ISERROR(VLOOKUP($Q599,'TB. Bantuan'!$C$3:$E$28,2,0)=0),"x",VLOOKUP($Q599,'TB. Bantuan'!$C$3:$E$28,2,0))</f>
        <v>DT</v>
      </c>
      <c r="AP599" s="342" t="str">
        <f>IF(ISERROR(VLOOKUP($Y599,'TB. Bantuan'!$C$3:$E$28,2,0)=0),"x",VLOOKUP($Y599,'TB. Bantuan'!$C$3:$E$28,2,0))</f>
        <v>N</v>
      </c>
    </row>
    <row r="600" spans="2:42">
      <c r="B600" s="319" t="s">
        <v>21</v>
      </c>
      <c r="C600" s="323">
        <f t="shared" si="82"/>
        <v>594</v>
      </c>
      <c r="D600" s="324" t="s">
        <v>1</v>
      </c>
      <c r="E600" s="324">
        <v>12</v>
      </c>
      <c r="F600" s="324" t="s">
        <v>20</v>
      </c>
      <c r="G600" s="325">
        <v>17</v>
      </c>
      <c r="H600" s="325">
        <v>150</v>
      </c>
      <c r="I600" s="327" t="s">
        <v>23</v>
      </c>
      <c r="K600" s="323">
        <f t="shared" si="89"/>
        <v>594</v>
      </c>
      <c r="L600" s="324" t="s">
        <v>1</v>
      </c>
      <c r="M600" s="324">
        <v>11</v>
      </c>
      <c r="N600" s="324" t="s">
        <v>20</v>
      </c>
      <c r="O600" s="325">
        <v>16</v>
      </c>
      <c r="P600" s="325">
        <v>166</v>
      </c>
      <c r="Q600" s="327" t="s">
        <v>23</v>
      </c>
      <c r="S600" s="323">
        <f t="shared" si="90"/>
        <v>594</v>
      </c>
      <c r="T600" s="324" t="s">
        <v>1</v>
      </c>
      <c r="U600" s="324">
        <v>10</v>
      </c>
      <c r="V600" s="324" t="s">
        <v>20</v>
      </c>
      <c r="W600" s="325">
        <v>25</v>
      </c>
      <c r="X600" s="325">
        <v>315</v>
      </c>
      <c r="Y600" s="327" t="s">
        <v>23</v>
      </c>
      <c r="AA600" s="341" t="str">
        <f t="shared" si="83"/>
        <v>x</v>
      </c>
      <c r="AB600" s="342">
        <f t="shared" si="83"/>
        <v>17</v>
      </c>
      <c r="AC600" s="343" t="str">
        <f t="shared" si="84"/>
        <v>x</v>
      </c>
      <c r="AD600" s="343">
        <f t="shared" si="84"/>
        <v>150</v>
      </c>
      <c r="AE600" s="342" t="str">
        <f t="shared" si="85"/>
        <v>x</v>
      </c>
      <c r="AF600" s="342">
        <f t="shared" si="85"/>
        <v>16</v>
      </c>
      <c r="AG600" s="343" t="str">
        <f t="shared" si="86"/>
        <v>x</v>
      </c>
      <c r="AH600" s="343">
        <f t="shared" si="86"/>
        <v>166</v>
      </c>
      <c r="AI600" s="342" t="str">
        <f t="shared" si="87"/>
        <v>x</v>
      </c>
      <c r="AJ600" s="342">
        <f t="shared" si="87"/>
        <v>25</v>
      </c>
      <c r="AK600" s="343" t="str">
        <f t="shared" si="88"/>
        <v>x</v>
      </c>
      <c r="AL600" s="348">
        <f t="shared" si="88"/>
        <v>315</v>
      </c>
      <c r="AN600" s="342" t="str">
        <f>IF(ISERROR(VLOOKUP($I600,'TB. Bantuan'!$C$3:$E$28,2,0)=0),"x",VLOOKUP($I600,'TB. Bantuan'!$C$3:$E$28,2,0))</f>
        <v>N</v>
      </c>
      <c r="AO600" s="342" t="str">
        <f>IF(ISERROR(VLOOKUP($Q600,'TB. Bantuan'!$C$3:$E$28,2,0)=0),"x",VLOOKUP($Q600,'TB. Bantuan'!$C$3:$E$28,2,0))</f>
        <v>N</v>
      </c>
      <c r="AP600" s="342" t="str">
        <f>IF(ISERROR(VLOOKUP($Y600,'TB. Bantuan'!$C$3:$E$28,2,0)=0),"x",VLOOKUP($Y600,'TB. Bantuan'!$C$3:$E$28,2,0))</f>
        <v>N</v>
      </c>
    </row>
    <row r="601" spans="2:42">
      <c r="B601" s="319" t="s">
        <v>21</v>
      </c>
      <c r="C601" s="323">
        <f t="shared" si="82"/>
        <v>595</v>
      </c>
      <c r="D601" s="324" t="s">
        <v>1</v>
      </c>
      <c r="E601" s="324">
        <v>12</v>
      </c>
      <c r="F601" s="324" t="s">
        <v>20</v>
      </c>
      <c r="G601" s="325">
        <v>21.5</v>
      </c>
      <c r="H601" s="325">
        <v>232</v>
      </c>
      <c r="I601" s="327" t="s">
        <v>23</v>
      </c>
      <c r="K601" s="323">
        <f t="shared" si="89"/>
        <v>595</v>
      </c>
      <c r="L601" s="324" t="s">
        <v>1</v>
      </c>
      <c r="M601" s="324">
        <v>11</v>
      </c>
      <c r="N601" s="324" t="s">
        <v>20</v>
      </c>
      <c r="O601" s="325">
        <v>18</v>
      </c>
      <c r="P601" s="325">
        <v>223</v>
      </c>
      <c r="Q601" s="327" t="s">
        <v>23</v>
      </c>
      <c r="S601" s="323">
        <f t="shared" si="90"/>
        <v>595</v>
      </c>
      <c r="T601" s="324" t="s">
        <v>1</v>
      </c>
      <c r="U601" s="324">
        <v>10</v>
      </c>
      <c r="V601" s="324" t="s">
        <v>20</v>
      </c>
      <c r="W601" s="325">
        <v>13</v>
      </c>
      <c r="X601" s="325">
        <v>159</v>
      </c>
      <c r="Y601" s="327" t="s">
        <v>24</v>
      </c>
      <c r="AA601" s="341" t="str">
        <f t="shared" si="83"/>
        <v>x</v>
      </c>
      <c r="AB601" s="342">
        <f t="shared" si="83"/>
        <v>21.5</v>
      </c>
      <c r="AC601" s="343" t="str">
        <f t="shared" si="84"/>
        <v>x</v>
      </c>
      <c r="AD601" s="343">
        <f t="shared" si="84"/>
        <v>232</v>
      </c>
      <c r="AE601" s="342" t="str">
        <f t="shared" si="85"/>
        <v>x</v>
      </c>
      <c r="AF601" s="342">
        <f t="shared" si="85"/>
        <v>18</v>
      </c>
      <c r="AG601" s="343" t="str">
        <f t="shared" si="86"/>
        <v>x</v>
      </c>
      <c r="AH601" s="343">
        <f t="shared" si="86"/>
        <v>223</v>
      </c>
      <c r="AI601" s="342" t="str">
        <f t="shared" si="87"/>
        <v>x</v>
      </c>
      <c r="AJ601" s="342">
        <f t="shared" si="87"/>
        <v>13</v>
      </c>
      <c r="AK601" s="343" t="str">
        <f t="shared" si="88"/>
        <v>x</v>
      </c>
      <c r="AL601" s="348">
        <f t="shared" si="88"/>
        <v>159</v>
      </c>
      <c r="AN601" s="342" t="str">
        <f>IF(ISERROR(VLOOKUP($I601,'TB. Bantuan'!$C$3:$E$28,2,0)=0),"x",VLOOKUP($I601,'TB. Bantuan'!$C$3:$E$28,2,0))</f>
        <v>N</v>
      </c>
      <c r="AO601" s="342" t="str">
        <f>IF(ISERROR(VLOOKUP($Q601,'TB. Bantuan'!$C$3:$E$28,2,0)=0),"x",VLOOKUP($Q601,'TB. Bantuan'!$C$3:$E$28,2,0))</f>
        <v>N</v>
      </c>
      <c r="AP601" s="342" t="str">
        <f>IF(ISERROR(VLOOKUP($Y601,'TB. Bantuan'!$C$3:$E$28,2,0)=0),"x",VLOOKUP($Y601,'TB. Bantuan'!$C$3:$E$28,2,0))</f>
        <v>DT</v>
      </c>
    </row>
    <row r="602" spans="2:42">
      <c r="B602" s="319" t="s">
        <v>21</v>
      </c>
      <c r="C602" s="323">
        <f t="shared" si="82"/>
        <v>596</v>
      </c>
      <c r="D602" s="324" t="s">
        <v>1</v>
      </c>
      <c r="E602" s="324">
        <v>12</v>
      </c>
      <c r="F602" s="324" t="s">
        <v>20</v>
      </c>
      <c r="G602" s="325">
        <v>16</v>
      </c>
      <c r="H602" s="325">
        <v>112</v>
      </c>
      <c r="I602" s="327" t="s">
        <v>23</v>
      </c>
      <c r="K602" s="323">
        <f t="shared" si="89"/>
        <v>596</v>
      </c>
      <c r="L602" s="324" t="s">
        <v>1</v>
      </c>
      <c r="M602" s="324">
        <v>11</v>
      </c>
      <c r="N602" s="324" t="s">
        <v>20</v>
      </c>
      <c r="O602" s="325">
        <v>16</v>
      </c>
      <c r="P602" s="325">
        <v>212</v>
      </c>
      <c r="Q602" s="327" t="s">
        <v>23</v>
      </c>
      <c r="S602" s="323">
        <f t="shared" si="90"/>
        <v>596</v>
      </c>
      <c r="T602" s="324" t="s">
        <v>1</v>
      </c>
      <c r="U602" s="324">
        <v>10</v>
      </c>
      <c r="V602" s="324" t="s">
        <v>20</v>
      </c>
      <c r="W602" s="325">
        <v>20.5</v>
      </c>
      <c r="X602" s="325">
        <v>178</v>
      </c>
      <c r="Y602" s="327" t="s">
        <v>23</v>
      </c>
      <c r="AA602" s="341" t="str">
        <f t="shared" si="83"/>
        <v>x</v>
      </c>
      <c r="AB602" s="342">
        <f t="shared" si="83"/>
        <v>16</v>
      </c>
      <c r="AC602" s="343" t="str">
        <f t="shared" si="84"/>
        <v>x</v>
      </c>
      <c r="AD602" s="343">
        <f t="shared" si="84"/>
        <v>112</v>
      </c>
      <c r="AE602" s="342" t="str">
        <f t="shared" si="85"/>
        <v>x</v>
      </c>
      <c r="AF602" s="342">
        <f t="shared" si="85"/>
        <v>16</v>
      </c>
      <c r="AG602" s="343" t="str">
        <f t="shared" si="86"/>
        <v>x</v>
      </c>
      <c r="AH602" s="343">
        <f t="shared" si="86"/>
        <v>212</v>
      </c>
      <c r="AI602" s="342" t="str">
        <f t="shared" si="87"/>
        <v>x</v>
      </c>
      <c r="AJ602" s="342">
        <f t="shared" si="87"/>
        <v>20.5</v>
      </c>
      <c r="AK602" s="343" t="str">
        <f t="shared" si="88"/>
        <v>x</v>
      </c>
      <c r="AL602" s="348">
        <f t="shared" si="88"/>
        <v>178</v>
      </c>
      <c r="AN602" s="342" t="str">
        <f>IF(ISERROR(VLOOKUP($I602,'TB. Bantuan'!$C$3:$E$28,2,0)=0),"x",VLOOKUP($I602,'TB. Bantuan'!$C$3:$E$28,2,0))</f>
        <v>N</v>
      </c>
      <c r="AO602" s="342" t="str">
        <f>IF(ISERROR(VLOOKUP($Q602,'TB. Bantuan'!$C$3:$E$28,2,0)=0),"x",VLOOKUP($Q602,'TB. Bantuan'!$C$3:$E$28,2,0))</f>
        <v>N</v>
      </c>
      <c r="AP602" s="342" t="str">
        <f>IF(ISERROR(VLOOKUP($Y602,'TB. Bantuan'!$C$3:$E$28,2,0)=0),"x",VLOOKUP($Y602,'TB. Bantuan'!$C$3:$E$28,2,0))</f>
        <v>N</v>
      </c>
    </row>
    <row r="603" spans="2:42">
      <c r="B603" s="319" t="s">
        <v>21</v>
      </c>
      <c r="C603" s="323">
        <f t="shared" si="82"/>
        <v>597</v>
      </c>
      <c r="D603" s="324" t="s">
        <v>1</v>
      </c>
      <c r="E603" s="324">
        <v>12</v>
      </c>
      <c r="F603" s="324" t="s">
        <v>20</v>
      </c>
      <c r="G603" s="325">
        <v>11</v>
      </c>
      <c r="H603" s="325">
        <v>98</v>
      </c>
      <c r="I603" s="327" t="s">
        <v>23</v>
      </c>
      <c r="K603" s="323">
        <f t="shared" si="89"/>
        <v>597</v>
      </c>
      <c r="L603" s="324" t="s">
        <v>1</v>
      </c>
      <c r="M603" s="324">
        <v>11</v>
      </c>
      <c r="N603" s="324" t="s">
        <v>20</v>
      </c>
      <c r="O603" s="325">
        <v>11</v>
      </c>
      <c r="P603" s="325">
        <v>130</v>
      </c>
      <c r="Q603" s="327" t="s">
        <v>23</v>
      </c>
      <c r="S603" s="323">
        <f t="shared" si="90"/>
        <v>597</v>
      </c>
      <c r="T603" s="324" t="s">
        <v>1</v>
      </c>
      <c r="U603" s="324">
        <v>10</v>
      </c>
      <c r="V603" s="324" t="s">
        <v>20</v>
      </c>
      <c r="W603" s="325">
        <v>21</v>
      </c>
      <c r="X603" s="325">
        <v>219</v>
      </c>
      <c r="Y603" s="327" t="s">
        <v>23</v>
      </c>
      <c r="AA603" s="341" t="str">
        <f t="shared" si="83"/>
        <v>x</v>
      </c>
      <c r="AB603" s="342">
        <f t="shared" si="83"/>
        <v>11</v>
      </c>
      <c r="AC603" s="343" t="str">
        <f t="shared" si="84"/>
        <v>x</v>
      </c>
      <c r="AD603" s="343">
        <f t="shared" si="84"/>
        <v>98</v>
      </c>
      <c r="AE603" s="342" t="str">
        <f t="shared" si="85"/>
        <v>x</v>
      </c>
      <c r="AF603" s="342">
        <f t="shared" si="85"/>
        <v>11</v>
      </c>
      <c r="AG603" s="343" t="str">
        <f t="shared" si="86"/>
        <v>x</v>
      </c>
      <c r="AH603" s="343">
        <f t="shared" si="86"/>
        <v>130</v>
      </c>
      <c r="AI603" s="342" t="str">
        <f t="shared" si="87"/>
        <v>x</v>
      </c>
      <c r="AJ603" s="342">
        <f t="shared" si="87"/>
        <v>21</v>
      </c>
      <c r="AK603" s="343" t="str">
        <f t="shared" si="88"/>
        <v>x</v>
      </c>
      <c r="AL603" s="348">
        <f t="shared" si="88"/>
        <v>219</v>
      </c>
      <c r="AN603" s="342" t="str">
        <f>IF(ISERROR(VLOOKUP($I603,'TB. Bantuan'!$C$3:$E$28,2,0)=0),"x",VLOOKUP($I603,'TB. Bantuan'!$C$3:$E$28,2,0))</f>
        <v>N</v>
      </c>
      <c r="AO603" s="342" t="str">
        <f>IF(ISERROR(VLOOKUP($Q603,'TB. Bantuan'!$C$3:$E$28,2,0)=0),"x",VLOOKUP($Q603,'TB. Bantuan'!$C$3:$E$28,2,0))</f>
        <v>N</v>
      </c>
      <c r="AP603" s="342" t="str">
        <f>IF(ISERROR(VLOOKUP($Y603,'TB. Bantuan'!$C$3:$E$28,2,0)=0),"x",VLOOKUP($Y603,'TB. Bantuan'!$C$3:$E$28,2,0))</f>
        <v>N</v>
      </c>
    </row>
    <row r="604" spans="2:42">
      <c r="B604" s="319" t="s">
        <v>21</v>
      </c>
      <c r="C604" s="323">
        <f t="shared" si="82"/>
        <v>598</v>
      </c>
      <c r="D604" s="324" t="s">
        <v>1</v>
      </c>
      <c r="E604" s="324">
        <v>12</v>
      </c>
      <c r="F604" s="324" t="s">
        <v>20</v>
      </c>
      <c r="G604" s="325">
        <v>18</v>
      </c>
      <c r="H604" s="325">
        <v>168</v>
      </c>
      <c r="I604" s="327" t="s">
        <v>23</v>
      </c>
      <c r="K604" s="323">
        <f t="shared" si="89"/>
        <v>598</v>
      </c>
      <c r="L604" s="324" t="s">
        <v>1</v>
      </c>
      <c r="M604" s="324">
        <v>11</v>
      </c>
      <c r="N604" s="324" t="s">
        <v>20</v>
      </c>
      <c r="O604" s="325">
        <v>12</v>
      </c>
      <c r="P604" s="325">
        <v>99</v>
      </c>
      <c r="Q604" s="327" t="s">
        <v>24</v>
      </c>
      <c r="S604" s="323">
        <f t="shared" si="90"/>
        <v>598</v>
      </c>
      <c r="T604" s="324" t="s">
        <v>1</v>
      </c>
      <c r="U604" s="324">
        <v>10</v>
      </c>
      <c r="V604" s="324" t="s">
        <v>20</v>
      </c>
      <c r="W604" s="325">
        <v>16</v>
      </c>
      <c r="X604" s="325">
        <v>102</v>
      </c>
      <c r="Y604" s="327" t="s">
        <v>23</v>
      </c>
      <c r="AA604" s="341" t="str">
        <f t="shared" si="83"/>
        <v>x</v>
      </c>
      <c r="AB604" s="342">
        <f t="shared" si="83"/>
        <v>18</v>
      </c>
      <c r="AC604" s="343" t="str">
        <f t="shared" si="84"/>
        <v>x</v>
      </c>
      <c r="AD604" s="343">
        <f t="shared" si="84"/>
        <v>168</v>
      </c>
      <c r="AE604" s="342" t="str">
        <f t="shared" si="85"/>
        <v>x</v>
      </c>
      <c r="AF604" s="342">
        <f t="shared" si="85"/>
        <v>12</v>
      </c>
      <c r="AG604" s="343" t="str">
        <f t="shared" si="86"/>
        <v>x</v>
      </c>
      <c r="AH604" s="343">
        <f t="shared" si="86"/>
        <v>99</v>
      </c>
      <c r="AI604" s="342" t="str">
        <f t="shared" si="87"/>
        <v>x</v>
      </c>
      <c r="AJ604" s="342">
        <f t="shared" si="87"/>
        <v>16</v>
      </c>
      <c r="AK604" s="343" t="str">
        <f t="shared" si="88"/>
        <v>x</v>
      </c>
      <c r="AL604" s="348">
        <f t="shared" si="88"/>
        <v>102</v>
      </c>
      <c r="AN604" s="342" t="str">
        <f>IF(ISERROR(VLOOKUP($I604,'TB. Bantuan'!$C$3:$E$28,2,0)=0),"x",VLOOKUP($I604,'TB. Bantuan'!$C$3:$E$28,2,0))</f>
        <v>N</v>
      </c>
      <c r="AO604" s="342" t="str">
        <f>IF(ISERROR(VLOOKUP($Q604,'TB. Bantuan'!$C$3:$E$28,2,0)=0),"x",VLOOKUP($Q604,'TB. Bantuan'!$C$3:$E$28,2,0))</f>
        <v>DT</v>
      </c>
      <c r="AP604" s="342" t="str">
        <f>IF(ISERROR(VLOOKUP($Y604,'TB. Bantuan'!$C$3:$E$28,2,0)=0),"x",VLOOKUP($Y604,'TB. Bantuan'!$C$3:$E$28,2,0))</f>
        <v>N</v>
      </c>
    </row>
    <row r="605" spans="2:42">
      <c r="B605" s="319" t="s">
        <v>21</v>
      </c>
      <c r="C605" s="323">
        <f t="shared" si="82"/>
        <v>599</v>
      </c>
      <c r="D605" s="324" t="s">
        <v>1</v>
      </c>
      <c r="E605" s="324">
        <v>12</v>
      </c>
      <c r="F605" s="324" t="s">
        <v>20</v>
      </c>
      <c r="G605" s="325">
        <v>20</v>
      </c>
      <c r="H605" s="325">
        <v>199</v>
      </c>
      <c r="I605" s="327" t="s">
        <v>23</v>
      </c>
      <c r="K605" s="323">
        <f t="shared" si="89"/>
        <v>599</v>
      </c>
      <c r="L605" s="324" t="s">
        <v>1</v>
      </c>
      <c r="M605" s="324">
        <v>11</v>
      </c>
      <c r="N605" s="324" t="s">
        <v>20</v>
      </c>
      <c r="O605" s="325">
        <v>22</v>
      </c>
      <c r="P605" s="325">
        <v>249</v>
      </c>
      <c r="Q605" s="327" t="s">
        <v>24</v>
      </c>
      <c r="S605" s="323">
        <f t="shared" si="90"/>
        <v>599</v>
      </c>
      <c r="T605" s="324" t="s">
        <v>1</v>
      </c>
      <c r="U605" s="324">
        <v>10</v>
      </c>
      <c r="V605" s="324" t="s">
        <v>20</v>
      </c>
      <c r="W605" s="325">
        <v>25</v>
      </c>
      <c r="X605" s="325">
        <v>158</v>
      </c>
      <c r="Y605" s="327" t="s">
        <v>23</v>
      </c>
      <c r="AA605" s="341" t="str">
        <f t="shared" si="83"/>
        <v>x</v>
      </c>
      <c r="AB605" s="342">
        <f t="shared" si="83"/>
        <v>20</v>
      </c>
      <c r="AC605" s="343" t="str">
        <f t="shared" si="84"/>
        <v>x</v>
      </c>
      <c r="AD605" s="343">
        <f t="shared" si="84"/>
        <v>199</v>
      </c>
      <c r="AE605" s="342" t="str">
        <f t="shared" si="85"/>
        <v>x</v>
      </c>
      <c r="AF605" s="342">
        <f t="shared" si="85"/>
        <v>22</v>
      </c>
      <c r="AG605" s="343" t="str">
        <f t="shared" si="86"/>
        <v>x</v>
      </c>
      <c r="AH605" s="343">
        <f t="shared" si="86"/>
        <v>249</v>
      </c>
      <c r="AI605" s="342" t="str">
        <f t="shared" si="87"/>
        <v>x</v>
      </c>
      <c r="AJ605" s="342">
        <f t="shared" si="87"/>
        <v>25</v>
      </c>
      <c r="AK605" s="343" t="str">
        <f t="shared" si="88"/>
        <v>x</v>
      </c>
      <c r="AL605" s="348">
        <f t="shared" si="88"/>
        <v>158</v>
      </c>
      <c r="AN605" s="342" t="str">
        <f>IF(ISERROR(VLOOKUP($I605,'TB. Bantuan'!$C$3:$E$28,2,0)=0),"x",VLOOKUP($I605,'TB. Bantuan'!$C$3:$E$28,2,0))</f>
        <v>N</v>
      </c>
      <c r="AO605" s="342" t="str">
        <f>IF(ISERROR(VLOOKUP($Q605,'TB. Bantuan'!$C$3:$E$28,2,0)=0),"x",VLOOKUP($Q605,'TB. Bantuan'!$C$3:$E$28,2,0))</f>
        <v>DT</v>
      </c>
      <c r="AP605" s="342" t="str">
        <f>IF(ISERROR(VLOOKUP($Y605,'TB. Bantuan'!$C$3:$E$28,2,0)=0),"x",VLOOKUP($Y605,'TB. Bantuan'!$C$3:$E$28,2,0))</f>
        <v>N</v>
      </c>
    </row>
    <row r="606" spans="2:42">
      <c r="B606" s="319" t="s">
        <v>21</v>
      </c>
      <c r="C606" s="323">
        <f t="shared" si="82"/>
        <v>600</v>
      </c>
      <c r="D606" s="324" t="s">
        <v>1</v>
      </c>
      <c r="E606" s="324">
        <v>12</v>
      </c>
      <c r="F606" s="324" t="s">
        <v>20</v>
      </c>
      <c r="G606" s="325">
        <v>12.5</v>
      </c>
      <c r="H606" s="325">
        <v>72</v>
      </c>
      <c r="I606" s="327" t="s">
        <v>23</v>
      </c>
      <c r="K606" s="323">
        <f t="shared" si="89"/>
        <v>600</v>
      </c>
      <c r="L606" s="324" t="s">
        <v>1</v>
      </c>
      <c r="M606" s="324">
        <v>11</v>
      </c>
      <c r="N606" s="324" t="s">
        <v>20</v>
      </c>
      <c r="O606" s="325">
        <v>17</v>
      </c>
      <c r="P606" s="325">
        <v>299</v>
      </c>
      <c r="Q606" s="327" t="s">
        <v>23</v>
      </c>
      <c r="S606" s="323">
        <f t="shared" si="90"/>
        <v>600</v>
      </c>
      <c r="T606" s="324" t="s">
        <v>1</v>
      </c>
      <c r="U606" s="324">
        <v>10</v>
      </c>
      <c r="V606" s="324" t="s">
        <v>20</v>
      </c>
      <c r="W606" s="325">
        <v>12</v>
      </c>
      <c r="X606" s="325">
        <v>163</v>
      </c>
      <c r="Y606" s="327" t="s">
        <v>24</v>
      </c>
      <c r="AA606" s="341" t="str">
        <f t="shared" si="83"/>
        <v>x</v>
      </c>
      <c r="AB606" s="342">
        <f t="shared" si="83"/>
        <v>12.5</v>
      </c>
      <c r="AC606" s="343" t="str">
        <f t="shared" si="84"/>
        <v>x</v>
      </c>
      <c r="AD606" s="343">
        <f t="shared" si="84"/>
        <v>72</v>
      </c>
      <c r="AE606" s="342" t="str">
        <f t="shared" si="85"/>
        <v>x</v>
      </c>
      <c r="AF606" s="342">
        <f t="shared" si="85"/>
        <v>17</v>
      </c>
      <c r="AG606" s="343" t="str">
        <f t="shared" si="86"/>
        <v>x</v>
      </c>
      <c r="AH606" s="343">
        <f t="shared" si="86"/>
        <v>299</v>
      </c>
      <c r="AI606" s="342" t="str">
        <f t="shared" si="87"/>
        <v>x</v>
      </c>
      <c r="AJ606" s="342">
        <f t="shared" si="87"/>
        <v>12</v>
      </c>
      <c r="AK606" s="343" t="str">
        <f t="shared" si="88"/>
        <v>x</v>
      </c>
      <c r="AL606" s="348">
        <f t="shared" si="88"/>
        <v>163</v>
      </c>
      <c r="AN606" s="342" t="str">
        <f>IF(ISERROR(VLOOKUP($I606,'TB. Bantuan'!$C$3:$E$28,2,0)=0),"x",VLOOKUP($I606,'TB. Bantuan'!$C$3:$E$28,2,0))</f>
        <v>N</v>
      </c>
      <c r="AO606" s="342" t="str">
        <f>IF(ISERROR(VLOOKUP($Q606,'TB. Bantuan'!$C$3:$E$28,2,0)=0),"x",VLOOKUP($Q606,'TB. Bantuan'!$C$3:$E$28,2,0))</f>
        <v>N</v>
      </c>
      <c r="AP606" s="342" t="str">
        <f>IF(ISERROR(VLOOKUP($Y606,'TB. Bantuan'!$C$3:$E$28,2,0)=0),"x",VLOOKUP($Y606,'TB. Bantuan'!$C$3:$E$28,2,0))</f>
        <v>DT</v>
      </c>
    </row>
    <row r="607" spans="2:42">
      <c r="B607" s="319" t="s">
        <v>21</v>
      </c>
      <c r="C607" s="323">
        <f t="shared" si="82"/>
        <v>601</v>
      </c>
      <c r="D607" s="324" t="s">
        <v>1</v>
      </c>
      <c r="E607" s="324">
        <v>12</v>
      </c>
      <c r="F607" s="324" t="s">
        <v>20</v>
      </c>
      <c r="G607" s="325">
        <v>14</v>
      </c>
      <c r="H607" s="325">
        <v>99</v>
      </c>
      <c r="I607" s="327" t="s">
        <v>26</v>
      </c>
      <c r="K607" s="323">
        <f t="shared" si="89"/>
        <v>601</v>
      </c>
      <c r="L607" s="324" t="s">
        <v>1</v>
      </c>
      <c r="M607" s="324">
        <v>11</v>
      </c>
      <c r="N607" s="324" t="s">
        <v>20</v>
      </c>
      <c r="O607" s="325">
        <v>20</v>
      </c>
      <c r="P607" s="325">
        <v>197</v>
      </c>
      <c r="Q607" s="327" t="s">
        <v>23</v>
      </c>
      <c r="S607" s="323">
        <f t="shared" si="90"/>
        <v>601</v>
      </c>
      <c r="T607" s="324" t="s">
        <v>1</v>
      </c>
      <c r="U607" s="324">
        <v>10</v>
      </c>
      <c r="V607" s="324" t="s">
        <v>20</v>
      </c>
      <c r="W607" s="325">
        <v>23.5</v>
      </c>
      <c r="X607" s="325">
        <v>300</v>
      </c>
      <c r="Y607" s="327" t="s">
        <v>23</v>
      </c>
      <c r="AA607" s="341" t="str">
        <f t="shared" si="83"/>
        <v>x</v>
      </c>
      <c r="AB607" s="342">
        <f t="shared" si="83"/>
        <v>14</v>
      </c>
      <c r="AC607" s="343" t="str">
        <f t="shared" si="84"/>
        <v>x</v>
      </c>
      <c r="AD607" s="343">
        <f t="shared" si="84"/>
        <v>99</v>
      </c>
      <c r="AE607" s="342" t="str">
        <f t="shared" si="85"/>
        <v>x</v>
      </c>
      <c r="AF607" s="342">
        <f t="shared" si="85"/>
        <v>20</v>
      </c>
      <c r="AG607" s="343" t="str">
        <f t="shared" si="86"/>
        <v>x</v>
      </c>
      <c r="AH607" s="343">
        <f t="shared" si="86"/>
        <v>197</v>
      </c>
      <c r="AI607" s="342" t="str">
        <f t="shared" si="87"/>
        <v>x</v>
      </c>
      <c r="AJ607" s="342">
        <f t="shared" si="87"/>
        <v>23.5</v>
      </c>
      <c r="AK607" s="343" t="str">
        <f t="shared" si="88"/>
        <v>x</v>
      </c>
      <c r="AL607" s="348">
        <f t="shared" si="88"/>
        <v>300</v>
      </c>
      <c r="AN607" s="342" t="str">
        <f>IF(ISERROR(VLOOKUP($I607,'TB. Bantuan'!$C$3:$E$28,2,0)=0),"x",VLOOKUP($I607,'TB. Bantuan'!$C$3:$E$28,2,0))</f>
        <v>RF</v>
      </c>
      <c r="AO607" s="342" t="str">
        <f>IF(ISERROR(VLOOKUP($Q607,'TB. Bantuan'!$C$3:$E$28,2,0)=0),"x",VLOOKUP($Q607,'TB. Bantuan'!$C$3:$E$28,2,0))</f>
        <v>N</v>
      </c>
      <c r="AP607" s="342" t="str">
        <f>IF(ISERROR(VLOOKUP($Y607,'TB. Bantuan'!$C$3:$E$28,2,0)=0),"x",VLOOKUP($Y607,'TB. Bantuan'!$C$3:$E$28,2,0))</f>
        <v>N</v>
      </c>
    </row>
    <row r="608" spans="2:42">
      <c r="B608" s="319" t="s">
        <v>21</v>
      </c>
      <c r="C608" s="323">
        <f t="shared" si="82"/>
        <v>602</v>
      </c>
      <c r="D608" s="324" t="s">
        <v>1</v>
      </c>
      <c r="E608" s="324">
        <v>12</v>
      </c>
      <c r="F608" s="324" t="s">
        <v>20</v>
      </c>
      <c r="G608" s="325">
        <v>15</v>
      </c>
      <c r="H608" s="325">
        <v>272</v>
      </c>
      <c r="I608" s="327" t="s">
        <v>25</v>
      </c>
      <c r="K608" s="323">
        <f t="shared" si="89"/>
        <v>602</v>
      </c>
      <c r="L608" s="324" t="s">
        <v>1</v>
      </c>
      <c r="M608" s="324">
        <v>11</v>
      </c>
      <c r="N608" s="324" t="s">
        <v>20</v>
      </c>
      <c r="O608" s="325">
        <v>20</v>
      </c>
      <c r="P608" s="325">
        <v>145</v>
      </c>
      <c r="Q608" s="327" t="s">
        <v>23</v>
      </c>
      <c r="S608" s="323">
        <f t="shared" si="90"/>
        <v>602</v>
      </c>
      <c r="T608" s="324" t="s">
        <v>1</v>
      </c>
      <c r="U608" s="324">
        <v>10</v>
      </c>
      <c r="V608" s="324" t="s">
        <v>20</v>
      </c>
      <c r="W608" s="325">
        <v>19.5</v>
      </c>
      <c r="X608" s="325">
        <v>139</v>
      </c>
      <c r="Y608" s="327" t="s">
        <v>35</v>
      </c>
      <c r="AA608" s="341" t="str">
        <f t="shared" si="83"/>
        <v>x</v>
      </c>
      <c r="AB608" s="342">
        <f t="shared" si="83"/>
        <v>15</v>
      </c>
      <c r="AC608" s="343" t="str">
        <f t="shared" si="84"/>
        <v>x</v>
      </c>
      <c r="AD608" s="343">
        <f t="shared" si="84"/>
        <v>272</v>
      </c>
      <c r="AE608" s="342" t="str">
        <f t="shared" si="85"/>
        <v>x</v>
      </c>
      <c r="AF608" s="342">
        <f t="shared" si="85"/>
        <v>20</v>
      </c>
      <c r="AG608" s="343" t="str">
        <f t="shared" si="86"/>
        <v>x</v>
      </c>
      <c r="AH608" s="343">
        <f t="shared" si="86"/>
        <v>145</v>
      </c>
      <c r="AI608" s="342" t="str">
        <f t="shared" si="87"/>
        <v>x</v>
      </c>
      <c r="AJ608" s="342">
        <f t="shared" si="87"/>
        <v>19.5</v>
      </c>
      <c r="AK608" s="343" t="str">
        <f t="shared" si="88"/>
        <v>x</v>
      </c>
      <c r="AL608" s="348">
        <f t="shared" si="88"/>
        <v>139</v>
      </c>
      <c r="AN608" s="342" t="str">
        <f>IF(ISERROR(VLOOKUP($I608,'TB. Bantuan'!$C$3:$E$28,2,0)=0),"x",VLOOKUP($I608,'TB. Bantuan'!$C$3:$E$28,2,0))</f>
        <v>C2</v>
      </c>
      <c r="AO608" s="342" t="str">
        <f>IF(ISERROR(VLOOKUP($Q608,'TB. Bantuan'!$C$3:$E$28,2,0)=0),"x",VLOOKUP($Q608,'TB. Bantuan'!$C$3:$E$28,2,0))</f>
        <v>N</v>
      </c>
      <c r="AP608" s="342" t="str">
        <f>IF(ISERROR(VLOOKUP($Y608,'TB. Bantuan'!$C$3:$E$28,2,0)=0),"x",VLOOKUP($Y608,'TB. Bantuan'!$C$3:$E$28,2,0))</f>
        <v>DR</v>
      </c>
    </row>
    <row r="609" spans="2:42">
      <c r="B609" s="319" t="s">
        <v>21</v>
      </c>
      <c r="C609" s="323">
        <f t="shared" si="82"/>
        <v>603</v>
      </c>
      <c r="D609" s="324" t="s">
        <v>1</v>
      </c>
      <c r="E609" s="324">
        <v>12</v>
      </c>
      <c r="F609" s="324" t="s">
        <v>20</v>
      </c>
      <c r="G609" s="325">
        <v>15</v>
      </c>
      <c r="H609" s="325">
        <v>193</v>
      </c>
      <c r="I609" s="327" t="s">
        <v>23</v>
      </c>
      <c r="K609" s="323">
        <f t="shared" si="89"/>
        <v>603</v>
      </c>
      <c r="L609" s="324" t="s">
        <v>1</v>
      </c>
      <c r="M609" s="324">
        <v>11</v>
      </c>
      <c r="N609" s="324" t="s">
        <v>20</v>
      </c>
      <c r="O609" s="325">
        <v>16</v>
      </c>
      <c r="P609" s="325">
        <v>145</v>
      </c>
      <c r="Q609" s="327" t="s">
        <v>23</v>
      </c>
      <c r="S609" s="323">
        <f t="shared" si="90"/>
        <v>603</v>
      </c>
      <c r="T609" s="324" t="s">
        <v>1</v>
      </c>
      <c r="U609" s="324">
        <v>10</v>
      </c>
      <c r="V609" s="324" t="s">
        <v>20</v>
      </c>
      <c r="W609" s="325">
        <v>19</v>
      </c>
      <c r="X609" s="325">
        <v>129</v>
      </c>
      <c r="Y609" s="327" t="s">
        <v>23</v>
      </c>
      <c r="AA609" s="341" t="str">
        <f t="shared" si="83"/>
        <v>x</v>
      </c>
      <c r="AB609" s="342">
        <f t="shared" si="83"/>
        <v>15</v>
      </c>
      <c r="AC609" s="343" t="str">
        <f t="shared" si="84"/>
        <v>x</v>
      </c>
      <c r="AD609" s="343">
        <f t="shared" si="84"/>
        <v>193</v>
      </c>
      <c r="AE609" s="342" t="str">
        <f t="shared" si="85"/>
        <v>x</v>
      </c>
      <c r="AF609" s="342">
        <f t="shared" si="85"/>
        <v>16</v>
      </c>
      <c r="AG609" s="343" t="str">
        <f t="shared" si="86"/>
        <v>x</v>
      </c>
      <c r="AH609" s="343">
        <f t="shared" si="86"/>
        <v>145</v>
      </c>
      <c r="AI609" s="342" t="str">
        <f t="shared" si="87"/>
        <v>x</v>
      </c>
      <c r="AJ609" s="342">
        <f t="shared" si="87"/>
        <v>19</v>
      </c>
      <c r="AK609" s="343" t="str">
        <f t="shared" si="88"/>
        <v>x</v>
      </c>
      <c r="AL609" s="348">
        <f t="shared" si="88"/>
        <v>129</v>
      </c>
      <c r="AN609" s="342" t="str">
        <f>IF(ISERROR(VLOOKUP($I609,'TB. Bantuan'!$C$3:$E$28,2,0)=0),"x",VLOOKUP($I609,'TB. Bantuan'!$C$3:$E$28,2,0))</f>
        <v>N</v>
      </c>
      <c r="AO609" s="342" t="str">
        <f>IF(ISERROR(VLOOKUP($Q609,'TB. Bantuan'!$C$3:$E$28,2,0)=0),"x",VLOOKUP($Q609,'TB. Bantuan'!$C$3:$E$28,2,0))</f>
        <v>N</v>
      </c>
      <c r="AP609" s="342" t="str">
        <f>IF(ISERROR(VLOOKUP($Y609,'TB. Bantuan'!$C$3:$E$28,2,0)=0),"x",VLOOKUP($Y609,'TB. Bantuan'!$C$3:$E$28,2,0))</f>
        <v>N</v>
      </c>
    </row>
    <row r="610" spans="2:42">
      <c r="B610" s="319" t="s">
        <v>21</v>
      </c>
      <c r="C610" s="323">
        <f t="shared" si="82"/>
        <v>604</v>
      </c>
      <c r="D610" s="324" t="s">
        <v>1</v>
      </c>
      <c r="E610" s="324">
        <v>12</v>
      </c>
      <c r="F610" s="324" t="s">
        <v>20</v>
      </c>
      <c r="G610" s="325">
        <v>18</v>
      </c>
      <c r="H610" s="325">
        <v>161</v>
      </c>
      <c r="I610" s="327" t="s">
        <v>23</v>
      </c>
      <c r="K610" s="323">
        <f t="shared" si="89"/>
        <v>604</v>
      </c>
      <c r="L610" s="324" t="s">
        <v>1</v>
      </c>
      <c r="M610" s="324">
        <v>11</v>
      </c>
      <c r="N610" s="324" t="s">
        <v>20</v>
      </c>
      <c r="O610" s="325">
        <v>21</v>
      </c>
      <c r="P610" s="325">
        <v>280</v>
      </c>
      <c r="Q610" s="327" t="s">
        <v>23</v>
      </c>
      <c r="S610" s="323">
        <f t="shared" si="90"/>
        <v>604</v>
      </c>
      <c r="T610" s="324" t="s">
        <v>1</v>
      </c>
      <c r="U610" s="324">
        <v>10</v>
      </c>
      <c r="V610" s="324" t="s">
        <v>20</v>
      </c>
      <c r="W610" s="325">
        <v>25</v>
      </c>
      <c r="X610" s="325">
        <v>297</v>
      </c>
      <c r="Y610" s="327" t="s">
        <v>23</v>
      </c>
      <c r="AA610" s="341" t="str">
        <f t="shared" si="83"/>
        <v>x</v>
      </c>
      <c r="AB610" s="342">
        <f t="shared" si="83"/>
        <v>18</v>
      </c>
      <c r="AC610" s="343" t="str">
        <f t="shared" si="84"/>
        <v>x</v>
      </c>
      <c r="AD610" s="343">
        <f t="shared" si="84"/>
        <v>161</v>
      </c>
      <c r="AE610" s="342" t="str">
        <f t="shared" si="85"/>
        <v>x</v>
      </c>
      <c r="AF610" s="342">
        <f t="shared" si="85"/>
        <v>21</v>
      </c>
      <c r="AG610" s="343" t="str">
        <f t="shared" si="86"/>
        <v>x</v>
      </c>
      <c r="AH610" s="343">
        <f t="shared" si="86"/>
        <v>280</v>
      </c>
      <c r="AI610" s="342" t="str">
        <f t="shared" si="87"/>
        <v>x</v>
      </c>
      <c r="AJ610" s="342">
        <f t="shared" si="87"/>
        <v>25</v>
      </c>
      <c r="AK610" s="343" t="str">
        <f t="shared" si="88"/>
        <v>x</v>
      </c>
      <c r="AL610" s="348">
        <f t="shared" si="88"/>
        <v>297</v>
      </c>
      <c r="AN610" s="342" t="str">
        <f>IF(ISERROR(VLOOKUP($I610,'TB. Bantuan'!$C$3:$E$28,2,0)=0),"x",VLOOKUP($I610,'TB. Bantuan'!$C$3:$E$28,2,0))</f>
        <v>N</v>
      </c>
      <c r="AO610" s="342" t="str">
        <f>IF(ISERROR(VLOOKUP($Q610,'TB. Bantuan'!$C$3:$E$28,2,0)=0),"x",VLOOKUP($Q610,'TB. Bantuan'!$C$3:$E$28,2,0))</f>
        <v>N</v>
      </c>
      <c r="AP610" s="342" t="str">
        <f>IF(ISERROR(VLOOKUP($Y610,'TB. Bantuan'!$C$3:$E$28,2,0)=0),"x",VLOOKUP($Y610,'TB. Bantuan'!$C$3:$E$28,2,0))</f>
        <v>N</v>
      </c>
    </row>
    <row r="611" spans="2:42">
      <c r="B611" s="319" t="s">
        <v>21</v>
      </c>
      <c r="C611" s="323">
        <f t="shared" si="82"/>
        <v>605</v>
      </c>
      <c r="D611" s="324" t="s">
        <v>1</v>
      </c>
      <c r="E611" s="324">
        <v>12</v>
      </c>
      <c r="F611" s="324" t="s">
        <v>20</v>
      </c>
      <c r="G611" s="325">
        <v>19</v>
      </c>
      <c r="H611" s="325">
        <v>193</v>
      </c>
      <c r="I611" s="327" t="s">
        <v>23</v>
      </c>
      <c r="K611" s="323">
        <f t="shared" si="89"/>
        <v>605</v>
      </c>
      <c r="L611" s="324" t="s">
        <v>1</v>
      </c>
      <c r="M611" s="324">
        <v>11</v>
      </c>
      <c r="N611" s="324" t="s">
        <v>20</v>
      </c>
      <c r="O611" s="325">
        <v>21</v>
      </c>
      <c r="P611" s="325">
        <v>235</v>
      </c>
      <c r="Q611" s="327" t="s">
        <v>23</v>
      </c>
      <c r="S611" s="323">
        <f t="shared" si="90"/>
        <v>605</v>
      </c>
      <c r="T611" s="324" t="s">
        <v>1</v>
      </c>
      <c r="U611" s="324">
        <v>10</v>
      </c>
      <c r="V611" s="324" t="s">
        <v>20</v>
      </c>
      <c r="W611" s="325">
        <v>20</v>
      </c>
      <c r="X611" s="325">
        <v>222</v>
      </c>
      <c r="Y611" s="327" t="s">
        <v>23</v>
      </c>
      <c r="AA611" s="341" t="str">
        <f t="shared" si="83"/>
        <v>x</v>
      </c>
      <c r="AB611" s="342">
        <f t="shared" si="83"/>
        <v>19</v>
      </c>
      <c r="AC611" s="343" t="str">
        <f t="shared" si="84"/>
        <v>x</v>
      </c>
      <c r="AD611" s="343">
        <f t="shared" si="84"/>
        <v>193</v>
      </c>
      <c r="AE611" s="342" t="str">
        <f t="shared" si="85"/>
        <v>x</v>
      </c>
      <c r="AF611" s="342">
        <f t="shared" si="85"/>
        <v>21</v>
      </c>
      <c r="AG611" s="343" t="str">
        <f t="shared" si="86"/>
        <v>x</v>
      </c>
      <c r="AH611" s="343">
        <f t="shared" si="86"/>
        <v>235</v>
      </c>
      <c r="AI611" s="342" t="str">
        <f t="shared" si="87"/>
        <v>x</v>
      </c>
      <c r="AJ611" s="342">
        <f t="shared" si="87"/>
        <v>20</v>
      </c>
      <c r="AK611" s="343" t="str">
        <f t="shared" si="88"/>
        <v>x</v>
      </c>
      <c r="AL611" s="348">
        <f t="shared" si="88"/>
        <v>222</v>
      </c>
      <c r="AN611" s="342" t="str">
        <f>IF(ISERROR(VLOOKUP($I611,'TB. Bantuan'!$C$3:$E$28,2,0)=0),"x",VLOOKUP($I611,'TB. Bantuan'!$C$3:$E$28,2,0))</f>
        <v>N</v>
      </c>
      <c r="AO611" s="342" t="str">
        <f>IF(ISERROR(VLOOKUP($Q611,'TB. Bantuan'!$C$3:$E$28,2,0)=0),"x",VLOOKUP($Q611,'TB. Bantuan'!$C$3:$E$28,2,0))</f>
        <v>N</v>
      </c>
      <c r="AP611" s="342" t="str">
        <f>IF(ISERROR(VLOOKUP($Y611,'TB. Bantuan'!$C$3:$E$28,2,0)=0),"x",VLOOKUP($Y611,'TB. Bantuan'!$C$3:$E$28,2,0))</f>
        <v>N</v>
      </c>
    </row>
    <row r="612" spans="2:42">
      <c r="B612" s="319" t="s">
        <v>21</v>
      </c>
      <c r="C612" s="323">
        <f t="shared" si="82"/>
        <v>606</v>
      </c>
      <c r="D612" s="324" t="s">
        <v>1</v>
      </c>
      <c r="E612" s="324">
        <v>12</v>
      </c>
      <c r="F612" s="324" t="s">
        <v>20</v>
      </c>
      <c r="G612" s="325">
        <v>12</v>
      </c>
      <c r="H612" s="325">
        <v>130</v>
      </c>
      <c r="I612" s="327" t="s">
        <v>23</v>
      </c>
      <c r="K612" s="323">
        <f t="shared" si="89"/>
        <v>606</v>
      </c>
      <c r="L612" s="324" t="s">
        <v>1</v>
      </c>
      <c r="M612" s="324">
        <v>11</v>
      </c>
      <c r="N612" s="324" t="s">
        <v>20</v>
      </c>
      <c r="O612" s="325">
        <v>12</v>
      </c>
      <c r="P612" s="325">
        <v>99</v>
      </c>
      <c r="Q612" s="327" t="s">
        <v>24</v>
      </c>
      <c r="S612" s="323">
        <f t="shared" si="90"/>
        <v>606</v>
      </c>
      <c r="T612" s="324" t="s">
        <v>1</v>
      </c>
      <c r="U612" s="324">
        <v>10</v>
      </c>
      <c r="V612" s="324" t="s">
        <v>20</v>
      </c>
      <c r="W612" s="325">
        <v>21</v>
      </c>
      <c r="X612" s="325">
        <v>263</v>
      </c>
      <c r="Y612" s="327" t="s">
        <v>23</v>
      </c>
      <c r="AA612" s="341" t="str">
        <f t="shared" si="83"/>
        <v>x</v>
      </c>
      <c r="AB612" s="342">
        <f t="shared" si="83"/>
        <v>12</v>
      </c>
      <c r="AC612" s="343" t="str">
        <f t="shared" si="84"/>
        <v>x</v>
      </c>
      <c r="AD612" s="343">
        <f t="shared" si="84"/>
        <v>130</v>
      </c>
      <c r="AE612" s="342" t="str">
        <f t="shared" si="85"/>
        <v>x</v>
      </c>
      <c r="AF612" s="342">
        <f t="shared" si="85"/>
        <v>12</v>
      </c>
      <c r="AG612" s="343" t="str">
        <f t="shared" si="86"/>
        <v>x</v>
      </c>
      <c r="AH612" s="343">
        <f t="shared" si="86"/>
        <v>99</v>
      </c>
      <c r="AI612" s="342" t="str">
        <f t="shared" si="87"/>
        <v>x</v>
      </c>
      <c r="AJ612" s="342">
        <f t="shared" si="87"/>
        <v>21</v>
      </c>
      <c r="AK612" s="343" t="str">
        <f t="shared" si="88"/>
        <v>x</v>
      </c>
      <c r="AL612" s="348">
        <f t="shared" si="88"/>
        <v>263</v>
      </c>
      <c r="AN612" s="342" t="str">
        <f>IF(ISERROR(VLOOKUP($I612,'TB. Bantuan'!$C$3:$E$28,2,0)=0),"x",VLOOKUP($I612,'TB. Bantuan'!$C$3:$E$28,2,0))</f>
        <v>N</v>
      </c>
      <c r="AO612" s="342" t="str">
        <f>IF(ISERROR(VLOOKUP($Q612,'TB. Bantuan'!$C$3:$E$28,2,0)=0),"x",VLOOKUP($Q612,'TB. Bantuan'!$C$3:$E$28,2,0))</f>
        <v>DT</v>
      </c>
      <c r="AP612" s="342" t="str">
        <f>IF(ISERROR(VLOOKUP($Y612,'TB. Bantuan'!$C$3:$E$28,2,0)=0),"x",VLOOKUP($Y612,'TB. Bantuan'!$C$3:$E$28,2,0))</f>
        <v>N</v>
      </c>
    </row>
    <row r="613" spans="2:42">
      <c r="B613" s="319" t="s">
        <v>21</v>
      </c>
      <c r="C613" s="323">
        <f t="shared" si="82"/>
        <v>607</v>
      </c>
      <c r="D613" s="324" t="s">
        <v>1</v>
      </c>
      <c r="E613" s="324">
        <v>12</v>
      </c>
      <c r="F613" s="324" t="s">
        <v>20</v>
      </c>
      <c r="G613" s="325">
        <v>21</v>
      </c>
      <c r="H613" s="325">
        <v>170</v>
      </c>
      <c r="I613" s="327" t="s">
        <v>23</v>
      </c>
      <c r="K613" s="323">
        <f t="shared" si="89"/>
        <v>607</v>
      </c>
      <c r="L613" s="324" t="s">
        <v>1</v>
      </c>
      <c r="M613" s="324">
        <v>11</v>
      </c>
      <c r="N613" s="324" t="s">
        <v>20</v>
      </c>
      <c r="O613" s="325">
        <v>14</v>
      </c>
      <c r="P613" s="325">
        <v>130</v>
      </c>
      <c r="Q613" s="327" t="s">
        <v>23</v>
      </c>
      <c r="S613" s="323">
        <f t="shared" si="90"/>
        <v>607</v>
      </c>
      <c r="T613" s="324" t="s">
        <v>1</v>
      </c>
      <c r="U613" s="324">
        <v>10</v>
      </c>
      <c r="V613" s="324" t="s">
        <v>20</v>
      </c>
      <c r="W613" s="325">
        <v>23</v>
      </c>
      <c r="X613" s="325">
        <v>190</v>
      </c>
      <c r="Y613" s="327" t="s">
        <v>23</v>
      </c>
      <c r="AA613" s="341" t="str">
        <f t="shared" si="83"/>
        <v>x</v>
      </c>
      <c r="AB613" s="342">
        <f t="shared" si="83"/>
        <v>21</v>
      </c>
      <c r="AC613" s="343" t="str">
        <f t="shared" si="84"/>
        <v>x</v>
      </c>
      <c r="AD613" s="343">
        <f t="shared" si="84"/>
        <v>170</v>
      </c>
      <c r="AE613" s="342" t="str">
        <f t="shared" si="85"/>
        <v>x</v>
      </c>
      <c r="AF613" s="342">
        <f t="shared" si="85"/>
        <v>14</v>
      </c>
      <c r="AG613" s="343" t="str">
        <f t="shared" si="86"/>
        <v>x</v>
      </c>
      <c r="AH613" s="343">
        <f t="shared" si="86"/>
        <v>130</v>
      </c>
      <c r="AI613" s="342" t="str">
        <f t="shared" si="87"/>
        <v>x</v>
      </c>
      <c r="AJ613" s="342">
        <f t="shared" si="87"/>
        <v>23</v>
      </c>
      <c r="AK613" s="343" t="str">
        <f t="shared" si="88"/>
        <v>x</v>
      </c>
      <c r="AL613" s="348">
        <f t="shared" si="88"/>
        <v>190</v>
      </c>
      <c r="AN613" s="342" t="str">
        <f>IF(ISERROR(VLOOKUP($I613,'TB. Bantuan'!$C$3:$E$28,2,0)=0),"x",VLOOKUP($I613,'TB. Bantuan'!$C$3:$E$28,2,0))</f>
        <v>N</v>
      </c>
      <c r="AO613" s="342" t="str">
        <f>IF(ISERROR(VLOOKUP($Q613,'TB. Bantuan'!$C$3:$E$28,2,0)=0),"x",VLOOKUP($Q613,'TB. Bantuan'!$C$3:$E$28,2,0))</f>
        <v>N</v>
      </c>
      <c r="AP613" s="342" t="str">
        <f>IF(ISERROR(VLOOKUP($Y613,'TB. Bantuan'!$C$3:$E$28,2,0)=0),"x",VLOOKUP($Y613,'TB. Bantuan'!$C$3:$E$28,2,0))</f>
        <v>N</v>
      </c>
    </row>
    <row r="614" spans="2:42">
      <c r="B614" s="319" t="s">
        <v>21</v>
      </c>
      <c r="C614" s="323">
        <f t="shared" si="82"/>
        <v>608</v>
      </c>
      <c r="D614" s="324" t="s">
        <v>1</v>
      </c>
      <c r="E614" s="324">
        <v>12</v>
      </c>
      <c r="F614" s="324" t="s">
        <v>20</v>
      </c>
      <c r="G614" s="325">
        <v>20</v>
      </c>
      <c r="H614" s="325">
        <v>148</v>
      </c>
      <c r="I614" s="327" t="s">
        <v>23</v>
      </c>
      <c r="K614" s="323">
        <f t="shared" si="89"/>
        <v>608</v>
      </c>
      <c r="L614" s="324" t="s">
        <v>1</v>
      </c>
      <c r="M614" s="324">
        <v>11</v>
      </c>
      <c r="N614" s="324" t="s">
        <v>20</v>
      </c>
      <c r="O614" s="325">
        <v>15</v>
      </c>
      <c r="P614" s="325">
        <v>171</v>
      </c>
      <c r="Q614" s="327" t="s">
        <v>23</v>
      </c>
      <c r="S614" s="323">
        <f t="shared" si="90"/>
        <v>608</v>
      </c>
      <c r="T614" s="324" t="s">
        <v>1</v>
      </c>
      <c r="U614" s="324">
        <v>10</v>
      </c>
      <c r="V614" s="324" t="s">
        <v>20</v>
      </c>
      <c r="W614" s="325">
        <v>22</v>
      </c>
      <c r="X614" s="325">
        <v>227</v>
      </c>
      <c r="Y614" s="327" t="s">
        <v>23</v>
      </c>
      <c r="AA614" s="341" t="str">
        <f t="shared" si="83"/>
        <v>x</v>
      </c>
      <c r="AB614" s="342">
        <f t="shared" si="83"/>
        <v>20</v>
      </c>
      <c r="AC614" s="343" t="str">
        <f t="shared" si="84"/>
        <v>x</v>
      </c>
      <c r="AD614" s="343">
        <f t="shared" si="84"/>
        <v>148</v>
      </c>
      <c r="AE614" s="342" t="str">
        <f t="shared" si="85"/>
        <v>x</v>
      </c>
      <c r="AF614" s="342">
        <f t="shared" si="85"/>
        <v>15</v>
      </c>
      <c r="AG614" s="343" t="str">
        <f t="shared" si="86"/>
        <v>x</v>
      </c>
      <c r="AH614" s="343">
        <f t="shared" si="86"/>
        <v>171</v>
      </c>
      <c r="AI614" s="342" t="str">
        <f t="shared" si="87"/>
        <v>x</v>
      </c>
      <c r="AJ614" s="342">
        <f t="shared" si="87"/>
        <v>22</v>
      </c>
      <c r="AK614" s="343" t="str">
        <f t="shared" si="88"/>
        <v>x</v>
      </c>
      <c r="AL614" s="348">
        <f t="shared" si="88"/>
        <v>227</v>
      </c>
      <c r="AN614" s="342" t="str">
        <f>IF(ISERROR(VLOOKUP($I614,'TB. Bantuan'!$C$3:$E$28,2,0)=0),"x",VLOOKUP($I614,'TB. Bantuan'!$C$3:$E$28,2,0))</f>
        <v>N</v>
      </c>
      <c r="AO614" s="342" t="str">
        <f>IF(ISERROR(VLOOKUP($Q614,'TB. Bantuan'!$C$3:$E$28,2,0)=0),"x",VLOOKUP($Q614,'TB. Bantuan'!$C$3:$E$28,2,0))</f>
        <v>N</v>
      </c>
      <c r="AP614" s="342" t="str">
        <f>IF(ISERROR(VLOOKUP($Y614,'TB. Bantuan'!$C$3:$E$28,2,0)=0),"x",VLOOKUP($Y614,'TB. Bantuan'!$C$3:$E$28,2,0))</f>
        <v>N</v>
      </c>
    </row>
    <row r="615" spans="2:42">
      <c r="B615" s="319" t="s">
        <v>21</v>
      </c>
      <c r="C615" s="323">
        <f t="shared" si="82"/>
        <v>609</v>
      </c>
      <c r="D615" s="324" t="s">
        <v>1</v>
      </c>
      <c r="E615" s="324">
        <v>12</v>
      </c>
      <c r="F615" s="324" t="s">
        <v>20</v>
      </c>
      <c r="G615" s="325">
        <v>13</v>
      </c>
      <c r="H615" s="325">
        <v>76</v>
      </c>
      <c r="I615" s="327" t="s">
        <v>23</v>
      </c>
      <c r="K615" s="323">
        <f t="shared" si="89"/>
        <v>609</v>
      </c>
      <c r="L615" s="324" t="s">
        <v>1</v>
      </c>
      <c r="M615" s="324">
        <v>11</v>
      </c>
      <c r="N615" s="324" t="s">
        <v>20</v>
      </c>
      <c r="O615" s="325">
        <v>22</v>
      </c>
      <c r="P615" s="325">
        <v>246</v>
      </c>
      <c r="Q615" s="327" t="s">
        <v>23</v>
      </c>
      <c r="S615" s="323">
        <f t="shared" si="90"/>
        <v>609</v>
      </c>
      <c r="T615" s="324" t="s">
        <v>1</v>
      </c>
      <c r="U615" s="324">
        <v>10</v>
      </c>
      <c r="V615" s="324" t="s">
        <v>20</v>
      </c>
      <c r="W615" s="325">
        <v>16</v>
      </c>
      <c r="X615" s="325">
        <v>212</v>
      </c>
      <c r="Y615" s="327" t="s">
        <v>24</v>
      </c>
      <c r="AA615" s="341" t="str">
        <f t="shared" si="83"/>
        <v>x</v>
      </c>
      <c r="AB615" s="342">
        <f t="shared" si="83"/>
        <v>13</v>
      </c>
      <c r="AC615" s="343" t="str">
        <f t="shared" si="84"/>
        <v>x</v>
      </c>
      <c r="AD615" s="343">
        <f t="shared" si="84"/>
        <v>76</v>
      </c>
      <c r="AE615" s="342" t="str">
        <f t="shared" si="85"/>
        <v>x</v>
      </c>
      <c r="AF615" s="342">
        <f t="shared" si="85"/>
        <v>22</v>
      </c>
      <c r="AG615" s="343" t="str">
        <f t="shared" si="86"/>
        <v>x</v>
      </c>
      <c r="AH615" s="343">
        <f t="shared" si="86"/>
        <v>246</v>
      </c>
      <c r="AI615" s="342" t="str">
        <f t="shared" si="87"/>
        <v>x</v>
      </c>
      <c r="AJ615" s="342">
        <f t="shared" si="87"/>
        <v>16</v>
      </c>
      <c r="AK615" s="343" t="str">
        <f t="shared" si="88"/>
        <v>x</v>
      </c>
      <c r="AL615" s="348">
        <f t="shared" si="88"/>
        <v>212</v>
      </c>
      <c r="AN615" s="342" t="str">
        <f>IF(ISERROR(VLOOKUP($I615,'TB. Bantuan'!$C$3:$E$28,2,0)=0),"x",VLOOKUP($I615,'TB. Bantuan'!$C$3:$E$28,2,0))</f>
        <v>N</v>
      </c>
      <c r="AO615" s="342" t="str">
        <f>IF(ISERROR(VLOOKUP($Q615,'TB. Bantuan'!$C$3:$E$28,2,0)=0),"x",VLOOKUP($Q615,'TB. Bantuan'!$C$3:$E$28,2,0))</f>
        <v>N</v>
      </c>
      <c r="AP615" s="342" t="str">
        <f>IF(ISERROR(VLOOKUP($Y615,'TB. Bantuan'!$C$3:$E$28,2,0)=0),"x",VLOOKUP($Y615,'TB. Bantuan'!$C$3:$E$28,2,0))</f>
        <v>DT</v>
      </c>
    </row>
    <row r="616" spans="2:42">
      <c r="B616" s="319" t="s">
        <v>21</v>
      </c>
      <c r="C616" s="323">
        <f t="shared" si="82"/>
        <v>610</v>
      </c>
      <c r="D616" s="324" t="s">
        <v>1</v>
      </c>
      <c r="E616" s="324">
        <v>12</v>
      </c>
      <c r="F616" s="324" t="s">
        <v>20</v>
      </c>
      <c r="G616" s="325">
        <v>18</v>
      </c>
      <c r="H616" s="325">
        <v>132</v>
      </c>
      <c r="I616" s="327" t="s">
        <v>23</v>
      </c>
      <c r="K616" s="323">
        <f t="shared" si="89"/>
        <v>610</v>
      </c>
      <c r="L616" s="324" t="s">
        <v>1</v>
      </c>
      <c r="M616" s="324">
        <v>11</v>
      </c>
      <c r="N616" s="324" t="s">
        <v>20</v>
      </c>
      <c r="O616" s="325">
        <v>23</v>
      </c>
      <c r="P616" s="325">
        <v>321</v>
      </c>
      <c r="Q616" s="327" t="s">
        <v>23</v>
      </c>
      <c r="S616" s="323">
        <f t="shared" si="90"/>
        <v>610</v>
      </c>
      <c r="T616" s="324" t="s">
        <v>1</v>
      </c>
      <c r="U616" s="324">
        <v>10</v>
      </c>
      <c r="V616" s="324" t="s">
        <v>20</v>
      </c>
      <c r="W616" s="325">
        <v>25.5</v>
      </c>
      <c r="X616" s="325">
        <v>293</v>
      </c>
      <c r="Y616" s="327" t="s">
        <v>23</v>
      </c>
      <c r="AA616" s="341" t="str">
        <f t="shared" si="83"/>
        <v>x</v>
      </c>
      <c r="AB616" s="342">
        <f t="shared" si="83"/>
        <v>18</v>
      </c>
      <c r="AC616" s="343" t="str">
        <f t="shared" si="84"/>
        <v>x</v>
      </c>
      <c r="AD616" s="343">
        <f t="shared" si="84"/>
        <v>132</v>
      </c>
      <c r="AE616" s="342" t="str">
        <f t="shared" si="85"/>
        <v>x</v>
      </c>
      <c r="AF616" s="342">
        <f t="shared" si="85"/>
        <v>23</v>
      </c>
      <c r="AG616" s="343" t="str">
        <f t="shared" si="86"/>
        <v>x</v>
      </c>
      <c r="AH616" s="343">
        <f t="shared" si="86"/>
        <v>321</v>
      </c>
      <c r="AI616" s="342" t="str">
        <f t="shared" si="87"/>
        <v>x</v>
      </c>
      <c r="AJ616" s="342">
        <f t="shared" si="87"/>
        <v>25.5</v>
      </c>
      <c r="AK616" s="343" t="str">
        <f t="shared" si="88"/>
        <v>x</v>
      </c>
      <c r="AL616" s="348">
        <f t="shared" si="88"/>
        <v>293</v>
      </c>
      <c r="AN616" s="342" t="str">
        <f>IF(ISERROR(VLOOKUP($I616,'TB. Bantuan'!$C$3:$E$28,2,0)=0),"x",VLOOKUP($I616,'TB. Bantuan'!$C$3:$E$28,2,0))</f>
        <v>N</v>
      </c>
      <c r="AO616" s="342" t="str">
        <f>IF(ISERROR(VLOOKUP($Q616,'TB. Bantuan'!$C$3:$E$28,2,0)=0),"x",VLOOKUP($Q616,'TB. Bantuan'!$C$3:$E$28,2,0))</f>
        <v>N</v>
      </c>
      <c r="AP616" s="342" t="str">
        <f>IF(ISERROR(VLOOKUP($Y616,'TB. Bantuan'!$C$3:$E$28,2,0)=0),"x",VLOOKUP($Y616,'TB. Bantuan'!$C$3:$E$28,2,0))</f>
        <v>N</v>
      </c>
    </row>
    <row r="617" spans="2:42">
      <c r="B617" s="319" t="s">
        <v>21</v>
      </c>
      <c r="C617" s="323">
        <f t="shared" si="82"/>
        <v>611</v>
      </c>
      <c r="D617" s="324" t="s">
        <v>1</v>
      </c>
      <c r="E617" s="324">
        <v>12</v>
      </c>
      <c r="F617" s="324" t="s">
        <v>20</v>
      </c>
      <c r="G617" s="325">
        <v>26</v>
      </c>
      <c r="H617" s="325">
        <v>318</v>
      </c>
      <c r="I617" s="327" t="s">
        <v>23</v>
      </c>
      <c r="K617" s="323">
        <f t="shared" si="89"/>
        <v>611</v>
      </c>
      <c r="L617" s="324" t="s">
        <v>1</v>
      </c>
      <c r="M617" s="324">
        <v>11</v>
      </c>
      <c r="N617" s="324" t="s">
        <v>20</v>
      </c>
      <c r="O617" s="325">
        <v>20</v>
      </c>
      <c r="P617" s="325">
        <v>255</v>
      </c>
      <c r="Q617" s="327" t="s">
        <v>23</v>
      </c>
      <c r="S617" s="323">
        <f t="shared" si="90"/>
        <v>611</v>
      </c>
      <c r="T617" s="324" t="s">
        <v>1</v>
      </c>
      <c r="U617" s="324">
        <v>10</v>
      </c>
      <c r="V617" s="324" t="s">
        <v>20</v>
      </c>
      <c r="W617" s="325">
        <v>20</v>
      </c>
      <c r="X617" s="325">
        <v>265</v>
      </c>
      <c r="Y617" s="327" t="s">
        <v>23</v>
      </c>
      <c r="AA617" s="341" t="str">
        <f t="shared" si="83"/>
        <v>x</v>
      </c>
      <c r="AB617" s="342">
        <f t="shared" si="83"/>
        <v>26</v>
      </c>
      <c r="AC617" s="343" t="str">
        <f t="shared" si="84"/>
        <v>x</v>
      </c>
      <c r="AD617" s="343">
        <f t="shared" si="84"/>
        <v>318</v>
      </c>
      <c r="AE617" s="342" t="str">
        <f t="shared" si="85"/>
        <v>x</v>
      </c>
      <c r="AF617" s="342">
        <f t="shared" si="85"/>
        <v>20</v>
      </c>
      <c r="AG617" s="343" t="str">
        <f t="shared" si="86"/>
        <v>x</v>
      </c>
      <c r="AH617" s="343">
        <f t="shared" si="86"/>
        <v>255</v>
      </c>
      <c r="AI617" s="342" t="str">
        <f t="shared" si="87"/>
        <v>x</v>
      </c>
      <c r="AJ617" s="342">
        <f t="shared" si="87"/>
        <v>20</v>
      </c>
      <c r="AK617" s="343" t="str">
        <f t="shared" si="88"/>
        <v>x</v>
      </c>
      <c r="AL617" s="348">
        <f t="shared" si="88"/>
        <v>265</v>
      </c>
      <c r="AN617" s="342" t="str">
        <f>IF(ISERROR(VLOOKUP($I617,'TB. Bantuan'!$C$3:$E$28,2,0)=0),"x",VLOOKUP($I617,'TB. Bantuan'!$C$3:$E$28,2,0))</f>
        <v>N</v>
      </c>
      <c r="AO617" s="342" t="str">
        <f>IF(ISERROR(VLOOKUP($Q617,'TB. Bantuan'!$C$3:$E$28,2,0)=0),"x",VLOOKUP($Q617,'TB. Bantuan'!$C$3:$E$28,2,0))</f>
        <v>N</v>
      </c>
      <c r="AP617" s="342" t="str">
        <f>IF(ISERROR(VLOOKUP($Y617,'TB. Bantuan'!$C$3:$E$28,2,0)=0),"x",VLOOKUP($Y617,'TB. Bantuan'!$C$3:$E$28,2,0))</f>
        <v>N</v>
      </c>
    </row>
    <row r="618" spans="2:42">
      <c r="B618" s="319" t="s">
        <v>21</v>
      </c>
      <c r="C618" s="323">
        <f t="shared" si="82"/>
        <v>612</v>
      </c>
      <c r="D618" s="324" t="s">
        <v>1</v>
      </c>
      <c r="E618" s="324">
        <v>12</v>
      </c>
      <c r="F618" s="324" t="s">
        <v>20</v>
      </c>
      <c r="G618" s="325">
        <v>20</v>
      </c>
      <c r="H618" s="325">
        <v>267</v>
      </c>
      <c r="I618" s="327" t="s">
        <v>23</v>
      </c>
      <c r="K618" s="323">
        <f t="shared" si="89"/>
        <v>612</v>
      </c>
      <c r="L618" s="324" t="s">
        <v>1</v>
      </c>
      <c r="M618" s="324">
        <v>11</v>
      </c>
      <c r="N618" s="324" t="s">
        <v>20</v>
      </c>
      <c r="O618" s="325">
        <v>17</v>
      </c>
      <c r="P618" s="325">
        <v>67</v>
      </c>
      <c r="Q618" s="327" t="s">
        <v>23</v>
      </c>
      <c r="S618" s="323">
        <f t="shared" si="90"/>
        <v>612</v>
      </c>
      <c r="T618" s="324" t="s">
        <v>1</v>
      </c>
      <c r="U618" s="324">
        <v>10</v>
      </c>
      <c r="V618" s="324" t="s">
        <v>20</v>
      </c>
      <c r="W618" s="325">
        <v>21</v>
      </c>
      <c r="X618" s="325">
        <v>183</v>
      </c>
      <c r="Y618" s="327" t="s">
        <v>23</v>
      </c>
      <c r="AA618" s="341" t="str">
        <f t="shared" si="83"/>
        <v>x</v>
      </c>
      <c r="AB618" s="342">
        <f t="shared" si="83"/>
        <v>20</v>
      </c>
      <c r="AC618" s="343" t="str">
        <f t="shared" si="84"/>
        <v>x</v>
      </c>
      <c r="AD618" s="343">
        <f t="shared" si="84"/>
        <v>267</v>
      </c>
      <c r="AE618" s="342" t="str">
        <f t="shared" si="85"/>
        <v>x</v>
      </c>
      <c r="AF618" s="342">
        <f t="shared" si="85"/>
        <v>17</v>
      </c>
      <c r="AG618" s="343" t="str">
        <f t="shared" si="86"/>
        <v>x</v>
      </c>
      <c r="AH618" s="343">
        <f t="shared" si="86"/>
        <v>67</v>
      </c>
      <c r="AI618" s="342" t="str">
        <f t="shared" si="87"/>
        <v>x</v>
      </c>
      <c r="AJ618" s="342">
        <f t="shared" si="87"/>
        <v>21</v>
      </c>
      <c r="AK618" s="343" t="str">
        <f t="shared" si="88"/>
        <v>x</v>
      </c>
      <c r="AL618" s="348">
        <f t="shared" si="88"/>
        <v>183</v>
      </c>
      <c r="AN618" s="342" t="str">
        <f>IF(ISERROR(VLOOKUP($I618,'TB. Bantuan'!$C$3:$E$28,2,0)=0),"x",VLOOKUP($I618,'TB. Bantuan'!$C$3:$E$28,2,0))</f>
        <v>N</v>
      </c>
      <c r="AO618" s="342" t="str">
        <f>IF(ISERROR(VLOOKUP($Q618,'TB. Bantuan'!$C$3:$E$28,2,0)=0),"x",VLOOKUP($Q618,'TB. Bantuan'!$C$3:$E$28,2,0))</f>
        <v>N</v>
      </c>
      <c r="AP618" s="342" t="str">
        <f>IF(ISERROR(VLOOKUP($Y618,'TB. Bantuan'!$C$3:$E$28,2,0)=0),"x",VLOOKUP($Y618,'TB. Bantuan'!$C$3:$E$28,2,0))</f>
        <v>N</v>
      </c>
    </row>
    <row r="619" spans="2:42">
      <c r="B619" s="319" t="s">
        <v>21</v>
      </c>
      <c r="C619" s="323">
        <f t="shared" si="82"/>
        <v>613</v>
      </c>
      <c r="D619" s="324" t="s">
        <v>1</v>
      </c>
      <c r="E619" s="324">
        <v>12</v>
      </c>
      <c r="F619" s="324" t="s">
        <v>20</v>
      </c>
      <c r="G619" s="325">
        <v>21</v>
      </c>
      <c r="H619" s="325">
        <v>270</v>
      </c>
      <c r="I619" s="327" t="s">
        <v>23</v>
      </c>
      <c r="K619" s="323">
        <f t="shared" si="89"/>
        <v>613</v>
      </c>
      <c r="L619" s="324" t="s">
        <v>1</v>
      </c>
      <c r="M619" s="324">
        <v>11</v>
      </c>
      <c r="N619" s="324" t="s">
        <v>20</v>
      </c>
      <c r="O619" s="325">
        <v>19</v>
      </c>
      <c r="P619" s="325">
        <v>203</v>
      </c>
      <c r="Q619" s="327" t="s">
        <v>23</v>
      </c>
      <c r="S619" s="323">
        <f t="shared" si="90"/>
        <v>613</v>
      </c>
      <c r="T619" s="324" t="s">
        <v>1</v>
      </c>
      <c r="U619" s="324">
        <v>10</v>
      </c>
      <c r="V619" s="324" t="s">
        <v>20</v>
      </c>
      <c r="W619" s="325">
        <v>20</v>
      </c>
      <c r="X619" s="325">
        <v>215</v>
      </c>
      <c r="Y619" s="327" t="s">
        <v>24</v>
      </c>
      <c r="AA619" s="341" t="str">
        <f t="shared" si="83"/>
        <v>x</v>
      </c>
      <c r="AB619" s="342">
        <f t="shared" si="83"/>
        <v>21</v>
      </c>
      <c r="AC619" s="343" t="str">
        <f t="shared" si="84"/>
        <v>x</v>
      </c>
      <c r="AD619" s="343">
        <f t="shared" si="84"/>
        <v>270</v>
      </c>
      <c r="AE619" s="342" t="str">
        <f t="shared" si="85"/>
        <v>x</v>
      </c>
      <c r="AF619" s="342">
        <f t="shared" si="85"/>
        <v>19</v>
      </c>
      <c r="AG619" s="343" t="str">
        <f t="shared" si="86"/>
        <v>x</v>
      </c>
      <c r="AH619" s="343">
        <f t="shared" si="86"/>
        <v>203</v>
      </c>
      <c r="AI619" s="342" t="str">
        <f t="shared" si="87"/>
        <v>x</v>
      </c>
      <c r="AJ619" s="342">
        <f t="shared" si="87"/>
        <v>20</v>
      </c>
      <c r="AK619" s="343" t="str">
        <f t="shared" si="88"/>
        <v>x</v>
      </c>
      <c r="AL619" s="348">
        <f t="shared" si="88"/>
        <v>215</v>
      </c>
      <c r="AN619" s="342" t="str">
        <f>IF(ISERROR(VLOOKUP($I619,'TB. Bantuan'!$C$3:$E$28,2,0)=0),"x",VLOOKUP($I619,'TB. Bantuan'!$C$3:$E$28,2,0))</f>
        <v>N</v>
      </c>
      <c r="AO619" s="342" t="str">
        <f>IF(ISERROR(VLOOKUP($Q619,'TB. Bantuan'!$C$3:$E$28,2,0)=0),"x",VLOOKUP($Q619,'TB. Bantuan'!$C$3:$E$28,2,0))</f>
        <v>N</v>
      </c>
      <c r="AP619" s="342" t="str">
        <f>IF(ISERROR(VLOOKUP($Y619,'TB. Bantuan'!$C$3:$E$28,2,0)=0),"x",VLOOKUP($Y619,'TB. Bantuan'!$C$3:$E$28,2,0))</f>
        <v>DT</v>
      </c>
    </row>
    <row r="620" spans="2:42">
      <c r="B620" s="319" t="s">
        <v>21</v>
      </c>
      <c r="C620" s="323">
        <f t="shared" si="82"/>
        <v>614</v>
      </c>
      <c r="D620" s="324" t="s">
        <v>1</v>
      </c>
      <c r="E620" s="324">
        <v>12</v>
      </c>
      <c r="F620" s="324" t="s">
        <v>20</v>
      </c>
      <c r="G620" s="325">
        <v>18</v>
      </c>
      <c r="H620" s="325">
        <v>158</v>
      </c>
      <c r="I620" s="327" t="s">
        <v>23</v>
      </c>
      <c r="K620" s="323">
        <f t="shared" si="89"/>
        <v>614</v>
      </c>
      <c r="L620" s="324" t="s">
        <v>1</v>
      </c>
      <c r="M620" s="324">
        <v>11</v>
      </c>
      <c r="N620" s="324" t="s">
        <v>20</v>
      </c>
      <c r="O620" s="325">
        <v>16.5</v>
      </c>
      <c r="P620" s="325">
        <v>160</v>
      </c>
      <c r="Q620" s="327" t="s">
        <v>23</v>
      </c>
      <c r="S620" s="323">
        <f t="shared" si="90"/>
        <v>614</v>
      </c>
      <c r="T620" s="324" t="s">
        <v>1</v>
      </c>
      <c r="U620" s="324">
        <v>10</v>
      </c>
      <c r="V620" s="324" t="s">
        <v>20</v>
      </c>
      <c r="W620" s="325">
        <v>21</v>
      </c>
      <c r="X620" s="325">
        <v>191</v>
      </c>
      <c r="Y620" s="327" t="s">
        <v>23</v>
      </c>
      <c r="AA620" s="341" t="str">
        <f t="shared" si="83"/>
        <v>x</v>
      </c>
      <c r="AB620" s="342">
        <f t="shared" si="83"/>
        <v>18</v>
      </c>
      <c r="AC620" s="343" t="str">
        <f t="shared" si="84"/>
        <v>x</v>
      </c>
      <c r="AD620" s="343">
        <f t="shared" si="84"/>
        <v>158</v>
      </c>
      <c r="AE620" s="342" t="str">
        <f t="shared" si="85"/>
        <v>x</v>
      </c>
      <c r="AF620" s="342">
        <f t="shared" si="85"/>
        <v>16.5</v>
      </c>
      <c r="AG620" s="343" t="str">
        <f t="shared" si="86"/>
        <v>x</v>
      </c>
      <c r="AH620" s="343">
        <f t="shared" si="86"/>
        <v>160</v>
      </c>
      <c r="AI620" s="342" t="str">
        <f t="shared" si="87"/>
        <v>x</v>
      </c>
      <c r="AJ620" s="342">
        <f t="shared" si="87"/>
        <v>21</v>
      </c>
      <c r="AK620" s="343" t="str">
        <f t="shared" si="88"/>
        <v>x</v>
      </c>
      <c r="AL620" s="348">
        <f t="shared" si="88"/>
        <v>191</v>
      </c>
      <c r="AN620" s="342" t="str">
        <f>IF(ISERROR(VLOOKUP($I620,'TB. Bantuan'!$C$3:$E$28,2,0)=0),"x",VLOOKUP($I620,'TB. Bantuan'!$C$3:$E$28,2,0))</f>
        <v>N</v>
      </c>
      <c r="AO620" s="342" t="str">
        <f>IF(ISERROR(VLOOKUP($Q620,'TB. Bantuan'!$C$3:$E$28,2,0)=0),"x",VLOOKUP($Q620,'TB. Bantuan'!$C$3:$E$28,2,0))</f>
        <v>N</v>
      </c>
      <c r="AP620" s="342" t="str">
        <f>IF(ISERROR(VLOOKUP($Y620,'TB. Bantuan'!$C$3:$E$28,2,0)=0),"x",VLOOKUP($Y620,'TB. Bantuan'!$C$3:$E$28,2,0))</f>
        <v>N</v>
      </c>
    </row>
    <row r="621" spans="2:42">
      <c r="B621" s="319" t="s">
        <v>21</v>
      </c>
      <c r="C621" s="323">
        <f t="shared" si="82"/>
        <v>615</v>
      </c>
      <c r="D621" s="324" t="s">
        <v>1</v>
      </c>
      <c r="E621" s="324">
        <v>12</v>
      </c>
      <c r="F621" s="324" t="s">
        <v>20</v>
      </c>
      <c r="G621" s="325">
        <v>17</v>
      </c>
      <c r="H621" s="325">
        <v>175</v>
      </c>
      <c r="I621" s="327" t="s">
        <v>23</v>
      </c>
      <c r="K621" s="323">
        <f t="shared" si="89"/>
        <v>615</v>
      </c>
      <c r="L621" s="324" t="s">
        <v>1</v>
      </c>
      <c r="M621" s="324">
        <v>11</v>
      </c>
      <c r="N621" s="324" t="s">
        <v>20</v>
      </c>
      <c r="O621" s="325">
        <v>16</v>
      </c>
      <c r="P621" s="325">
        <v>215</v>
      </c>
      <c r="Q621" s="327" t="s">
        <v>23</v>
      </c>
      <c r="S621" s="323">
        <f t="shared" si="90"/>
        <v>615</v>
      </c>
      <c r="T621" s="324" t="s">
        <v>1</v>
      </c>
      <c r="U621" s="324">
        <v>10</v>
      </c>
      <c r="V621" s="324" t="s">
        <v>20</v>
      </c>
      <c r="W621" s="325">
        <v>22</v>
      </c>
      <c r="X621" s="325">
        <v>215</v>
      </c>
      <c r="Y621" s="327" t="s">
        <v>23</v>
      </c>
      <c r="AA621" s="341" t="str">
        <f t="shared" si="83"/>
        <v>x</v>
      </c>
      <c r="AB621" s="342">
        <f t="shared" si="83"/>
        <v>17</v>
      </c>
      <c r="AC621" s="343" t="str">
        <f t="shared" si="84"/>
        <v>x</v>
      </c>
      <c r="AD621" s="343">
        <f t="shared" si="84"/>
        <v>175</v>
      </c>
      <c r="AE621" s="342" t="str">
        <f t="shared" si="85"/>
        <v>x</v>
      </c>
      <c r="AF621" s="342">
        <f t="shared" si="85"/>
        <v>16</v>
      </c>
      <c r="AG621" s="343" t="str">
        <f t="shared" si="86"/>
        <v>x</v>
      </c>
      <c r="AH621" s="343">
        <f t="shared" si="86"/>
        <v>215</v>
      </c>
      <c r="AI621" s="342" t="str">
        <f t="shared" si="87"/>
        <v>x</v>
      </c>
      <c r="AJ621" s="342">
        <f t="shared" si="87"/>
        <v>22</v>
      </c>
      <c r="AK621" s="343" t="str">
        <f t="shared" si="88"/>
        <v>x</v>
      </c>
      <c r="AL621" s="348">
        <f t="shared" si="88"/>
        <v>215</v>
      </c>
      <c r="AN621" s="342" t="str">
        <f>IF(ISERROR(VLOOKUP($I621,'TB. Bantuan'!$C$3:$E$28,2,0)=0),"x",VLOOKUP($I621,'TB. Bantuan'!$C$3:$E$28,2,0))</f>
        <v>N</v>
      </c>
      <c r="AO621" s="342" t="str">
        <f>IF(ISERROR(VLOOKUP($Q621,'TB. Bantuan'!$C$3:$E$28,2,0)=0),"x",VLOOKUP($Q621,'TB. Bantuan'!$C$3:$E$28,2,0))</f>
        <v>N</v>
      </c>
      <c r="AP621" s="342" t="str">
        <f>IF(ISERROR(VLOOKUP($Y621,'TB. Bantuan'!$C$3:$E$28,2,0)=0),"x",VLOOKUP($Y621,'TB. Bantuan'!$C$3:$E$28,2,0))</f>
        <v>N</v>
      </c>
    </row>
    <row r="622" spans="2:42">
      <c r="B622" s="319" t="s">
        <v>21</v>
      </c>
      <c r="C622" s="323">
        <f t="shared" si="82"/>
        <v>616</v>
      </c>
      <c r="D622" s="324" t="s">
        <v>1</v>
      </c>
      <c r="E622" s="324">
        <v>12</v>
      </c>
      <c r="F622" s="324" t="s">
        <v>20</v>
      </c>
      <c r="G622" s="325">
        <v>16</v>
      </c>
      <c r="H622" s="325">
        <v>157</v>
      </c>
      <c r="I622" s="327" t="s">
        <v>23</v>
      </c>
      <c r="K622" s="323">
        <f t="shared" si="89"/>
        <v>616</v>
      </c>
      <c r="L622" s="324" t="s">
        <v>1</v>
      </c>
      <c r="M622" s="324">
        <v>11</v>
      </c>
      <c r="N622" s="324" t="s">
        <v>20</v>
      </c>
      <c r="O622" s="325">
        <v>19</v>
      </c>
      <c r="P622" s="325">
        <v>226</v>
      </c>
      <c r="Q622" s="327" t="s">
        <v>23</v>
      </c>
      <c r="S622" s="323">
        <f t="shared" si="90"/>
        <v>616</v>
      </c>
      <c r="T622" s="324" t="s">
        <v>1</v>
      </c>
      <c r="U622" s="324">
        <v>10</v>
      </c>
      <c r="V622" s="324" t="s">
        <v>20</v>
      </c>
      <c r="W622" s="325">
        <v>22</v>
      </c>
      <c r="X622" s="325">
        <v>231</v>
      </c>
      <c r="Y622" s="327" t="s">
        <v>23</v>
      </c>
      <c r="AA622" s="341" t="str">
        <f t="shared" si="83"/>
        <v>x</v>
      </c>
      <c r="AB622" s="342">
        <f t="shared" si="83"/>
        <v>16</v>
      </c>
      <c r="AC622" s="343" t="str">
        <f t="shared" si="84"/>
        <v>x</v>
      </c>
      <c r="AD622" s="343">
        <f t="shared" si="84"/>
        <v>157</v>
      </c>
      <c r="AE622" s="342" t="str">
        <f t="shared" si="85"/>
        <v>x</v>
      </c>
      <c r="AF622" s="342">
        <f t="shared" si="85"/>
        <v>19</v>
      </c>
      <c r="AG622" s="343" t="str">
        <f t="shared" si="86"/>
        <v>x</v>
      </c>
      <c r="AH622" s="343">
        <f t="shared" si="86"/>
        <v>226</v>
      </c>
      <c r="AI622" s="342" t="str">
        <f t="shared" si="87"/>
        <v>x</v>
      </c>
      <c r="AJ622" s="342">
        <f t="shared" si="87"/>
        <v>22</v>
      </c>
      <c r="AK622" s="343" t="str">
        <f t="shared" si="88"/>
        <v>x</v>
      </c>
      <c r="AL622" s="348">
        <f t="shared" si="88"/>
        <v>231</v>
      </c>
      <c r="AN622" s="342" t="str">
        <f>IF(ISERROR(VLOOKUP($I622,'TB. Bantuan'!$C$3:$E$28,2,0)=0),"x",VLOOKUP($I622,'TB. Bantuan'!$C$3:$E$28,2,0))</f>
        <v>N</v>
      </c>
      <c r="AO622" s="342" t="str">
        <f>IF(ISERROR(VLOOKUP($Q622,'TB. Bantuan'!$C$3:$E$28,2,0)=0),"x",VLOOKUP($Q622,'TB. Bantuan'!$C$3:$E$28,2,0))</f>
        <v>N</v>
      </c>
      <c r="AP622" s="342" t="str">
        <f>IF(ISERROR(VLOOKUP($Y622,'TB. Bantuan'!$C$3:$E$28,2,0)=0),"x",VLOOKUP($Y622,'TB. Bantuan'!$C$3:$E$28,2,0))</f>
        <v>N</v>
      </c>
    </row>
    <row r="623" spans="2:42">
      <c r="B623" s="319" t="s">
        <v>21</v>
      </c>
      <c r="C623" s="323">
        <f t="shared" si="82"/>
        <v>617</v>
      </c>
      <c r="D623" s="324" t="s">
        <v>1</v>
      </c>
      <c r="E623" s="324">
        <v>12</v>
      </c>
      <c r="F623" s="324" t="s">
        <v>20</v>
      </c>
      <c r="G623" s="325">
        <v>20</v>
      </c>
      <c r="H623" s="325">
        <v>256</v>
      </c>
      <c r="I623" s="327" t="s">
        <v>23</v>
      </c>
      <c r="K623" s="323">
        <f t="shared" si="89"/>
        <v>617</v>
      </c>
      <c r="L623" s="324" t="s">
        <v>1</v>
      </c>
      <c r="M623" s="324">
        <v>11</v>
      </c>
      <c r="N623" s="324" t="s">
        <v>20</v>
      </c>
      <c r="O623" s="325">
        <v>22</v>
      </c>
      <c r="P623" s="325">
        <v>283</v>
      </c>
      <c r="Q623" s="327" t="s">
        <v>23</v>
      </c>
      <c r="S623" s="323">
        <f t="shared" si="90"/>
        <v>617</v>
      </c>
      <c r="T623" s="324" t="s">
        <v>1</v>
      </c>
      <c r="U623" s="324">
        <v>10</v>
      </c>
      <c r="V623" s="324" t="s">
        <v>20</v>
      </c>
      <c r="W623" s="325">
        <v>24</v>
      </c>
      <c r="X623" s="325">
        <v>206</v>
      </c>
      <c r="Y623" s="327" t="s">
        <v>23</v>
      </c>
      <c r="AA623" s="341" t="str">
        <f t="shared" si="83"/>
        <v>x</v>
      </c>
      <c r="AB623" s="342">
        <f t="shared" si="83"/>
        <v>20</v>
      </c>
      <c r="AC623" s="343" t="str">
        <f t="shared" si="84"/>
        <v>x</v>
      </c>
      <c r="AD623" s="343">
        <f t="shared" si="84"/>
        <v>256</v>
      </c>
      <c r="AE623" s="342" t="str">
        <f t="shared" si="85"/>
        <v>x</v>
      </c>
      <c r="AF623" s="342">
        <f t="shared" si="85"/>
        <v>22</v>
      </c>
      <c r="AG623" s="343" t="str">
        <f t="shared" si="86"/>
        <v>x</v>
      </c>
      <c r="AH623" s="343">
        <f t="shared" si="86"/>
        <v>283</v>
      </c>
      <c r="AI623" s="342" t="str">
        <f t="shared" si="87"/>
        <v>x</v>
      </c>
      <c r="AJ623" s="342">
        <f t="shared" si="87"/>
        <v>24</v>
      </c>
      <c r="AK623" s="343" t="str">
        <f t="shared" si="88"/>
        <v>x</v>
      </c>
      <c r="AL623" s="348">
        <f t="shared" si="88"/>
        <v>206</v>
      </c>
      <c r="AN623" s="342" t="str">
        <f>IF(ISERROR(VLOOKUP($I623,'TB. Bantuan'!$C$3:$E$28,2,0)=0),"x",VLOOKUP($I623,'TB. Bantuan'!$C$3:$E$28,2,0))</f>
        <v>N</v>
      </c>
      <c r="AO623" s="342" t="str">
        <f>IF(ISERROR(VLOOKUP($Q623,'TB. Bantuan'!$C$3:$E$28,2,0)=0),"x",VLOOKUP($Q623,'TB. Bantuan'!$C$3:$E$28,2,0))</f>
        <v>N</v>
      </c>
      <c r="AP623" s="342" t="str">
        <f>IF(ISERROR(VLOOKUP($Y623,'TB. Bantuan'!$C$3:$E$28,2,0)=0),"x",VLOOKUP($Y623,'TB. Bantuan'!$C$3:$E$28,2,0))</f>
        <v>N</v>
      </c>
    </row>
    <row r="624" spans="2:42">
      <c r="B624" s="319" t="s">
        <v>21</v>
      </c>
      <c r="C624" s="323">
        <f t="shared" si="82"/>
        <v>618</v>
      </c>
      <c r="D624" s="324" t="s">
        <v>1</v>
      </c>
      <c r="E624" s="324">
        <v>12</v>
      </c>
      <c r="F624" s="324" t="s">
        <v>20</v>
      </c>
      <c r="G624" s="325">
        <v>17</v>
      </c>
      <c r="H624" s="325">
        <v>142</v>
      </c>
      <c r="I624" s="327" t="s">
        <v>23</v>
      </c>
      <c r="K624" s="323">
        <f t="shared" si="89"/>
        <v>618</v>
      </c>
      <c r="L624" s="324" t="s">
        <v>1</v>
      </c>
      <c r="M624" s="324">
        <v>11</v>
      </c>
      <c r="N624" s="324" t="s">
        <v>20</v>
      </c>
      <c r="O624" s="325">
        <v>14</v>
      </c>
      <c r="P624" s="325">
        <v>135</v>
      </c>
      <c r="Q624" s="327" t="s">
        <v>23</v>
      </c>
      <c r="S624" s="323">
        <f t="shared" si="90"/>
        <v>618</v>
      </c>
      <c r="T624" s="324" t="s">
        <v>1</v>
      </c>
      <c r="U624" s="324">
        <v>10</v>
      </c>
      <c r="V624" s="324" t="s">
        <v>20</v>
      </c>
      <c r="W624" s="325">
        <v>16</v>
      </c>
      <c r="X624" s="325">
        <v>71</v>
      </c>
      <c r="Y624" s="327" t="s">
        <v>23</v>
      </c>
      <c r="AA624" s="341" t="str">
        <f t="shared" si="83"/>
        <v>x</v>
      </c>
      <c r="AB624" s="342">
        <f t="shared" si="83"/>
        <v>17</v>
      </c>
      <c r="AC624" s="343" t="str">
        <f t="shared" si="84"/>
        <v>x</v>
      </c>
      <c r="AD624" s="343">
        <f t="shared" si="84"/>
        <v>142</v>
      </c>
      <c r="AE624" s="342" t="str">
        <f t="shared" si="85"/>
        <v>x</v>
      </c>
      <c r="AF624" s="342">
        <f t="shared" si="85"/>
        <v>14</v>
      </c>
      <c r="AG624" s="343" t="str">
        <f t="shared" si="86"/>
        <v>x</v>
      </c>
      <c r="AH624" s="343">
        <f t="shared" si="86"/>
        <v>135</v>
      </c>
      <c r="AI624" s="342" t="str">
        <f t="shared" si="87"/>
        <v>x</v>
      </c>
      <c r="AJ624" s="342">
        <f t="shared" si="87"/>
        <v>16</v>
      </c>
      <c r="AK624" s="343" t="str">
        <f t="shared" si="88"/>
        <v>x</v>
      </c>
      <c r="AL624" s="348">
        <f t="shared" si="88"/>
        <v>71</v>
      </c>
      <c r="AN624" s="342" t="str">
        <f>IF(ISERROR(VLOOKUP($I624,'TB. Bantuan'!$C$3:$E$28,2,0)=0),"x",VLOOKUP($I624,'TB. Bantuan'!$C$3:$E$28,2,0))</f>
        <v>N</v>
      </c>
      <c r="AO624" s="342" t="str">
        <f>IF(ISERROR(VLOOKUP($Q624,'TB. Bantuan'!$C$3:$E$28,2,0)=0),"x",VLOOKUP($Q624,'TB. Bantuan'!$C$3:$E$28,2,0))</f>
        <v>N</v>
      </c>
      <c r="AP624" s="342" t="str">
        <f>IF(ISERROR(VLOOKUP($Y624,'TB. Bantuan'!$C$3:$E$28,2,0)=0),"x",VLOOKUP($Y624,'TB. Bantuan'!$C$3:$E$28,2,0))</f>
        <v>N</v>
      </c>
    </row>
    <row r="625" spans="2:42">
      <c r="B625" s="319" t="s">
        <v>21</v>
      </c>
      <c r="C625" s="323">
        <f t="shared" si="82"/>
        <v>619</v>
      </c>
      <c r="D625" s="324" t="s">
        <v>1</v>
      </c>
      <c r="E625" s="324">
        <v>12</v>
      </c>
      <c r="F625" s="324" t="s">
        <v>20</v>
      </c>
      <c r="G625" s="325">
        <v>23</v>
      </c>
      <c r="H625" s="325">
        <v>308</v>
      </c>
      <c r="I625" s="327" t="s">
        <v>23</v>
      </c>
      <c r="K625" s="323">
        <f t="shared" si="89"/>
        <v>619</v>
      </c>
      <c r="L625" s="324" t="s">
        <v>1</v>
      </c>
      <c r="M625" s="324">
        <v>11</v>
      </c>
      <c r="N625" s="324" t="s">
        <v>20</v>
      </c>
      <c r="O625" s="325">
        <v>14</v>
      </c>
      <c r="P625" s="325">
        <v>125</v>
      </c>
      <c r="Q625" s="327" t="s">
        <v>23</v>
      </c>
      <c r="S625" s="323">
        <f t="shared" si="90"/>
        <v>619</v>
      </c>
      <c r="T625" s="324" t="s">
        <v>1</v>
      </c>
      <c r="U625" s="324">
        <v>10</v>
      </c>
      <c r="V625" s="324" t="s">
        <v>20</v>
      </c>
      <c r="W625" s="325">
        <v>18</v>
      </c>
      <c r="X625" s="325">
        <v>128</v>
      </c>
      <c r="Y625" s="327" t="s">
        <v>23</v>
      </c>
      <c r="AA625" s="341" t="str">
        <f t="shared" si="83"/>
        <v>x</v>
      </c>
      <c r="AB625" s="342">
        <f t="shared" si="83"/>
        <v>23</v>
      </c>
      <c r="AC625" s="343" t="str">
        <f t="shared" si="84"/>
        <v>x</v>
      </c>
      <c r="AD625" s="343">
        <f t="shared" si="84"/>
        <v>308</v>
      </c>
      <c r="AE625" s="342" t="str">
        <f t="shared" si="85"/>
        <v>x</v>
      </c>
      <c r="AF625" s="342">
        <f t="shared" si="85"/>
        <v>14</v>
      </c>
      <c r="AG625" s="343" t="str">
        <f t="shared" si="86"/>
        <v>x</v>
      </c>
      <c r="AH625" s="343">
        <f t="shared" si="86"/>
        <v>125</v>
      </c>
      <c r="AI625" s="342" t="str">
        <f t="shared" si="87"/>
        <v>x</v>
      </c>
      <c r="AJ625" s="342">
        <f t="shared" si="87"/>
        <v>18</v>
      </c>
      <c r="AK625" s="343" t="str">
        <f t="shared" si="88"/>
        <v>x</v>
      </c>
      <c r="AL625" s="348">
        <f t="shared" si="88"/>
        <v>128</v>
      </c>
      <c r="AN625" s="342" t="str">
        <f>IF(ISERROR(VLOOKUP($I625,'TB. Bantuan'!$C$3:$E$28,2,0)=0),"x",VLOOKUP($I625,'TB. Bantuan'!$C$3:$E$28,2,0))</f>
        <v>N</v>
      </c>
      <c r="AO625" s="342" t="str">
        <f>IF(ISERROR(VLOOKUP($Q625,'TB. Bantuan'!$C$3:$E$28,2,0)=0),"x",VLOOKUP($Q625,'TB. Bantuan'!$C$3:$E$28,2,0))</f>
        <v>N</v>
      </c>
      <c r="AP625" s="342" t="str">
        <f>IF(ISERROR(VLOOKUP($Y625,'TB. Bantuan'!$C$3:$E$28,2,0)=0),"x",VLOOKUP($Y625,'TB. Bantuan'!$C$3:$E$28,2,0))</f>
        <v>N</v>
      </c>
    </row>
    <row r="626" spans="2:42">
      <c r="B626" s="319" t="s">
        <v>21</v>
      </c>
      <c r="C626" s="323">
        <f t="shared" si="82"/>
        <v>620</v>
      </c>
      <c r="D626" s="324" t="s">
        <v>1</v>
      </c>
      <c r="E626" s="324">
        <v>12</v>
      </c>
      <c r="F626" s="324" t="s">
        <v>20</v>
      </c>
      <c r="G626" s="325">
        <v>17</v>
      </c>
      <c r="H626" s="325">
        <v>181</v>
      </c>
      <c r="I626" s="327" t="s">
        <v>23</v>
      </c>
      <c r="K626" s="323">
        <f t="shared" si="89"/>
        <v>620</v>
      </c>
      <c r="L626" s="324" t="s">
        <v>1</v>
      </c>
      <c r="M626" s="324">
        <v>11</v>
      </c>
      <c r="N626" s="324" t="s">
        <v>20</v>
      </c>
      <c r="O626" s="325">
        <v>14.5</v>
      </c>
      <c r="P626" s="325">
        <v>120</v>
      </c>
      <c r="Q626" s="327" t="s">
        <v>23</v>
      </c>
      <c r="S626" s="323">
        <f t="shared" si="90"/>
        <v>620</v>
      </c>
      <c r="T626" s="324" t="s">
        <v>1</v>
      </c>
      <c r="U626" s="324">
        <v>10</v>
      </c>
      <c r="V626" s="324" t="s">
        <v>20</v>
      </c>
      <c r="W626" s="325">
        <v>27</v>
      </c>
      <c r="X626" s="325">
        <v>330</v>
      </c>
      <c r="Y626" s="327" t="s">
        <v>23</v>
      </c>
      <c r="AA626" s="341" t="str">
        <f t="shared" si="83"/>
        <v>x</v>
      </c>
      <c r="AB626" s="342">
        <f t="shared" si="83"/>
        <v>17</v>
      </c>
      <c r="AC626" s="343" t="str">
        <f t="shared" si="84"/>
        <v>x</v>
      </c>
      <c r="AD626" s="343">
        <f t="shared" si="84"/>
        <v>181</v>
      </c>
      <c r="AE626" s="342" t="str">
        <f t="shared" si="85"/>
        <v>x</v>
      </c>
      <c r="AF626" s="342">
        <f t="shared" si="85"/>
        <v>14.5</v>
      </c>
      <c r="AG626" s="343" t="str">
        <f t="shared" si="86"/>
        <v>x</v>
      </c>
      <c r="AH626" s="343">
        <f t="shared" si="86"/>
        <v>120</v>
      </c>
      <c r="AI626" s="342" t="str">
        <f t="shared" si="87"/>
        <v>x</v>
      </c>
      <c r="AJ626" s="342">
        <f t="shared" si="87"/>
        <v>27</v>
      </c>
      <c r="AK626" s="343" t="str">
        <f t="shared" si="88"/>
        <v>x</v>
      </c>
      <c r="AL626" s="348">
        <f t="shared" si="88"/>
        <v>330</v>
      </c>
      <c r="AN626" s="342" t="str">
        <f>IF(ISERROR(VLOOKUP($I626,'TB. Bantuan'!$C$3:$E$28,2,0)=0),"x",VLOOKUP($I626,'TB. Bantuan'!$C$3:$E$28,2,0))</f>
        <v>N</v>
      </c>
      <c r="AO626" s="342" t="str">
        <f>IF(ISERROR(VLOOKUP($Q626,'TB. Bantuan'!$C$3:$E$28,2,0)=0),"x",VLOOKUP($Q626,'TB. Bantuan'!$C$3:$E$28,2,0))</f>
        <v>N</v>
      </c>
      <c r="AP626" s="342" t="str">
        <f>IF(ISERROR(VLOOKUP($Y626,'TB. Bantuan'!$C$3:$E$28,2,0)=0),"x",VLOOKUP($Y626,'TB. Bantuan'!$C$3:$E$28,2,0))</f>
        <v>N</v>
      </c>
    </row>
    <row r="627" spans="2:42">
      <c r="B627" s="319" t="s">
        <v>21</v>
      </c>
      <c r="C627" s="323">
        <f t="shared" si="82"/>
        <v>621</v>
      </c>
      <c r="D627" s="324" t="s">
        <v>1</v>
      </c>
      <c r="E627" s="324">
        <v>12</v>
      </c>
      <c r="F627" s="324" t="s">
        <v>20</v>
      </c>
      <c r="G627" s="325">
        <v>21</v>
      </c>
      <c r="H627" s="325">
        <v>252</v>
      </c>
      <c r="I627" s="327" t="s">
        <v>23</v>
      </c>
      <c r="K627" s="323">
        <f t="shared" si="89"/>
        <v>621</v>
      </c>
      <c r="L627" s="324" t="s">
        <v>1</v>
      </c>
      <c r="M627" s="324">
        <v>11</v>
      </c>
      <c r="N627" s="324" t="s">
        <v>20</v>
      </c>
      <c r="O627" s="325">
        <v>24</v>
      </c>
      <c r="P627" s="325">
        <v>291</v>
      </c>
      <c r="Q627" s="327" t="s">
        <v>23</v>
      </c>
      <c r="S627" s="323">
        <f t="shared" si="90"/>
        <v>621</v>
      </c>
      <c r="T627" s="324" t="s">
        <v>1</v>
      </c>
      <c r="U627" s="324">
        <v>10</v>
      </c>
      <c r="V627" s="324" t="s">
        <v>20</v>
      </c>
      <c r="W627" s="325">
        <v>22</v>
      </c>
      <c r="X627" s="325">
        <v>218</v>
      </c>
      <c r="Y627" s="327" t="s">
        <v>23</v>
      </c>
      <c r="AA627" s="341" t="str">
        <f t="shared" si="83"/>
        <v>x</v>
      </c>
      <c r="AB627" s="342">
        <f t="shared" si="83"/>
        <v>21</v>
      </c>
      <c r="AC627" s="343" t="str">
        <f t="shared" si="84"/>
        <v>x</v>
      </c>
      <c r="AD627" s="343">
        <f t="shared" si="84"/>
        <v>252</v>
      </c>
      <c r="AE627" s="342" t="str">
        <f t="shared" si="85"/>
        <v>x</v>
      </c>
      <c r="AF627" s="342">
        <f t="shared" si="85"/>
        <v>24</v>
      </c>
      <c r="AG627" s="343" t="str">
        <f t="shared" si="86"/>
        <v>x</v>
      </c>
      <c r="AH627" s="343">
        <f t="shared" si="86"/>
        <v>291</v>
      </c>
      <c r="AI627" s="342" t="str">
        <f t="shared" si="87"/>
        <v>x</v>
      </c>
      <c r="AJ627" s="342">
        <f t="shared" si="87"/>
        <v>22</v>
      </c>
      <c r="AK627" s="343" t="str">
        <f t="shared" si="88"/>
        <v>x</v>
      </c>
      <c r="AL627" s="348">
        <f t="shared" si="88"/>
        <v>218</v>
      </c>
      <c r="AN627" s="342" t="str">
        <f>IF(ISERROR(VLOOKUP($I627,'TB. Bantuan'!$C$3:$E$28,2,0)=0),"x",VLOOKUP($I627,'TB. Bantuan'!$C$3:$E$28,2,0))</f>
        <v>N</v>
      </c>
      <c r="AO627" s="342" t="str">
        <f>IF(ISERROR(VLOOKUP($Q627,'TB. Bantuan'!$C$3:$E$28,2,0)=0),"x",VLOOKUP($Q627,'TB. Bantuan'!$C$3:$E$28,2,0))</f>
        <v>N</v>
      </c>
      <c r="AP627" s="342" t="str">
        <f>IF(ISERROR(VLOOKUP($Y627,'TB. Bantuan'!$C$3:$E$28,2,0)=0),"x",VLOOKUP($Y627,'TB. Bantuan'!$C$3:$E$28,2,0))</f>
        <v>N</v>
      </c>
    </row>
    <row r="628" spans="2:42">
      <c r="B628" s="319" t="s">
        <v>21</v>
      </c>
      <c r="C628" s="323">
        <f t="shared" si="82"/>
        <v>622</v>
      </c>
      <c r="D628" s="324" t="s">
        <v>1</v>
      </c>
      <c r="E628" s="324">
        <v>12</v>
      </c>
      <c r="F628" s="324" t="s">
        <v>20</v>
      </c>
      <c r="G628" s="325">
        <v>19.5</v>
      </c>
      <c r="H628" s="325">
        <v>174</v>
      </c>
      <c r="I628" s="327" t="s">
        <v>23</v>
      </c>
      <c r="K628" s="323">
        <f t="shared" si="89"/>
        <v>622</v>
      </c>
      <c r="L628" s="324" t="s">
        <v>1</v>
      </c>
      <c r="M628" s="324">
        <v>11</v>
      </c>
      <c r="N628" s="324" t="s">
        <v>20</v>
      </c>
      <c r="O628" s="325">
        <v>16</v>
      </c>
      <c r="P628" s="325">
        <v>181</v>
      </c>
      <c r="Q628" s="327" t="s">
        <v>24</v>
      </c>
      <c r="S628" s="323">
        <f t="shared" si="90"/>
        <v>622</v>
      </c>
      <c r="T628" s="324" t="s">
        <v>1</v>
      </c>
      <c r="U628" s="324">
        <v>10</v>
      </c>
      <c r="V628" s="324" t="s">
        <v>20</v>
      </c>
      <c r="W628" s="325">
        <v>19</v>
      </c>
      <c r="X628" s="325">
        <v>185</v>
      </c>
      <c r="Y628" s="327" t="s">
        <v>23</v>
      </c>
      <c r="AA628" s="341" t="str">
        <f t="shared" si="83"/>
        <v>x</v>
      </c>
      <c r="AB628" s="342">
        <f t="shared" si="83"/>
        <v>19.5</v>
      </c>
      <c r="AC628" s="343" t="str">
        <f t="shared" si="84"/>
        <v>x</v>
      </c>
      <c r="AD628" s="343">
        <f t="shared" si="84"/>
        <v>174</v>
      </c>
      <c r="AE628" s="342" t="str">
        <f t="shared" si="85"/>
        <v>x</v>
      </c>
      <c r="AF628" s="342">
        <f t="shared" si="85"/>
        <v>16</v>
      </c>
      <c r="AG628" s="343" t="str">
        <f t="shared" si="86"/>
        <v>x</v>
      </c>
      <c r="AH628" s="343">
        <f t="shared" si="86"/>
        <v>181</v>
      </c>
      <c r="AI628" s="342" t="str">
        <f t="shared" si="87"/>
        <v>x</v>
      </c>
      <c r="AJ628" s="342">
        <f t="shared" si="87"/>
        <v>19</v>
      </c>
      <c r="AK628" s="343" t="str">
        <f t="shared" si="88"/>
        <v>x</v>
      </c>
      <c r="AL628" s="348">
        <f t="shared" si="88"/>
        <v>185</v>
      </c>
      <c r="AN628" s="342" t="str">
        <f>IF(ISERROR(VLOOKUP($I628,'TB. Bantuan'!$C$3:$E$28,2,0)=0),"x",VLOOKUP($I628,'TB. Bantuan'!$C$3:$E$28,2,0))</f>
        <v>N</v>
      </c>
      <c r="AO628" s="342" t="str">
        <f>IF(ISERROR(VLOOKUP($Q628,'TB. Bantuan'!$C$3:$E$28,2,0)=0),"x",VLOOKUP($Q628,'TB. Bantuan'!$C$3:$E$28,2,0))</f>
        <v>DT</v>
      </c>
      <c r="AP628" s="342" t="str">
        <f>IF(ISERROR(VLOOKUP($Y628,'TB. Bantuan'!$C$3:$E$28,2,0)=0),"x",VLOOKUP($Y628,'TB. Bantuan'!$C$3:$E$28,2,0))</f>
        <v>N</v>
      </c>
    </row>
    <row r="629" spans="2:42">
      <c r="B629" s="319" t="s">
        <v>21</v>
      </c>
      <c r="C629" s="323">
        <f t="shared" si="82"/>
        <v>623</v>
      </c>
      <c r="D629" s="324" t="s">
        <v>1</v>
      </c>
      <c r="E629" s="324">
        <v>12</v>
      </c>
      <c r="F629" s="324" t="s">
        <v>20</v>
      </c>
      <c r="G629" s="325">
        <v>15</v>
      </c>
      <c r="H629" s="325">
        <v>100</v>
      </c>
      <c r="I629" s="327" t="s">
        <v>23</v>
      </c>
      <c r="K629" s="323">
        <f t="shared" si="89"/>
        <v>623</v>
      </c>
      <c r="L629" s="324" t="s">
        <v>1</v>
      </c>
      <c r="M629" s="324">
        <v>11</v>
      </c>
      <c r="N629" s="324" t="s">
        <v>20</v>
      </c>
      <c r="O629" s="325">
        <v>16</v>
      </c>
      <c r="P629" s="325">
        <v>163</v>
      </c>
      <c r="Q629" s="327" t="s">
        <v>24</v>
      </c>
      <c r="S629" s="323">
        <f t="shared" si="90"/>
        <v>623</v>
      </c>
      <c r="T629" s="324" t="s">
        <v>1</v>
      </c>
      <c r="U629" s="324">
        <v>10</v>
      </c>
      <c r="V629" s="324" t="s">
        <v>20</v>
      </c>
      <c r="W629" s="325">
        <v>25</v>
      </c>
      <c r="X629" s="325">
        <v>219</v>
      </c>
      <c r="Y629" s="327" t="s">
        <v>23</v>
      </c>
      <c r="AA629" s="341" t="str">
        <f t="shared" si="83"/>
        <v>x</v>
      </c>
      <c r="AB629" s="342">
        <f t="shared" si="83"/>
        <v>15</v>
      </c>
      <c r="AC629" s="343" t="str">
        <f t="shared" si="84"/>
        <v>x</v>
      </c>
      <c r="AD629" s="343">
        <f t="shared" si="84"/>
        <v>100</v>
      </c>
      <c r="AE629" s="342" t="str">
        <f t="shared" si="85"/>
        <v>x</v>
      </c>
      <c r="AF629" s="342">
        <f t="shared" si="85"/>
        <v>16</v>
      </c>
      <c r="AG629" s="343" t="str">
        <f t="shared" si="86"/>
        <v>x</v>
      </c>
      <c r="AH629" s="343">
        <f t="shared" si="86"/>
        <v>163</v>
      </c>
      <c r="AI629" s="342" t="str">
        <f t="shared" si="87"/>
        <v>x</v>
      </c>
      <c r="AJ629" s="342">
        <f t="shared" si="87"/>
        <v>25</v>
      </c>
      <c r="AK629" s="343" t="str">
        <f t="shared" si="88"/>
        <v>x</v>
      </c>
      <c r="AL629" s="348">
        <f t="shared" si="88"/>
        <v>219</v>
      </c>
      <c r="AN629" s="342" t="str">
        <f>IF(ISERROR(VLOOKUP($I629,'TB. Bantuan'!$C$3:$E$28,2,0)=0),"x",VLOOKUP($I629,'TB. Bantuan'!$C$3:$E$28,2,0))</f>
        <v>N</v>
      </c>
      <c r="AO629" s="342" t="str">
        <f>IF(ISERROR(VLOOKUP($Q629,'TB. Bantuan'!$C$3:$E$28,2,0)=0),"x",VLOOKUP($Q629,'TB. Bantuan'!$C$3:$E$28,2,0))</f>
        <v>DT</v>
      </c>
      <c r="AP629" s="342" t="str">
        <f>IF(ISERROR(VLOOKUP($Y629,'TB. Bantuan'!$C$3:$E$28,2,0)=0),"x",VLOOKUP($Y629,'TB. Bantuan'!$C$3:$E$28,2,0))</f>
        <v>N</v>
      </c>
    </row>
    <row r="630" spans="2:42">
      <c r="B630" s="319" t="s">
        <v>21</v>
      </c>
      <c r="C630" s="323">
        <f t="shared" ref="C630:C665" si="91">C629+1</f>
        <v>624</v>
      </c>
      <c r="D630" s="324" t="s">
        <v>1</v>
      </c>
      <c r="E630" s="324">
        <v>12</v>
      </c>
      <c r="F630" s="324" t="s">
        <v>20</v>
      </c>
      <c r="G630" s="325">
        <v>21</v>
      </c>
      <c r="H630" s="325">
        <v>181</v>
      </c>
      <c r="I630" s="327" t="s">
        <v>23</v>
      </c>
      <c r="K630" s="323">
        <f t="shared" si="89"/>
        <v>624</v>
      </c>
      <c r="L630" s="324" t="s">
        <v>1</v>
      </c>
      <c r="M630" s="324">
        <v>11</v>
      </c>
      <c r="N630" s="324" t="s">
        <v>20</v>
      </c>
      <c r="O630" s="325">
        <v>18</v>
      </c>
      <c r="P630" s="325">
        <v>132</v>
      </c>
      <c r="Q630" s="327" t="s">
        <v>23</v>
      </c>
      <c r="S630" s="323">
        <f t="shared" si="90"/>
        <v>624</v>
      </c>
      <c r="T630" s="324" t="s">
        <v>1</v>
      </c>
      <c r="U630" s="324">
        <v>10</v>
      </c>
      <c r="V630" s="324" t="s">
        <v>20</v>
      </c>
      <c r="W630" s="325">
        <v>19</v>
      </c>
      <c r="X630" s="325">
        <v>131</v>
      </c>
      <c r="Y630" s="327" t="s">
        <v>23</v>
      </c>
      <c r="AA630" s="341" t="str">
        <f t="shared" si="83"/>
        <v>x</v>
      </c>
      <c r="AB630" s="342">
        <f t="shared" si="83"/>
        <v>21</v>
      </c>
      <c r="AC630" s="343" t="str">
        <f t="shared" si="84"/>
        <v>x</v>
      </c>
      <c r="AD630" s="343">
        <f t="shared" si="84"/>
        <v>181</v>
      </c>
      <c r="AE630" s="342" t="str">
        <f t="shared" si="85"/>
        <v>x</v>
      </c>
      <c r="AF630" s="342">
        <f t="shared" si="85"/>
        <v>18</v>
      </c>
      <c r="AG630" s="343" t="str">
        <f t="shared" si="86"/>
        <v>x</v>
      </c>
      <c r="AH630" s="343">
        <f t="shared" si="86"/>
        <v>132</v>
      </c>
      <c r="AI630" s="342" t="str">
        <f t="shared" si="87"/>
        <v>x</v>
      </c>
      <c r="AJ630" s="342">
        <f t="shared" si="87"/>
        <v>19</v>
      </c>
      <c r="AK630" s="343" t="str">
        <f t="shared" si="88"/>
        <v>x</v>
      </c>
      <c r="AL630" s="348">
        <f t="shared" si="88"/>
        <v>131</v>
      </c>
      <c r="AN630" s="342" t="str">
        <f>IF(ISERROR(VLOOKUP($I630,'TB. Bantuan'!$C$3:$E$28,2,0)=0),"x",VLOOKUP($I630,'TB. Bantuan'!$C$3:$E$28,2,0))</f>
        <v>N</v>
      </c>
      <c r="AO630" s="342" t="str">
        <f>IF(ISERROR(VLOOKUP($Q630,'TB. Bantuan'!$C$3:$E$28,2,0)=0),"x",VLOOKUP($Q630,'TB. Bantuan'!$C$3:$E$28,2,0))</f>
        <v>N</v>
      </c>
      <c r="AP630" s="342" t="str">
        <f>IF(ISERROR(VLOOKUP($Y630,'TB. Bantuan'!$C$3:$E$28,2,0)=0),"x",VLOOKUP($Y630,'TB. Bantuan'!$C$3:$E$28,2,0))</f>
        <v>N</v>
      </c>
    </row>
    <row r="631" spans="2:42">
      <c r="B631" s="319" t="s">
        <v>21</v>
      </c>
      <c r="C631" s="323">
        <f t="shared" si="91"/>
        <v>625</v>
      </c>
      <c r="D631" s="324" t="s">
        <v>1</v>
      </c>
      <c r="E631" s="324">
        <v>12</v>
      </c>
      <c r="F631" s="324" t="s">
        <v>20</v>
      </c>
      <c r="G631" s="325">
        <v>18.5</v>
      </c>
      <c r="H631" s="325">
        <v>245</v>
      </c>
      <c r="I631" s="327" t="s">
        <v>22</v>
      </c>
      <c r="K631" s="323">
        <f t="shared" si="89"/>
        <v>625</v>
      </c>
      <c r="L631" s="324" t="s">
        <v>1</v>
      </c>
      <c r="M631" s="324">
        <v>11</v>
      </c>
      <c r="N631" s="324" t="s">
        <v>20</v>
      </c>
      <c r="O631" s="325">
        <v>19</v>
      </c>
      <c r="P631" s="325">
        <v>214</v>
      </c>
      <c r="Q631" s="327" t="s">
        <v>23</v>
      </c>
      <c r="S631" s="323">
        <f t="shared" si="90"/>
        <v>625</v>
      </c>
      <c r="T631" s="324" t="s">
        <v>1</v>
      </c>
      <c r="U631" s="324">
        <v>10</v>
      </c>
      <c r="V631" s="324" t="s">
        <v>20</v>
      </c>
      <c r="W631" s="325">
        <v>18</v>
      </c>
      <c r="X631" s="325">
        <v>115</v>
      </c>
      <c r="Y631" s="327" t="s">
        <v>23</v>
      </c>
      <c r="AA631" s="341" t="str">
        <f t="shared" si="83"/>
        <v>x</v>
      </c>
      <c r="AB631" s="342">
        <f t="shared" si="83"/>
        <v>18.5</v>
      </c>
      <c r="AC631" s="343" t="str">
        <f t="shared" si="84"/>
        <v>x</v>
      </c>
      <c r="AD631" s="343">
        <f t="shared" si="84"/>
        <v>245</v>
      </c>
      <c r="AE631" s="342" t="str">
        <f t="shared" si="85"/>
        <v>x</v>
      </c>
      <c r="AF631" s="342">
        <f t="shared" si="85"/>
        <v>19</v>
      </c>
      <c r="AG631" s="343" t="str">
        <f t="shared" si="86"/>
        <v>x</v>
      </c>
      <c r="AH631" s="343">
        <f t="shared" si="86"/>
        <v>214</v>
      </c>
      <c r="AI631" s="342" t="str">
        <f t="shared" si="87"/>
        <v>x</v>
      </c>
      <c r="AJ631" s="342">
        <f t="shared" si="87"/>
        <v>18</v>
      </c>
      <c r="AK631" s="343" t="str">
        <f t="shared" si="88"/>
        <v>x</v>
      </c>
      <c r="AL631" s="348">
        <f t="shared" si="88"/>
        <v>115</v>
      </c>
      <c r="AN631" s="342" t="str">
        <f>IF(ISERROR(VLOOKUP($I631,'TB. Bantuan'!$C$3:$E$28,2,0)=0),"x",VLOOKUP($I631,'TB. Bantuan'!$C$3:$E$28,2,0))</f>
        <v>T2</v>
      </c>
      <c r="AO631" s="342" t="str">
        <f>IF(ISERROR(VLOOKUP($Q631,'TB. Bantuan'!$C$3:$E$28,2,0)=0),"x",VLOOKUP($Q631,'TB. Bantuan'!$C$3:$E$28,2,0))</f>
        <v>N</v>
      </c>
      <c r="AP631" s="342" t="str">
        <f>IF(ISERROR(VLOOKUP($Y631,'TB. Bantuan'!$C$3:$E$28,2,0)=0),"x",VLOOKUP($Y631,'TB. Bantuan'!$C$3:$E$28,2,0))</f>
        <v>N</v>
      </c>
    </row>
    <row r="632" spans="2:42">
      <c r="B632" s="319" t="s">
        <v>21</v>
      </c>
      <c r="C632" s="323">
        <f t="shared" si="91"/>
        <v>626</v>
      </c>
      <c r="D632" s="324" t="s">
        <v>1</v>
      </c>
      <c r="E632" s="324">
        <v>12</v>
      </c>
      <c r="F632" s="324" t="s">
        <v>20</v>
      </c>
      <c r="G632" s="325">
        <v>10</v>
      </c>
      <c r="H632" s="325">
        <v>70</v>
      </c>
      <c r="I632" s="327" t="s">
        <v>23</v>
      </c>
      <c r="K632" s="323">
        <f t="shared" si="89"/>
        <v>626</v>
      </c>
      <c r="L632" s="324" t="s">
        <v>1</v>
      </c>
      <c r="M632" s="324">
        <v>11</v>
      </c>
      <c r="N632" s="324" t="s">
        <v>20</v>
      </c>
      <c r="O632" s="325">
        <v>12</v>
      </c>
      <c r="P632" s="325">
        <v>86</v>
      </c>
      <c r="Q632" s="327" t="s">
        <v>24</v>
      </c>
      <c r="S632" s="323">
        <f t="shared" si="90"/>
        <v>626</v>
      </c>
      <c r="T632" s="324" t="s">
        <v>1</v>
      </c>
      <c r="U632" s="324">
        <v>10</v>
      </c>
      <c r="V632" s="324" t="s">
        <v>20</v>
      </c>
      <c r="W632" s="325">
        <v>15.5</v>
      </c>
      <c r="X632" s="325">
        <v>115</v>
      </c>
      <c r="Y632" s="327" t="s">
        <v>24</v>
      </c>
      <c r="AA632" s="341" t="str">
        <f t="shared" si="83"/>
        <v>x</v>
      </c>
      <c r="AB632" s="342">
        <f t="shared" si="83"/>
        <v>10</v>
      </c>
      <c r="AC632" s="343" t="str">
        <f t="shared" si="84"/>
        <v>x</v>
      </c>
      <c r="AD632" s="343">
        <f t="shared" si="84"/>
        <v>70</v>
      </c>
      <c r="AE632" s="342" t="str">
        <f t="shared" si="85"/>
        <v>x</v>
      </c>
      <c r="AF632" s="342">
        <f t="shared" si="85"/>
        <v>12</v>
      </c>
      <c r="AG632" s="343" t="str">
        <f t="shared" si="86"/>
        <v>x</v>
      </c>
      <c r="AH632" s="343">
        <f t="shared" si="86"/>
        <v>86</v>
      </c>
      <c r="AI632" s="342" t="str">
        <f t="shared" si="87"/>
        <v>x</v>
      </c>
      <c r="AJ632" s="342">
        <f t="shared" si="87"/>
        <v>15.5</v>
      </c>
      <c r="AK632" s="343" t="str">
        <f t="shared" si="88"/>
        <v>x</v>
      </c>
      <c r="AL632" s="348">
        <f t="shared" si="88"/>
        <v>115</v>
      </c>
      <c r="AN632" s="342" t="str">
        <f>IF(ISERROR(VLOOKUP($I632,'TB. Bantuan'!$C$3:$E$28,2,0)=0),"x",VLOOKUP($I632,'TB. Bantuan'!$C$3:$E$28,2,0))</f>
        <v>N</v>
      </c>
      <c r="AO632" s="342" t="str">
        <f>IF(ISERROR(VLOOKUP($Q632,'TB. Bantuan'!$C$3:$E$28,2,0)=0),"x",VLOOKUP($Q632,'TB. Bantuan'!$C$3:$E$28,2,0))</f>
        <v>DT</v>
      </c>
      <c r="AP632" s="342" t="str">
        <f>IF(ISERROR(VLOOKUP($Y632,'TB. Bantuan'!$C$3:$E$28,2,0)=0),"x",VLOOKUP($Y632,'TB. Bantuan'!$C$3:$E$28,2,0))</f>
        <v>DT</v>
      </c>
    </row>
    <row r="633" spans="2:42">
      <c r="B633" s="319" t="s">
        <v>21</v>
      </c>
      <c r="C633" s="323">
        <f t="shared" si="91"/>
        <v>627</v>
      </c>
      <c r="D633" s="324" t="s">
        <v>1</v>
      </c>
      <c r="E633" s="324">
        <v>12</v>
      </c>
      <c r="F633" s="324" t="s">
        <v>20</v>
      </c>
      <c r="G633" s="325">
        <v>15</v>
      </c>
      <c r="H633" s="325">
        <v>157</v>
      </c>
      <c r="I633" s="327" t="s">
        <v>23</v>
      </c>
      <c r="K633" s="323">
        <f t="shared" si="89"/>
        <v>627</v>
      </c>
      <c r="L633" s="324" t="s">
        <v>1</v>
      </c>
      <c r="M633" s="324">
        <v>11</v>
      </c>
      <c r="N633" s="324" t="s">
        <v>20</v>
      </c>
      <c r="O633" s="325">
        <v>15</v>
      </c>
      <c r="P633" s="325">
        <v>152</v>
      </c>
      <c r="Q633" s="327" t="s">
        <v>23</v>
      </c>
      <c r="S633" s="323">
        <f t="shared" si="90"/>
        <v>627</v>
      </c>
      <c r="T633" s="324" t="s">
        <v>1</v>
      </c>
      <c r="U633" s="324">
        <v>10</v>
      </c>
      <c r="V633" s="324" t="s">
        <v>20</v>
      </c>
      <c r="W633" s="325">
        <v>23</v>
      </c>
      <c r="X633" s="325">
        <v>176</v>
      </c>
      <c r="Y633" s="327" t="s">
        <v>23</v>
      </c>
      <c r="AA633" s="341" t="str">
        <f t="shared" si="83"/>
        <v>x</v>
      </c>
      <c r="AB633" s="342">
        <f t="shared" si="83"/>
        <v>15</v>
      </c>
      <c r="AC633" s="343" t="str">
        <f t="shared" si="84"/>
        <v>x</v>
      </c>
      <c r="AD633" s="343">
        <f t="shared" si="84"/>
        <v>157</v>
      </c>
      <c r="AE633" s="342" t="str">
        <f t="shared" si="85"/>
        <v>x</v>
      </c>
      <c r="AF633" s="342">
        <f t="shared" si="85"/>
        <v>15</v>
      </c>
      <c r="AG633" s="343" t="str">
        <f t="shared" si="86"/>
        <v>x</v>
      </c>
      <c r="AH633" s="343">
        <f t="shared" si="86"/>
        <v>152</v>
      </c>
      <c r="AI633" s="342" t="str">
        <f t="shared" si="87"/>
        <v>x</v>
      </c>
      <c r="AJ633" s="342">
        <f t="shared" si="87"/>
        <v>23</v>
      </c>
      <c r="AK633" s="343" t="str">
        <f t="shared" si="88"/>
        <v>x</v>
      </c>
      <c r="AL633" s="348">
        <f t="shared" si="88"/>
        <v>176</v>
      </c>
      <c r="AN633" s="342" t="str">
        <f>IF(ISERROR(VLOOKUP($I633,'TB. Bantuan'!$C$3:$E$28,2,0)=0),"x",VLOOKUP($I633,'TB. Bantuan'!$C$3:$E$28,2,0))</f>
        <v>N</v>
      </c>
      <c r="AO633" s="342" t="str">
        <f>IF(ISERROR(VLOOKUP($Q633,'TB. Bantuan'!$C$3:$E$28,2,0)=0),"x",VLOOKUP($Q633,'TB. Bantuan'!$C$3:$E$28,2,0))</f>
        <v>N</v>
      </c>
      <c r="AP633" s="342" t="str">
        <f>IF(ISERROR(VLOOKUP($Y633,'TB. Bantuan'!$C$3:$E$28,2,0)=0),"x",VLOOKUP($Y633,'TB. Bantuan'!$C$3:$E$28,2,0))</f>
        <v>N</v>
      </c>
    </row>
    <row r="634" spans="2:42">
      <c r="B634" s="319" t="s">
        <v>21</v>
      </c>
      <c r="C634" s="323">
        <f t="shared" si="91"/>
        <v>628</v>
      </c>
      <c r="D634" s="324" t="s">
        <v>1</v>
      </c>
      <c r="E634" s="324">
        <v>12</v>
      </c>
      <c r="F634" s="324" t="s">
        <v>20</v>
      </c>
      <c r="G634" s="325">
        <v>21</v>
      </c>
      <c r="H634" s="325">
        <v>253</v>
      </c>
      <c r="I634" s="327" t="s">
        <v>23</v>
      </c>
      <c r="K634" s="323">
        <f t="shared" si="89"/>
        <v>628</v>
      </c>
      <c r="L634" s="324" t="s">
        <v>1</v>
      </c>
      <c r="M634" s="324">
        <v>11</v>
      </c>
      <c r="N634" s="324" t="s">
        <v>20</v>
      </c>
      <c r="O634" s="325">
        <v>16</v>
      </c>
      <c r="P634" s="325">
        <v>218</v>
      </c>
      <c r="Q634" s="327" t="s">
        <v>23</v>
      </c>
      <c r="S634" s="323">
        <f t="shared" si="90"/>
        <v>628</v>
      </c>
      <c r="T634" s="324" t="s">
        <v>1</v>
      </c>
      <c r="U634" s="324">
        <v>10</v>
      </c>
      <c r="V634" s="324" t="s">
        <v>20</v>
      </c>
      <c r="W634" s="325">
        <v>18</v>
      </c>
      <c r="X634" s="325">
        <v>172</v>
      </c>
      <c r="Y634" s="327" t="s">
        <v>23</v>
      </c>
      <c r="AA634" s="341" t="str">
        <f t="shared" si="83"/>
        <v>x</v>
      </c>
      <c r="AB634" s="342">
        <f t="shared" si="83"/>
        <v>21</v>
      </c>
      <c r="AC634" s="343" t="str">
        <f t="shared" si="84"/>
        <v>x</v>
      </c>
      <c r="AD634" s="343">
        <f t="shared" si="84"/>
        <v>253</v>
      </c>
      <c r="AE634" s="342" t="str">
        <f t="shared" si="85"/>
        <v>x</v>
      </c>
      <c r="AF634" s="342">
        <f t="shared" si="85"/>
        <v>16</v>
      </c>
      <c r="AG634" s="343" t="str">
        <f t="shared" si="86"/>
        <v>x</v>
      </c>
      <c r="AH634" s="343">
        <f t="shared" si="86"/>
        <v>218</v>
      </c>
      <c r="AI634" s="342" t="str">
        <f t="shared" si="87"/>
        <v>x</v>
      </c>
      <c r="AJ634" s="342">
        <f t="shared" si="87"/>
        <v>18</v>
      </c>
      <c r="AK634" s="343" t="str">
        <f t="shared" si="88"/>
        <v>x</v>
      </c>
      <c r="AL634" s="348">
        <f t="shared" si="88"/>
        <v>172</v>
      </c>
      <c r="AN634" s="342" t="str">
        <f>IF(ISERROR(VLOOKUP($I634,'TB. Bantuan'!$C$3:$E$28,2,0)=0),"x",VLOOKUP($I634,'TB. Bantuan'!$C$3:$E$28,2,0))</f>
        <v>N</v>
      </c>
      <c r="AO634" s="342" t="str">
        <f>IF(ISERROR(VLOOKUP($Q634,'TB. Bantuan'!$C$3:$E$28,2,0)=0),"x",VLOOKUP($Q634,'TB. Bantuan'!$C$3:$E$28,2,0))</f>
        <v>N</v>
      </c>
      <c r="AP634" s="342" t="str">
        <f>IF(ISERROR(VLOOKUP($Y634,'TB. Bantuan'!$C$3:$E$28,2,0)=0),"x",VLOOKUP($Y634,'TB. Bantuan'!$C$3:$E$28,2,0))</f>
        <v>N</v>
      </c>
    </row>
    <row r="635" spans="2:42">
      <c r="B635" s="319" t="s">
        <v>21</v>
      </c>
      <c r="C635" s="323">
        <f t="shared" si="91"/>
        <v>629</v>
      </c>
      <c r="D635" s="324" t="s">
        <v>1</v>
      </c>
      <c r="E635" s="324">
        <v>12</v>
      </c>
      <c r="F635" s="324" t="s">
        <v>20</v>
      </c>
      <c r="G635" s="325">
        <v>21</v>
      </c>
      <c r="H635" s="325">
        <v>262</v>
      </c>
      <c r="I635" s="327" t="s">
        <v>23</v>
      </c>
      <c r="K635" s="323">
        <f t="shared" si="89"/>
        <v>629</v>
      </c>
      <c r="L635" s="324" t="s">
        <v>1</v>
      </c>
      <c r="M635" s="324">
        <v>11</v>
      </c>
      <c r="N635" s="324" t="s">
        <v>20</v>
      </c>
      <c r="O635" s="325">
        <v>21</v>
      </c>
      <c r="P635" s="325">
        <v>330</v>
      </c>
      <c r="Q635" s="327" t="s">
        <v>23</v>
      </c>
      <c r="S635" s="323">
        <f t="shared" si="90"/>
        <v>629</v>
      </c>
      <c r="T635" s="324" t="s">
        <v>1</v>
      </c>
      <c r="U635" s="324">
        <v>10</v>
      </c>
      <c r="V635" s="324" t="s">
        <v>20</v>
      </c>
      <c r="W635" s="325">
        <v>18.5</v>
      </c>
      <c r="X635" s="325">
        <v>223</v>
      </c>
      <c r="Y635" s="327" t="s">
        <v>23</v>
      </c>
      <c r="AA635" s="341" t="str">
        <f t="shared" si="83"/>
        <v>x</v>
      </c>
      <c r="AB635" s="342">
        <f t="shared" si="83"/>
        <v>21</v>
      </c>
      <c r="AC635" s="343" t="str">
        <f t="shared" si="84"/>
        <v>x</v>
      </c>
      <c r="AD635" s="343">
        <f t="shared" si="84"/>
        <v>262</v>
      </c>
      <c r="AE635" s="342" t="str">
        <f t="shared" si="85"/>
        <v>x</v>
      </c>
      <c r="AF635" s="342">
        <f t="shared" si="85"/>
        <v>21</v>
      </c>
      <c r="AG635" s="343" t="str">
        <f t="shared" si="86"/>
        <v>x</v>
      </c>
      <c r="AH635" s="343">
        <f t="shared" si="86"/>
        <v>330</v>
      </c>
      <c r="AI635" s="342" t="str">
        <f t="shared" si="87"/>
        <v>x</v>
      </c>
      <c r="AJ635" s="342">
        <f t="shared" si="87"/>
        <v>18.5</v>
      </c>
      <c r="AK635" s="343" t="str">
        <f t="shared" si="88"/>
        <v>x</v>
      </c>
      <c r="AL635" s="348">
        <f t="shared" si="88"/>
        <v>223</v>
      </c>
      <c r="AN635" s="342" t="str">
        <f>IF(ISERROR(VLOOKUP($I635,'TB. Bantuan'!$C$3:$E$28,2,0)=0),"x",VLOOKUP($I635,'TB. Bantuan'!$C$3:$E$28,2,0))</f>
        <v>N</v>
      </c>
      <c r="AO635" s="342" t="str">
        <f>IF(ISERROR(VLOOKUP($Q635,'TB. Bantuan'!$C$3:$E$28,2,0)=0),"x",VLOOKUP($Q635,'TB. Bantuan'!$C$3:$E$28,2,0))</f>
        <v>N</v>
      </c>
      <c r="AP635" s="342" t="str">
        <f>IF(ISERROR(VLOOKUP($Y635,'TB. Bantuan'!$C$3:$E$28,2,0)=0),"x",VLOOKUP($Y635,'TB. Bantuan'!$C$3:$E$28,2,0))</f>
        <v>N</v>
      </c>
    </row>
    <row r="636" spans="2:42">
      <c r="B636" s="319" t="s">
        <v>21</v>
      </c>
      <c r="C636" s="323">
        <f t="shared" si="91"/>
        <v>630</v>
      </c>
      <c r="D636" s="324" t="s">
        <v>1</v>
      </c>
      <c r="E636" s="324">
        <v>12</v>
      </c>
      <c r="F636" s="324" t="s">
        <v>20</v>
      </c>
      <c r="G636" s="325">
        <v>20</v>
      </c>
      <c r="H636" s="325">
        <v>188</v>
      </c>
      <c r="I636" s="327" t="s">
        <v>23</v>
      </c>
      <c r="K636" s="323">
        <f t="shared" si="89"/>
        <v>630</v>
      </c>
      <c r="L636" s="324" t="s">
        <v>1</v>
      </c>
      <c r="M636" s="324">
        <v>11</v>
      </c>
      <c r="N636" s="324" t="s">
        <v>20</v>
      </c>
      <c r="O636" s="325">
        <v>13</v>
      </c>
      <c r="P636" s="325">
        <v>154</v>
      </c>
      <c r="Q636" s="327" t="s">
        <v>23</v>
      </c>
      <c r="S636" s="323">
        <f t="shared" si="90"/>
        <v>630</v>
      </c>
      <c r="T636" s="324" t="s">
        <v>1</v>
      </c>
      <c r="U636" s="324">
        <v>10</v>
      </c>
      <c r="V636" s="324" t="s">
        <v>20</v>
      </c>
      <c r="W636" s="325">
        <v>19</v>
      </c>
      <c r="X636" s="325">
        <v>160</v>
      </c>
      <c r="Y636" s="327" t="s">
        <v>23</v>
      </c>
      <c r="AA636" s="341" t="str">
        <f t="shared" si="83"/>
        <v>x</v>
      </c>
      <c r="AB636" s="342">
        <f t="shared" si="83"/>
        <v>20</v>
      </c>
      <c r="AC636" s="343" t="str">
        <f t="shared" si="84"/>
        <v>x</v>
      </c>
      <c r="AD636" s="343">
        <f t="shared" si="84"/>
        <v>188</v>
      </c>
      <c r="AE636" s="342" t="str">
        <f t="shared" si="85"/>
        <v>x</v>
      </c>
      <c r="AF636" s="342">
        <f t="shared" si="85"/>
        <v>13</v>
      </c>
      <c r="AG636" s="343" t="str">
        <f t="shared" si="86"/>
        <v>x</v>
      </c>
      <c r="AH636" s="343">
        <f t="shared" si="86"/>
        <v>154</v>
      </c>
      <c r="AI636" s="342" t="str">
        <f t="shared" si="87"/>
        <v>x</v>
      </c>
      <c r="AJ636" s="342">
        <f t="shared" si="87"/>
        <v>19</v>
      </c>
      <c r="AK636" s="343" t="str">
        <f t="shared" si="88"/>
        <v>x</v>
      </c>
      <c r="AL636" s="348">
        <f t="shared" si="88"/>
        <v>160</v>
      </c>
      <c r="AN636" s="342" t="str">
        <f>IF(ISERROR(VLOOKUP($I636,'TB. Bantuan'!$C$3:$E$28,2,0)=0),"x",VLOOKUP($I636,'TB. Bantuan'!$C$3:$E$28,2,0))</f>
        <v>N</v>
      </c>
      <c r="AO636" s="342" t="str">
        <f>IF(ISERROR(VLOOKUP($Q636,'TB. Bantuan'!$C$3:$E$28,2,0)=0),"x",VLOOKUP($Q636,'TB. Bantuan'!$C$3:$E$28,2,0))</f>
        <v>N</v>
      </c>
      <c r="AP636" s="342" t="str">
        <f>IF(ISERROR(VLOOKUP($Y636,'TB. Bantuan'!$C$3:$E$28,2,0)=0),"x",VLOOKUP($Y636,'TB. Bantuan'!$C$3:$E$28,2,0))</f>
        <v>N</v>
      </c>
    </row>
    <row r="637" spans="2:42">
      <c r="B637" s="319" t="s">
        <v>21</v>
      </c>
      <c r="C637" s="323">
        <f t="shared" si="91"/>
        <v>631</v>
      </c>
      <c r="D637" s="324" t="s">
        <v>1</v>
      </c>
      <c r="E637" s="324">
        <v>12</v>
      </c>
      <c r="F637" s="324" t="s">
        <v>20</v>
      </c>
      <c r="G637" s="325">
        <v>15</v>
      </c>
      <c r="H637" s="325">
        <v>150</v>
      </c>
      <c r="I637" s="327" t="s">
        <v>23</v>
      </c>
      <c r="K637" s="323">
        <f t="shared" si="89"/>
        <v>631</v>
      </c>
      <c r="L637" s="324" t="s">
        <v>1</v>
      </c>
      <c r="M637" s="324">
        <v>11</v>
      </c>
      <c r="N637" s="324" t="s">
        <v>20</v>
      </c>
      <c r="O637" s="325">
        <v>17</v>
      </c>
      <c r="P637" s="325">
        <v>198</v>
      </c>
      <c r="Q637" s="327" t="s">
        <v>23</v>
      </c>
      <c r="S637" s="323">
        <f t="shared" si="90"/>
        <v>631</v>
      </c>
      <c r="T637" s="324" t="s">
        <v>1</v>
      </c>
      <c r="U637" s="324">
        <v>10</v>
      </c>
      <c r="V637" s="324" t="s">
        <v>20</v>
      </c>
      <c r="W637" s="325">
        <v>24.5</v>
      </c>
      <c r="X637" s="325">
        <v>321</v>
      </c>
      <c r="Y637" s="327" t="s">
        <v>23</v>
      </c>
      <c r="AA637" s="341" t="str">
        <f t="shared" si="83"/>
        <v>x</v>
      </c>
      <c r="AB637" s="342">
        <f t="shared" si="83"/>
        <v>15</v>
      </c>
      <c r="AC637" s="343" t="str">
        <f t="shared" si="84"/>
        <v>x</v>
      </c>
      <c r="AD637" s="343">
        <f t="shared" si="84"/>
        <v>150</v>
      </c>
      <c r="AE637" s="342" t="str">
        <f t="shared" si="85"/>
        <v>x</v>
      </c>
      <c r="AF637" s="342">
        <f t="shared" si="85"/>
        <v>17</v>
      </c>
      <c r="AG637" s="343" t="str">
        <f t="shared" si="86"/>
        <v>x</v>
      </c>
      <c r="AH637" s="343">
        <f t="shared" si="86"/>
        <v>198</v>
      </c>
      <c r="AI637" s="342" t="str">
        <f t="shared" si="87"/>
        <v>x</v>
      </c>
      <c r="AJ637" s="342">
        <f t="shared" si="87"/>
        <v>24.5</v>
      </c>
      <c r="AK637" s="343" t="str">
        <f t="shared" si="88"/>
        <v>x</v>
      </c>
      <c r="AL637" s="348">
        <f t="shared" si="88"/>
        <v>321</v>
      </c>
      <c r="AN637" s="342" t="str">
        <f>IF(ISERROR(VLOOKUP($I637,'TB. Bantuan'!$C$3:$E$28,2,0)=0),"x",VLOOKUP($I637,'TB. Bantuan'!$C$3:$E$28,2,0))</f>
        <v>N</v>
      </c>
      <c r="AO637" s="342" t="str">
        <f>IF(ISERROR(VLOOKUP($Q637,'TB. Bantuan'!$C$3:$E$28,2,0)=0),"x",VLOOKUP($Q637,'TB. Bantuan'!$C$3:$E$28,2,0))</f>
        <v>N</v>
      </c>
      <c r="AP637" s="342" t="str">
        <f>IF(ISERROR(VLOOKUP($Y637,'TB. Bantuan'!$C$3:$E$28,2,0)=0),"x",VLOOKUP($Y637,'TB. Bantuan'!$C$3:$E$28,2,0))</f>
        <v>N</v>
      </c>
    </row>
    <row r="638" spans="2:42">
      <c r="B638" s="319" t="s">
        <v>21</v>
      </c>
      <c r="C638" s="323">
        <f t="shared" si="91"/>
        <v>632</v>
      </c>
      <c r="D638" s="324" t="s">
        <v>1</v>
      </c>
      <c r="E638" s="324">
        <v>12</v>
      </c>
      <c r="F638" s="324" t="s">
        <v>20</v>
      </c>
      <c r="G638" s="325">
        <v>10</v>
      </c>
      <c r="H638" s="325">
        <v>49</v>
      </c>
      <c r="I638" s="327" t="s">
        <v>23</v>
      </c>
      <c r="K638" s="323">
        <f t="shared" si="89"/>
        <v>632</v>
      </c>
      <c r="L638" s="324" t="s">
        <v>1</v>
      </c>
      <c r="M638" s="324">
        <v>11</v>
      </c>
      <c r="N638" s="324" t="s">
        <v>20</v>
      </c>
      <c r="O638" s="325">
        <v>15</v>
      </c>
      <c r="P638" s="325">
        <v>180</v>
      </c>
      <c r="Q638" s="327" t="s">
        <v>23</v>
      </c>
      <c r="S638" s="323">
        <f t="shared" si="90"/>
        <v>632</v>
      </c>
      <c r="T638" s="324" t="s">
        <v>1</v>
      </c>
      <c r="U638" s="324">
        <v>10</v>
      </c>
      <c r="V638" s="324" t="s">
        <v>20</v>
      </c>
      <c r="W638" s="325">
        <v>19</v>
      </c>
      <c r="X638" s="325">
        <v>226</v>
      </c>
      <c r="Y638" s="327" t="s">
        <v>23</v>
      </c>
      <c r="AA638" s="341" t="str">
        <f t="shared" si="83"/>
        <v>x</v>
      </c>
      <c r="AB638" s="342">
        <f t="shared" si="83"/>
        <v>10</v>
      </c>
      <c r="AC638" s="343" t="str">
        <f t="shared" si="84"/>
        <v>x</v>
      </c>
      <c r="AD638" s="343">
        <f t="shared" si="84"/>
        <v>49</v>
      </c>
      <c r="AE638" s="342" t="str">
        <f t="shared" si="85"/>
        <v>x</v>
      </c>
      <c r="AF638" s="342">
        <f t="shared" si="85"/>
        <v>15</v>
      </c>
      <c r="AG638" s="343" t="str">
        <f t="shared" si="86"/>
        <v>x</v>
      </c>
      <c r="AH638" s="343">
        <f t="shared" si="86"/>
        <v>180</v>
      </c>
      <c r="AI638" s="342" t="str">
        <f t="shared" si="87"/>
        <v>x</v>
      </c>
      <c r="AJ638" s="342">
        <f t="shared" si="87"/>
        <v>19</v>
      </c>
      <c r="AK638" s="343" t="str">
        <f t="shared" si="88"/>
        <v>x</v>
      </c>
      <c r="AL638" s="348">
        <f t="shared" si="88"/>
        <v>226</v>
      </c>
      <c r="AN638" s="342" t="str">
        <f>IF(ISERROR(VLOOKUP($I638,'TB. Bantuan'!$C$3:$E$28,2,0)=0),"x",VLOOKUP($I638,'TB. Bantuan'!$C$3:$E$28,2,0))</f>
        <v>N</v>
      </c>
      <c r="AO638" s="342" t="str">
        <f>IF(ISERROR(VLOOKUP($Q638,'TB. Bantuan'!$C$3:$E$28,2,0)=0),"x",VLOOKUP($Q638,'TB. Bantuan'!$C$3:$E$28,2,0))</f>
        <v>N</v>
      </c>
      <c r="AP638" s="342" t="str">
        <f>IF(ISERROR(VLOOKUP($Y638,'TB. Bantuan'!$C$3:$E$28,2,0)=0),"x",VLOOKUP($Y638,'TB. Bantuan'!$C$3:$E$28,2,0))</f>
        <v>N</v>
      </c>
    </row>
    <row r="639" spans="2:42">
      <c r="B639" s="319" t="s">
        <v>21</v>
      </c>
      <c r="C639" s="323">
        <f t="shared" si="91"/>
        <v>633</v>
      </c>
      <c r="D639" s="324" t="s">
        <v>1</v>
      </c>
      <c r="E639" s="324">
        <v>12</v>
      </c>
      <c r="F639" s="324" t="s">
        <v>20</v>
      </c>
      <c r="G639" s="325">
        <v>15</v>
      </c>
      <c r="H639" s="325">
        <v>147</v>
      </c>
      <c r="I639" s="327" t="s">
        <v>23</v>
      </c>
      <c r="K639" s="323">
        <f t="shared" si="89"/>
        <v>633</v>
      </c>
      <c r="L639" s="324" t="s">
        <v>1</v>
      </c>
      <c r="M639" s="324">
        <v>11</v>
      </c>
      <c r="N639" s="324" t="s">
        <v>20</v>
      </c>
      <c r="O639" s="325">
        <v>18</v>
      </c>
      <c r="P639" s="325">
        <v>204</v>
      </c>
      <c r="Q639" s="327" t="s">
        <v>23</v>
      </c>
      <c r="S639" s="323">
        <f t="shared" si="90"/>
        <v>633</v>
      </c>
      <c r="T639" s="324" t="s">
        <v>1</v>
      </c>
      <c r="U639" s="324">
        <v>10</v>
      </c>
      <c r="V639" s="324" t="s">
        <v>20</v>
      </c>
      <c r="W639" s="325">
        <v>21</v>
      </c>
      <c r="X639" s="325">
        <v>331</v>
      </c>
      <c r="Y639" s="327" t="s">
        <v>23</v>
      </c>
      <c r="AA639" s="341" t="str">
        <f t="shared" si="83"/>
        <v>x</v>
      </c>
      <c r="AB639" s="342">
        <f t="shared" si="83"/>
        <v>15</v>
      </c>
      <c r="AC639" s="343" t="str">
        <f t="shared" si="84"/>
        <v>x</v>
      </c>
      <c r="AD639" s="343">
        <f t="shared" si="84"/>
        <v>147</v>
      </c>
      <c r="AE639" s="342" t="str">
        <f t="shared" si="85"/>
        <v>x</v>
      </c>
      <c r="AF639" s="342">
        <f t="shared" si="85"/>
        <v>18</v>
      </c>
      <c r="AG639" s="343" t="str">
        <f t="shared" si="86"/>
        <v>x</v>
      </c>
      <c r="AH639" s="343">
        <f t="shared" si="86"/>
        <v>204</v>
      </c>
      <c r="AI639" s="342" t="str">
        <f t="shared" si="87"/>
        <v>x</v>
      </c>
      <c r="AJ639" s="342">
        <f t="shared" si="87"/>
        <v>21</v>
      </c>
      <c r="AK639" s="343" t="str">
        <f t="shared" si="88"/>
        <v>x</v>
      </c>
      <c r="AL639" s="348">
        <f t="shared" si="88"/>
        <v>331</v>
      </c>
      <c r="AN639" s="342" t="str">
        <f>IF(ISERROR(VLOOKUP($I639,'TB. Bantuan'!$C$3:$E$28,2,0)=0),"x",VLOOKUP($I639,'TB. Bantuan'!$C$3:$E$28,2,0))</f>
        <v>N</v>
      </c>
      <c r="AO639" s="342" t="str">
        <f>IF(ISERROR(VLOOKUP($Q639,'TB. Bantuan'!$C$3:$E$28,2,0)=0),"x",VLOOKUP($Q639,'TB. Bantuan'!$C$3:$E$28,2,0))</f>
        <v>N</v>
      </c>
      <c r="AP639" s="342" t="str">
        <f>IF(ISERROR(VLOOKUP($Y639,'TB. Bantuan'!$C$3:$E$28,2,0)=0),"x",VLOOKUP($Y639,'TB. Bantuan'!$C$3:$E$28,2,0))</f>
        <v>N</v>
      </c>
    </row>
    <row r="640" spans="2:42">
      <c r="B640" s="319" t="s">
        <v>21</v>
      </c>
      <c r="C640" s="323">
        <f t="shared" si="91"/>
        <v>634</v>
      </c>
      <c r="D640" s="324" t="s">
        <v>1</v>
      </c>
      <c r="E640" s="324">
        <v>12</v>
      </c>
      <c r="F640" s="324" t="s">
        <v>20</v>
      </c>
      <c r="G640" s="325">
        <v>15</v>
      </c>
      <c r="H640" s="325">
        <v>94</v>
      </c>
      <c r="I640" s="327" t="s">
        <v>23</v>
      </c>
      <c r="K640" s="323">
        <f t="shared" si="89"/>
        <v>634</v>
      </c>
      <c r="L640" s="324" t="s">
        <v>1</v>
      </c>
      <c r="M640" s="324">
        <v>11</v>
      </c>
      <c r="N640" s="324" t="s">
        <v>20</v>
      </c>
      <c r="O640" s="325">
        <v>20.5</v>
      </c>
      <c r="P640" s="325">
        <v>246</v>
      </c>
      <c r="Q640" s="327" t="s">
        <v>23</v>
      </c>
      <c r="S640" s="323">
        <f t="shared" si="90"/>
        <v>634</v>
      </c>
      <c r="T640" s="324" t="s">
        <v>1</v>
      </c>
      <c r="U640" s="324">
        <v>10</v>
      </c>
      <c r="V640" s="324" t="s">
        <v>20</v>
      </c>
      <c r="W640" s="325">
        <v>20</v>
      </c>
      <c r="X640" s="325">
        <v>248</v>
      </c>
      <c r="Y640" s="327" t="s">
        <v>23</v>
      </c>
      <c r="AA640" s="341" t="str">
        <f t="shared" si="83"/>
        <v>x</v>
      </c>
      <c r="AB640" s="342">
        <f t="shared" si="83"/>
        <v>15</v>
      </c>
      <c r="AC640" s="343" t="str">
        <f t="shared" si="84"/>
        <v>x</v>
      </c>
      <c r="AD640" s="343">
        <f t="shared" si="84"/>
        <v>94</v>
      </c>
      <c r="AE640" s="342" t="str">
        <f t="shared" si="85"/>
        <v>x</v>
      </c>
      <c r="AF640" s="342">
        <f t="shared" si="85"/>
        <v>20.5</v>
      </c>
      <c r="AG640" s="343" t="str">
        <f t="shared" si="86"/>
        <v>x</v>
      </c>
      <c r="AH640" s="343">
        <f t="shared" si="86"/>
        <v>246</v>
      </c>
      <c r="AI640" s="342" t="str">
        <f t="shared" si="87"/>
        <v>x</v>
      </c>
      <c r="AJ640" s="342">
        <f t="shared" si="87"/>
        <v>20</v>
      </c>
      <c r="AK640" s="343" t="str">
        <f t="shared" si="88"/>
        <v>x</v>
      </c>
      <c r="AL640" s="348">
        <f t="shared" si="88"/>
        <v>248</v>
      </c>
      <c r="AN640" s="342" t="str">
        <f>IF(ISERROR(VLOOKUP($I640,'TB. Bantuan'!$C$3:$E$28,2,0)=0),"x",VLOOKUP($I640,'TB. Bantuan'!$C$3:$E$28,2,0))</f>
        <v>N</v>
      </c>
      <c r="AO640" s="342" t="str">
        <f>IF(ISERROR(VLOOKUP($Q640,'TB. Bantuan'!$C$3:$E$28,2,0)=0),"x",VLOOKUP($Q640,'TB. Bantuan'!$C$3:$E$28,2,0))</f>
        <v>N</v>
      </c>
      <c r="AP640" s="342" t="str">
        <f>IF(ISERROR(VLOOKUP($Y640,'TB. Bantuan'!$C$3:$E$28,2,0)=0),"x",VLOOKUP($Y640,'TB. Bantuan'!$C$3:$E$28,2,0))</f>
        <v>N</v>
      </c>
    </row>
    <row r="641" spans="2:42">
      <c r="B641" s="319" t="s">
        <v>21</v>
      </c>
      <c r="C641" s="323">
        <f t="shared" si="91"/>
        <v>635</v>
      </c>
      <c r="D641" s="324" t="s">
        <v>1</v>
      </c>
      <c r="E641" s="324">
        <v>12</v>
      </c>
      <c r="F641" s="324" t="s">
        <v>20</v>
      </c>
      <c r="G641" s="325">
        <v>16</v>
      </c>
      <c r="H641" s="325">
        <v>198</v>
      </c>
      <c r="I641" s="327" t="s">
        <v>23</v>
      </c>
      <c r="K641" s="323">
        <f t="shared" si="89"/>
        <v>635</v>
      </c>
      <c r="L641" s="324" t="s">
        <v>1</v>
      </c>
      <c r="M641" s="324">
        <v>11</v>
      </c>
      <c r="N641" s="324" t="s">
        <v>20</v>
      </c>
      <c r="O641" s="325">
        <v>20</v>
      </c>
      <c r="P641" s="325">
        <v>119</v>
      </c>
      <c r="Q641" s="327" t="s">
        <v>23</v>
      </c>
      <c r="S641" s="323">
        <f t="shared" si="90"/>
        <v>635</v>
      </c>
      <c r="T641" s="324" t="s">
        <v>1</v>
      </c>
      <c r="U641" s="324">
        <v>10</v>
      </c>
      <c r="V641" s="324" t="s">
        <v>20</v>
      </c>
      <c r="W641" s="325">
        <v>14</v>
      </c>
      <c r="X641" s="325">
        <v>148</v>
      </c>
      <c r="Y641" s="327" t="s">
        <v>24</v>
      </c>
      <c r="AA641" s="341" t="str">
        <f t="shared" si="83"/>
        <v>x</v>
      </c>
      <c r="AB641" s="342">
        <f t="shared" si="83"/>
        <v>16</v>
      </c>
      <c r="AC641" s="343" t="str">
        <f t="shared" si="84"/>
        <v>x</v>
      </c>
      <c r="AD641" s="343">
        <f t="shared" si="84"/>
        <v>198</v>
      </c>
      <c r="AE641" s="342" t="str">
        <f t="shared" si="85"/>
        <v>x</v>
      </c>
      <c r="AF641" s="342">
        <f t="shared" si="85"/>
        <v>20</v>
      </c>
      <c r="AG641" s="343" t="str">
        <f t="shared" si="86"/>
        <v>x</v>
      </c>
      <c r="AH641" s="343">
        <f t="shared" si="86"/>
        <v>119</v>
      </c>
      <c r="AI641" s="342" t="str">
        <f t="shared" si="87"/>
        <v>x</v>
      </c>
      <c r="AJ641" s="342">
        <f t="shared" si="87"/>
        <v>14</v>
      </c>
      <c r="AK641" s="343" t="str">
        <f t="shared" si="88"/>
        <v>x</v>
      </c>
      <c r="AL641" s="348">
        <f t="shared" si="88"/>
        <v>148</v>
      </c>
      <c r="AN641" s="342" t="str">
        <f>IF(ISERROR(VLOOKUP($I641,'TB. Bantuan'!$C$3:$E$28,2,0)=0),"x",VLOOKUP($I641,'TB. Bantuan'!$C$3:$E$28,2,0))</f>
        <v>N</v>
      </c>
      <c r="AO641" s="342" t="str">
        <f>IF(ISERROR(VLOOKUP($Q641,'TB. Bantuan'!$C$3:$E$28,2,0)=0),"x",VLOOKUP($Q641,'TB. Bantuan'!$C$3:$E$28,2,0))</f>
        <v>N</v>
      </c>
      <c r="AP641" s="342" t="str">
        <f>IF(ISERROR(VLOOKUP($Y641,'TB. Bantuan'!$C$3:$E$28,2,0)=0),"x",VLOOKUP($Y641,'TB. Bantuan'!$C$3:$E$28,2,0))</f>
        <v>DT</v>
      </c>
    </row>
    <row r="642" spans="2:42">
      <c r="B642" s="319" t="s">
        <v>21</v>
      </c>
      <c r="C642" s="323">
        <f t="shared" si="91"/>
        <v>636</v>
      </c>
      <c r="D642" s="324" t="s">
        <v>1</v>
      </c>
      <c r="E642" s="324">
        <v>12</v>
      </c>
      <c r="F642" s="324" t="s">
        <v>20</v>
      </c>
      <c r="G642" s="325">
        <v>21</v>
      </c>
      <c r="H642" s="325">
        <v>258</v>
      </c>
      <c r="I642" s="327" t="s">
        <v>23</v>
      </c>
      <c r="K642" s="323">
        <f t="shared" si="89"/>
        <v>636</v>
      </c>
      <c r="L642" s="324" t="s">
        <v>1</v>
      </c>
      <c r="M642" s="324">
        <v>11</v>
      </c>
      <c r="N642" s="324" t="s">
        <v>20</v>
      </c>
      <c r="O642" s="325">
        <v>19</v>
      </c>
      <c r="P642" s="325">
        <v>252</v>
      </c>
      <c r="Q642" s="327" t="s">
        <v>23</v>
      </c>
      <c r="S642" s="323">
        <f t="shared" si="90"/>
        <v>636</v>
      </c>
      <c r="T642" s="324" t="s">
        <v>1</v>
      </c>
      <c r="U642" s="324">
        <v>10</v>
      </c>
      <c r="V642" s="324" t="s">
        <v>20</v>
      </c>
      <c r="W642" s="325">
        <v>16</v>
      </c>
      <c r="X642" s="325">
        <v>92</v>
      </c>
      <c r="Y642" s="327" t="s">
        <v>23</v>
      </c>
      <c r="AA642" s="341" t="str">
        <f t="shared" si="83"/>
        <v>x</v>
      </c>
      <c r="AB642" s="342">
        <f t="shared" si="83"/>
        <v>21</v>
      </c>
      <c r="AC642" s="343" t="str">
        <f t="shared" si="84"/>
        <v>x</v>
      </c>
      <c r="AD642" s="343">
        <f t="shared" si="84"/>
        <v>258</v>
      </c>
      <c r="AE642" s="342" t="str">
        <f t="shared" si="85"/>
        <v>x</v>
      </c>
      <c r="AF642" s="342">
        <f t="shared" si="85"/>
        <v>19</v>
      </c>
      <c r="AG642" s="343" t="str">
        <f t="shared" si="86"/>
        <v>x</v>
      </c>
      <c r="AH642" s="343">
        <f t="shared" si="86"/>
        <v>252</v>
      </c>
      <c r="AI642" s="342" t="str">
        <f t="shared" si="87"/>
        <v>x</v>
      </c>
      <c r="AJ642" s="342">
        <f t="shared" si="87"/>
        <v>16</v>
      </c>
      <c r="AK642" s="343" t="str">
        <f t="shared" si="88"/>
        <v>x</v>
      </c>
      <c r="AL642" s="348">
        <f t="shared" si="88"/>
        <v>92</v>
      </c>
      <c r="AN642" s="342" t="str">
        <f>IF(ISERROR(VLOOKUP($I642,'TB. Bantuan'!$C$3:$E$28,2,0)=0),"x",VLOOKUP($I642,'TB. Bantuan'!$C$3:$E$28,2,0))</f>
        <v>N</v>
      </c>
      <c r="AO642" s="342" t="str">
        <f>IF(ISERROR(VLOOKUP($Q642,'TB. Bantuan'!$C$3:$E$28,2,0)=0),"x",VLOOKUP($Q642,'TB. Bantuan'!$C$3:$E$28,2,0))</f>
        <v>N</v>
      </c>
      <c r="AP642" s="342" t="str">
        <f>IF(ISERROR(VLOOKUP($Y642,'TB. Bantuan'!$C$3:$E$28,2,0)=0),"x",VLOOKUP($Y642,'TB. Bantuan'!$C$3:$E$28,2,0))</f>
        <v>N</v>
      </c>
    </row>
    <row r="643" spans="2:42">
      <c r="B643" s="319" t="s">
        <v>21</v>
      </c>
      <c r="C643" s="323">
        <f t="shared" si="91"/>
        <v>637</v>
      </c>
      <c r="D643" s="324" t="s">
        <v>1</v>
      </c>
      <c r="E643" s="324">
        <v>12</v>
      </c>
      <c r="F643" s="324" t="s">
        <v>20</v>
      </c>
      <c r="G643" s="325">
        <v>18</v>
      </c>
      <c r="H643" s="325">
        <v>141</v>
      </c>
      <c r="I643" s="327" t="s">
        <v>23</v>
      </c>
      <c r="K643" s="323">
        <f t="shared" si="89"/>
        <v>637</v>
      </c>
      <c r="L643" s="324" t="s">
        <v>1</v>
      </c>
      <c r="M643" s="324">
        <v>11</v>
      </c>
      <c r="N643" s="324" t="s">
        <v>20</v>
      </c>
      <c r="O643" s="325">
        <v>18</v>
      </c>
      <c r="P643" s="325">
        <v>168</v>
      </c>
      <c r="Q643" s="327" t="s">
        <v>23</v>
      </c>
      <c r="S643" s="323">
        <f t="shared" si="90"/>
        <v>637</v>
      </c>
      <c r="T643" s="324" t="s">
        <v>1</v>
      </c>
      <c r="U643" s="324">
        <v>10</v>
      </c>
      <c r="V643" s="324" t="s">
        <v>20</v>
      </c>
      <c r="W643" s="325">
        <v>19</v>
      </c>
      <c r="X643" s="325">
        <v>138</v>
      </c>
      <c r="Y643" s="327" t="s">
        <v>23</v>
      </c>
      <c r="AA643" s="341" t="str">
        <f t="shared" si="83"/>
        <v>x</v>
      </c>
      <c r="AB643" s="342">
        <f t="shared" si="83"/>
        <v>18</v>
      </c>
      <c r="AC643" s="343" t="str">
        <f t="shared" si="84"/>
        <v>x</v>
      </c>
      <c r="AD643" s="343">
        <f t="shared" si="84"/>
        <v>141</v>
      </c>
      <c r="AE643" s="342" t="str">
        <f t="shared" si="85"/>
        <v>x</v>
      </c>
      <c r="AF643" s="342">
        <f t="shared" si="85"/>
        <v>18</v>
      </c>
      <c r="AG643" s="343" t="str">
        <f t="shared" si="86"/>
        <v>x</v>
      </c>
      <c r="AH643" s="343">
        <f t="shared" si="86"/>
        <v>168</v>
      </c>
      <c r="AI643" s="342" t="str">
        <f t="shared" si="87"/>
        <v>x</v>
      </c>
      <c r="AJ643" s="342">
        <f t="shared" si="87"/>
        <v>19</v>
      </c>
      <c r="AK643" s="343" t="str">
        <f t="shared" si="88"/>
        <v>x</v>
      </c>
      <c r="AL643" s="348">
        <f t="shared" si="88"/>
        <v>138</v>
      </c>
      <c r="AN643" s="342" t="str">
        <f>IF(ISERROR(VLOOKUP($I643,'TB. Bantuan'!$C$3:$E$28,2,0)=0),"x",VLOOKUP($I643,'TB. Bantuan'!$C$3:$E$28,2,0))</f>
        <v>N</v>
      </c>
      <c r="AO643" s="342" t="str">
        <f>IF(ISERROR(VLOOKUP($Q643,'TB. Bantuan'!$C$3:$E$28,2,0)=0),"x",VLOOKUP($Q643,'TB. Bantuan'!$C$3:$E$28,2,0))</f>
        <v>N</v>
      </c>
      <c r="AP643" s="342" t="str">
        <f>IF(ISERROR(VLOOKUP($Y643,'TB. Bantuan'!$C$3:$E$28,2,0)=0),"x",VLOOKUP($Y643,'TB. Bantuan'!$C$3:$E$28,2,0))</f>
        <v>N</v>
      </c>
    </row>
    <row r="644" spans="2:42">
      <c r="B644" s="319" t="s">
        <v>21</v>
      </c>
      <c r="C644" s="323">
        <f t="shared" si="91"/>
        <v>638</v>
      </c>
      <c r="D644" s="324" t="s">
        <v>1</v>
      </c>
      <c r="E644" s="324">
        <v>12</v>
      </c>
      <c r="F644" s="324" t="s">
        <v>20</v>
      </c>
      <c r="G644" s="325">
        <v>21</v>
      </c>
      <c r="H644" s="325">
        <v>222</v>
      </c>
      <c r="I644" s="327" t="s">
        <v>23</v>
      </c>
      <c r="K644" s="323">
        <f t="shared" si="89"/>
        <v>638</v>
      </c>
      <c r="L644" s="324" t="s">
        <v>1</v>
      </c>
      <c r="M644" s="324">
        <v>11</v>
      </c>
      <c r="N644" s="324" t="s">
        <v>20</v>
      </c>
      <c r="O644" s="325">
        <v>18</v>
      </c>
      <c r="P644" s="325">
        <v>121</v>
      </c>
      <c r="Q644" s="327" t="s">
        <v>23</v>
      </c>
      <c r="S644" s="323">
        <f t="shared" si="90"/>
        <v>638</v>
      </c>
      <c r="T644" s="324" t="s">
        <v>1</v>
      </c>
      <c r="U644" s="324">
        <v>10</v>
      </c>
      <c r="V644" s="324" t="s">
        <v>20</v>
      </c>
      <c r="W644" s="325">
        <v>22</v>
      </c>
      <c r="X644" s="325">
        <v>341</v>
      </c>
      <c r="Y644" s="327" t="s">
        <v>22</v>
      </c>
      <c r="AA644" s="341" t="str">
        <f t="shared" si="83"/>
        <v>x</v>
      </c>
      <c r="AB644" s="342">
        <f t="shared" si="83"/>
        <v>21</v>
      </c>
      <c r="AC644" s="343" t="str">
        <f t="shared" si="84"/>
        <v>x</v>
      </c>
      <c r="AD644" s="343">
        <f t="shared" si="84"/>
        <v>222</v>
      </c>
      <c r="AE644" s="342" t="str">
        <f t="shared" si="85"/>
        <v>x</v>
      </c>
      <c r="AF644" s="342">
        <f t="shared" si="85"/>
        <v>18</v>
      </c>
      <c r="AG644" s="343" t="str">
        <f t="shared" si="86"/>
        <v>x</v>
      </c>
      <c r="AH644" s="343">
        <f t="shared" si="86"/>
        <v>121</v>
      </c>
      <c r="AI644" s="342" t="str">
        <f t="shared" si="87"/>
        <v>x</v>
      </c>
      <c r="AJ644" s="342">
        <f t="shared" si="87"/>
        <v>22</v>
      </c>
      <c r="AK644" s="343" t="str">
        <f t="shared" si="88"/>
        <v>x</v>
      </c>
      <c r="AL644" s="348">
        <f t="shared" si="88"/>
        <v>341</v>
      </c>
      <c r="AN644" s="342" t="str">
        <f>IF(ISERROR(VLOOKUP($I644,'TB. Bantuan'!$C$3:$E$28,2,0)=0),"x",VLOOKUP($I644,'TB. Bantuan'!$C$3:$E$28,2,0))</f>
        <v>N</v>
      </c>
      <c r="AO644" s="342" t="str">
        <f>IF(ISERROR(VLOOKUP($Q644,'TB. Bantuan'!$C$3:$E$28,2,0)=0),"x",VLOOKUP($Q644,'TB. Bantuan'!$C$3:$E$28,2,0))</f>
        <v>N</v>
      </c>
      <c r="AP644" s="342" t="str">
        <f>IF(ISERROR(VLOOKUP($Y644,'TB. Bantuan'!$C$3:$E$28,2,0)=0),"x",VLOOKUP($Y644,'TB. Bantuan'!$C$3:$E$28,2,0))</f>
        <v>T2</v>
      </c>
    </row>
    <row r="645" spans="2:42">
      <c r="B645" s="319" t="s">
        <v>21</v>
      </c>
      <c r="C645" s="323">
        <f t="shared" si="91"/>
        <v>639</v>
      </c>
      <c r="D645" s="324" t="s">
        <v>1</v>
      </c>
      <c r="E645" s="324">
        <v>12</v>
      </c>
      <c r="F645" s="324" t="s">
        <v>20</v>
      </c>
      <c r="G645" s="325">
        <v>18</v>
      </c>
      <c r="H645" s="325">
        <v>101</v>
      </c>
      <c r="I645" s="327" t="s">
        <v>24</v>
      </c>
      <c r="K645" s="323">
        <f t="shared" si="89"/>
        <v>639</v>
      </c>
      <c r="L645" s="324" t="s">
        <v>1</v>
      </c>
      <c r="M645" s="324">
        <v>11</v>
      </c>
      <c r="N645" s="324" t="s">
        <v>20</v>
      </c>
      <c r="O645" s="325">
        <v>14</v>
      </c>
      <c r="P645" s="325">
        <v>140</v>
      </c>
      <c r="Q645" s="327" t="s">
        <v>23</v>
      </c>
      <c r="S645" s="323">
        <f t="shared" si="90"/>
        <v>639</v>
      </c>
      <c r="T645" s="324" t="s">
        <v>1</v>
      </c>
      <c r="U645" s="324">
        <v>10</v>
      </c>
      <c r="V645" s="324" t="s">
        <v>20</v>
      </c>
      <c r="W645" s="325">
        <v>19</v>
      </c>
      <c r="X645" s="325">
        <v>240</v>
      </c>
      <c r="Y645" s="327" t="s">
        <v>22</v>
      </c>
      <c r="AA645" s="341" t="str">
        <f t="shared" si="83"/>
        <v>x</v>
      </c>
      <c r="AB645" s="342">
        <f t="shared" si="83"/>
        <v>18</v>
      </c>
      <c r="AC645" s="343" t="str">
        <f t="shared" si="84"/>
        <v>x</v>
      </c>
      <c r="AD645" s="343">
        <f t="shared" si="84"/>
        <v>101</v>
      </c>
      <c r="AE645" s="342" t="str">
        <f t="shared" si="85"/>
        <v>x</v>
      </c>
      <c r="AF645" s="342">
        <f t="shared" si="85"/>
        <v>14</v>
      </c>
      <c r="AG645" s="343" t="str">
        <f t="shared" si="86"/>
        <v>x</v>
      </c>
      <c r="AH645" s="343">
        <f t="shared" si="86"/>
        <v>140</v>
      </c>
      <c r="AI645" s="342" t="str">
        <f t="shared" si="87"/>
        <v>x</v>
      </c>
      <c r="AJ645" s="342">
        <f t="shared" si="87"/>
        <v>19</v>
      </c>
      <c r="AK645" s="343" t="str">
        <f t="shared" si="88"/>
        <v>x</v>
      </c>
      <c r="AL645" s="348">
        <f t="shared" si="88"/>
        <v>240</v>
      </c>
      <c r="AN645" s="342" t="str">
        <f>IF(ISERROR(VLOOKUP($I645,'TB. Bantuan'!$C$3:$E$28,2,0)=0),"x",VLOOKUP($I645,'TB. Bantuan'!$C$3:$E$28,2,0))</f>
        <v>DT</v>
      </c>
      <c r="AO645" s="342" t="str">
        <f>IF(ISERROR(VLOOKUP($Q645,'TB. Bantuan'!$C$3:$E$28,2,0)=0),"x",VLOOKUP($Q645,'TB. Bantuan'!$C$3:$E$28,2,0))</f>
        <v>N</v>
      </c>
      <c r="AP645" s="342" t="str">
        <f>IF(ISERROR(VLOOKUP($Y645,'TB. Bantuan'!$C$3:$E$28,2,0)=0),"x",VLOOKUP($Y645,'TB. Bantuan'!$C$3:$E$28,2,0))</f>
        <v>T2</v>
      </c>
    </row>
    <row r="646" spans="2:42">
      <c r="B646" s="319" t="s">
        <v>21</v>
      </c>
      <c r="C646" s="323">
        <f t="shared" si="91"/>
        <v>640</v>
      </c>
      <c r="D646" s="324" t="s">
        <v>1</v>
      </c>
      <c r="E646" s="324">
        <v>12</v>
      </c>
      <c r="F646" s="324" t="s">
        <v>20</v>
      </c>
      <c r="G646" s="325">
        <v>21</v>
      </c>
      <c r="H646" s="325">
        <v>183</v>
      </c>
      <c r="I646" s="327" t="s">
        <v>23</v>
      </c>
      <c r="K646" s="323">
        <f t="shared" si="89"/>
        <v>640</v>
      </c>
      <c r="L646" s="324" t="s">
        <v>1</v>
      </c>
      <c r="M646" s="324">
        <v>11</v>
      </c>
      <c r="N646" s="324" t="s">
        <v>20</v>
      </c>
      <c r="O646" s="325">
        <v>17</v>
      </c>
      <c r="P646" s="325">
        <v>176</v>
      </c>
      <c r="Q646" s="327" t="s">
        <v>24</v>
      </c>
      <c r="S646" s="323">
        <f t="shared" si="90"/>
        <v>640</v>
      </c>
      <c r="T646" s="324" t="s">
        <v>1</v>
      </c>
      <c r="U646" s="324">
        <v>10</v>
      </c>
      <c r="V646" s="324" t="s">
        <v>20</v>
      </c>
      <c r="W646" s="325">
        <v>17</v>
      </c>
      <c r="X646" s="325">
        <v>172</v>
      </c>
      <c r="Y646" s="327" t="s">
        <v>24</v>
      </c>
      <c r="AA646" s="341" t="str">
        <f t="shared" si="83"/>
        <v>x</v>
      </c>
      <c r="AB646" s="342">
        <f t="shared" si="83"/>
        <v>21</v>
      </c>
      <c r="AC646" s="343" t="str">
        <f t="shared" si="84"/>
        <v>x</v>
      </c>
      <c r="AD646" s="343">
        <f t="shared" si="84"/>
        <v>183</v>
      </c>
      <c r="AE646" s="342" t="str">
        <f t="shared" si="85"/>
        <v>x</v>
      </c>
      <c r="AF646" s="342">
        <f t="shared" si="85"/>
        <v>17</v>
      </c>
      <c r="AG646" s="343" t="str">
        <f t="shared" si="86"/>
        <v>x</v>
      </c>
      <c r="AH646" s="343">
        <f t="shared" si="86"/>
        <v>176</v>
      </c>
      <c r="AI646" s="342" t="str">
        <f t="shared" si="87"/>
        <v>x</v>
      </c>
      <c r="AJ646" s="342">
        <f t="shared" si="87"/>
        <v>17</v>
      </c>
      <c r="AK646" s="343" t="str">
        <f t="shared" si="88"/>
        <v>x</v>
      </c>
      <c r="AL646" s="348">
        <f t="shared" si="88"/>
        <v>172</v>
      </c>
      <c r="AN646" s="342" t="str">
        <f>IF(ISERROR(VLOOKUP($I646,'TB. Bantuan'!$C$3:$E$28,2,0)=0),"x",VLOOKUP($I646,'TB. Bantuan'!$C$3:$E$28,2,0))</f>
        <v>N</v>
      </c>
      <c r="AO646" s="342" t="str">
        <f>IF(ISERROR(VLOOKUP($Q646,'TB. Bantuan'!$C$3:$E$28,2,0)=0),"x",VLOOKUP($Q646,'TB. Bantuan'!$C$3:$E$28,2,0))</f>
        <v>DT</v>
      </c>
      <c r="AP646" s="342" t="str">
        <f>IF(ISERROR(VLOOKUP($Y646,'TB. Bantuan'!$C$3:$E$28,2,0)=0),"x",VLOOKUP($Y646,'TB. Bantuan'!$C$3:$E$28,2,0))</f>
        <v>DT</v>
      </c>
    </row>
    <row r="647" spans="2:42">
      <c r="B647" s="319" t="s">
        <v>21</v>
      </c>
      <c r="C647" s="323">
        <f t="shared" si="91"/>
        <v>641</v>
      </c>
      <c r="D647" s="324" t="s">
        <v>1</v>
      </c>
      <c r="E647" s="324">
        <v>12</v>
      </c>
      <c r="F647" s="324" t="s">
        <v>20</v>
      </c>
      <c r="G647" s="325">
        <v>17</v>
      </c>
      <c r="H647" s="325">
        <v>109</v>
      </c>
      <c r="I647" s="327" t="s">
        <v>23</v>
      </c>
      <c r="K647" s="323">
        <f t="shared" si="89"/>
        <v>641</v>
      </c>
      <c r="L647" s="324" t="s">
        <v>1</v>
      </c>
      <c r="M647" s="324">
        <v>11</v>
      </c>
      <c r="N647" s="324" t="s">
        <v>20</v>
      </c>
      <c r="O647" s="325">
        <v>13</v>
      </c>
      <c r="P647" s="325">
        <v>81</v>
      </c>
      <c r="Q647" s="327" t="s">
        <v>23</v>
      </c>
      <c r="S647" s="323">
        <f t="shared" si="90"/>
        <v>641</v>
      </c>
      <c r="T647" s="324" t="s">
        <v>1</v>
      </c>
      <c r="U647" s="324">
        <v>10</v>
      </c>
      <c r="V647" s="324" t="s">
        <v>20</v>
      </c>
      <c r="W647" s="325">
        <v>22</v>
      </c>
      <c r="X647" s="325">
        <v>243</v>
      </c>
      <c r="Y647" s="327" t="s">
        <v>23</v>
      </c>
      <c r="AA647" s="341" t="str">
        <f t="shared" si="83"/>
        <v>x</v>
      </c>
      <c r="AB647" s="342">
        <f t="shared" si="83"/>
        <v>17</v>
      </c>
      <c r="AC647" s="343" t="str">
        <f t="shared" si="84"/>
        <v>x</v>
      </c>
      <c r="AD647" s="343">
        <f t="shared" si="84"/>
        <v>109</v>
      </c>
      <c r="AE647" s="342" t="str">
        <f t="shared" si="85"/>
        <v>x</v>
      </c>
      <c r="AF647" s="342">
        <f t="shared" si="85"/>
        <v>13</v>
      </c>
      <c r="AG647" s="343" t="str">
        <f t="shared" si="86"/>
        <v>x</v>
      </c>
      <c r="AH647" s="343">
        <f t="shared" si="86"/>
        <v>81</v>
      </c>
      <c r="AI647" s="342" t="str">
        <f t="shared" si="87"/>
        <v>x</v>
      </c>
      <c r="AJ647" s="342">
        <f t="shared" si="87"/>
        <v>22</v>
      </c>
      <c r="AK647" s="343" t="str">
        <f t="shared" si="88"/>
        <v>x</v>
      </c>
      <c r="AL647" s="348">
        <f t="shared" si="88"/>
        <v>243</v>
      </c>
      <c r="AN647" s="342" t="str">
        <f>IF(ISERROR(VLOOKUP($I647,'TB. Bantuan'!$C$3:$E$28,2,0)=0),"x",VLOOKUP($I647,'TB. Bantuan'!$C$3:$E$28,2,0))</f>
        <v>N</v>
      </c>
      <c r="AO647" s="342" t="str">
        <f>IF(ISERROR(VLOOKUP($Q647,'TB. Bantuan'!$C$3:$E$28,2,0)=0),"x",VLOOKUP($Q647,'TB. Bantuan'!$C$3:$E$28,2,0))</f>
        <v>N</v>
      </c>
      <c r="AP647" s="342" t="str">
        <f>IF(ISERROR(VLOOKUP($Y647,'TB. Bantuan'!$C$3:$E$28,2,0)=0),"x",VLOOKUP($Y647,'TB. Bantuan'!$C$3:$E$28,2,0))</f>
        <v>N</v>
      </c>
    </row>
    <row r="648" spans="2:42">
      <c r="B648" s="319" t="s">
        <v>21</v>
      </c>
      <c r="C648" s="323">
        <f t="shared" si="91"/>
        <v>642</v>
      </c>
      <c r="D648" s="324" t="s">
        <v>1</v>
      </c>
      <c r="E648" s="324">
        <v>12</v>
      </c>
      <c r="F648" s="324" t="s">
        <v>20</v>
      </c>
      <c r="G648" s="325">
        <v>19</v>
      </c>
      <c r="H648" s="325">
        <v>133</v>
      </c>
      <c r="I648" s="327" t="s">
        <v>23</v>
      </c>
      <c r="K648" s="323">
        <f t="shared" si="89"/>
        <v>642</v>
      </c>
      <c r="L648" s="324" t="s">
        <v>1</v>
      </c>
      <c r="M648" s="324">
        <v>11</v>
      </c>
      <c r="N648" s="324" t="s">
        <v>20</v>
      </c>
      <c r="O648" s="325">
        <v>10</v>
      </c>
      <c r="P648" s="325">
        <v>883</v>
      </c>
      <c r="Q648" s="327" t="s">
        <v>23</v>
      </c>
      <c r="S648" s="323">
        <f t="shared" si="90"/>
        <v>642</v>
      </c>
      <c r="T648" s="324" t="s">
        <v>1</v>
      </c>
      <c r="U648" s="324">
        <v>10</v>
      </c>
      <c r="V648" s="324" t="s">
        <v>20</v>
      </c>
      <c r="W648" s="325">
        <v>20</v>
      </c>
      <c r="X648" s="325">
        <v>153</v>
      </c>
      <c r="Y648" s="327" t="s">
        <v>23</v>
      </c>
      <c r="AA648" s="341" t="str">
        <f t="shared" ref="AA648:AB711" si="92">IF($F648=AA$5,$G648,"x")</f>
        <v>x</v>
      </c>
      <c r="AB648" s="342">
        <f t="shared" si="92"/>
        <v>19</v>
      </c>
      <c r="AC648" s="343" t="str">
        <f t="shared" ref="AC648:AD711" si="93">IF($F648=AC$5,$H648,"x")</f>
        <v>x</v>
      </c>
      <c r="AD648" s="343">
        <f t="shared" si="93"/>
        <v>133</v>
      </c>
      <c r="AE648" s="342" t="str">
        <f t="shared" ref="AE648:AF711" si="94">IF($N648=AE$5,$O648,"x")</f>
        <v>x</v>
      </c>
      <c r="AF648" s="342">
        <f t="shared" si="94"/>
        <v>10</v>
      </c>
      <c r="AG648" s="343" t="str">
        <f t="shared" ref="AG648:AH711" si="95">IF($N648=AG$5,$P648,"x")</f>
        <v>x</v>
      </c>
      <c r="AH648" s="343">
        <f t="shared" si="95"/>
        <v>883</v>
      </c>
      <c r="AI648" s="342" t="str">
        <f t="shared" ref="AI648:AJ711" si="96">IF($V648=AI$5,$W648,"x")</f>
        <v>x</v>
      </c>
      <c r="AJ648" s="342">
        <f t="shared" si="96"/>
        <v>20</v>
      </c>
      <c r="AK648" s="343" t="str">
        <f t="shared" ref="AK648:AL711" si="97">IF($V648=AK$5,$X648,"x")</f>
        <v>x</v>
      </c>
      <c r="AL648" s="348">
        <f t="shared" si="97"/>
        <v>153</v>
      </c>
      <c r="AN648" s="342" t="str">
        <f>IF(ISERROR(VLOOKUP($I648,'TB. Bantuan'!$C$3:$E$28,2,0)=0),"x",VLOOKUP($I648,'TB. Bantuan'!$C$3:$E$28,2,0))</f>
        <v>N</v>
      </c>
      <c r="AO648" s="342" t="str">
        <f>IF(ISERROR(VLOOKUP($Q648,'TB. Bantuan'!$C$3:$E$28,2,0)=0),"x",VLOOKUP($Q648,'TB. Bantuan'!$C$3:$E$28,2,0))</f>
        <v>N</v>
      </c>
      <c r="AP648" s="342" t="str">
        <f>IF(ISERROR(VLOOKUP($Y648,'TB. Bantuan'!$C$3:$E$28,2,0)=0),"x",VLOOKUP($Y648,'TB. Bantuan'!$C$3:$E$28,2,0))</f>
        <v>N</v>
      </c>
    </row>
    <row r="649" spans="2:42">
      <c r="B649" s="319" t="s">
        <v>21</v>
      </c>
      <c r="C649" s="323">
        <f t="shared" si="91"/>
        <v>643</v>
      </c>
      <c r="D649" s="324" t="s">
        <v>1</v>
      </c>
      <c r="E649" s="324">
        <v>12</v>
      </c>
      <c r="F649" s="324" t="s">
        <v>20</v>
      </c>
      <c r="G649" s="325">
        <v>24</v>
      </c>
      <c r="H649" s="325">
        <v>183</v>
      </c>
      <c r="I649" s="327" t="s">
        <v>23</v>
      </c>
      <c r="K649" s="323">
        <f t="shared" ref="K649:K712" si="98">K648+1</f>
        <v>643</v>
      </c>
      <c r="L649" s="324" t="s">
        <v>1</v>
      </c>
      <c r="M649" s="324">
        <v>11</v>
      </c>
      <c r="N649" s="324" t="s">
        <v>20</v>
      </c>
      <c r="O649" s="325">
        <v>12</v>
      </c>
      <c r="P649" s="325">
        <v>98</v>
      </c>
      <c r="Q649" s="327" t="s">
        <v>23</v>
      </c>
      <c r="S649" s="323">
        <f t="shared" ref="S649:S712" si="99">S648+1</f>
        <v>643</v>
      </c>
      <c r="T649" s="324" t="s">
        <v>1</v>
      </c>
      <c r="U649" s="324">
        <v>10</v>
      </c>
      <c r="V649" s="324" t="s">
        <v>20</v>
      </c>
      <c r="W649" s="325">
        <v>15</v>
      </c>
      <c r="X649" s="325">
        <v>79</v>
      </c>
      <c r="Y649" s="327" t="s">
        <v>23</v>
      </c>
      <c r="AA649" s="341" t="str">
        <f t="shared" si="92"/>
        <v>x</v>
      </c>
      <c r="AB649" s="342">
        <f t="shared" si="92"/>
        <v>24</v>
      </c>
      <c r="AC649" s="343" t="str">
        <f t="shared" si="93"/>
        <v>x</v>
      </c>
      <c r="AD649" s="343">
        <f t="shared" si="93"/>
        <v>183</v>
      </c>
      <c r="AE649" s="342" t="str">
        <f t="shared" si="94"/>
        <v>x</v>
      </c>
      <c r="AF649" s="342">
        <f t="shared" si="94"/>
        <v>12</v>
      </c>
      <c r="AG649" s="343" t="str">
        <f t="shared" si="95"/>
        <v>x</v>
      </c>
      <c r="AH649" s="343">
        <f t="shared" si="95"/>
        <v>98</v>
      </c>
      <c r="AI649" s="342" t="str">
        <f t="shared" si="96"/>
        <v>x</v>
      </c>
      <c r="AJ649" s="342">
        <f t="shared" si="96"/>
        <v>15</v>
      </c>
      <c r="AK649" s="343" t="str">
        <f t="shared" si="97"/>
        <v>x</v>
      </c>
      <c r="AL649" s="348">
        <f t="shared" si="97"/>
        <v>79</v>
      </c>
      <c r="AN649" s="342" t="str">
        <f>IF(ISERROR(VLOOKUP($I649,'TB. Bantuan'!$C$3:$E$28,2,0)=0),"x",VLOOKUP($I649,'TB. Bantuan'!$C$3:$E$28,2,0))</f>
        <v>N</v>
      </c>
      <c r="AO649" s="342" t="str">
        <f>IF(ISERROR(VLOOKUP($Q649,'TB. Bantuan'!$C$3:$E$28,2,0)=0),"x",VLOOKUP($Q649,'TB. Bantuan'!$C$3:$E$28,2,0))</f>
        <v>N</v>
      </c>
      <c r="AP649" s="342" t="str">
        <f>IF(ISERROR(VLOOKUP($Y649,'TB. Bantuan'!$C$3:$E$28,2,0)=0),"x",VLOOKUP($Y649,'TB. Bantuan'!$C$3:$E$28,2,0))</f>
        <v>N</v>
      </c>
    </row>
    <row r="650" spans="2:42">
      <c r="B650" s="319" t="s">
        <v>21</v>
      </c>
      <c r="C650" s="323">
        <f t="shared" si="91"/>
        <v>644</v>
      </c>
      <c r="D650" s="324" t="s">
        <v>1</v>
      </c>
      <c r="E650" s="324">
        <v>12</v>
      </c>
      <c r="F650" s="324" t="s">
        <v>20</v>
      </c>
      <c r="G650" s="325">
        <v>16</v>
      </c>
      <c r="H650" s="325">
        <v>218</v>
      </c>
      <c r="I650" s="327" t="s">
        <v>23</v>
      </c>
      <c r="K650" s="323">
        <f t="shared" si="98"/>
        <v>644</v>
      </c>
      <c r="L650" s="324" t="s">
        <v>1</v>
      </c>
      <c r="M650" s="324">
        <v>11</v>
      </c>
      <c r="N650" s="324" t="s">
        <v>20</v>
      </c>
      <c r="O650" s="325">
        <v>14</v>
      </c>
      <c r="P650" s="325">
        <v>180</v>
      </c>
      <c r="Q650" s="327" t="s">
        <v>23</v>
      </c>
      <c r="S650" s="323">
        <f t="shared" si="99"/>
        <v>644</v>
      </c>
      <c r="T650" s="324" t="s">
        <v>1</v>
      </c>
      <c r="U650" s="324">
        <v>10</v>
      </c>
      <c r="V650" s="324" t="s">
        <v>20</v>
      </c>
      <c r="W650" s="325">
        <v>16</v>
      </c>
      <c r="X650" s="325">
        <v>138</v>
      </c>
      <c r="Y650" s="327" t="s">
        <v>23</v>
      </c>
      <c r="AA650" s="341" t="str">
        <f t="shared" si="92"/>
        <v>x</v>
      </c>
      <c r="AB650" s="342">
        <f t="shared" si="92"/>
        <v>16</v>
      </c>
      <c r="AC650" s="343" t="str">
        <f t="shared" si="93"/>
        <v>x</v>
      </c>
      <c r="AD650" s="343">
        <f t="shared" si="93"/>
        <v>218</v>
      </c>
      <c r="AE650" s="342" t="str">
        <f t="shared" si="94"/>
        <v>x</v>
      </c>
      <c r="AF650" s="342">
        <f t="shared" si="94"/>
        <v>14</v>
      </c>
      <c r="AG650" s="343" t="str">
        <f t="shared" si="95"/>
        <v>x</v>
      </c>
      <c r="AH650" s="343">
        <f t="shared" si="95"/>
        <v>180</v>
      </c>
      <c r="AI650" s="342" t="str">
        <f t="shared" si="96"/>
        <v>x</v>
      </c>
      <c r="AJ650" s="342">
        <f t="shared" si="96"/>
        <v>16</v>
      </c>
      <c r="AK650" s="343" t="str">
        <f t="shared" si="97"/>
        <v>x</v>
      </c>
      <c r="AL650" s="348">
        <f t="shared" si="97"/>
        <v>138</v>
      </c>
      <c r="AN650" s="342" t="str">
        <f>IF(ISERROR(VLOOKUP($I650,'TB. Bantuan'!$C$3:$E$28,2,0)=0),"x",VLOOKUP($I650,'TB. Bantuan'!$C$3:$E$28,2,0))</f>
        <v>N</v>
      </c>
      <c r="AO650" s="342" t="str">
        <f>IF(ISERROR(VLOOKUP($Q650,'TB. Bantuan'!$C$3:$E$28,2,0)=0),"x",VLOOKUP($Q650,'TB. Bantuan'!$C$3:$E$28,2,0))</f>
        <v>N</v>
      </c>
      <c r="AP650" s="342" t="str">
        <f>IF(ISERROR(VLOOKUP($Y650,'TB. Bantuan'!$C$3:$E$28,2,0)=0),"x",VLOOKUP($Y650,'TB. Bantuan'!$C$3:$E$28,2,0))</f>
        <v>N</v>
      </c>
    </row>
    <row r="651" spans="2:42">
      <c r="B651" s="319" t="s">
        <v>21</v>
      </c>
      <c r="C651" s="323">
        <f t="shared" si="91"/>
        <v>645</v>
      </c>
      <c r="D651" s="324" t="s">
        <v>1</v>
      </c>
      <c r="E651" s="324">
        <v>12</v>
      </c>
      <c r="F651" s="324" t="s">
        <v>20</v>
      </c>
      <c r="G651" s="325">
        <v>19</v>
      </c>
      <c r="H651" s="325">
        <v>173</v>
      </c>
      <c r="I651" s="327" t="s">
        <v>23</v>
      </c>
      <c r="K651" s="323">
        <f t="shared" si="98"/>
        <v>645</v>
      </c>
      <c r="L651" s="324" t="s">
        <v>1</v>
      </c>
      <c r="M651" s="324">
        <v>11</v>
      </c>
      <c r="N651" s="324" t="s">
        <v>20</v>
      </c>
      <c r="O651" s="325">
        <v>17</v>
      </c>
      <c r="P651" s="325">
        <v>143</v>
      </c>
      <c r="Q651" s="327" t="s">
        <v>23</v>
      </c>
      <c r="S651" s="323">
        <f t="shared" si="99"/>
        <v>645</v>
      </c>
      <c r="T651" s="324" t="s">
        <v>1</v>
      </c>
      <c r="U651" s="324">
        <v>10</v>
      </c>
      <c r="V651" s="324" t="s">
        <v>20</v>
      </c>
      <c r="W651" s="325">
        <v>20</v>
      </c>
      <c r="X651" s="325">
        <v>139</v>
      </c>
      <c r="Y651" s="327" t="s">
        <v>23</v>
      </c>
      <c r="AA651" s="341" t="str">
        <f t="shared" si="92"/>
        <v>x</v>
      </c>
      <c r="AB651" s="342">
        <f t="shared" si="92"/>
        <v>19</v>
      </c>
      <c r="AC651" s="343" t="str">
        <f t="shared" si="93"/>
        <v>x</v>
      </c>
      <c r="AD651" s="343">
        <f t="shared" si="93"/>
        <v>173</v>
      </c>
      <c r="AE651" s="342" t="str">
        <f t="shared" si="94"/>
        <v>x</v>
      </c>
      <c r="AF651" s="342">
        <f t="shared" si="94"/>
        <v>17</v>
      </c>
      <c r="AG651" s="343" t="str">
        <f t="shared" si="95"/>
        <v>x</v>
      </c>
      <c r="AH651" s="343">
        <f t="shared" si="95"/>
        <v>143</v>
      </c>
      <c r="AI651" s="342" t="str">
        <f t="shared" si="96"/>
        <v>x</v>
      </c>
      <c r="AJ651" s="342">
        <f t="shared" si="96"/>
        <v>20</v>
      </c>
      <c r="AK651" s="343" t="str">
        <f t="shared" si="97"/>
        <v>x</v>
      </c>
      <c r="AL651" s="348">
        <f t="shared" si="97"/>
        <v>139</v>
      </c>
      <c r="AN651" s="342" t="str">
        <f>IF(ISERROR(VLOOKUP($I651,'TB. Bantuan'!$C$3:$E$28,2,0)=0),"x",VLOOKUP($I651,'TB. Bantuan'!$C$3:$E$28,2,0))</f>
        <v>N</v>
      </c>
      <c r="AO651" s="342" t="str">
        <f>IF(ISERROR(VLOOKUP($Q651,'TB. Bantuan'!$C$3:$E$28,2,0)=0),"x",VLOOKUP($Q651,'TB. Bantuan'!$C$3:$E$28,2,0))</f>
        <v>N</v>
      </c>
      <c r="AP651" s="342" t="str">
        <f>IF(ISERROR(VLOOKUP($Y651,'TB. Bantuan'!$C$3:$E$28,2,0)=0),"x",VLOOKUP($Y651,'TB. Bantuan'!$C$3:$E$28,2,0))</f>
        <v>N</v>
      </c>
    </row>
    <row r="652" spans="2:42">
      <c r="B652" s="319" t="s">
        <v>21</v>
      </c>
      <c r="C652" s="323">
        <f t="shared" si="91"/>
        <v>646</v>
      </c>
      <c r="D652" s="324" t="s">
        <v>1</v>
      </c>
      <c r="E652" s="324">
        <v>12</v>
      </c>
      <c r="F652" s="324" t="s">
        <v>20</v>
      </c>
      <c r="G652" s="325">
        <v>17</v>
      </c>
      <c r="H652" s="325">
        <v>160</v>
      </c>
      <c r="I652" s="327" t="s">
        <v>23</v>
      </c>
      <c r="K652" s="323">
        <f t="shared" si="98"/>
        <v>646</v>
      </c>
      <c r="L652" s="324" t="s">
        <v>1</v>
      </c>
      <c r="M652" s="324">
        <v>11</v>
      </c>
      <c r="N652" s="324" t="s">
        <v>20</v>
      </c>
      <c r="O652" s="325">
        <v>17</v>
      </c>
      <c r="P652" s="325">
        <v>190</v>
      </c>
      <c r="Q652" s="327" t="s">
        <v>23</v>
      </c>
      <c r="S652" s="323">
        <f t="shared" si="99"/>
        <v>646</v>
      </c>
      <c r="T652" s="324" t="s">
        <v>1</v>
      </c>
      <c r="U652" s="324">
        <v>10</v>
      </c>
      <c r="V652" s="324" t="s">
        <v>20</v>
      </c>
      <c r="W652" s="325">
        <v>21.5</v>
      </c>
      <c r="X652" s="325">
        <v>178</v>
      </c>
      <c r="Y652" s="327" t="s">
        <v>23</v>
      </c>
      <c r="AA652" s="341" t="str">
        <f t="shared" si="92"/>
        <v>x</v>
      </c>
      <c r="AB652" s="342">
        <f t="shared" si="92"/>
        <v>17</v>
      </c>
      <c r="AC652" s="343" t="str">
        <f t="shared" si="93"/>
        <v>x</v>
      </c>
      <c r="AD652" s="343">
        <f t="shared" si="93"/>
        <v>160</v>
      </c>
      <c r="AE652" s="342" t="str">
        <f t="shared" si="94"/>
        <v>x</v>
      </c>
      <c r="AF652" s="342">
        <f t="shared" si="94"/>
        <v>17</v>
      </c>
      <c r="AG652" s="343" t="str">
        <f t="shared" si="95"/>
        <v>x</v>
      </c>
      <c r="AH652" s="343">
        <f t="shared" si="95"/>
        <v>190</v>
      </c>
      <c r="AI652" s="342" t="str">
        <f t="shared" si="96"/>
        <v>x</v>
      </c>
      <c r="AJ652" s="342">
        <f t="shared" si="96"/>
        <v>21.5</v>
      </c>
      <c r="AK652" s="343" t="str">
        <f t="shared" si="97"/>
        <v>x</v>
      </c>
      <c r="AL652" s="348">
        <f t="shared" si="97"/>
        <v>178</v>
      </c>
      <c r="AN652" s="342" t="str">
        <f>IF(ISERROR(VLOOKUP($I652,'TB. Bantuan'!$C$3:$E$28,2,0)=0),"x",VLOOKUP($I652,'TB. Bantuan'!$C$3:$E$28,2,0))</f>
        <v>N</v>
      </c>
      <c r="AO652" s="342" t="str">
        <f>IF(ISERROR(VLOOKUP($Q652,'TB. Bantuan'!$C$3:$E$28,2,0)=0),"x",VLOOKUP($Q652,'TB. Bantuan'!$C$3:$E$28,2,0))</f>
        <v>N</v>
      </c>
      <c r="AP652" s="342" t="str">
        <f>IF(ISERROR(VLOOKUP($Y652,'TB. Bantuan'!$C$3:$E$28,2,0)=0),"x",VLOOKUP($Y652,'TB. Bantuan'!$C$3:$E$28,2,0))</f>
        <v>N</v>
      </c>
    </row>
    <row r="653" spans="2:42">
      <c r="B653" s="319" t="s">
        <v>21</v>
      </c>
      <c r="C653" s="323">
        <f t="shared" si="91"/>
        <v>647</v>
      </c>
      <c r="D653" s="324" t="s">
        <v>1</v>
      </c>
      <c r="E653" s="324">
        <v>12</v>
      </c>
      <c r="F653" s="324" t="s">
        <v>20</v>
      </c>
      <c r="G653" s="325">
        <v>20</v>
      </c>
      <c r="H653" s="325">
        <v>220</v>
      </c>
      <c r="I653" s="327" t="s">
        <v>23</v>
      </c>
      <c r="K653" s="323">
        <f t="shared" si="98"/>
        <v>647</v>
      </c>
      <c r="L653" s="324" t="s">
        <v>1</v>
      </c>
      <c r="M653" s="324">
        <v>11</v>
      </c>
      <c r="N653" s="324" t="s">
        <v>20</v>
      </c>
      <c r="O653" s="325">
        <v>17</v>
      </c>
      <c r="P653" s="325">
        <v>232</v>
      </c>
      <c r="Q653" s="327" t="s">
        <v>23</v>
      </c>
      <c r="S653" s="323">
        <f t="shared" si="99"/>
        <v>647</v>
      </c>
      <c r="T653" s="324" t="s">
        <v>1</v>
      </c>
      <c r="U653" s="324">
        <v>10</v>
      </c>
      <c r="V653" s="324" t="s">
        <v>20</v>
      </c>
      <c r="W653" s="325">
        <v>23</v>
      </c>
      <c r="X653" s="325">
        <v>378</v>
      </c>
      <c r="Y653" s="327" t="s">
        <v>23</v>
      </c>
      <c r="AA653" s="341" t="str">
        <f t="shared" si="92"/>
        <v>x</v>
      </c>
      <c r="AB653" s="342">
        <f t="shared" si="92"/>
        <v>20</v>
      </c>
      <c r="AC653" s="343" t="str">
        <f t="shared" si="93"/>
        <v>x</v>
      </c>
      <c r="AD653" s="343">
        <f t="shared" si="93"/>
        <v>220</v>
      </c>
      <c r="AE653" s="342" t="str">
        <f t="shared" si="94"/>
        <v>x</v>
      </c>
      <c r="AF653" s="342">
        <f t="shared" si="94"/>
        <v>17</v>
      </c>
      <c r="AG653" s="343" t="str">
        <f t="shared" si="95"/>
        <v>x</v>
      </c>
      <c r="AH653" s="343">
        <f t="shared" si="95"/>
        <v>232</v>
      </c>
      <c r="AI653" s="342" t="str">
        <f t="shared" si="96"/>
        <v>x</v>
      </c>
      <c r="AJ653" s="342">
        <f t="shared" si="96"/>
        <v>23</v>
      </c>
      <c r="AK653" s="343" t="str">
        <f t="shared" si="97"/>
        <v>x</v>
      </c>
      <c r="AL653" s="348">
        <f t="shared" si="97"/>
        <v>378</v>
      </c>
      <c r="AN653" s="342" t="str">
        <f>IF(ISERROR(VLOOKUP($I653,'TB. Bantuan'!$C$3:$E$28,2,0)=0),"x",VLOOKUP($I653,'TB. Bantuan'!$C$3:$E$28,2,0))</f>
        <v>N</v>
      </c>
      <c r="AO653" s="342" t="str">
        <f>IF(ISERROR(VLOOKUP($Q653,'TB. Bantuan'!$C$3:$E$28,2,0)=0),"x",VLOOKUP($Q653,'TB. Bantuan'!$C$3:$E$28,2,0))</f>
        <v>N</v>
      </c>
      <c r="AP653" s="342" t="str">
        <f>IF(ISERROR(VLOOKUP($Y653,'TB. Bantuan'!$C$3:$E$28,2,0)=0),"x",VLOOKUP($Y653,'TB. Bantuan'!$C$3:$E$28,2,0))</f>
        <v>N</v>
      </c>
    </row>
    <row r="654" spans="2:42">
      <c r="B654" s="319" t="s">
        <v>21</v>
      </c>
      <c r="C654" s="323">
        <f t="shared" si="91"/>
        <v>648</v>
      </c>
      <c r="D654" s="324" t="s">
        <v>1</v>
      </c>
      <c r="E654" s="324">
        <v>12</v>
      </c>
      <c r="F654" s="324" t="s">
        <v>20</v>
      </c>
      <c r="G654" s="325">
        <v>20.5</v>
      </c>
      <c r="H654" s="325">
        <v>270</v>
      </c>
      <c r="I654" s="327" t="s">
        <v>23</v>
      </c>
      <c r="K654" s="323">
        <f t="shared" si="98"/>
        <v>648</v>
      </c>
      <c r="L654" s="324" t="s">
        <v>1</v>
      </c>
      <c r="M654" s="324">
        <v>11</v>
      </c>
      <c r="N654" s="324" t="s">
        <v>20</v>
      </c>
      <c r="O654" s="325">
        <v>10</v>
      </c>
      <c r="P654" s="325">
        <v>109</v>
      </c>
      <c r="Q654" s="327" t="s">
        <v>23</v>
      </c>
      <c r="S654" s="323">
        <f t="shared" si="99"/>
        <v>648</v>
      </c>
      <c r="T654" s="324" t="s">
        <v>1</v>
      </c>
      <c r="U654" s="324">
        <v>10</v>
      </c>
      <c r="V654" s="324" t="s">
        <v>20</v>
      </c>
      <c r="W654" s="325">
        <v>22</v>
      </c>
      <c r="X654" s="325">
        <v>253</v>
      </c>
      <c r="Y654" s="327" t="s">
        <v>23</v>
      </c>
      <c r="AA654" s="341" t="str">
        <f t="shared" si="92"/>
        <v>x</v>
      </c>
      <c r="AB654" s="342">
        <f t="shared" si="92"/>
        <v>20.5</v>
      </c>
      <c r="AC654" s="343" t="str">
        <f t="shared" si="93"/>
        <v>x</v>
      </c>
      <c r="AD654" s="343">
        <f t="shared" si="93"/>
        <v>270</v>
      </c>
      <c r="AE654" s="342" t="str">
        <f t="shared" si="94"/>
        <v>x</v>
      </c>
      <c r="AF654" s="342">
        <f t="shared" si="94"/>
        <v>10</v>
      </c>
      <c r="AG654" s="343" t="str">
        <f t="shared" si="95"/>
        <v>x</v>
      </c>
      <c r="AH654" s="343">
        <f t="shared" si="95"/>
        <v>109</v>
      </c>
      <c r="AI654" s="342" t="str">
        <f t="shared" si="96"/>
        <v>x</v>
      </c>
      <c r="AJ654" s="342">
        <f t="shared" si="96"/>
        <v>22</v>
      </c>
      <c r="AK654" s="343" t="str">
        <f t="shared" si="97"/>
        <v>x</v>
      </c>
      <c r="AL654" s="348">
        <f t="shared" si="97"/>
        <v>253</v>
      </c>
      <c r="AN654" s="342" t="str">
        <f>IF(ISERROR(VLOOKUP($I654,'TB. Bantuan'!$C$3:$E$28,2,0)=0),"x",VLOOKUP($I654,'TB. Bantuan'!$C$3:$E$28,2,0))</f>
        <v>N</v>
      </c>
      <c r="AO654" s="342" t="str">
        <f>IF(ISERROR(VLOOKUP($Q654,'TB. Bantuan'!$C$3:$E$28,2,0)=0),"x",VLOOKUP($Q654,'TB. Bantuan'!$C$3:$E$28,2,0))</f>
        <v>N</v>
      </c>
      <c r="AP654" s="342" t="str">
        <f>IF(ISERROR(VLOOKUP($Y654,'TB. Bantuan'!$C$3:$E$28,2,0)=0),"x",VLOOKUP($Y654,'TB. Bantuan'!$C$3:$E$28,2,0))</f>
        <v>N</v>
      </c>
    </row>
    <row r="655" spans="2:42">
      <c r="B655" s="319" t="s">
        <v>21</v>
      </c>
      <c r="C655" s="323">
        <f t="shared" si="91"/>
        <v>649</v>
      </c>
      <c r="D655" s="324" t="s">
        <v>1</v>
      </c>
      <c r="E655" s="324">
        <v>12</v>
      </c>
      <c r="F655" s="324" t="s">
        <v>20</v>
      </c>
      <c r="G655" s="325">
        <v>20</v>
      </c>
      <c r="H655" s="325">
        <v>259</v>
      </c>
      <c r="I655" s="327" t="s">
        <v>23</v>
      </c>
      <c r="K655" s="323">
        <f t="shared" si="98"/>
        <v>649</v>
      </c>
      <c r="L655" s="324" t="s">
        <v>1</v>
      </c>
      <c r="M655" s="324">
        <v>11</v>
      </c>
      <c r="N655" s="324" t="s">
        <v>20</v>
      </c>
      <c r="O655" s="325">
        <v>18.5</v>
      </c>
      <c r="P655" s="325">
        <v>252</v>
      </c>
      <c r="Q655" s="327" t="s">
        <v>23</v>
      </c>
      <c r="S655" s="323">
        <f t="shared" si="99"/>
        <v>649</v>
      </c>
      <c r="T655" s="324" t="s">
        <v>1</v>
      </c>
      <c r="U655" s="324">
        <v>10</v>
      </c>
      <c r="V655" s="324" t="s">
        <v>20</v>
      </c>
      <c r="W655" s="325">
        <v>20</v>
      </c>
      <c r="X655" s="325">
        <v>123</v>
      </c>
      <c r="Y655" s="327" t="s">
        <v>23</v>
      </c>
      <c r="AA655" s="341" t="str">
        <f t="shared" si="92"/>
        <v>x</v>
      </c>
      <c r="AB655" s="342">
        <f t="shared" si="92"/>
        <v>20</v>
      </c>
      <c r="AC655" s="343" t="str">
        <f t="shared" si="93"/>
        <v>x</v>
      </c>
      <c r="AD655" s="343">
        <f t="shared" si="93"/>
        <v>259</v>
      </c>
      <c r="AE655" s="342" t="str">
        <f t="shared" si="94"/>
        <v>x</v>
      </c>
      <c r="AF655" s="342">
        <f t="shared" si="94"/>
        <v>18.5</v>
      </c>
      <c r="AG655" s="343" t="str">
        <f t="shared" si="95"/>
        <v>x</v>
      </c>
      <c r="AH655" s="343">
        <f t="shared" si="95"/>
        <v>252</v>
      </c>
      <c r="AI655" s="342" t="str">
        <f t="shared" si="96"/>
        <v>x</v>
      </c>
      <c r="AJ655" s="342">
        <f t="shared" si="96"/>
        <v>20</v>
      </c>
      <c r="AK655" s="343" t="str">
        <f t="shared" si="97"/>
        <v>x</v>
      </c>
      <c r="AL655" s="348">
        <f t="shared" si="97"/>
        <v>123</v>
      </c>
      <c r="AN655" s="342" t="str">
        <f>IF(ISERROR(VLOOKUP($I655,'TB. Bantuan'!$C$3:$E$28,2,0)=0),"x",VLOOKUP($I655,'TB. Bantuan'!$C$3:$E$28,2,0))</f>
        <v>N</v>
      </c>
      <c r="AO655" s="342" t="str">
        <f>IF(ISERROR(VLOOKUP($Q655,'TB. Bantuan'!$C$3:$E$28,2,0)=0),"x",VLOOKUP($Q655,'TB. Bantuan'!$C$3:$E$28,2,0))</f>
        <v>N</v>
      </c>
      <c r="AP655" s="342" t="str">
        <f>IF(ISERROR(VLOOKUP($Y655,'TB. Bantuan'!$C$3:$E$28,2,0)=0),"x",VLOOKUP($Y655,'TB. Bantuan'!$C$3:$E$28,2,0))</f>
        <v>N</v>
      </c>
    </row>
    <row r="656" spans="2:42">
      <c r="B656" s="319" t="s">
        <v>21</v>
      </c>
      <c r="C656" s="323">
        <f t="shared" si="91"/>
        <v>650</v>
      </c>
      <c r="D656" s="324" t="s">
        <v>1</v>
      </c>
      <c r="E656" s="324">
        <v>12</v>
      </c>
      <c r="F656" s="324" t="s">
        <v>20</v>
      </c>
      <c r="G656" s="325">
        <v>16</v>
      </c>
      <c r="H656" s="325">
        <v>125</v>
      </c>
      <c r="I656" s="327" t="s">
        <v>23</v>
      </c>
      <c r="K656" s="323">
        <f t="shared" si="98"/>
        <v>650</v>
      </c>
      <c r="L656" s="324" t="s">
        <v>1</v>
      </c>
      <c r="M656" s="324">
        <v>11</v>
      </c>
      <c r="N656" s="324" t="s">
        <v>20</v>
      </c>
      <c r="O656" s="325">
        <v>26</v>
      </c>
      <c r="P656" s="325">
        <v>241</v>
      </c>
      <c r="Q656" s="327" t="s">
        <v>23</v>
      </c>
      <c r="S656" s="323">
        <f t="shared" si="99"/>
        <v>650</v>
      </c>
      <c r="T656" s="324" t="s">
        <v>1</v>
      </c>
      <c r="U656" s="324">
        <v>10</v>
      </c>
      <c r="V656" s="324" t="s">
        <v>20</v>
      </c>
      <c r="W656" s="325">
        <v>18.5</v>
      </c>
      <c r="X656" s="325">
        <v>156</v>
      </c>
      <c r="Y656" s="327" t="s">
        <v>24</v>
      </c>
      <c r="AA656" s="341" t="str">
        <f t="shared" si="92"/>
        <v>x</v>
      </c>
      <c r="AB656" s="342">
        <f t="shared" si="92"/>
        <v>16</v>
      </c>
      <c r="AC656" s="343" t="str">
        <f t="shared" si="93"/>
        <v>x</v>
      </c>
      <c r="AD656" s="343">
        <f t="shared" si="93"/>
        <v>125</v>
      </c>
      <c r="AE656" s="342" t="str">
        <f t="shared" si="94"/>
        <v>x</v>
      </c>
      <c r="AF656" s="342">
        <f t="shared" si="94"/>
        <v>26</v>
      </c>
      <c r="AG656" s="343" t="str">
        <f t="shared" si="95"/>
        <v>x</v>
      </c>
      <c r="AH656" s="343">
        <f t="shared" si="95"/>
        <v>241</v>
      </c>
      <c r="AI656" s="342" t="str">
        <f t="shared" si="96"/>
        <v>x</v>
      </c>
      <c r="AJ656" s="342">
        <f t="shared" si="96"/>
        <v>18.5</v>
      </c>
      <c r="AK656" s="343" t="str">
        <f t="shared" si="97"/>
        <v>x</v>
      </c>
      <c r="AL656" s="348">
        <f t="shared" si="97"/>
        <v>156</v>
      </c>
      <c r="AN656" s="342" t="str">
        <f>IF(ISERROR(VLOOKUP($I656,'TB. Bantuan'!$C$3:$E$28,2,0)=0),"x",VLOOKUP($I656,'TB. Bantuan'!$C$3:$E$28,2,0))</f>
        <v>N</v>
      </c>
      <c r="AO656" s="342" t="str">
        <f>IF(ISERROR(VLOOKUP($Q656,'TB. Bantuan'!$C$3:$E$28,2,0)=0),"x",VLOOKUP($Q656,'TB. Bantuan'!$C$3:$E$28,2,0))</f>
        <v>N</v>
      </c>
      <c r="AP656" s="342" t="str">
        <f>IF(ISERROR(VLOOKUP($Y656,'TB. Bantuan'!$C$3:$E$28,2,0)=0),"x",VLOOKUP($Y656,'TB. Bantuan'!$C$3:$E$28,2,0))</f>
        <v>DT</v>
      </c>
    </row>
    <row r="657" spans="2:42">
      <c r="B657" s="319" t="s">
        <v>21</v>
      </c>
      <c r="C657" s="323">
        <f t="shared" si="91"/>
        <v>651</v>
      </c>
      <c r="D657" s="324" t="s">
        <v>1</v>
      </c>
      <c r="E657" s="324">
        <v>12</v>
      </c>
      <c r="F657" s="324" t="s">
        <v>20</v>
      </c>
      <c r="G657" s="325">
        <v>18</v>
      </c>
      <c r="H657" s="325">
        <v>225</v>
      </c>
      <c r="I657" s="327" t="s">
        <v>23</v>
      </c>
      <c r="K657" s="323">
        <f t="shared" si="98"/>
        <v>651</v>
      </c>
      <c r="L657" s="324" t="s">
        <v>1</v>
      </c>
      <c r="M657" s="324">
        <v>11</v>
      </c>
      <c r="N657" s="324" t="s">
        <v>20</v>
      </c>
      <c r="O657" s="325">
        <v>17</v>
      </c>
      <c r="P657" s="325">
        <v>115</v>
      </c>
      <c r="Q657" s="327" t="s">
        <v>23</v>
      </c>
      <c r="S657" s="323">
        <f t="shared" si="99"/>
        <v>651</v>
      </c>
      <c r="T657" s="324" t="s">
        <v>1</v>
      </c>
      <c r="U657" s="324">
        <v>10</v>
      </c>
      <c r="V657" s="324" t="s">
        <v>20</v>
      </c>
      <c r="W657" s="325">
        <v>20</v>
      </c>
      <c r="X657" s="325">
        <v>271</v>
      </c>
      <c r="Y657" s="327" t="s">
        <v>23</v>
      </c>
      <c r="AA657" s="341" t="str">
        <f t="shared" si="92"/>
        <v>x</v>
      </c>
      <c r="AB657" s="342">
        <f t="shared" si="92"/>
        <v>18</v>
      </c>
      <c r="AC657" s="343" t="str">
        <f t="shared" si="93"/>
        <v>x</v>
      </c>
      <c r="AD657" s="343">
        <f t="shared" si="93"/>
        <v>225</v>
      </c>
      <c r="AE657" s="342" t="str">
        <f t="shared" si="94"/>
        <v>x</v>
      </c>
      <c r="AF657" s="342">
        <f t="shared" si="94"/>
        <v>17</v>
      </c>
      <c r="AG657" s="343" t="str">
        <f t="shared" si="95"/>
        <v>x</v>
      </c>
      <c r="AH657" s="343">
        <f t="shared" si="95"/>
        <v>115</v>
      </c>
      <c r="AI657" s="342" t="str">
        <f t="shared" si="96"/>
        <v>x</v>
      </c>
      <c r="AJ657" s="342">
        <f t="shared" si="96"/>
        <v>20</v>
      </c>
      <c r="AK657" s="343" t="str">
        <f t="shared" si="97"/>
        <v>x</v>
      </c>
      <c r="AL657" s="348">
        <f t="shared" si="97"/>
        <v>271</v>
      </c>
      <c r="AN657" s="342" t="str">
        <f>IF(ISERROR(VLOOKUP($I657,'TB. Bantuan'!$C$3:$E$28,2,0)=0),"x",VLOOKUP($I657,'TB. Bantuan'!$C$3:$E$28,2,0))</f>
        <v>N</v>
      </c>
      <c r="AO657" s="342" t="str">
        <f>IF(ISERROR(VLOOKUP($Q657,'TB. Bantuan'!$C$3:$E$28,2,0)=0),"x",VLOOKUP($Q657,'TB. Bantuan'!$C$3:$E$28,2,0))</f>
        <v>N</v>
      </c>
      <c r="AP657" s="342" t="str">
        <f>IF(ISERROR(VLOOKUP($Y657,'TB. Bantuan'!$C$3:$E$28,2,0)=0),"x",VLOOKUP($Y657,'TB. Bantuan'!$C$3:$E$28,2,0))</f>
        <v>N</v>
      </c>
    </row>
    <row r="658" spans="2:42">
      <c r="B658" s="319" t="s">
        <v>21</v>
      </c>
      <c r="C658" s="323">
        <f t="shared" si="91"/>
        <v>652</v>
      </c>
      <c r="D658" s="324" t="s">
        <v>1</v>
      </c>
      <c r="E658" s="324">
        <v>12</v>
      </c>
      <c r="F658" s="324" t="s">
        <v>20</v>
      </c>
      <c r="G658" s="325">
        <v>18</v>
      </c>
      <c r="H658" s="325">
        <v>117</v>
      </c>
      <c r="I658" s="327" t="s">
        <v>23</v>
      </c>
      <c r="K658" s="323">
        <f t="shared" si="98"/>
        <v>652</v>
      </c>
      <c r="L658" s="324" t="s">
        <v>1</v>
      </c>
      <c r="M658" s="324">
        <v>11</v>
      </c>
      <c r="N658" s="324" t="s">
        <v>20</v>
      </c>
      <c r="O658" s="325">
        <v>13</v>
      </c>
      <c r="P658" s="325">
        <v>151</v>
      </c>
      <c r="Q658" s="327" t="s">
        <v>23</v>
      </c>
      <c r="S658" s="323">
        <f t="shared" si="99"/>
        <v>652</v>
      </c>
      <c r="T658" s="324" t="s">
        <v>1</v>
      </c>
      <c r="U658" s="324">
        <v>10</v>
      </c>
      <c r="V658" s="324" t="s">
        <v>20</v>
      </c>
      <c r="W658" s="325">
        <v>17</v>
      </c>
      <c r="X658" s="325">
        <v>202</v>
      </c>
      <c r="Y658" s="327" t="s">
        <v>23</v>
      </c>
      <c r="AA658" s="341" t="str">
        <f t="shared" si="92"/>
        <v>x</v>
      </c>
      <c r="AB658" s="342">
        <f t="shared" si="92"/>
        <v>18</v>
      </c>
      <c r="AC658" s="343" t="str">
        <f t="shared" si="93"/>
        <v>x</v>
      </c>
      <c r="AD658" s="343">
        <f t="shared" si="93"/>
        <v>117</v>
      </c>
      <c r="AE658" s="342" t="str">
        <f t="shared" si="94"/>
        <v>x</v>
      </c>
      <c r="AF658" s="342">
        <f t="shared" si="94"/>
        <v>13</v>
      </c>
      <c r="AG658" s="343" t="str">
        <f t="shared" si="95"/>
        <v>x</v>
      </c>
      <c r="AH658" s="343">
        <f t="shared" si="95"/>
        <v>151</v>
      </c>
      <c r="AI658" s="342" t="str">
        <f t="shared" si="96"/>
        <v>x</v>
      </c>
      <c r="AJ658" s="342">
        <f t="shared" si="96"/>
        <v>17</v>
      </c>
      <c r="AK658" s="343" t="str">
        <f t="shared" si="97"/>
        <v>x</v>
      </c>
      <c r="AL658" s="348">
        <f t="shared" si="97"/>
        <v>202</v>
      </c>
      <c r="AN658" s="342" t="str">
        <f>IF(ISERROR(VLOOKUP($I658,'TB. Bantuan'!$C$3:$E$28,2,0)=0),"x",VLOOKUP($I658,'TB. Bantuan'!$C$3:$E$28,2,0))</f>
        <v>N</v>
      </c>
      <c r="AO658" s="342" t="str">
        <f>IF(ISERROR(VLOOKUP($Q658,'TB. Bantuan'!$C$3:$E$28,2,0)=0),"x",VLOOKUP($Q658,'TB. Bantuan'!$C$3:$E$28,2,0))</f>
        <v>N</v>
      </c>
      <c r="AP658" s="342" t="str">
        <f>IF(ISERROR(VLOOKUP($Y658,'TB. Bantuan'!$C$3:$E$28,2,0)=0),"x",VLOOKUP($Y658,'TB. Bantuan'!$C$3:$E$28,2,0))</f>
        <v>N</v>
      </c>
    </row>
    <row r="659" spans="2:42">
      <c r="B659" s="319" t="s">
        <v>21</v>
      </c>
      <c r="C659" s="323">
        <f t="shared" si="91"/>
        <v>653</v>
      </c>
      <c r="D659" s="324" t="s">
        <v>1</v>
      </c>
      <c r="E659" s="324">
        <v>12</v>
      </c>
      <c r="F659" s="324" t="s">
        <v>20</v>
      </c>
      <c r="G659" s="325">
        <v>15</v>
      </c>
      <c r="H659" s="325">
        <v>141</v>
      </c>
      <c r="I659" s="327" t="s">
        <v>23</v>
      </c>
      <c r="K659" s="323">
        <f t="shared" si="98"/>
        <v>653</v>
      </c>
      <c r="L659" s="324" t="s">
        <v>1</v>
      </c>
      <c r="M659" s="324">
        <v>11</v>
      </c>
      <c r="N659" s="324" t="s">
        <v>20</v>
      </c>
      <c r="O659" s="325">
        <v>13</v>
      </c>
      <c r="P659" s="325">
        <v>150</v>
      </c>
      <c r="Q659" s="327" t="s">
        <v>23</v>
      </c>
      <c r="S659" s="323">
        <f t="shared" si="99"/>
        <v>653</v>
      </c>
      <c r="T659" s="324" t="s">
        <v>1</v>
      </c>
      <c r="U659" s="324">
        <v>10</v>
      </c>
      <c r="V659" s="324" t="s">
        <v>20</v>
      </c>
      <c r="W659" s="325">
        <v>24</v>
      </c>
      <c r="X659" s="325">
        <v>270</v>
      </c>
      <c r="Y659" s="327" t="s">
        <v>24</v>
      </c>
      <c r="AA659" s="341" t="str">
        <f t="shared" si="92"/>
        <v>x</v>
      </c>
      <c r="AB659" s="342">
        <f t="shared" si="92"/>
        <v>15</v>
      </c>
      <c r="AC659" s="343" t="str">
        <f t="shared" si="93"/>
        <v>x</v>
      </c>
      <c r="AD659" s="343">
        <f t="shared" si="93"/>
        <v>141</v>
      </c>
      <c r="AE659" s="342" t="str">
        <f t="shared" si="94"/>
        <v>x</v>
      </c>
      <c r="AF659" s="342">
        <f t="shared" si="94"/>
        <v>13</v>
      </c>
      <c r="AG659" s="343" t="str">
        <f t="shared" si="95"/>
        <v>x</v>
      </c>
      <c r="AH659" s="343">
        <f t="shared" si="95"/>
        <v>150</v>
      </c>
      <c r="AI659" s="342" t="str">
        <f t="shared" si="96"/>
        <v>x</v>
      </c>
      <c r="AJ659" s="342">
        <f t="shared" si="96"/>
        <v>24</v>
      </c>
      <c r="AK659" s="343" t="str">
        <f t="shared" si="97"/>
        <v>x</v>
      </c>
      <c r="AL659" s="348">
        <f t="shared" si="97"/>
        <v>270</v>
      </c>
      <c r="AN659" s="342" t="str">
        <f>IF(ISERROR(VLOOKUP($I659,'TB. Bantuan'!$C$3:$E$28,2,0)=0),"x",VLOOKUP($I659,'TB. Bantuan'!$C$3:$E$28,2,0))</f>
        <v>N</v>
      </c>
      <c r="AO659" s="342" t="str">
        <f>IF(ISERROR(VLOOKUP($Q659,'TB. Bantuan'!$C$3:$E$28,2,0)=0),"x",VLOOKUP($Q659,'TB. Bantuan'!$C$3:$E$28,2,0))</f>
        <v>N</v>
      </c>
      <c r="AP659" s="342" t="str">
        <f>IF(ISERROR(VLOOKUP($Y659,'TB. Bantuan'!$C$3:$E$28,2,0)=0),"x",VLOOKUP($Y659,'TB. Bantuan'!$C$3:$E$28,2,0))</f>
        <v>DT</v>
      </c>
    </row>
    <row r="660" spans="2:42">
      <c r="B660" s="319" t="s">
        <v>21</v>
      </c>
      <c r="C660" s="323">
        <f t="shared" si="91"/>
        <v>654</v>
      </c>
      <c r="D660" s="324" t="s">
        <v>1</v>
      </c>
      <c r="E660" s="324">
        <v>12</v>
      </c>
      <c r="F660" s="324" t="s">
        <v>20</v>
      </c>
      <c r="G660" s="325">
        <v>20</v>
      </c>
      <c r="H660" s="325">
        <v>265</v>
      </c>
      <c r="I660" s="327" t="s">
        <v>23</v>
      </c>
      <c r="K660" s="323">
        <f t="shared" si="98"/>
        <v>654</v>
      </c>
      <c r="L660" s="324" t="s">
        <v>1</v>
      </c>
      <c r="M660" s="324">
        <v>11</v>
      </c>
      <c r="N660" s="324" t="s">
        <v>20</v>
      </c>
      <c r="O660" s="325">
        <v>20</v>
      </c>
      <c r="P660" s="325">
        <v>123</v>
      </c>
      <c r="Q660" s="327" t="s">
        <v>23</v>
      </c>
      <c r="S660" s="323">
        <f t="shared" si="99"/>
        <v>654</v>
      </c>
      <c r="T660" s="324" t="s">
        <v>1</v>
      </c>
      <c r="U660" s="324">
        <v>10</v>
      </c>
      <c r="V660" s="324" t="s">
        <v>20</v>
      </c>
      <c r="W660" s="325">
        <v>17</v>
      </c>
      <c r="X660" s="325">
        <v>116</v>
      </c>
      <c r="Y660" s="327" t="s">
        <v>23</v>
      </c>
      <c r="AA660" s="341" t="str">
        <f t="shared" si="92"/>
        <v>x</v>
      </c>
      <c r="AB660" s="342">
        <f t="shared" si="92"/>
        <v>20</v>
      </c>
      <c r="AC660" s="343" t="str">
        <f t="shared" si="93"/>
        <v>x</v>
      </c>
      <c r="AD660" s="343">
        <f t="shared" si="93"/>
        <v>265</v>
      </c>
      <c r="AE660" s="342" t="str">
        <f t="shared" si="94"/>
        <v>x</v>
      </c>
      <c r="AF660" s="342">
        <f t="shared" si="94"/>
        <v>20</v>
      </c>
      <c r="AG660" s="343" t="str">
        <f t="shared" si="95"/>
        <v>x</v>
      </c>
      <c r="AH660" s="343">
        <f t="shared" si="95"/>
        <v>123</v>
      </c>
      <c r="AI660" s="342" t="str">
        <f t="shared" si="96"/>
        <v>x</v>
      </c>
      <c r="AJ660" s="342">
        <f t="shared" si="96"/>
        <v>17</v>
      </c>
      <c r="AK660" s="343" t="str">
        <f t="shared" si="97"/>
        <v>x</v>
      </c>
      <c r="AL660" s="348">
        <f t="shared" si="97"/>
        <v>116</v>
      </c>
      <c r="AN660" s="342" t="str">
        <f>IF(ISERROR(VLOOKUP($I660,'TB. Bantuan'!$C$3:$E$28,2,0)=0),"x",VLOOKUP($I660,'TB. Bantuan'!$C$3:$E$28,2,0))</f>
        <v>N</v>
      </c>
      <c r="AO660" s="342" t="str">
        <f>IF(ISERROR(VLOOKUP($Q660,'TB. Bantuan'!$C$3:$E$28,2,0)=0),"x",VLOOKUP($Q660,'TB. Bantuan'!$C$3:$E$28,2,0))</f>
        <v>N</v>
      </c>
      <c r="AP660" s="342" t="str">
        <f>IF(ISERROR(VLOOKUP($Y660,'TB. Bantuan'!$C$3:$E$28,2,0)=0),"x",VLOOKUP($Y660,'TB. Bantuan'!$C$3:$E$28,2,0))</f>
        <v>N</v>
      </c>
    </row>
    <row r="661" spans="2:42">
      <c r="B661" s="319" t="s">
        <v>21</v>
      </c>
      <c r="C661" s="323">
        <f t="shared" si="91"/>
        <v>655</v>
      </c>
      <c r="D661" s="324" t="s">
        <v>1</v>
      </c>
      <c r="E661" s="324">
        <v>12</v>
      </c>
      <c r="F661" s="324" t="s">
        <v>20</v>
      </c>
      <c r="G661" s="325">
        <v>10</v>
      </c>
      <c r="H661" s="325">
        <v>63</v>
      </c>
      <c r="I661" s="327" t="s">
        <v>23</v>
      </c>
      <c r="K661" s="323">
        <f t="shared" si="98"/>
        <v>655</v>
      </c>
      <c r="L661" s="324" t="s">
        <v>1</v>
      </c>
      <c r="M661" s="324">
        <v>11</v>
      </c>
      <c r="N661" s="324" t="s">
        <v>20</v>
      </c>
      <c r="O661" s="325">
        <v>13.5</v>
      </c>
      <c r="P661" s="325">
        <v>114</v>
      </c>
      <c r="Q661" s="327" t="s">
        <v>23</v>
      </c>
      <c r="S661" s="323">
        <f t="shared" si="99"/>
        <v>655</v>
      </c>
      <c r="T661" s="324" t="s">
        <v>1</v>
      </c>
      <c r="U661" s="324">
        <v>10</v>
      </c>
      <c r="V661" s="324" t="s">
        <v>20</v>
      </c>
      <c r="W661" s="325">
        <v>17</v>
      </c>
      <c r="X661" s="325">
        <v>145</v>
      </c>
      <c r="Y661" s="327" t="s">
        <v>23</v>
      </c>
      <c r="AA661" s="341" t="str">
        <f t="shared" si="92"/>
        <v>x</v>
      </c>
      <c r="AB661" s="342">
        <f t="shared" si="92"/>
        <v>10</v>
      </c>
      <c r="AC661" s="343" t="str">
        <f t="shared" si="93"/>
        <v>x</v>
      </c>
      <c r="AD661" s="343">
        <f t="shared" si="93"/>
        <v>63</v>
      </c>
      <c r="AE661" s="342" t="str">
        <f t="shared" si="94"/>
        <v>x</v>
      </c>
      <c r="AF661" s="342">
        <f t="shared" si="94"/>
        <v>13.5</v>
      </c>
      <c r="AG661" s="343" t="str">
        <f t="shared" si="95"/>
        <v>x</v>
      </c>
      <c r="AH661" s="343">
        <f t="shared" si="95"/>
        <v>114</v>
      </c>
      <c r="AI661" s="342" t="str">
        <f t="shared" si="96"/>
        <v>x</v>
      </c>
      <c r="AJ661" s="342">
        <f t="shared" si="96"/>
        <v>17</v>
      </c>
      <c r="AK661" s="343" t="str">
        <f t="shared" si="97"/>
        <v>x</v>
      </c>
      <c r="AL661" s="348">
        <f t="shared" si="97"/>
        <v>145</v>
      </c>
      <c r="AN661" s="342" t="str">
        <f>IF(ISERROR(VLOOKUP($I661,'TB. Bantuan'!$C$3:$E$28,2,0)=0),"x",VLOOKUP($I661,'TB. Bantuan'!$C$3:$E$28,2,0))</f>
        <v>N</v>
      </c>
      <c r="AO661" s="342" t="str">
        <f>IF(ISERROR(VLOOKUP($Q661,'TB. Bantuan'!$C$3:$E$28,2,0)=0),"x",VLOOKUP($Q661,'TB. Bantuan'!$C$3:$E$28,2,0))</f>
        <v>N</v>
      </c>
      <c r="AP661" s="342" t="str">
        <f>IF(ISERROR(VLOOKUP($Y661,'TB. Bantuan'!$C$3:$E$28,2,0)=0),"x",VLOOKUP($Y661,'TB. Bantuan'!$C$3:$E$28,2,0))</f>
        <v>N</v>
      </c>
    </row>
    <row r="662" spans="2:42">
      <c r="B662" s="319" t="s">
        <v>21</v>
      </c>
      <c r="C662" s="323">
        <f t="shared" si="91"/>
        <v>656</v>
      </c>
      <c r="D662" s="324" t="s">
        <v>1</v>
      </c>
      <c r="E662" s="324">
        <v>12</v>
      </c>
      <c r="F662" s="324" t="s">
        <v>20</v>
      </c>
      <c r="G662" s="325">
        <v>15</v>
      </c>
      <c r="H662" s="325">
        <v>160</v>
      </c>
      <c r="I662" s="327" t="s">
        <v>23</v>
      </c>
      <c r="K662" s="323">
        <f t="shared" si="98"/>
        <v>656</v>
      </c>
      <c r="L662" s="324" t="s">
        <v>1</v>
      </c>
      <c r="M662" s="324">
        <v>11</v>
      </c>
      <c r="N662" s="324" t="s">
        <v>20</v>
      </c>
      <c r="O662" s="325">
        <v>18</v>
      </c>
      <c r="P662" s="325">
        <v>211</v>
      </c>
      <c r="Q662" s="327" t="s">
        <v>23</v>
      </c>
      <c r="S662" s="323">
        <f t="shared" si="99"/>
        <v>656</v>
      </c>
      <c r="T662" s="324" t="s">
        <v>1</v>
      </c>
      <c r="U662" s="324">
        <v>10</v>
      </c>
      <c r="V662" s="324" t="s">
        <v>20</v>
      </c>
      <c r="W662" s="325">
        <v>22</v>
      </c>
      <c r="X662" s="325">
        <v>165</v>
      </c>
      <c r="Y662" s="327" t="s">
        <v>22</v>
      </c>
      <c r="AA662" s="341" t="str">
        <f t="shared" si="92"/>
        <v>x</v>
      </c>
      <c r="AB662" s="342">
        <f t="shared" si="92"/>
        <v>15</v>
      </c>
      <c r="AC662" s="343" t="str">
        <f t="shared" si="93"/>
        <v>x</v>
      </c>
      <c r="AD662" s="343">
        <f t="shared" si="93"/>
        <v>160</v>
      </c>
      <c r="AE662" s="342" t="str">
        <f t="shared" si="94"/>
        <v>x</v>
      </c>
      <c r="AF662" s="342">
        <f t="shared" si="94"/>
        <v>18</v>
      </c>
      <c r="AG662" s="343" t="str">
        <f t="shared" si="95"/>
        <v>x</v>
      </c>
      <c r="AH662" s="343">
        <f t="shared" si="95"/>
        <v>211</v>
      </c>
      <c r="AI662" s="342" t="str">
        <f t="shared" si="96"/>
        <v>x</v>
      </c>
      <c r="AJ662" s="342">
        <f t="shared" si="96"/>
        <v>22</v>
      </c>
      <c r="AK662" s="343" t="str">
        <f t="shared" si="97"/>
        <v>x</v>
      </c>
      <c r="AL662" s="348">
        <f t="shared" si="97"/>
        <v>165</v>
      </c>
      <c r="AN662" s="342" t="str">
        <f>IF(ISERROR(VLOOKUP($I662,'TB. Bantuan'!$C$3:$E$28,2,0)=0),"x",VLOOKUP($I662,'TB. Bantuan'!$C$3:$E$28,2,0))</f>
        <v>N</v>
      </c>
      <c r="AO662" s="342" t="str">
        <f>IF(ISERROR(VLOOKUP($Q662,'TB. Bantuan'!$C$3:$E$28,2,0)=0),"x",VLOOKUP($Q662,'TB. Bantuan'!$C$3:$E$28,2,0))</f>
        <v>N</v>
      </c>
      <c r="AP662" s="342" t="str">
        <f>IF(ISERROR(VLOOKUP($Y662,'TB. Bantuan'!$C$3:$E$28,2,0)=0),"x",VLOOKUP($Y662,'TB. Bantuan'!$C$3:$E$28,2,0))</f>
        <v>T2</v>
      </c>
    </row>
    <row r="663" spans="2:42">
      <c r="B663" s="319" t="s">
        <v>21</v>
      </c>
      <c r="C663" s="323">
        <f t="shared" si="91"/>
        <v>657</v>
      </c>
      <c r="D663" s="324" t="s">
        <v>1</v>
      </c>
      <c r="E663" s="324">
        <v>12</v>
      </c>
      <c r="F663" s="324" t="s">
        <v>20</v>
      </c>
      <c r="G663" s="325">
        <v>21</v>
      </c>
      <c r="H663" s="325">
        <v>313</v>
      </c>
      <c r="I663" s="327" t="s">
        <v>23</v>
      </c>
      <c r="K663" s="323">
        <f t="shared" si="98"/>
        <v>657</v>
      </c>
      <c r="L663" s="324" t="s">
        <v>1</v>
      </c>
      <c r="M663" s="324">
        <v>11</v>
      </c>
      <c r="N663" s="324" t="s">
        <v>20</v>
      </c>
      <c r="O663" s="325">
        <v>23</v>
      </c>
      <c r="P663" s="325">
        <v>258</v>
      </c>
      <c r="Q663" s="327" t="s">
        <v>23</v>
      </c>
      <c r="S663" s="323">
        <f t="shared" si="99"/>
        <v>657</v>
      </c>
      <c r="T663" s="324" t="s">
        <v>1</v>
      </c>
      <c r="U663" s="324">
        <v>10</v>
      </c>
      <c r="V663" s="324" t="s">
        <v>20</v>
      </c>
      <c r="W663" s="325">
        <v>22</v>
      </c>
      <c r="X663" s="325">
        <v>288</v>
      </c>
      <c r="Y663" s="327" t="s">
        <v>23</v>
      </c>
      <c r="AA663" s="341" t="str">
        <f t="shared" si="92"/>
        <v>x</v>
      </c>
      <c r="AB663" s="342">
        <f t="shared" si="92"/>
        <v>21</v>
      </c>
      <c r="AC663" s="343" t="str">
        <f t="shared" si="93"/>
        <v>x</v>
      </c>
      <c r="AD663" s="343">
        <f t="shared" si="93"/>
        <v>313</v>
      </c>
      <c r="AE663" s="342" t="str">
        <f t="shared" si="94"/>
        <v>x</v>
      </c>
      <c r="AF663" s="342">
        <f t="shared" si="94"/>
        <v>23</v>
      </c>
      <c r="AG663" s="343" t="str">
        <f t="shared" si="95"/>
        <v>x</v>
      </c>
      <c r="AH663" s="343">
        <f t="shared" si="95"/>
        <v>258</v>
      </c>
      <c r="AI663" s="342" t="str">
        <f t="shared" si="96"/>
        <v>x</v>
      </c>
      <c r="AJ663" s="342">
        <f t="shared" si="96"/>
        <v>22</v>
      </c>
      <c r="AK663" s="343" t="str">
        <f t="shared" si="97"/>
        <v>x</v>
      </c>
      <c r="AL663" s="348">
        <f t="shared" si="97"/>
        <v>288</v>
      </c>
      <c r="AN663" s="342" t="str">
        <f>IF(ISERROR(VLOOKUP($I663,'TB. Bantuan'!$C$3:$E$28,2,0)=0),"x",VLOOKUP($I663,'TB. Bantuan'!$C$3:$E$28,2,0))</f>
        <v>N</v>
      </c>
      <c r="AO663" s="342" t="str">
        <f>IF(ISERROR(VLOOKUP($Q663,'TB. Bantuan'!$C$3:$E$28,2,0)=0),"x",VLOOKUP($Q663,'TB. Bantuan'!$C$3:$E$28,2,0))</f>
        <v>N</v>
      </c>
      <c r="AP663" s="342" t="str">
        <f>IF(ISERROR(VLOOKUP($Y663,'TB. Bantuan'!$C$3:$E$28,2,0)=0),"x",VLOOKUP($Y663,'TB. Bantuan'!$C$3:$E$28,2,0))</f>
        <v>N</v>
      </c>
    </row>
    <row r="664" spans="2:42">
      <c r="B664" s="319" t="s">
        <v>21</v>
      </c>
      <c r="C664" s="323">
        <f t="shared" si="91"/>
        <v>658</v>
      </c>
      <c r="D664" s="324" t="s">
        <v>1</v>
      </c>
      <c r="E664" s="324">
        <v>12</v>
      </c>
      <c r="F664" s="324" t="s">
        <v>20</v>
      </c>
      <c r="G664" s="325">
        <v>20</v>
      </c>
      <c r="H664" s="325">
        <v>180</v>
      </c>
      <c r="I664" s="327" t="s">
        <v>23</v>
      </c>
      <c r="K664" s="323">
        <f t="shared" si="98"/>
        <v>658</v>
      </c>
      <c r="L664" s="324" t="s">
        <v>1</v>
      </c>
      <c r="M664" s="324">
        <v>11</v>
      </c>
      <c r="N664" s="324" t="s">
        <v>20</v>
      </c>
      <c r="O664" s="325">
        <v>10.5</v>
      </c>
      <c r="P664" s="325">
        <v>108</v>
      </c>
      <c r="Q664" s="327" t="s">
        <v>23</v>
      </c>
      <c r="S664" s="323">
        <f t="shared" si="99"/>
        <v>658</v>
      </c>
      <c r="T664" s="324" t="s">
        <v>1</v>
      </c>
      <c r="U664" s="324">
        <v>10</v>
      </c>
      <c r="V664" s="324" t="s">
        <v>20</v>
      </c>
      <c r="W664" s="325">
        <v>23</v>
      </c>
      <c r="X664" s="325">
        <v>281</v>
      </c>
      <c r="Y664" s="327" t="s">
        <v>23</v>
      </c>
      <c r="AA664" s="341" t="str">
        <f t="shared" si="92"/>
        <v>x</v>
      </c>
      <c r="AB664" s="342">
        <f t="shared" si="92"/>
        <v>20</v>
      </c>
      <c r="AC664" s="343" t="str">
        <f t="shared" si="93"/>
        <v>x</v>
      </c>
      <c r="AD664" s="343">
        <f t="shared" si="93"/>
        <v>180</v>
      </c>
      <c r="AE664" s="342" t="str">
        <f t="shared" si="94"/>
        <v>x</v>
      </c>
      <c r="AF664" s="342">
        <f t="shared" si="94"/>
        <v>10.5</v>
      </c>
      <c r="AG664" s="343" t="str">
        <f t="shared" si="95"/>
        <v>x</v>
      </c>
      <c r="AH664" s="343">
        <f t="shared" si="95"/>
        <v>108</v>
      </c>
      <c r="AI664" s="342" t="str">
        <f t="shared" si="96"/>
        <v>x</v>
      </c>
      <c r="AJ664" s="342">
        <f t="shared" si="96"/>
        <v>23</v>
      </c>
      <c r="AK664" s="343" t="str">
        <f t="shared" si="97"/>
        <v>x</v>
      </c>
      <c r="AL664" s="348">
        <f t="shared" si="97"/>
        <v>281</v>
      </c>
      <c r="AN664" s="342" t="str">
        <f>IF(ISERROR(VLOOKUP($I664,'TB. Bantuan'!$C$3:$E$28,2,0)=0),"x",VLOOKUP($I664,'TB. Bantuan'!$C$3:$E$28,2,0))</f>
        <v>N</v>
      </c>
      <c r="AO664" s="342" t="str">
        <f>IF(ISERROR(VLOOKUP($Q664,'TB. Bantuan'!$C$3:$E$28,2,0)=0),"x",VLOOKUP($Q664,'TB. Bantuan'!$C$3:$E$28,2,0))</f>
        <v>N</v>
      </c>
      <c r="AP664" s="342" t="str">
        <f>IF(ISERROR(VLOOKUP($Y664,'TB. Bantuan'!$C$3:$E$28,2,0)=0),"x",VLOOKUP($Y664,'TB. Bantuan'!$C$3:$E$28,2,0))</f>
        <v>N</v>
      </c>
    </row>
    <row r="665" spans="2:42">
      <c r="B665" s="319" t="s">
        <v>21</v>
      </c>
      <c r="C665" s="323">
        <f t="shared" si="91"/>
        <v>659</v>
      </c>
      <c r="D665" s="324" t="s">
        <v>1</v>
      </c>
      <c r="E665" s="324">
        <v>12</v>
      </c>
      <c r="F665" s="324" t="s">
        <v>20</v>
      </c>
      <c r="G665" s="325">
        <v>18</v>
      </c>
      <c r="H665" s="325">
        <v>240</v>
      </c>
      <c r="I665" s="327" t="s">
        <v>23</v>
      </c>
      <c r="K665" s="323">
        <f t="shared" si="98"/>
        <v>659</v>
      </c>
      <c r="L665" s="324" t="s">
        <v>1</v>
      </c>
      <c r="M665" s="324">
        <v>11</v>
      </c>
      <c r="N665" s="324" t="s">
        <v>20</v>
      </c>
      <c r="O665" s="325">
        <v>22</v>
      </c>
      <c r="P665" s="325">
        <v>261</v>
      </c>
      <c r="Q665" s="327" t="s">
        <v>23</v>
      </c>
      <c r="S665" s="323">
        <f t="shared" si="99"/>
        <v>659</v>
      </c>
      <c r="T665" s="324" t="s">
        <v>1</v>
      </c>
      <c r="U665" s="324">
        <v>10</v>
      </c>
      <c r="V665" s="324" t="s">
        <v>20</v>
      </c>
      <c r="W665" s="325">
        <v>21</v>
      </c>
      <c r="X665" s="325">
        <v>160</v>
      </c>
      <c r="Y665" s="327" t="s">
        <v>23</v>
      </c>
      <c r="AA665" s="341" t="str">
        <f t="shared" si="92"/>
        <v>x</v>
      </c>
      <c r="AB665" s="342">
        <f t="shared" si="92"/>
        <v>18</v>
      </c>
      <c r="AC665" s="343" t="str">
        <f t="shared" si="93"/>
        <v>x</v>
      </c>
      <c r="AD665" s="343">
        <f t="shared" si="93"/>
        <v>240</v>
      </c>
      <c r="AE665" s="342" t="str">
        <f t="shared" si="94"/>
        <v>x</v>
      </c>
      <c r="AF665" s="342">
        <f t="shared" si="94"/>
        <v>22</v>
      </c>
      <c r="AG665" s="343" t="str">
        <f t="shared" si="95"/>
        <v>x</v>
      </c>
      <c r="AH665" s="343">
        <f t="shared" si="95"/>
        <v>261</v>
      </c>
      <c r="AI665" s="342" t="str">
        <f t="shared" si="96"/>
        <v>x</v>
      </c>
      <c r="AJ665" s="342">
        <f t="shared" si="96"/>
        <v>21</v>
      </c>
      <c r="AK665" s="343" t="str">
        <f t="shared" si="97"/>
        <v>x</v>
      </c>
      <c r="AL665" s="348">
        <f t="shared" si="97"/>
        <v>160</v>
      </c>
      <c r="AN665" s="342" t="str">
        <f>IF(ISERROR(VLOOKUP($I665,'TB. Bantuan'!$C$3:$E$28,2,0)=0),"x",VLOOKUP($I665,'TB. Bantuan'!$C$3:$E$28,2,0))</f>
        <v>N</v>
      </c>
      <c r="AO665" s="342" t="str">
        <f>IF(ISERROR(VLOOKUP($Q665,'TB. Bantuan'!$C$3:$E$28,2,0)=0),"x",VLOOKUP($Q665,'TB. Bantuan'!$C$3:$E$28,2,0))</f>
        <v>N</v>
      </c>
      <c r="AP665" s="342" t="str">
        <f>IF(ISERROR(VLOOKUP($Y665,'TB. Bantuan'!$C$3:$E$28,2,0)=0),"x",VLOOKUP($Y665,'TB. Bantuan'!$C$3:$E$28,2,0))</f>
        <v>N</v>
      </c>
    </row>
    <row r="666" spans="2:42">
      <c r="B666" s="319" t="s">
        <v>21</v>
      </c>
      <c r="C666" s="323"/>
      <c r="D666" s="324"/>
      <c r="E666" s="324"/>
      <c r="F666" s="324"/>
      <c r="G666" s="325"/>
      <c r="H666" s="325"/>
      <c r="I666" s="327"/>
      <c r="K666" s="323">
        <f t="shared" si="98"/>
        <v>660</v>
      </c>
      <c r="L666" s="324" t="s">
        <v>1</v>
      </c>
      <c r="M666" s="324">
        <v>11</v>
      </c>
      <c r="N666" s="324" t="s">
        <v>20</v>
      </c>
      <c r="O666" s="325">
        <v>25.5</v>
      </c>
      <c r="P666" s="325">
        <v>396</v>
      </c>
      <c r="Q666" s="327" t="s">
        <v>23</v>
      </c>
      <c r="S666" s="323">
        <f t="shared" si="99"/>
        <v>660</v>
      </c>
      <c r="T666" s="324" t="s">
        <v>1</v>
      </c>
      <c r="U666" s="324">
        <v>10</v>
      </c>
      <c r="V666" s="324" t="s">
        <v>20</v>
      </c>
      <c r="W666" s="325">
        <v>11</v>
      </c>
      <c r="X666" s="325">
        <v>120</v>
      </c>
      <c r="Y666" s="327" t="s">
        <v>36</v>
      </c>
      <c r="AA666" s="341" t="str">
        <f t="shared" si="92"/>
        <v>x</v>
      </c>
      <c r="AB666" s="342" t="str">
        <f t="shared" si="92"/>
        <v>x</v>
      </c>
      <c r="AC666" s="343" t="str">
        <f t="shared" si="93"/>
        <v>x</v>
      </c>
      <c r="AD666" s="343" t="str">
        <f t="shared" si="93"/>
        <v>x</v>
      </c>
      <c r="AE666" s="342" t="str">
        <f t="shared" si="94"/>
        <v>x</v>
      </c>
      <c r="AF666" s="342">
        <f t="shared" si="94"/>
        <v>25.5</v>
      </c>
      <c r="AG666" s="343" t="str">
        <f t="shared" si="95"/>
        <v>x</v>
      </c>
      <c r="AH666" s="343">
        <f t="shared" si="95"/>
        <v>396</v>
      </c>
      <c r="AI666" s="342" t="str">
        <f t="shared" si="96"/>
        <v>x</v>
      </c>
      <c r="AJ666" s="342">
        <f t="shared" si="96"/>
        <v>11</v>
      </c>
      <c r="AK666" s="343" t="str">
        <f t="shared" si="97"/>
        <v>x</v>
      </c>
      <c r="AL666" s="348">
        <f t="shared" si="97"/>
        <v>120</v>
      </c>
      <c r="AN666" s="342" t="str">
        <f>IF(ISERROR(VLOOKUP($I666,'TB. Bantuan'!$C$3:$E$28,2,0)=0),"x",VLOOKUP($I666,'TB. Bantuan'!$C$3:$E$28,2,0))</f>
        <v>x</v>
      </c>
      <c r="AO666" s="342" t="str">
        <f>IF(ISERROR(VLOOKUP($Q666,'TB. Bantuan'!$C$3:$E$28,2,0)=0),"x",VLOOKUP($Q666,'TB. Bantuan'!$C$3:$E$28,2,0))</f>
        <v>N</v>
      </c>
      <c r="AP666" s="342" t="str">
        <f>IF(ISERROR(VLOOKUP($Y666,'TB. Bantuan'!$C$3:$E$28,2,0)=0),"x",VLOOKUP($Y666,'TB. Bantuan'!$C$3:$E$28,2,0))</f>
        <v>BD</v>
      </c>
    </row>
    <row r="667" spans="2:42">
      <c r="B667" s="319" t="s">
        <v>21</v>
      </c>
      <c r="C667" s="323"/>
      <c r="D667" s="324"/>
      <c r="E667" s="324"/>
      <c r="F667" s="324"/>
      <c r="G667" s="325"/>
      <c r="H667" s="325"/>
      <c r="I667" s="327"/>
      <c r="K667" s="323">
        <f t="shared" si="98"/>
        <v>661</v>
      </c>
      <c r="L667" s="324" t="s">
        <v>1</v>
      </c>
      <c r="M667" s="324">
        <v>11</v>
      </c>
      <c r="N667" s="324" t="s">
        <v>20</v>
      </c>
      <c r="O667" s="325">
        <v>19</v>
      </c>
      <c r="P667" s="325">
        <v>319</v>
      </c>
      <c r="Q667" s="327" t="s">
        <v>23</v>
      </c>
      <c r="S667" s="323">
        <f t="shared" si="99"/>
        <v>661</v>
      </c>
      <c r="T667" s="324" t="s">
        <v>1</v>
      </c>
      <c r="U667" s="324">
        <v>10</v>
      </c>
      <c r="V667" s="324" t="s">
        <v>20</v>
      </c>
      <c r="W667" s="325">
        <v>13</v>
      </c>
      <c r="X667" s="325">
        <v>154</v>
      </c>
      <c r="Y667" s="327" t="s">
        <v>24</v>
      </c>
      <c r="AA667" s="341" t="str">
        <f t="shared" si="92"/>
        <v>x</v>
      </c>
      <c r="AB667" s="342" t="str">
        <f t="shared" si="92"/>
        <v>x</v>
      </c>
      <c r="AC667" s="343" t="str">
        <f t="shared" si="93"/>
        <v>x</v>
      </c>
      <c r="AD667" s="343" t="str">
        <f t="shared" si="93"/>
        <v>x</v>
      </c>
      <c r="AE667" s="342" t="str">
        <f t="shared" si="94"/>
        <v>x</v>
      </c>
      <c r="AF667" s="342">
        <f t="shared" si="94"/>
        <v>19</v>
      </c>
      <c r="AG667" s="343" t="str">
        <f t="shared" si="95"/>
        <v>x</v>
      </c>
      <c r="AH667" s="343">
        <f t="shared" si="95"/>
        <v>319</v>
      </c>
      <c r="AI667" s="342" t="str">
        <f t="shared" si="96"/>
        <v>x</v>
      </c>
      <c r="AJ667" s="342">
        <f t="shared" si="96"/>
        <v>13</v>
      </c>
      <c r="AK667" s="343" t="str">
        <f t="shared" si="97"/>
        <v>x</v>
      </c>
      <c r="AL667" s="348">
        <f t="shared" si="97"/>
        <v>154</v>
      </c>
      <c r="AN667" s="342" t="str">
        <f>IF(ISERROR(VLOOKUP($I667,'TB. Bantuan'!$C$3:$E$28,2,0)=0),"x",VLOOKUP($I667,'TB. Bantuan'!$C$3:$E$28,2,0))</f>
        <v>x</v>
      </c>
      <c r="AO667" s="342" t="str">
        <f>IF(ISERROR(VLOOKUP($Q667,'TB. Bantuan'!$C$3:$E$28,2,0)=0),"x",VLOOKUP($Q667,'TB. Bantuan'!$C$3:$E$28,2,0))</f>
        <v>N</v>
      </c>
      <c r="AP667" s="342" t="str">
        <f>IF(ISERROR(VLOOKUP($Y667,'TB. Bantuan'!$C$3:$E$28,2,0)=0),"x",VLOOKUP($Y667,'TB. Bantuan'!$C$3:$E$28,2,0))</f>
        <v>DT</v>
      </c>
    </row>
    <row r="668" spans="2:42">
      <c r="B668" s="319" t="s">
        <v>21</v>
      </c>
      <c r="C668" s="323"/>
      <c r="D668" s="324"/>
      <c r="E668" s="324"/>
      <c r="F668" s="324"/>
      <c r="G668" s="325"/>
      <c r="H668" s="325"/>
      <c r="I668" s="327"/>
      <c r="K668" s="323">
        <f t="shared" si="98"/>
        <v>662</v>
      </c>
      <c r="L668" s="324" t="s">
        <v>1</v>
      </c>
      <c r="M668" s="324">
        <v>11</v>
      </c>
      <c r="N668" s="324" t="s">
        <v>20</v>
      </c>
      <c r="O668" s="325">
        <v>22</v>
      </c>
      <c r="P668" s="325">
        <v>185</v>
      </c>
      <c r="Q668" s="327" t="s">
        <v>23</v>
      </c>
      <c r="S668" s="323">
        <f t="shared" si="99"/>
        <v>662</v>
      </c>
      <c r="T668" s="324" t="s">
        <v>1</v>
      </c>
      <c r="U668" s="324">
        <v>10</v>
      </c>
      <c r="V668" s="324" t="s">
        <v>20</v>
      </c>
      <c r="W668" s="325">
        <v>15</v>
      </c>
      <c r="X668" s="325">
        <v>162</v>
      </c>
      <c r="Y668" s="327" t="s">
        <v>23</v>
      </c>
      <c r="AA668" s="341" t="str">
        <f t="shared" si="92"/>
        <v>x</v>
      </c>
      <c r="AB668" s="342" t="str">
        <f t="shared" si="92"/>
        <v>x</v>
      </c>
      <c r="AC668" s="343" t="str">
        <f t="shared" si="93"/>
        <v>x</v>
      </c>
      <c r="AD668" s="343" t="str">
        <f t="shared" si="93"/>
        <v>x</v>
      </c>
      <c r="AE668" s="342" t="str">
        <f t="shared" si="94"/>
        <v>x</v>
      </c>
      <c r="AF668" s="342">
        <f t="shared" si="94"/>
        <v>22</v>
      </c>
      <c r="AG668" s="343" t="str">
        <f t="shared" si="95"/>
        <v>x</v>
      </c>
      <c r="AH668" s="343">
        <f t="shared" si="95"/>
        <v>185</v>
      </c>
      <c r="AI668" s="342" t="str">
        <f t="shared" si="96"/>
        <v>x</v>
      </c>
      <c r="AJ668" s="342">
        <f t="shared" si="96"/>
        <v>15</v>
      </c>
      <c r="AK668" s="343" t="str">
        <f t="shared" si="97"/>
        <v>x</v>
      </c>
      <c r="AL668" s="348">
        <f t="shared" si="97"/>
        <v>162</v>
      </c>
      <c r="AN668" s="342" t="str">
        <f>IF(ISERROR(VLOOKUP($I668,'TB. Bantuan'!$C$3:$E$28,2,0)=0),"x",VLOOKUP($I668,'TB. Bantuan'!$C$3:$E$28,2,0))</f>
        <v>x</v>
      </c>
      <c r="AO668" s="342" t="str">
        <f>IF(ISERROR(VLOOKUP($Q668,'TB. Bantuan'!$C$3:$E$28,2,0)=0),"x",VLOOKUP($Q668,'TB. Bantuan'!$C$3:$E$28,2,0))</f>
        <v>N</v>
      </c>
      <c r="AP668" s="342" t="str">
        <f>IF(ISERROR(VLOOKUP($Y668,'TB. Bantuan'!$C$3:$E$28,2,0)=0),"x",VLOOKUP($Y668,'TB. Bantuan'!$C$3:$E$28,2,0))</f>
        <v>N</v>
      </c>
    </row>
    <row r="669" spans="2:42">
      <c r="B669" s="319" t="s">
        <v>21</v>
      </c>
      <c r="C669" s="323"/>
      <c r="D669" s="324"/>
      <c r="E669" s="324"/>
      <c r="F669" s="324"/>
      <c r="G669" s="325"/>
      <c r="H669" s="325"/>
      <c r="I669" s="327"/>
      <c r="K669" s="323">
        <f t="shared" si="98"/>
        <v>663</v>
      </c>
      <c r="L669" s="324" t="s">
        <v>1</v>
      </c>
      <c r="M669" s="324">
        <v>11</v>
      </c>
      <c r="N669" s="324" t="s">
        <v>20</v>
      </c>
      <c r="O669" s="325">
        <v>20</v>
      </c>
      <c r="P669" s="325">
        <v>102</v>
      </c>
      <c r="Q669" s="327" t="s">
        <v>23</v>
      </c>
      <c r="S669" s="323">
        <f t="shared" si="99"/>
        <v>663</v>
      </c>
      <c r="T669" s="324" t="s">
        <v>1</v>
      </c>
      <c r="U669" s="324">
        <v>10</v>
      </c>
      <c r="V669" s="324" t="s">
        <v>20</v>
      </c>
      <c r="W669" s="325">
        <v>21</v>
      </c>
      <c r="X669" s="325">
        <v>164</v>
      </c>
      <c r="Y669" s="327" t="s">
        <v>23</v>
      </c>
      <c r="AA669" s="341" t="str">
        <f t="shared" si="92"/>
        <v>x</v>
      </c>
      <c r="AB669" s="342" t="str">
        <f t="shared" si="92"/>
        <v>x</v>
      </c>
      <c r="AC669" s="343" t="str">
        <f t="shared" si="93"/>
        <v>x</v>
      </c>
      <c r="AD669" s="343" t="str">
        <f t="shared" si="93"/>
        <v>x</v>
      </c>
      <c r="AE669" s="342" t="str">
        <f t="shared" si="94"/>
        <v>x</v>
      </c>
      <c r="AF669" s="342">
        <f t="shared" si="94"/>
        <v>20</v>
      </c>
      <c r="AG669" s="343" t="str">
        <f t="shared" si="95"/>
        <v>x</v>
      </c>
      <c r="AH669" s="343">
        <f t="shared" si="95"/>
        <v>102</v>
      </c>
      <c r="AI669" s="342" t="str">
        <f t="shared" si="96"/>
        <v>x</v>
      </c>
      <c r="AJ669" s="342">
        <f t="shared" si="96"/>
        <v>21</v>
      </c>
      <c r="AK669" s="343" t="str">
        <f t="shared" si="97"/>
        <v>x</v>
      </c>
      <c r="AL669" s="348">
        <f t="shared" si="97"/>
        <v>164</v>
      </c>
      <c r="AN669" s="342" t="str">
        <f>IF(ISERROR(VLOOKUP($I669,'TB. Bantuan'!$C$3:$E$28,2,0)=0),"x",VLOOKUP($I669,'TB. Bantuan'!$C$3:$E$28,2,0))</f>
        <v>x</v>
      </c>
      <c r="AO669" s="342" t="str">
        <f>IF(ISERROR(VLOOKUP($Q669,'TB. Bantuan'!$C$3:$E$28,2,0)=0),"x",VLOOKUP($Q669,'TB. Bantuan'!$C$3:$E$28,2,0))</f>
        <v>N</v>
      </c>
      <c r="AP669" s="342" t="str">
        <f>IF(ISERROR(VLOOKUP($Y669,'TB. Bantuan'!$C$3:$E$28,2,0)=0),"x",VLOOKUP($Y669,'TB. Bantuan'!$C$3:$E$28,2,0))</f>
        <v>N</v>
      </c>
    </row>
    <row r="670" spans="2:42">
      <c r="B670" s="319" t="s">
        <v>21</v>
      </c>
      <c r="C670" s="323"/>
      <c r="D670" s="324"/>
      <c r="E670" s="324"/>
      <c r="F670" s="324"/>
      <c r="G670" s="325"/>
      <c r="H670" s="325"/>
      <c r="I670" s="327"/>
      <c r="K670" s="323">
        <f t="shared" si="98"/>
        <v>664</v>
      </c>
      <c r="L670" s="324" t="s">
        <v>1</v>
      </c>
      <c r="M670" s="324">
        <v>11</v>
      </c>
      <c r="N670" s="324" t="s">
        <v>20</v>
      </c>
      <c r="O670" s="325">
        <v>20</v>
      </c>
      <c r="P670" s="325">
        <v>168</v>
      </c>
      <c r="Q670" s="327" t="s">
        <v>23</v>
      </c>
      <c r="S670" s="323">
        <f t="shared" si="99"/>
        <v>664</v>
      </c>
      <c r="T670" s="324" t="s">
        <v>1</v>
      </c>
      <c r="U670" s="324">
        <v>10</v>
      </c>
      <c r="V670" s="324" t="s">
        <v>20</v>
      </c>
      <c r="W670" s="325">
        <v>22.5</v>
      </c>
      <c r="X670" s="325">
        <v>261</v>
      </c>
      <c r="Y670" s="327" t="s">
        <v>23</v>
      </c>
      <c r="AA670" s="341" t="str">
        <f t="shared" si="92"/>
        <v>x</v>
      </c>
      <c r="AB670" s="342" t="str">
        <f t="shared" si="92"/>
        <v>x</v>
      </c>
      <c r="AC670" s="343" t="str">
        <f t="shared" si="93"/>
        <v>x</v>
      </c>
      <c r="AD670" s="343" t="str">
        <f t="shared" si="93"/>
        <v>x</v>
      </c>
      <c r="AE670" s="342" t="str">
        <f t="shared" si="94"/>
        <v>x</v>
      </c>
      <c r="AF670" s="342">
        <f t="shared" si="94"/>
        <v>20</v>
      </c>
      <c r="AG670" s="343" t="str">
        <f t="shared" si="95"/>
        <v>x</v>
      </c>
      <c r="AH670" s="343">
        <f t="shared" si="95"/>
        <v>168</v>
      </c>
      <c r="AI670" s="342" t="str">
        <f t="shared" si="96"/>
        <v>x</v>
      </c>
      <c r="AJ670" s="342">
        <f t="shared" si="96"/>
        <v>22.5</v>
      </c>
      <c r="AK670" s="343" t="str">
        <f t="shared" si="97"/>
        <v>x</v>
      </c>
      <c r="AL670" s="348">
        <f t="shared" si="97"/>
        <v>261</v>
      </c>
      <c r="AN670" s="342" t="str">
        <f>IF(ISERROR(VLOOKUP($I670,'TB. Bantuan'!$C$3:$E$28,2,0)=0),"x",VLOOKUP($I670,'TB. Bantuan'!$C$3:$E$28,2,0))</f>
        <v>x</v>
      </c>
      <c r="AO670" s="342" t="str">
        <f>IF(ISERROR(VLOOKUP($Q670,'TB. Bantuan'!$C$3:$E$28,2,0)=0),"x",VLOOKUP($Q670,'TB. Bantuan'!$C$3:$E$28,2,0))</f>
        <v>N</v>
      </c>
      <c r="AP670" s="342" t="str">
        <f>IF(ISERROR(VLOOKUP($Y670,'TB. Bantuan'!$C$3:$E$28,2,0)=0),"x",VLOOKUP($Y670,'TB. Bantuan'!$C$3:$E$28,2,0))</f>
        <v>N</v>
      </c>
    </row>
    <row r="671" spans="2:42">
      <c r="B671" s="319" t="s">
        <v>21</v>
      </c>
      <c r="C671" s="323"/>
      <c r="D671" s="324"/>
      <c r="E671" s="324"/>
      <c r="F671" s="324"/>
      <c r="G671" s="325"/>
      <c r="H671" s="325"/>
      <c r="I671" s="327"/>
      <c r="K671" s="323">
        <f t="shared" si="98"/>
        <v>665</v>
      </c>
      <c r="L671" s="324" t="s">
        <v>1</v>
      </c>
      <c r="M671" s="324">
        <v>11</v>
      </c>
      <c r="N671" s="324" t="s">
        <v>20</v>
      </c>
      <c r="O671" s="325">
        <v>17</v>
      </c>
      <c r="P671" s="325">
        <v>170</v>
      </c>
      <c r="Q671" s="327" t="s">
        <v>23</v>
      </c>
      <c r="S671" s="323">
        <f t="shared" si="99"/>
        <v>665</v>
      </c>
      <c r="T671" s="324" t="s">
        <v>1</v>
      </c>
      <c r="U671" s="324">
        <v>10</v>
      </c>
      <c r="V671" s="324" t="s">
        <v>20</v>
      </c>
      <c r="W671" s="325">
        <v>14</v>
      </c>
      <c r="X671" s="325">
        <v>187</v>
      </c>
      <c r="Y671" s="327" t="s">
        <v>24</v>
      </c>
      <c r="AA671" s="341" t="str">
        <f t="shared" si="92"/>
        <v>x</v>
      </c>
      <c r="AB671" s="342" t="str">
        <f t="shared" si="92"/>
        <v>x</v>
      </c>
      <c r="AC671" s="343" t="str">
        <f t="shared" si="93"/>
        <v>x</v>
      </c>
      <c r="AD671" s="343" t="str">
        <f t="shared" si="93"/>
        <v>x</v>
      </c>
      <c r="AE671" s="342" t="str">
        <f t="shared" si="94"/>
        <v>x</v>
      </c>
      <c r="AF671" s="342">
        <f t="shared" si="94"/>
        <v>17</v>
      </c>
      <c r="AG671" s="343" t="str">
        <f t="shared" si="95"/>
        <v>x</v>
      </c>
      <c r="AH671" s="343">
        <f t="shared" si="95"/>
        <v>170</v>
      </c>
      <c r="AI671" s="342" t="str">
        <f t="shared" si="96"/>
        <v>x</v>
      </c>
      <c r="AJ671" s="342">
        <f t="shared" si="96"/>
        <v>14</v>
      </c>
      <c r="AK671" s="343" t="str">
        <f t="shared" si="97"/>
        <v>x</v>
      </c>
      <c r="AL671" s="348">
        <f t="shared" si="97"/>
        <v>187</v>
      </c>
      <c r="AN671" s="342" t="str">
        <f>IF(ISERROR(VLOOKUP($I671,'TB. Bantuan'!$C$3:$E$28,2,0)=0),"x",VLOOKUP($I671,'TB. Bantuan'!$C$3:$E$28,2,0))</f>
        <v>x</v>
      </c>
      <c r="AO671" s="342" t="str">
        <f>IF(ISERROR(VLOOKUP($Q671,'TB. Bantuan'!$C$3:$E$28,2,0)=0),"x",VLOOKUP($Q671,'TB. Bantuan'!$C$3:$E$28,2,0))</f>
        <v>N</v>
      </c>
      <c r="AP671" s="342" t="str">
        <f>IF(ISERROR(VLOOKUP($Y671,'TB. Bantuan'!$C$3:$E$28,2,0)=0),"x",VLOOKUP($Y671,'TB. Bantuan'!$C$3:$E$28,2,0))</f>
        <v>DT</v>
      </c>
    </row>
    <row r="672" spans="2:42">
      <c r="B672" s="319" t="s">
        <v>21</v>
      </c>
      <c r="C672" s="323"/>
      <c r="D672" s="324"/>
      <c r="E672" s="324"/>
      <c r="F672" s="324"/>
      <c r="G672" s="325"/>
      <c r="H672" s="325"/>
      <c r="I672" s="327"/>
      <c r="K672" s="323">
        <f t="shared" si="98"/>
        <v>666</v>
      </c>
      <c r="L672" s="324" t="s">
        <v>1</v>
      </c>
      <c r="M672" s="324">
        <v>11</v>
      </c>
      <c r="N672" s="324" t="s">
        <v>20</v>
      </c>
      <c r="O672" s="325">
        <v>13</v>
      </c>
      <c r="P672" s="325">
        <v>114</v>
      </c>
      <c r="Q672" s="327" t="s">
        <v>23</v>
      </c>
      <c r="S672" s="323">
        <f t="shared" si="99"/>
        <v>666</v>
      </c>
      <c r="T672" s="324" t="s">
        <v>1</v>
      </c>
      <c r="U672" s="324">
        <v>10</v>
      </c>
      <c r="V672" s="324" t="s">
        <v>20</v>
      </c>
      <c r="W672" s="325">
        <v>20</v>
      </c>
      <c r="X672" s="325">
        <v>246</v>
      </c>
      <c r="Y672" s="327" t="s">
        <v>23</v>
      </c>
      <c r="AA672" s="341" t="str">
        <f t="shared" si="92"/>
        <v>x</v>
      </c>
      <c r="AB672" s="342" t="str">
        <f t="shared" si="92"/>
        <v>x</v>
      </c>
      <c r="AC672" s="343" t="str">
        <f t="shared" si="93"/>
        <v>x</v>
      </c>
      <c r="AD672" s="343" t="str">
        <f t="shared" si="93"/>
        <v>x</v>
      </c>
      <c r="AE672" s="342" t="str">
        <f t="shared" si="94"/>
        <v>x</v>
      </c>
      <c r="AF672" s="342">
        <f t="shared" si="94"/>
        <v>13</v>
      </c>
      <c r="AG672" s="343" t="str">
        <f t="shared" si="95"/>
        <v>x</v>
      </c>
      <c r="AH672" s="343">
        <f t="shared" si="95"/>
        <v>114</v>
      </c>
      <c r="AI672" s="342" t="str">
        <f t="shared" si="96"/>
        <v>x</v>
      </c>
      <c r="AJ672" s="342">
        <f t="shared" si="96"/>
        <v>20</v>
      </c>
      <c r="AK672" s="343" t="str">
        <f t="shared" si="97"/>
        <v>x</v>
      </c>
      <c r="AL672" s="348">
        <f t="shared" si="97"/>
        <v>246</v>
      </c>
      <c r="AN672" s="342" t="str">
        <f>IF(ISERROR(VLOOKUP($I672,'TB. Bantuan'!$C$3:$E$28,2,0)=0),"x",VLOOKUP($I672,'TB. Bantuan'!$C$3:$E$28,2,0))</f>
        <v>x</v>
      </c>
      <c r="AO672" s="342" t="str">
        <f>IF(ISERROR(VLOOKUP($Q672,'TB. Bantuan'!$C$3:$E$28,2,0)=0),"x",VLOOKUP($Q672,'TB. Bantuan'!$C$3:$E$28,2,0))</f>
        <v>N</v>
      </c>
      <c r="AP672" s="342" t="str">
        <f>IF(ISERROR(VLOOKUP($Y672,'TB. Bantuan'!$C$3:$E$28,2,0)=0),"x",VLOOKUP($Y672,'TB. Bantuan'!$C$3:$E$28,2,0))</f>
        <v>N</v>
      </c>
    </row>
    <row r="673" spans="2:42">
      <c r="B673" s="319" t="s">
        <v>21</v>
      </c>
      <c r="C673" s="323"/>
      <c r="D673" s="324"/>
      <c r="E673" s="324"/>
      <c r="F673" s="324"/>
      <c r="G673" s="325"/>
      <c r="H673" s="325"/>
      <c r="I673" s="327"/>
      <c r="K673" s="323">
        <f t="shared" si="98"/>
        <v>667</v>
      </c>
      <c r="L673" s="324" t="s">
        <v>1</v>
      </c>
      <c r="M673" s="324">
        <v>11</v>
      </c>
      <c r="N673" s="324" t="s">
        <v>20</v>
      </c>
      <c r="O673" s="325">
        <v>24</v>
      </c>
      <c r="P673" s="325">
        <v>329</v>
      </c>
      <c r="Q673" s="327" t="s">
        <v>23</v>
      </c>
      <c r="S673" s="323">
        <f t="shared" si="99"/>
        <v>667</v>
      </c>
      <c r="T673" s="324" t="s">
        <v>1</v>
      </c>
      <c r="U673" s="324">
        <v>10</v>
      </c>
      <c r="V673" s="324" t="s">
        <v>20</v>
      </c>
      <c r="W673" s="325">
        <v>13</v>
      </c>
      <c r="X673" s="325">
        <v>181</v>
      </c>
      <c r="Y673" s="327" t="s">
        <v>23</v>
      </c>
      <c r="AA673" s="341" t="str">
        <f t="shared" si="92"/>
        <v>x</v>
      </c>
      <c r="AB673" s="342" t="str">
        <f t="shared" si="92"/>
        <v>x</v>
      </c>
      <c r="AC673" s="343" t="str">
        <f t="shared" si="93"/>
        <v>x</v>
      </c>
      <c r="AD673" s="343" t="str">
        <f t="shared" si="93"/>
        <v>x</v>
      </c>
      <c r="AE673" s="342" t="str">
        <f t="shared" si="94"/>
        <v>x</v>
      </c>
      <c r="AF673" s="342">
        <f t="shared" si="94"/>
        <v>24</v>
      </c>
      <c r="AG673" s="343" t="str">
        <f t="shared" si="95"/>
        <v>x</v>
      </c>
      <c r="AH673" s="343">
        <f t="shared" si="95"/>
        <v>329</v>
      </c>
      <c r="AI673" s="342" t="str">
        <f t="shared" si="96"/>
        <v>x</v>
      </c>
      <c r="AJ673" s="342">
        <f t="shared" si="96"/>
        <v>13</v>
      </c>
      <c r="AK673" s="343" t="str">
        <f t="shared" si="97"/>
        <v>x</v>
      </c>
      <c r="AL673" s="348">
        <f t="shared" si="97"/>
        <v>181</v>
      </c>
      <c r="AN673" s="342" t="str">
        <f>IF(ISERROR(VLOOKUP($I673,'TB. Bantuan'!$C$3:$E$28,2,0)=0),"x",VLOOKUP($I673,'TB. Bantuan'!$C$3:$E$28,2,0))</f>
        <v>x</v>
      </c>
      <c r="AO673" s="342" t="str">
        <f>IF(ISERROR(VLOOKUP($Q673,'TB. Bantuan'!$C$3:$E$28,2,0)=0),"x",VLOOKUP($Q673,'TB. Bantuan'!$C$3:$E$28,2,0))</f>
        <v>N</v>
      </c>
      <c r="AP673" s="342" t="str">
        <f>IF(ISERROR(VLOOKUP($Y673,'TB. Bantuan'!$C$3:$E$28,2,0)=0),"x",VLOOKUP($Y673,'TB. Bantuan'!$C$3:$E$28,2,0))</f>
        <v>N</v>
      </c>
    </row>
    <row r="674" spans="2:42">
      <c r="B674" s="319" t="s">
        <v>21</v>
      </c>
      <c r="C674" s="323"/>
      <c r="D674" s="324"/>
      <c r="E674" s="324"/>
      <c r="F674" s="324"/>
      <c r="G674" s="325"/>
      <c r="H674" s="325"/>
      <c r="I674" s="327"/>
      <c r="K674" s="323">
        <f t="shared" si="98"/>
        <v>668</v>
      </c>
      <c r="L674" s="324" t="s">
        <v>1</v>
      </c>
      <c r="M674" s="324">
        <v>11</v>
      </c>
      <c r="N674" s="324" t="s">
        <v>20</v>
      </c>
      <c r="O674" s="325">
        <v>16</v>
      </c>
      <c r="P674" s="325">
        <v>111</v>
      </c>
      <c r="Q674" s="327" t="s">
        <v>23</v>
      </c>
      <c r="S674" s="323">
        <f t="shared" si="99"/>
        <v>668</v>
      </c>
      <c r="T674" s="324" t="s">
        <v>1</v>
      </c>
      <c r="U674" s="324">
        <v>10</v>
      </c>
      <c r="V674" s="324" t="s">
        <v>20</v>
      </c>
      <c r="W674" s="325">
        <v>23</v>
      </c>
      <c r="X674" s="325">
        <v>391</v>
      </c>
      <c r="Y674" s="327" t="s">
        <v>22</v>
      </c>
      <c r="AA674" s="341" t="str">
        <f t="shared" si="92"/>
        <v>x</v>
      </c>
      <c r="AB674" s="342" t="str">
        <f t="shared" si="92"/>
        <v>x</v>
      </c>
      <c r="AC674" s="343" t="str">
        <f t="shared" si="93"/>
        <v>x</v>
      </c>
      <c r="AD674" s="343" t="str">
        <f t="shared" si="93"/>
        <v>x</v>
      </c>
      <c r="AE674" s="342" t="str">
        <f t="shared" si="94"/>
        <v>x</v>
      </c>
      <c r="AF674" s="342">
        <f t="shared" si="94"/>
        <v>16</v>
      </c>
      <c r="AG674" s="343" t="str">
        <f t="shared" si="95"/>
        <v>x</v>
      </c>
      <c r="AH674" s="343">
        <f t="shared" si="95"/>
        <v>111</v>
      </c>
      <c r="AI674" s="342" t="str">
        <f t="shared" si="96"/>
        <v>x</v>
      </c>
      <c r="AJ674" s="342">
        <f t="shared" si="96"/>
        <v>23</v>
      </c>
      <c r="AK674" s="343" t="str">
        <f t="shared" si="97"/>
        <v>x</v>
      </c>
      <c r="AL674" s="348">
        <f t="shared" si="97"/>
        <v>391</v>
      </c>
      <c r="AN674" s="342" t="str">
        <f>IF(ISERROR(VLOOKUP($I674,'TB. Bantuan'!$C$3:$E$28,2,0)=0),"x",VLOOKUP($I674,'TB. Bantuan'!$C$3:$E$28,2,0))</f>
        <v>x</v>
      </c>
      <c r="AO674" s="342" t="str">
        <f>IF(ISERROR(VLOOKUP($Q674,'TB. Bantuan'!$C$3:$E$28,2,0)=0),"x",VLOOKUP($Q674,'TB. Bantuan'!$C$3:$E$28,2,0))</f>
        <v>N</v>
      </c>
      <c r="AP674" s="342" t="str">
        <f>IF(ISERROR(VLOOKUP($Y674,'TB. Bantuan'!$C$3:$E$28,2,0)=0),"x",VLOOKUP($Y674,'TB. Bantuan'!$C$3:$E$28,2,0))</f>
        <v>T2</v>
      </c>
    </row>
    <row r="675" spans="2:42">
      <c r="B675" s="319" t="s">
        <v>21</v>
      </c>
      <c r="C675" s="323"/>
      <c r="D675" s="324"/>
      <c r="E675" s="324"/>
      <c r="F675" s="324"/>
      <c r="G675" s="325"/>
      <c r="H675" s="325"/>
      <c r="I675" s="327"/>
      <c r="K675" s="323">
        <f t="shared" si="98"/>
        <v>669</v>
      </c>
      <c r="L675" s="324" t="s">
        <v>1</v>
      </c>
      <c r="M675" s="324">
        <v>11</v>
      </c>
      <c r="N675" s="324" t="s">
        <v>20</v>
      </c>
      <c r="O675" s="325">
        <v>13</v>
      </c>
      <c r="P675" s="325">
        <v>67</v>
      </c>
      <c r="Q675" s="327" t="s">
        <v>23</v>
      </c>
      <c r="S675" s="323">
        <f t="shared" si="99"/>
        <v>669</v>
      </c>
      <c r="T675" s="324" t="s">
        <v>1</v>
      </c>
      <c r="U675" s="324">
        <v>10</v>
      </c>
      <c r="V675" s="324" t="s">
        <v>20</v>
      </c>
      <c r="W675" s="325">
        <v>15</v>
      </c>
      <c r="X675" s="325">
        <v>170</v>
      </c>
      <c r="Y675" s="327" t="s">
        <v>23</v>
      </c>
      <c r="AA675" s="341" t="str">
        <f t="shared" si="92"/>
        <v>x</v>
      </c>
      <c r="AB675" s="342" t="str">
        <f t="shared" si="92"/>
        <v>x</v>
      </c>
      <c r="AC675" s="343" t="str">
        <f t="shared" si="93"/>
        <v>x</v>
      </c>
      <c r="AD675" s="343" t="str">
        <f t="shared" si="93"/>
        <v>x</v>
      </c>
      <c r="AE675" s="342" t="str">
        <f t="shared" si="94"/>
        <v>x</v>
      </c>
      <c r="AF675" s="342">
        <f t="shared" si="94"/>
        <v>13</v>
      </c>
      <c r="AG675" s="343" t="str">
        <f t="shared" si="95"/>
        <v>x</v>
      </c>
      <c r="AH675" s="343">
        <f t="shared" si="95"/>
        <v>67</v>
      </c>
      <c r="AI675" s="342" t="str">
        <f t="shared" si="96"/>
        <v>x</v>
      </c>
      <c r="AJ675" s="342">
        <f t="shared" si="96"/>
        <v>15</v>
      </c>
      <c r="AK675" s="343" t="str">
        <f t="shared" si="97"/>
        <v>x</v>
      </c>
      <c r="AL675" s="348">
        <f t="shared" si="97"/>
        <v>170</v>
      </c>
      <c r="AN675" s="342" t="str">
        <f>IF(ISERROR(VLOOKUP($I675,'TB. Bantuan'!$C$3:$E$28,2,0)=0),"x",VLOOKUP($I675,'TB. Bantuan'!$C$3:$E$28,2,0))</f>
        <v>x</v>
      </c>
      <c r="AO675" s="342" t="str">
        <f>IF(ISERROR(VLOOKUP($Q675,'TB. Bantuan'!$C$3:$E$28,2,0)=0),"x",VLOOKUP($Q675,'TB. Bantuan'!$C$3:$E$28,2,0))</f>
        <v>N</v>
      </c>
      <c r="AP675" s="342" t="str">
        <f>IF(ISERROR(VLOOKUP($Y675,'TB. Bantuan'!$C$3:$E$28,2,0)=0),"x",VLOOKUP($Y675,'TB. Bantuan'!$C$3:$E$28,2,0))</f>
        <v>N</v>
      </c>
    </row>
    <row r="676" spans="2:42">
      <c r="B676" s="319" t="s">
        <v>21</v>
      </c>
      <c r="C676" s="323"/>
      <c r="D676" s="324"/>
      <c r="E676" s="324"/>
      <c r="F676" s="324"/>
      <c r="G676" s="325"/>
      <c r="H676" s="325"/>
      <c r="I676" s="327"/>
      <c r="K676" s="323">
        <f t="shared" si="98"/>
        <v>670</v>
      </c>
      <c r="L676" s="324" t="s">
        <v>1</v>
      </c>
      <c r="M676" s="324">
        <v>11</v>
      </c>
      <c r="N676" s="324" t="s">
        <v>20</v>
      </c>
      <c r="O676" s="325">
        <v>16</v>
      </c>
      <c r="P676" s="325">
        <v>123</v>
      </c>
      <c r="Q676" s="327" t="s">
        <v>23</v>
      </c>
      <c r="S676" s="323">
        <f t="shared" si="99"/>
        <v>670</v>
      </c>
      <c r="T676" s="324" t="s">
        <v>1</v>
      </c>
      <c r="U676" s="324">
        <v>10</v>
      </c>
      <c r="V676" s="324" t="s">
        <v>20</v>
      </c>
      <c r="W676" s="325">
        <v>22</v>
      </c>
      <c r="X676" s="325">
        <v>181</v>
      </c>
      <c r="Y676" s="327" t="s">
        <v>23</v>
      </c>
      <c r="AA676" s="341" t="str">
        <f t="shared" si="92"/>
        <v>x</v>
      </c>
      <c r="AB676" s="342" t="str">
        <f t="shared" si="92"/>
        <v>x</v>
      </c>
      <c r="AC676" s="343" t="str">
        <f t="shared" si="93"/>
        <v>x</v>
      </c>
      <c r="AD676" s="343" t="str">
        <f t="shared" si="93"/>
        <v>x</v>
      </c>
      <c r="AE676" s="342" t="str">
        <f t="shared" si="94"/>
        <v>x</v>
      </c>
      <c r="AF676" s="342">
        <f t="shared" si="94"/>
        <v>16</v>
      </c>
      <c r="AG676" s="343" t="str">
        <f t="shared" si="95"/>
        <v>x</v>
      </c>
      <c r="AH676" s="343">
        <f t="shared" si="95"/>
        <v>123</v>
      </c>
      <c r="AI676" s="342" t="str">
        <f t="shared" si="96"/>
        <v>x</v>
      </c>
      <c r="AJ676" s="342">
        <f t="shared" si="96"/>
        <v>22</v>
      </c>
      <c r="AK676" s="343" t="str">
        <f t="shared" si="97"/>
        <v>x</v>
      </c>
      <c r="AL676" s="348">
        <f t="shared" si="97"/>
        <v>181</v>
      </c>
      <c r="AN676" s="342" t="str">
        <f>IF(ISERROR(VLOOKUP($I676,'TB. Bantuan'!$C$3:$E$28,2,0)=0),"x",VLOOKUP($I676,'TB. Bantuan'!$C$3:$E$28,2,0))</f>
        <v>x</v>
      </c>
      <c r="AO676" s="342" t="str">
        <f>IF(ISERROR(VLOOKUP($Q676,'TB. Bantuan'!$C$3:$E$28,2,0)=0),"x",VLOOKUP($Q676,'TB. Bantuan'!$C$3:$E$28,2,0))</f>
        <v>N</v>
      </c>
      <c r="AP676" s="342" t="str">
        <f>IF(ISERROR(VLOOKUP($Y676,'TB. Bantuan'!$C$3:$E$28,2,0)=0),"x",VLOOKUP($Y676,'TB. Bantuan'!$C$3:$E$28,2,0))</f>
        <v>N</v>
      </c>
    </row>
    <row r="677" spans="2:42">
      <c r="B677" s="319" t="s">
        <v>21</v>
      </c>
      <c r="C677" s="323"/>
      <c r="D677" s="324"/>
      <c r="E677" s="324"/>
      <c r="F677" s="324"/>
      <c r="G677" s="325"/>
      <c r="H677" s="325"/>
      <c r="I677" s="327"/>
      <c r="K677" s="323">
        <f t="shared" si="98"/>
        <v>671</v>
      </c>
      <c r="L677" s="324" t="s">
        <v>1</v>
      </c>
      <c r="M677" s="324">
        <v>11</v>
      </c>
      <c r="N677" s="324" t="s">
        <v>20</v>
      </c>
      <c r="O677" s="325">
        <v>18</v>
      </c>
      <c r="P677" s="325">
        <v>122</v>
      </c>
      <c r="Q677" s="327" t="s">
        <v>23</v>
      </c>
      <c r="S677" s="323">
        <f t="shared" si="99"/>
        <v>671</v>
      </c>
      <c r="T677" s="324" t="s">
        <v>1</v>
      </c>
      <c r="U677" s="324">
        <v>10</v>
      </c>
      <c r="V677" s="324" t="s">
        <v>20</v>
      </c>
      <c r="W677" s="325">
        <v>19</v>
      </c>
      <c r="X677" s="325">
        <v>225</v>
      </c>
      <c r="Y677" s="327" t="s">
        <v>23</v>
      </c>
      <c r="AA677" s="341" t="str">
        <f t="shared" si="92"/>
        <v>x</v>
      </c>
      <c r="AB677" s="342" t="str">
        <f t="shared" si="92"/>
        <v>x</v>
      </c>
      <c r="AC677" s="343" t="str">
        <f t="shared" si="93"/>
        <v>x</v>
      </c>
      <c r="AD677" s="343" t="str">
        <f t="shared" si="93"/>
        <v>x</v>
      </c>
      <c r="AE677" s="342" t="str">
        <f t="shared" si="94"/>
        <v>x</v>
      </c>
      <c r="AF677" s="342">
        <f t="shared" si="94"/>
        <v>18</v>
      </c>
      <c r="AG677" s="343" t="str">
        <f t="shared" si="95"/>
        <v>x</v>
      </c>
      <c r="AH677" s="343">
        <f t="shared" si="95"/>
        <v>122</v>
      </c>
      <c r="AI677" s="342" t="str">
        <f t="shared" si="96"/>
        <v>x</v>
      </c>
      <c r="AJ677" s="342">
        <f t="shared" si="96"/>
        <v>19</v>
      </c>
      <c r="AK677" s="343" t="str">
        <f t="shared" si="97"/>
        <v>x</v>
      </c>
      <c r="AL677" s="348">
        <f t="shared" si="97"/>
        <v>225</v>
      </c>
      <c r="AN677" s="342" t="str">
        <f>IF(ISERROR(VLOOKUP($I677,'TB. Bantuan'!$C$3:$E$28,2,0)=0),"x",VLOOKUP($I677,'TB. Bantuan'!$C$3:$E$28,2,0))</f>
        <v>x</v>
      </c>
      <c r="AO677" s="342" t="str">
        <f>IF(ISERROR(VLOOKUP($Q677,'TB. Bantuan'!$C$3:$E$28,2,0)=0),"x",VLOOKUP($Q677,'TB. Bantuan'!$C$3:$E$28,2,0))</f>
        <v>N</v>
      </c>
      <c r="AP677" s="342" t="str">
        <f>IF(ISERROR(VLOOKUP($Y677,'TB. Bantuan'!$C$3:$E$28,2,0)=0),"x",VLOOKUP($Y677,'TB. Bantuan'!$C$3:$E$28,2,0))</f>
        <v>N</v>
      </c>
    </row>
    <row r="678" spans="2:42">
      <c r="B678" s="319" t="s">
        <v>21</v>
      </c>
      <c r="C678" s="323"/>
      <c r="D678" s="324"/>
      <c r="E678" s="324"/>
      <c r="F678" s="324"/>
      <c r="G678" s="325"/>
      <c r="H678" s="325"/>
      <c r="I678" s="327"/>
      <c r="K678" s="323">
        <f t="shared" si="98"/>
        <v>672</v>
      </c>
      <c r="L678" s="324" t="s">
        <v>1</v>
      </c>
      <c r="M678" s="324">
        <v>11</v>
      </c>
      <c r="N678" s="324" t="s">
        <v>20</v>
      </c>
      <c r="O678" s="325">
        <v>10</v>
      </c>
      <c r="P678" s="325">
        <v>110</v>
      </c>
      <c r="Q678" s="327" t="s">
        <v>23</v>
      </c>
      <c r="S678" s="323">
        <f t="shared" si="99"/>
        <v>672</v>
      </c>
      <c r="T678" s="324" t="s">
        <v>1</v>
      </c>
      <c r="U678" s="324">
        <v>10</v>
      </c>
      <c r="V678" s="324" t="s">
        <v>20</v>
      </c>
      <c r="W678" s="325">
        <v>20</v>
      </c>
      <c r="X678" s="325">
        <v>161</v>
      </c>
      <c r="Y678" s="327" t="s">
        <v>23</v>
      </c>
      <c r="AA678" s="341" t="str">
        <f t="shared" si="92"/>
        <v>x</v>
      </c>
      <c r="AB678" s="342" t="str">
        <f t="shared" si="92"/>
        <v>x</v>
      </c>
      <c r="AC678" s="343" t="str">
        <f t="shared" si="93"/>
        <v>x</v>
      </c>
      <c r="AD678" s="343" t="str">
        <f t="shared" si="93"/>
        <v>x</v>
      </c>
      <c r="AE678" s="342" t="str">
        <f t="shared" si="94"/>
        <v>x</v>
      </c>
      <c r="AF678" s="342">
        <f t="shared" si="94"/>
        <v>10</v>
      </c>
      <c r="AG678" s="343" t="str">
        <f t="shared" si="95"/>
        <v>x</v>
      </c>
      <c r="AH678" s="343">
        <f t="shared" si="95"/>
        <v>110</v>
      </c>
      <c r="AI678" s="342" t="str">
        <f t="shared" si="96"/>
        <v>x</v>
      </c>
      <c r="AJ678" s="342">
        <f t="shared" si="96"/>
        <v>20</v>
      </c>
      <c r="AK678" s="343" t="str">
        <f t="shared" si="97"/>
        <v>x</v>
      </c>
      <c r="AL678" s="348">
        <f t="shared" si="97"/>
        <v>161</v>
      </c>
      <c r="AN678" s="342" t="str">
        <f>IF(ISERROR(VLOOKUP($I678,'TB. Bantuan'!$C$3:$E$28,2,0)=0),"x",VLOOKUP($I678,'TB. Bantuan'!$C$3:$E$28,2,0))</f>
        <v>x</v>
      </c>
      <c r="AO678" s="342" t="str">
        <f>IF(ISERROR(VLOOKUP($Q678,'TB. Bantuan'!$C$3:$E$28,2,0)=0),"x",VLOOKUP($Q678,'TB. Bantuan'!$C$3:$E$28,2,0))</f>
        <v>N</v>
      </c>
      <c r="AP678" s="342" t="str">
        <f>IF(ISERROR(VLOOKUP($Y678,'TB. Bantuan'!$C$3:$E$28,2,0)=0),"x",VLOOKUP($Y678,'TB. Bantuan'!$C$3:$E$28,2,0))</f>
        <v>N</v>
      </c>
    </row>
    <row r="679" spans="2:42">
      <c r="B679" s="319" t="s">
        <v>21</v>
      </c>
      <c r="C679" s="323"/>
      <c r="D679" s="324"/>
      <c r="E679" s="324"/>
      <c r="F679" s="324"/>
      <c r="G679" s="325"/>
      <c r="H679" s="325"/>
      <c r="I679" s="327"/>
      <c r="K679" s="323">
        <f t="shared" si="98"/>
        <v>673</v>
      </c>
      <c r="L679" s="324" t="s">
        <v>1</v>
      </c>
      <c r="M679" s="324">
        <v>11</v>
      </c>
      <c r="N679" s="324" t="s">
        <v>20</v>
      </c>
      <c r="O679" s="325">
        <v>12</v>
      </c>
      <c r="P679" s="325">
        <v>148</v>
      </c>
      <c r="Q679" s="327" t="s">
        <v>23</v>
      </c>
      <c r="S679" s="323">
        <f t="shared" si="99"/>
        <v>673</v>
      </c>
      <c r="T679" s="324" t="s">
        <v>1</v>
      </c>
      <c r="U679" s="324">
        <v>10</v>
      </c>
      <c r="V679" s="324" t="s">
        <v>20</v>
      </c>
      <c r="W679" s="325">
        <v>17</v>
      </c>
      <c r="X679" s="325">
        <v>133</v>
      </c>
      <c r="Y679" s="327" t="s">
        <v>24</v>
      </c>
      <c r="AA679" s="341" t="str">
        <f t="shared" si="92"/>
        <v>x</v>
      </c>
      <c r="AB679" s="342" t="str">
        <f t="shared" si="92"/>
        <v>x</v>
      </c>
      <c r="AC679" s="343" t="str">
        <f t="shared" si="93"/>
        <v>x</v>
      </c>
      <c r="AD679" s="343" t="str">
        <f t="shared" si="93"/>
        <v>x</v>
      </c>
      <c r="AE679" s="342" t="str">
        <f t="shared" si="94"/>
        <v>x</v>
      </c>
      <c r="AF679" s="342">
        <f t="shared" si="94"/>
        <v>12</v>
      </c>
      <c r="AG679" s="343" t="str">
        <f t="shared" si="95"/>
        <v>x</v>
      </c>
      <c r="AH679" s="343">
        <f t="shared" si="95"/>
        <v>148</v>
      </c>
      <c r="AI679" s="342" t="str">
        <f t="shared" si="96"/>
        <v>x</v>
      </c>
      <c r="AJ679" s="342">
        <f t="shared" si="96"/>
        <v>17</v>
      </c>
      <c r="AK679" s="343" t="str">
        <f t="shared" si="97"/>
        <v>x</v>
      </c>
      <c r="AL679" s="348">
        <f t="shared" si="97"/>
        <v>133</v>
      </c>
      <c r="AN679" s="342" t="str">
        <f>IF(ISERROR(VLOOKUP($I679,'TB. Bantuan'!$C$3:$E$28,2,0)=0),"x",VLOOKUP($I679,'TB. Bantuan'!$C$3:$E$28,2,0))</f>
        <v>x</v>
      </c>
      <c r="AO679" s="342" t="str">
        <f>IF(ISERROR(VLOOKUP($Q679,'TB. Bantuan'!$C$3:$E$28,2,0)=0),"x",VLOOKUP($Q679,'TB. Bantuan'!$C$3:$E$28,2,0))</f>
        <v>N</v>
      </c>
      <c r="AP679" s="342" t="str">
        <f>IF(ISERROR(VLOOKUP($Y679,'TB. Bantuan'!$C$3:$E$28,2,0)=0),"x",VLOOKUP($Y679,'TB. Bantuan'!$C$3:$E$28,2,0))</f>
        <v>DT</v>
      </c>
    </row>
    <row r="680" spans="2:42">
      <c r="B680" s="319" t="s">
        <v>21</v>
      </c>
      <c r="C680" s="323"/>
      <c r="D680" s="324"/>
      <c r="E680" s="324"/>
      <c r="F680" s="324"/>
      <c r="G680" s="325"/>
      <c r="H680" s="325"/>
      <c r="I680" s="327"/>
      <c r="K680" s="323">
        <f t="shared" si="98"/>
        <v>674</v>
      </c>
      <c r="L680" s="324" t="s">
        <v>1</v>
      </c>
      <c r="M680" s="324">
        <v>11</v>
      </c>
      <c r="N680" s="324" t="s">
        <v>20</v>
      </c>
      <c r="O680" s="325">
        <v>18</v>
      </c>
      <c r="P680" s="325">
        <v>122</v>
      </c>
      <c r="Q680" s="327" t="s">
        <v>23</v>
      </c>
      <c r="S680" s="323">
        <f t="shared" si="99"/>
        <v>674</v>
      </c>
      <c r="T680" s="324" t="s">
        <v>1</v>
      </c>
      <c r="U680" s="324">
        <v>10</v>
      </c>
      <c r="V680" s="324" t="s">
        <v>20</v>
      </c>
      <c r="W680" s="325">
        <v>17.5</v>
      </c>
      <c r="X680" s="325">
        <v>108</v>
      </c>
      <c r="Y680" s="327" t="s">
        <v>23</v>
      </c>
      <c r="AA680" s="341" t="str">
        <f t="shared" si="92"/>
        <v>x</v>
      </c>
      <c r="AB680" s="342" t="str">
        <f t="shared" si="92"/>
        <v>x</v>
      </c>
      <c r="AC680" s="343" t="str">
        <f t="shared" si="93"/>
        <v>x</v>
      </c>
      <c r="AD680" s="343" t="str">
        <f t="shared" si="93"/>
        <v>x</v>
      </c>
      <c r="AE680" s="342" t="str">
        <f t="shared" si="94"/>
        <v>x</v>
      </c>
      <c r="AF680" s="342">
        <f t="shared" si="94"/>
        <v>18</v>
      </c>
      <c r="AG680" s="343" t="str">
        <f t="shared" si="95"/>
        <v>x</v>
      </c>
      <c r="AH680" s="343">
        <f t="shared" si="95"/>
        <v>122</v>
      </c>
      <c r="AI680" s="342" t="str">
        <f t="shared" si="96"/>
        <v>x</v>
      </c>
      <c r="AJ680" s="342">
        <f t="shared" si="96"/>
        <v>17.5</v>
      </c>
      <c r="AK680" s="343" t="str">
        <f t="shared" si="97"/>
        <v>x</v>
      </c>
      <c r="AL680" s="348">
        <f t="shared" si="97"/>
        <v>108</v>
      </c>
      <c r="AN680" s="342" t="str">
        <f>IF(ISERROR(VLOOKUP($I680,'TB. Bantuan'!$C$3:$E$28,2,0)=0),"x",VLOOKUP($I680,'TB. Bantuan'!$C$3:$E$28,2,0))</f>
        <v>x</v>
      </c>
      <c r="AO680" s="342" t="str">
        <f>IF(ISERROR(VLOOKUP($Q680,'TB. Bantuan'!$C$3:$E$28,2,0)=0),"x",VLOOKUP($Q680,'TB. Bantuan'!$C$3:$E$28,2,0))</f>
        <v>N</v>
      </c>
      <c r="AP680" s="342" t="str">
        <f>IF(ISERROR(VLOOKUP($Y680,'TB. Bantuan'!$C$3:$E$28,2,0)=0),"x",VLOOKUP($Y680,'TB. Bantuan'!$C$3:$E$28,2,0))</f>
        <v>N</v>
      </c>
    </row>
    <row r="681" spans="2:42">
      <c r="B681" s="319" t="s">
        <v>21</v>
      </c>
      <c r="C681" s="323"/>
      <c r="D681" s="324"/>
      <c r="E681" s="324"/>
      <c r="F681" s="324"/>
      <c r="G681" s="325"/>
      <c r="H681" s="325"/>
      <c r="I681" s="327"/>
      <c r="K681" s="323">
        <f t="shared" si="98"/>
        <v>675</v>
      </c>
      <c r="L681" s="324" t="s">
        <v>1</v>
      </c>
      <c r="M681" s="324">
        <v>11</v>
      </c>
      <c r="N681" s="324" t="s">
        <v>20</v>
      </c>
      <c r="O681" s="325">
        <v>26</v>
      </c>
      <c r="P681" s="325">
        <v>319</v>
      </c>
      <c r="Q681" s="327" t="s">
        <v>23</v>
      </c>
      <c r="S681" s="323">
        <f t="shared" si="99"/>
        <v>675</v>
      </c>
      <c r="T681" s="324" t="s">
        <v>1</v>
      </c>
      <c r="U681" s="324">
        <v>10</v>
      </c>
      <c r="V681" s="324" t="s">
        <v>20</v>
      </c>
      <c r="W681" s="325">
        <v>24</v>
      </c>
      <c r="X681" s="325">
        <v>268</v>
      </c>
      <c r="Y681" s="327" t="s">
        <v>23</v>
      </c>
      <c r="AA681" s="341" t="str">
        <f t="shared" si="92"/>
        <v>x</v>
      </c>
      <c r="AB681" s="342" t="str">
        <f t="shared" si="92"/>
        <v>x</v>
      </c>
      <c r="AC681" s="343" t="str">
        <f t="shared" si="93"/>
        <v>x</v>
      </c>
      <c r="AD681" s="343" t="str">
        <f t="shared" si="93"/>
        <v>x</v>
      </c>
      <c r="AE681" s="342" t="str">
        <f t="shared" si="94"/>
        <v>x</v>
      </c>
      <c r="AF681" s="342">
        <f t="shared" si="94"/>
        <v>26</v>
      </c>
      <c r="AG681" s="343" t="str">
        <f t="shared" si="95"/>
        <v>x</v>
      </c>
      <c r="AH681" s="343">
        <f t="shared" si="95"/>
        <v>319</v>
      </c>
      <c r="AI681" s="342" t="str">
        <f t="shared" si="96"/>
        <v>x</v>
      </c>
      <c r="AJ681" s="342">
        <f t="shared" si="96"/>
        <v>24</v>
      </c>
      <c r="AK681" s="343" t="str">
        <f t="shared" si="97"/>
        <v>x</v>
      </c>
      <c r="AL681" s="348">
        <f t="shared" si="97"/>
        <v>268</v>
      </c>
      <c r="AN681" s="342" t="str">
        <f>IF(ISERROR(VLOOKUP($I681,'TB. Bantuan'!$C$3:$E$28,2,0)=0),"x",VLOOKUP($I681,'TB. Bantuan'!$C$3:$E$28,2,0))</f>
        <v>x</v>
      </c>
      <c r="AO681" s="342" t="str">
        <f>IF(ISERROR(VLOOKUP($Q681,'TB. Bantuan'!$C$3:$E$28,2,0)=0),"x",VLOOKUP($Q681,'TB. Bantuan'!$C$3:$E$28,2,0))</f>
        <v>N</v>
      </c>
      <c r="AP681" s="342" t="str">
        <f>IF(ISERROR(VLOOKUP($Y681,'TB. Bantuan'!$C$3:$E$28,2,0)=0),"x",VLOOKUP($Y681,'TB. Bantuan'!$C$3:$E$28,2,0))</f>
        <v>N</v>
      </c>
    </row>
    <row r="682" spans="2:42">
      <c r="B682" s="319" t="s">
        <v>21</v>
      </c>
      <c r="C682" s="323"/>
      <c r="D682" s="324"/>
      <c r="E682" s="324"/>
      <c r="F682" s="324"/>
      <c r="G682" s="325"/>
      <c r="H682" s="325"/>
      <c r="I682" s="327"/>
      <c r="K682" s="323">
        <f t="shared" si="98"/>
        <v>676</v>
      </c>
      <c r="L682" s="324" t="s">
        <v>1</v>
      </c>
      <c r="M682" s="324">
        <v>11</v>
      </c>
      <c r="N682" s="324" t="s">
        <v>20</v>
      </c>
      <c r="O682" s="325">
        <v>18</v>
      </c>
      <c r="P682" s="325">
        <v>140</v>
      </c>
      <c r="Q682" s="327" t="s">
        <v>23</v>
      </c>
      <c r="S682" s="323">
        <f t="shared" si="99"/>
        <v>676</v>
      </c>
      <c r="T682" s="324" t="s">
        <v>1</v>
      </c>
      <c r="U682" s="324">
        <v>10</v>
      </c>
      <c r="V682" s="324" t="s">
        <v>20</v>
      </c>
      <c r="W682" s="325">
        <v>28</v>
      </c>
      <c r="X682" s="325">
        <v>371</v>
      </c>
      <c r="Y682" s="327" t="s">
        <v>23</v>
      </c>
      <c r="AA682" s="341" t="str">
        <f t="shared" si="92"/>
        <v>x</v>
      </c>
      <c r="AB682" s="342" t="str">
        <f t="shared" si="92"/>
        <v>x</v>
      </c>
      <c r="AC682" s="343" t="str">
        <f t="shared" si="93"/>
        <v>x</v>
      </c>
      <c r="AD682" s="343" t="str">
        <f t="shared" si="93"/>
        <v>x</v>
      </c>
      <c r="AE682" s="342" t="str">
        <f t="shared" si="94"/>
        <v>x</v>
      </c>
      <c r="AF682" s="342">
        <f t="shared" si="94"/>
        <v>18</v>
      </c>
      <c r="AG682" s="343" t="str">
        <f t="shared" si="95"/>
        <v>x</v>
      </c>
      <c r="AH682" s="343">
        <f t="shared" si="95"/>
        <v>140</v>
      </c>
      <c r="AI682" s="342" t="str">
        <f t="shared" si="96"/>
        <v>x</v>
      </c>
      <c r="AJ682" s="342">
        <f t="shared" si="96"/>
        <v>28</v>
      </c>
      <c r="AK682" s="343" t="str">
        <f t="shared" si="97"/>
        <v>x</v>
      </c>
      <c r="AL682" s="348">
        <f t="shared" si="97"/>
        <v>371</v>
      </c>
      <c r="AN682" s="342" t="str">
        <f>IF(ISERROR(VLOOKUP($I682,'TB. Bantuan'!$C$3:$E$28,2,0)=0),"x",VLOOKUP($I682,'TB. Bantuan'!$C$3:$E$28,2,0))</f>
        <v>x</v>
      </c>
      <c r="AO682" s="342" t="str">
        <f>IF(ISERROR(VLOOKUP($Q682,'TB. Bantuan'!$C$3:$E$28,2,0)=0),"x",VLOOKUP($Q682,'TB. Bantuan'!$C$3:$E$28,2,0))</f>
        <v>N</v>
      </c>
      <c r="AP682" s="342" t="str">
        <f>IF(ISERROR(VLOOKUP($Y682,'TB. Bantuan'!$C$3:$E$28,2,0)=0),"x",VLOOKUP($Y682,'TB. Bantuan'!$C$3:$E$28,2,0))</f>
        <v>N</v>
      </c>
    </row>
    <row r="683" spans="2:42">
      <c r="B683" s="319" t="s">
        <v>21</v>
      </c>
      <c r="C683" s="323"/>
      <c r="D683" s="324"/>
      <c r="E683" s="324"/>
      <c r="F683" s="324"/>
      <c r="G683" s="325"/>
      <c r="H683" s="325"/>
      <c r="I683" s="327"/>
      <c r="K683" s="323">
        <f t="shared" si="98"/>
        <v>677</v>
      </c>
      <c r="L683" s="324" t="s">
        <v>1</v>
      </c>
      <c r="M683" s="324">
        <v>11</v>
      </c>
      <c r="N683" s="324" t="s">
        <v>20</v>
      </c>
      <c r="O683" s="325">
        <v>17</v>
      </c>
      <c r="P683" s="325">
        <v>184</v>
      </c>
      <c r="Q683" s="327" t="s">
        <v>23</v>
      </c>
      <c r="S683" s="323">
        <f t="shared" si="99"/>
        <v>677</v>
      </c>
      <c r="T683" s="324" t="s">
        <v>1</v>
      </c>
      <c r="U683" s="324">
        <v>10</v>
      </c>
      <c r="V683" s="324" t="s">
        <v>20</v>
      </c>
      <c r="W683" s="325">
        <v>21</v>
      </c>
      <c r="X683" s="325">
        <v>257</v>
      </c>
      <c r="Y683" s="327" t="s">
        <v>23</v>
      </c>
      <c r="AA683" s="341" t="str">
        <f t="shared" si="92"/>
        <v>x</v>
      </c>
      <c r="AB683" s="342" t="str">
        <f t="shared" si="92"/>
        <v>x</v>
      </c>
      <c r="AC683" s="343" t="str">
        <f t="shared" si="93"/>
        <v>x</v>
      </c>
      <c r="AD683" s="343" t="str">
        <f t="shared" si="93"/>
        <v>x</v>
      </c>
      <c r="AE683" s="342" t="str">
        <f t="shared" si="94"/>
        <v>x</v>
      </c>
      <c r="AF683" s="342">
        <f t="shared" si="94"/>
        <v>17</v>
      </c>
      <c r="AG683" s="343" t="str">
        <f t="shared" si="95"/>
        <v>x</v>
      </c>
      <c r="AH683" s="343">
        <f t="shared" si="95"/>
        <v>184</v>
      </c>
      <c r="AI683" s="342" t="str">
        <f t="shared" si="96"/>
        <v>x</v>
      </c>
      <c r="AJ683" s="342">
        <f t="shared" si="96"/>
        <v>21</v>
      </c>
      <c r="AK683" s="343" t="str">
        <f t="shared" si="97"/>
        <v>x</v>
      </c>
      <c r="AL683" s="348">
        <f t="shared" si="97"/>
        <v>257</v>
      </c>
      <c r="AN683" s="342" t="str">
        <f>IF(ISERROR(VLOOKUP($I683,'TB. Bantuan'!$C$3:$E$28,2,0)=0),"x",VLOOKUP($I683,'TB. Bantuan'!$C$3:$E$28,2,0))</f>
        <v>x</v>
      </c>
      <c r="AO683" s="342" t="str">
        <f>IF(ISERROR(VLOOKUP($Q683,'TB. Bantuan'!$C$3:$E$28,2,0)=0),"x",VLOOKUP($Q683,'TB. Bantuan'!$C$3:$E$28,2,0))</f>
        <v>N</v>
      </c>
      <c r="AP683" s="342" t="str">
        <f>IF(ISERROR(VLOOKUP($Y683,'TB. Bantuan'!$C$3:$E$28,2,0)=0),"x",VLOOKUP($Y683,'TB. Bantuan'!$C$3:$E$28,2,0))</f>
        <v>N</v>
      </c>
    </row>
    <row r="684" spans="2:42">
      <c r="B684" s="319" t="s">
        <v>21</v>
      </c>
      <c r="C684" s="323"/>
      <c r="D684" s="324"/>
      <c r="E684" s="324"/>
      <c r="F684" s="324"/>
      <c r="G684" s="325"/>
      <c r="H684" s="325"/>
      <c r="I684" s="327"/>
      <c r="K684" s="323">
        <f t="shared" si="98"/>
        <v>678</v>
      </c>
      <c r="L684" s="324" t="s">
        <v>1</v>
      </c>
      <c r="M684" s="324">
        <v>11</v>
      </c>
      <c r="N684" s="324" t="s">
        <v>20</v>
      </c>
      <c r="O684" s="325">
        <v>11</v>
      </c>
      <c r="P684" s="325">
        <v>126</v>
      </c>
      <c r="Q684" s="327" t="s">
        <v>23</v>
      </c>
      <c r="S684" s="323">
        <f t="shared" si="99"/>
        <v>678</v>
      </c>
      <c r="T684" s="324" t="s">
        <v>1</v>
      </c>
      <c r="U684" s="324">
        <v>10</v>
      </c>
      <c r="V684" s="324" t="s">
        <v>20</v>
      </c>
      <c r="W684" s="325">
        <v>18</v>
      </c>
      <c r="X684" s="325">
        <v>170</v>
      </c>
      <c r="Y684" s="327" t="s">
        <v>24</v>
      </c>
      <c r="AA684" s="341" t="str">
        <f t="shared" si="92"/>
        <v>x</v>
      </c>
      <c r="AB684" s="342" t="str">
        <f t="shared" si="92"/>
        <v>x</v>
      </c>
      <c r="AC684" s="343" t="str">
        <f t="shared" si="93"/>
        <v>x</v>
      </c>
      <c r="AD684" s="343" t="str">
        <f t="shared" si="93"/>
        <v>x</v>
      </c>
      <c r="AE684" s="342" t="str">
        <f t="shared" si="94"/>
        <v>x</v>
      </c>
      <c r="AF684" s="342">
        <f t="shared" si="94"/>
        <v>11</v>
      </c>
      <c r="AG684" s="343" t="str">
        <f t="shared" si="95"/>
        <v>x</v>
      </c>
      <c r="AH684" s="343">
        <f t="shared" si="95"/>
        <v>126</v>
      </c>
      <c r="AI684" s="342" t="str">
        <f t="shared" si="96"/>
        <v>x</v>
      </c>
      <c r="AJ684" s="342">
        <f t="shared" si="96"/>
        <v>18</v>
      </c>
      <c r="AK684" s="343" t="str">
        <f t="shared" si="97"/>
        <v>x</v>
      </c>
      <c r="AL684" s="348">
        <f t="shared" si="97"/>
        <v>170</v>
      </c>
      <c r="AN684" s="342" t="str">
        <f>IF(ISERROR(VLOOKUP($I684,'TB. Bantuan'!$C$3:$E$28,2,0)=0),"x",VLOOKUP($I684,'TB. Bantuan'!$C$3:$E$28,2,0))</f>
        <v>x</v>
      </c>
      <c r="AO684" s="342" t="str">
        <f>IF(ISERROR(VLOOKUP($Q684,'TB. Bantuan'!$C$3:$E$28,2,0)=0),"x",VLOOKUP($Q684,'TB. Bantuan'!$C$3:$E$28,2,0))</f>
        <v>N</v>
      </c>
      <c r="AP684" s="342" t="str">
        <f>IF(ISERROR(VLOOKUP($Y684,'TB. Bantuan'!$C$3:$E$28,2,0)=0),"x",VLOOKUP($Y684,'TB. Bantuan'!$C$3:$E$28,2,0))</f>
        <v>DT</v>
      </c>
    </row>
    <row r="685" spans="2:42">
      <c r="B685" s="319" t="s">
        <v>21</v>
      </c>
      <c r="C685" s="323"/>
      <c r="D685" s="324"/>
      <c r="E685" s="324"/>
      <c r="F685" s="324"/>
      <c r="G685" s="325"/>
      <c r="H685" s="325"/>
      <c r="I685" s="327"/>
      <c r="K685" s="323">
        <f t="shared" si="98"/>
        <v>679</v>
      </c>
      <c r="L685" s="324" t="s">
        <v>1</v>
      </c>
      <c r="M685" s="324">
        <v>11</v>
      </c>
      <c r="N685" s="324" t="s">
        <v>20</v>
      </c>
      <c r="O685" s="325">
        <v>22</v>
      </c>
      <c r="P685" s="325">
        <v>221</v>
      </c>
      <c r="Q685" s="327" t="s">
        <v>23</v>
      </c>
      <c r="S685" s="323">
        <f t="shared" si="99"/>
        <v>679</v>
      </c>
      <c r="T685" s="324" t="s">
        <v>1</v>
      </c>
      <c r="U685" s="324">
        <v>10</v>
      </c>
      <c r="V685" s="324" t="s">
        <v>20</v>
      </c>
      <c r="W685" s="325">
        <v>23</v>
      </c>
      <c r="X685" s="325">
        <v>299</v>
      </c>
      <c r="Y685" s="327" t="s">
        <v>23</v>
      </c>
      <c r="AA685" s="341" t="str">
        <f t="shared" si="92"/>
        <v>x</v>
      </c>
      <c r="AB685" s="342" t="str">
        <f t="shared" si="92"/>
        <v>x</v>
      </c>
      <c r="AC685" s="343" t="str">
        <f t="shared" si="93"/>
        <v>x</v>
      </c>
      <c r="AD685" s="343" t="str">
        <f t="shared" si="93"/>
        <v>x</v>
      </c>
      <c r="AE685" s="342" t="str">
        <f t="shared" si="94"/>
        <v>x</v>
      </c>
      <c r="AF685" s="342">
        <f t="shared" si="94"/>
        <v>22</v>
      </c>
      <c r="AG685" s="343" t="str">
        <f t="shared" si="95"/>
        <v>x</v>
      </c>
      <c r="AH685" s="343">
        <f t="shared" si="95"/>
        <v>221</v>
      </c>
      <c r="AI685" s="342" t="str">
        <f t="shared" si="96"/>
        <v>x</v>
      </c>
      <c r="AJ685" s="342">
        <f t="shared" si="96"/>
        <v>23</v>
      </c>
      <c r="AK685" s="343" t="str">
        <f t="shared" si="97"/>
        <v>x</v>
      </c>
      <c r="AL685" s="348">
        <f t="shared" si="97"/>
        <v>299</v>
      </c>
      <c r="AN685" s="342" t="str">
        <f>IF(ISERROR(VLOOKUP($I685,'TB. Bantuan'!$C$3:$E$28,2,0)=0),"x",VLOOKUP($I685,'TB. Bantuan'!$C$3:$E$28,2,0))</f>
        <v>x</v>
      </c>
      <c r="AO685" s="342" t="str">
        <f>IF(ISERROR(VLOOKUP($Q685,'TB. Bantuan'!$C$3:$E$28,2,0)=0),"x",VLOOKUP($Q685,'TB. Bantuan'!$C$3:$E$28,2,0))</f>
        <v>N</v>
      </c>
      <c r="AP685" s="342" t="str">
        <f>IF(ISERROR(VLOOKUP($Y685,'TB. Bantuan'!$C$3:$E$28,2,0)=0),"x",VLOOKUP($Y685,'TB. Bantuan'!$C$3:$E$28,2,0))</f>
        <v>N</v>
      </c>
    </row>
    <row r="686" spans="2:42">
      <c r="B686" s="319" t="s">
        <v>21</v>
      </c>
      <c r="C686" s="323"/>
      <c r="D686" s="324"/>
      <c r="E686" s="324"/>
      <c r="F686" s="324"/>
      <c r="G686" s="325"/>
      <c r="H686" s="325"/>
      <c r="I686" s="327"/>
      <c r="K686" s="323">
        <f t="shared" si="98"/>
        <v>680</v>
      </c>
      <c r="L686" s="324" t="s">
        <v>1</v>
      </c>
      <c r="M686" s="324">
        <v>11</v>
      </c>
      <c r="N686" s="324" t="s">
        <v>20</v>
      </c>
      <c r="O686" s="325">
        <v>15</v>
      </c>
      <c r="P686" s="325">
        <v>154</v>
      </c>
      <c r="Q686" s="327" t="s">
        <v>23</v>
      </c>
      <c r="S686" s="323">
        <f t="shared" si="99"/>
        <v>680</v>
      </c>
      <c r="T686" s="324" t="s">
        <v>1</v>
      </c>
      <c r="U686" s="324">
        <v>10</v>
      </c>
      <c r="V686" s="324" t="s">
        <v>20</v>
      </c>
      <c r="W686" s="325">
        <v>24</v>
      </c>
      <c r="X686" s="325">
        <v>213</v>
      </c>
      <c r="Y686" s="327" t="s">
        <v>24</v>
      </c>
      <c r="AA686" s="341" t="str">
        <f t="shared" si="92"/>
        <v>x</v>
      </c>
      <c r="AB686" s="342" t="str">
        <f t="shared" si="92"/>
        <v>x</v>
      </c>
      <c r="AC686" s="343" t="str">
        <f t="shared" si="93"/>
        <v>x</v>
      </c>
      <c r="AD686" s="343" t="str">
        <f t="shared" si="93"/>
        <v>x</v>
      </c>
      <c r="AE686" s="342" t="str">
        <f t="shared" si="94"/>
        <v>x</v>
      </c>
      <c r="AF686" s="342">
        <f t="shared" si="94"/>
        <v>15</v>
      </c>
      <c r="AG686" s="343" t="str">
        <f t="shared" si="95"/>
        <v>x</v>
      </c>
      <c r="AH686" s="343">
        <f t="shared" si="95"/>
        <v>154</v>
      </c>
      <c r="AI686" s="342" t="str">
        <f t="shared" si="96"/>
        <v>x</v>
      </c>
      <c r="AJ686" s="342">
        <f t="shared" si="96"/>
        <v>24</v>
      </c>
      <c r="AK686" s="343" t="str">
        <f t="shared" si="97"/>
        <v>x</v>
      </c>
      <c r="AL686" s="348">
        <f t="shared" si="97"/>
        <v>213</v>
      </c>
      <c r="AN686" s="342" t="str">
        <f>IF(ISERROR(VLOOKUP($I686,'TB. Bantuan'!$C$3:$E$28,2,0)=0),"x",VLOOKUP($I686,'TB. Bantuan'!$C$3:$E$28,2,0))</f>
        <v>x</v>
      </c>
      <c r="AO686" s="342" t="str">
        <f>IF(ISERROR(VLOOKUP($Q686,'TB. Bantuan'!$C$3:$E$28,2,0)=0),"x",VLOOKUP($Q686,'TB. Bantuan'!$C$3:$E$28,2,0))</f>
        <v>N</v>
      </c>
      <c r="AP686" s="342" t="str">
        <f>IF(ISERROR(VLOOKUP($Y686,'TB. Bantuan'!$C$3:$E$28,2,0)=0),"x",VLOOKUP($Y686,'TB. Bantuan'!$C$3:$E$28,2,0))</f>
        <v>DT</v>
      </c>
    </row>
    <row r="687" spans="2:42">
      <c r="B687" s="319" t="s">
        <v>21</v>
      </c>
      <c r="C687" s="323"/>
      <c r="D687" s="324"/>
      <c r="E687" s="324"/>
      <c r="F687" s="324"/>
      <c r="G687" s="325"/>
      <c r="H687" s="325"/>
      <c r="I687" s="327"/>
      <c r="K687" s="323">
        <f t="shared" si="98"/>
        <v>681</v>
      </c>
      <c r="L687" s="324" t="s">
        <v>1</v>
      </c>
      <c r="M687" s="324">
        <v>11</v>
      </c>
      <c r="N687" s="324" t="s">
        <v>20</v>
      </c>
      <c r="O687" s="325">
        <v>9</v>
      </c>
      <c r="P687" s="325">
        <v>88</v>
      </c>
      <c r="Q687" s="327" t="s">
        <v>23</v>
      </c>
      <c r="S687" s="323">
        <f t="shared" si="99"/>
        <v>681</v>
      </c>
      <c r="T687" s="324" t="s">
        <v>1</v>
      </c>
      <c r="U687" s="324">
        <v>10</v>
      </c>
      <c r="V687" s="324" t="s">
        <v>20</v>
      </c>
      <c r="W687" s="325">
        <v>24</v>
      </c>
      <c r="X687" s="325">
        <v>269</v>
      </c>
      <c r="Y687" s="327" t="s">
        <v>23</v>
      </c>
      <c r="AA687" s="341" t="str">
        <f t="shared" si="92"/>
        <v>x</v>
      </c>
      <c r="AB687" s="342" t="str">
        <f t="shared" si="92"/>
        <v>x</v>
      </c>
      <c r="AC687" s="343" t="str">
        <f t="shared" si="93"/>
        <v>x</v>
      </c>
      <c r="AD687" s="343" t="str">
        <f t="shared" si="93"/>
        <v>x</v>
      </c>
      <c r="AE687" s="342" t="str">
        <f t="shared" si="94"/>
        <v>x</v>
      </c>
      <c r="AF687" s="342">
        <f t="shared" si="94"/>
        <v>9</v>
      </c>
      <c r="AG687" s="343" t="str">
        <f t="shared" si="95"/>
        <v>x</v>
      </c>
      <c r="AH687" s="343">
        <f t="shared" si="95"/>
        <v>88</v>
      </c>
      <c r="AI687" s="342" t="str">
        <f t="shared" si="96"/>
        <v>x</v>
      </c>
      <c r="AJ687" s="342">
        <f t="shared" si="96"/>
        <v>24</v>
      </c>
      <c r="AK687" s="343" t="str">
        <f t="shared" si="97"/>
        <v>x</v>
      </c>
      <c r="AL687" s="348">
        <f t="shared" si="97"/>
        <v>269</v>
      </c>
      <c r="AN687" s="342" t="str">
        <f>IF(ISERROR(VLOOKUP($I687,'TB. Bantuan'!$C$3:$E$28,2,0)=0),"x",VLOOKUP($I687,'TB. Bantuan'!$C$3:$E$28,2,0))</f>
        <v>x</v>
      </c>
      <c r="AO687" s="342" t="str">
        <f>IF(ISERROR(VLOOKUP($Q687,'TB. Bantuan'!$C$3:$E$28,2,0)=0),"x",VLOOKUP($Q687,'TB. Bantuan'!$C$3:$E$28,2,0))</f>
        <v>N</v>
      </c>
      <c r="AP687" s="342" t="str">
        <f>IF(ISERROR(VLOOKUP($Y687,'TB. Bantuan'!$C$3:$E$28,2,0)=0),"x",VLOOKUP($Y687,'TB. Bantuan'!$C$3:$E$28,2,0))</f>
        <v>N</v>
      </c>
    </row>
    <row r="688" spans="2:42">
      <c r="B688" s="319" t="s">
        <v>21</v>
      </c>
      <c r="C688" s="323"/>
      <c r="D688" s="324"/>
      <c r="E688" s="324"/>
      <c r="F688" s="324"/>
      <c r="G688" s="325"/>
      <c r="H688" s="325"/>
      <c r="I688" s="327"/>
      <c r="K688" s="323">
        <f t="shared" si="98"/>
        <v>682</v>
      </c>
      <c r="L688" s="324" t="s">
        <v>1</v>
      </c>
      <c r="M688" s="324">
        <v>11</v>
      </c>
      <c r="N688" s="324" t="s">
        <v>20</v>
      </c>
      <c r="O688" s="325">
        <v>12</v>
      </c>
      <c r="P688" s="325">
        <v>91</v>
      </c>
      <c r="Q688" s="327" t="s">
        <v>23</v>
      </c>
      <c r="S688" s="323">
        <f t="shared" si="99"/>
        <v>682</v>
      </c>
      <c r="T688" s="324" t="s">
        <v>1</v>
      </c>
      <c r="U688" s="324">
        <v>10</v>
      </c>
      <c r="V688" s="324" t="s">
        <v>20</v>
      </c>
      <c r="W688" s="325">
        <v>22</v>
      </c>
      <c r="X688" s="325">
        <v>223</v>
      </c>
      <c r="Y688" s="327" t="s">
        <v>22</v>
      </c>
      <c r="AA688" s="341" t="str">
        <f t="shared" si="92"/>
        <v>x</v>
      </c>
      <c r="AB688" s="342" t="str">
        <f t="shared" si="92"/>
        <v>x</v>
      </c>
      <c r="AC688" s="343" t="str">
        <f t="shared" si="93"/>
        <v>x</v>
      </c>
      <c r="AD688" s="343" t="str">
        <f t="shared" si="93"/>
        <v>x</v>
      </c>
      <c r="AE688" s="342" t="str">
        <f t="shared" si="94"/>
        <v>x</v>
      </c>
      <c r="AF688" s="342">
        <f t="shared" si="94"/>
        <v>12</v>
      </c>
      <c r="AG688" s="343" t="str">
        <f t="shared" si="95"/>
        <v>x</v>
      </c>
      <c r="AH688" s="343">
        <f t="shared" si="95"/>
        <v>91</v>
      </c>
      <c r="AI688" s="342" t="str">
        <f t="shared" si="96"/>
        <v>x</v>
      </c>
      <c r="AJ688" s="342">
        <f t="shared" si="96"/>
        <v>22</v>
      </c>
      <c r="AK688" s="343" t="str">
        <f t="shared" si="97"/>
        <v>x</v>
      </c>
      <c r="AL688" s="348">
        <f t="shared" si="97"/>
        <v>223</v>
      </c>
      <c r="AN688" s="342" t="str">
        <f>IF(ISERROR(VLOOKUP($I688,'TB. Bantuan'!$C$3:$E$28,2,0)=0),"x",VLOOKUP($I688,'TB. Bantuan'!$C$3:$E$28,2,0))</f>
        <v>x</v>
      </c>
      <c r="AO688" s="342" t="str">
        <f>IF(ISERROR(VLOOKUP($Q688,'TB. Bantuan'!$C$3:$E$28,2,0)=0),"x",VLOOKUP($Q688,'TB. Bantuan'!$C$3:$E$28,2,0))</f>
        <v>N</v>
      </c>
      <c r="AP688" s="342" t="str">
        <f>IF(ISERROR(VLOOKUP($Y688,'TB. Bantuan'!$C$3:$E$28,2,0)=0),"x",VLOOKUP($Y688,'TB. Bantuan'!$C$3:$E$28,2,0))</f>
        <v>T2</v>
      </c>
    </row>
    <row r="689" spans="2:42">
      <c r="B689" s="319" t="s">
        <v>21</v>
      </c>
      <c r="C689" s="323"/>
      <c r="D689" s="324"/>
      <c r="E689" s="324"/>
      <c r="F689" s="324"/>
      <c r="G689" s="325"/>
      <c r="H689" s="325"/>
      <c r="I689" s="327"/>
      <c r="K689" s="323">
        <f t="shared" si="98"/>
        <v>683</v>
      </c>
      <c r="L689" s="324" t="s">
        <v>1</v>
      </c>
      <c r="M689" s="324">
        <v>11</v>
      </c>
      <c r="N689" s="324" t="s">
        <v>20</v>
      </c>
      <c r="O689" s="325">
        <v>12</v>
      </c>
      <c r="P689" s="325">
        <v>144</v>
      </c>
      <c r="Q689" s="327" t="s">
        <v>23</v>
      </c>
      <c r="S689" s="323">
        <f t="shared" si="99"/>
        <v>683</v>
      </c>
      <c r="T689" s="324" t="s">
        <v>1</v>
      </c>
      <c r="U689" s="324">
        <v>10</v>
      </c>
      <c r="V689" s="324" t="s">
        <v>20</v>
      </c>
      <c r="W689" s="325">
        <v>13</v>
      </c>
      <c r="X689" s="325">
        <v>122</v>
      </c>
      <c r="Y689" s="327" t="s">
        <v>24</v>
      </c>
      <c r="AA689" s="341" t="str">
        <f t="shared" si="92"/>
        <v>x</v>
      </c>
      <c r="AB689" s="342" t="str">
        <f t="shared" si="92"/>
        <v>x</v>
      </c>
      <c r="AC689" s="343" t="str">
        <f t="shared" si="93"/>
        <v>x</v>
      </c>
      <c r="AD689" s="343" t="str">
        <f t="shared" si="93"/>
        <v>x</v>
      </c>
      <c r="AE689" s="342" t="str">
        <f t="shared" si="94"/>
        <v>x</v>
      </c>
      <c r="AF689" s="342">
        <f t="shared" si="94"/>
        <v>12</v>
      </c>
      <c r="AG689" s="343" t="str">
        <f t="shared" si="95"/>
        <v>x</v>
      </c>
      <c r="AH689" s="343">
        <f t="shared" si="95"/>
        <v>144</v>
      </c>
      <c r="AI689" s="342" t="str">
        <f t="shared" si="96"/>
        <v>x</v>
      </c>
      <c r="AJ689" s="342">
        <f t="shared" si="96"/>
        <v>13</v>
      </c>
      <c r="AK689" s="343" t="str">
        <f t="shared" si="97"/>
        <v>x</v>
      </c>
      <c r="AL689" s="348">
        <f t="shared" si="97"/>
        <v>122</v>
      </c>
      <c r="AN689" s="342" t="str">
        <f>IF(ISERROR(VLOOKUP($I689,'TB. Bantuan'!$C$3:$E$28,2,0)=0),"x",VLOOKUP($I689,'TB. Bantuan'!$C$3:$E$28,2,0))</f>
        <v>x</v>
      </c>
      <c r="AO689" s="342" t="str">
        <f>IF(ISERROR(VLOOKUP($Q689,'TB. Bantuan'!$C$3:$E$28,2,0)=0),"x",VLOOKUP($Q689,'TB. Bantuan'!$C$3:$E$28,2,0))</f>
        <v>N</v>
      </c>
      <c r="AP689" s="342" t="str">
        <f>IF(ISERROR(VLOOKUP($Y689,'TB. Bantuan'!$C$3:$E$28,2,0)=0),"x",VLOOKUP($Y689,'TB. Bantuan'!$C$3:$E$28,2,0))</f>
        <v>DT</v>
      </c>
    </row>
    <row r="690" spans="2:42">
      <c r="B690" s="319" t="s">
        <v>21</v>
      </c>
      <c r="C690" s="323"/>
      <c r="D690" s="324"/>
      <c r="E690" s="324"/>
      <c r="F690" s="324"/>
      <c r="G690" s="325"/>
      <c r="H690" s="325"/>
      <c r="I690" s="327"/>
      <c r="K690" s="323">
        <f t="shared" si="98"/>
        <v>684</v>
      </c>
      <c r="L690" s="324" t="s">
        <v>1</v>
      </c>
      <c r="M690" s="324">
        <v>11</v>
      </c>
      <c r="N690" s="324" t="s">
        <v>20</v>
      </c>
      <c r="O690" s="325">
        <v>13</v>
      </c>
      <c r="P690" s="325">
        <v>131</v>
      </c>
      <c r="Q690" s="327" t="s">
        <v>23</v>
      </c>
      <c r="S690" s="323">
        <f t="shared" si="99"/>
        <v>684</v>
      </c>
      <c r="T690" s="324" t="s">
        <v>1</v>
      </c>
      <c r="U690" s="324">
        <v>10</v>
      </c>
      <c r="V690" s="324" t="s">
        <v>20</v>
      </c>
      <c r="W690" s="325">
        <v>20</v>
      </c>
      <c r="X690" s="325">
        <v>283</v>
      </c>
      <c r="Y690" s="327" t="s">
        <v>23</v>
      </c>
      <c r="AA690" s="341" t="str">
        <f t="shared" si="92"/>
        <v>x</v>
      </c>
      <c r="AB690" s="342" t="str">
        <f t="shared" si="92"/>
        <v>x</v>
      </c>
      <c r="AC690" s="343" t="str">
        <f t="shared" si="93"/>
        <v>x</v>
      </c>
      <c r="AD690" s="343" t="str">
        <f t="shared" si="93"/>
        <v>x</v>
      </c>
      <c r="AE690" s="342" t="str">
        <f t="shared" si="94"/>
        <v>x</v>
      </c>
      <c r="AF690" s="342">
        <f t="shared" si="94"/>
        <v>13</v>
      </c>
      <c r="AG690" s="343" t="str">
        <f t="shared" si="95"/>
        <v>x</v>
      </c>
      <c r="AH690" s="343">
        <f t="shared" si="95"/>
        <v>131</v>
      </c>
      <c r="AI690" s="342" t="str">
        <f t="shared" si="96"/>
        <v>x</v>
      </c>
      <c r="AJ690" s="342">
        <f t="shared" si="96"/>
        <v>20</v>
      </c>
      <c r="AK690" s="343" t="str">
        <f t="shared" si="97"/>
        <v>x</v>
      </c>
      <c r="AL690" s="348">
        <f t="shared" si="97"/>
        <v>283</v>
      </c>
      <c r="AN690" s="342" t="str">
        <f>IF(ISERROR(VLOOKUP($I690,'TB. Bantuan'!$C$3:$E$28,2,0)=0),"x",VLOOKUP($I690,'TB. Bantuan'!$C$3:$E$28,2,0))</f>
        <v>x</v>
      </c>
      <c r="AO690" s="342" t="str">
        <f>IF(ISERROR(VLOOKUP($Q690,'TB. Bantuan'!$C$3:$E$28,2,0)=0),"x",VLOOKUP($Q690,'TB. Bantuan'!$C$3:$E$28,2,0))</f>
        <v>N</v>
      </c>
      <c r="AP690" s="342" t="str">
        <f>IF(ISERROR(VLOOKUP($Y690,'TB. Bantuan'!$C$3:$E$28,2,0)=0),"x",VLOOKUP($Y690,'TB. Bantuan'!$C$3:$E$28,2,0))</f>
        <v>N</v>
      </c>
    </row>
    <row r="691" spans="2:42">
      <c r="B691" s="319" t="s">
        <v>21</v>
      </c>
      <c r="C691" s="323"/>
      <c r="D691" s="324"/>
      <c r="E691" s="324"/>
      <c r="F691" s="324"/>
      <c r="G691" s="325"/>
      <c r="H691" s="325"/>
      <c r="I691" s="327"/>
      <c r="K691" s="323">
        <f t="shared" si="98"/>
        <v>685</v>
      </c>
      <c r="L691" s="324" t="s">
        <v>1</v>
      </c>
      <c r="M691" s="324">
        <v>11</v>
      </c>
      <c r="N691" s="324" t="s">
        <v>20</v>
      </c>
      <c r="O691" s="325">
        <v>25</v>
      </c>
      <c r="P691" s="325">
        <v>285</v>
      </c>
      <c r="Q691" s="327" t="s">
        <v>23</v>
      </c>
      <c r="S691" s="323">
        <f t="shared" si="99"/>
        <v>685</v>
      </c>
      <c r="T691" s="324" t="s">
        <v>1</v>
      </c>
      <c r="U691" s="324">
        <v>10</v>
      </c>
      <c r="V691" s="324" t="s">
        <v>20</v>
      </c>
      <c r="W691" s="325">
        <v>24</v>
      </c>
      <c r="X691" s="325">
        <v>398</v>
      </c>
      <c r="Y691" s="327" t="s">
        <v>23</v>
      </c>
      <c r="AA691" s="341" t="str">
        <f t="shared" si="92"/>
        <v>x</v>
      </c>
      <c r="AB691" s="342" t="str">
        <f t="shared" si="92"/>
        <v>x</v>
      </c>
      <c r="AC691" s="343" t="str">
        <f t="shared" si="93"/>
        <v>x</v>
      </c>
      <c r="AD691" s="343" t="str">
        <f t="shared" si="93"/>
        <v>x</v>
      </c>
      <c r="AE691" s="342" t="str">
        <f t="shared" si="94"/>
        <v>x</v>
      </c>
      <c r="AF691" s="342">
        <f t="shared" si="94"/>
        <v>25</v>
      </c>
      <c r="AG691" s="343" t="str">
        <f t="shared" si="95"/>
        <v>x</v>
      </c>
      <c r="AH691" s="343">
        <f t="shared" si="95"/>
        <v>285</v>
      </c>
      <c r="AI691" s="342" t="str">
        <f t="shared" si="96"/>
        <v>x</v>
      </c>
      <c r="AJ691" s="342">
        <f t="shared" si="96"/>
        <v>24</v>
      </c>
      <c r="AK691" s="343" t="str">
        <f t="shared" si="97"/>
        <v>x</v>
      </c>
      <c r="AL691" s="348">
        <f t="shared" si="97"/>
        <v>398</v>
      </c>
      <c r="AN691" s="342" t="str">
        <f>IF(ISERROR(VLOOKUP($I691,'TB. Bantuan'!$C$3:$E$28,2,0)=0),"x",VLOOKUP($I691,'TB. Bantuan'!$C$3:$E$28,2,0))</f>
        <v>x</v>
      </c>
      <c r="AO691" s="342" t="str">
        <f>IF(ISERROR(VLOOKUP($Q691,'TB. Bantuan'!$C$3:$E$28,2,0)=0),"x",VLOOKUP($Q691,'TB. Bantuan'!$C$3:$E$28,2,0))</f>
        <v>N</v>
      </c>
      <c r="AP691" s="342" t="str">
        <f>IF(ISERROR(VLOOKUP($Y691,'TB. Bantuan'!$C$3:$E$28,2,0)=0),"x",VLOOKUP($Y691,'TB. Bantuan'!$C$3:$E$28,2,0))</f>
        <v>N</v>
      </c>
    </row>
    <row r="692" spans="2:42">
      <c r="B692" s="319" t="s">
        <v>21</v>
      </c>
      <c r="C692" s="323"/>
      <c r="D692" s="324"/>
      <c r="E692" s="324"/>
      <c r="F692" s="324"/>
      <c r="G692" s="325"/>
      <c r="H692" s="325"/>
      <c r="I692" s="327"/>
      <c r="K692" s="323">
        <f t="shared" si="98"/>
        <v>686</v>
      </c>
      <c r="L692" s="324" t="s">
        <v>1</v>
      </c>
      <c r="M692" s="324">
        <v>11</v>
      </c>
      <c r="N692" s="324" t="s">
        <v>20</v>
      </c>
      <c r="O692" s="325">
        <v>18</v>
      </c>
      <c r="P692" s="325">
        <v>142</v>
      </c>
      <c r="Q692" s="327" t="s">
        <v>23</v>
      </c>
      <c r="S692" s="323">
        <f t="shared" si="99"/>
        <v>686</v>
      </c>
      <c r="T692" s="324" t="s">
        <v>1</v>
      </c>
      <c r="U692" s="324">
        <v>10</v>
      </c>
      <c r="V692" s="324" t="s">
        <v>20</v>
      </c>
      <c r="W692" s="325">
        <v>21</v>
      </c>
      <c r="X692" s="325">
        <v>166</v>
      </c>
      <c r="Y692" s="327" t="s">
        <v>23</v>
      </c>
      <c r="AA692" s="341" t="str">
        <f t="shared" si="92"/>
        <v>x</v>
      </c>
      <c r="AB692" s="342" t="str">
        <f t="shared" si="92"/>
        <v>x</v>
      </c>
      <c r="AC692" s="343" t="str">
        <f t="shared" si="93"/>
        <v>x</v>
      </c>
      <c r="AD692" s="343" t="str">
        <f t="shared" si="93"/>
        <v>x</v>
      </c>
      <c r="AE692" s="342" t="str">
        <f t="shared" si="94"/>
        <v>x</v>
      </c>
      <c r="AF692" s="342">
        <f t="shared" si="94"/>
        <v>18</v>
      </c>
      <c r="AG692" s="343" t="str">
        <f t="shared" si="95"/>
        <v>x</v>
      </c>
      <c r="AH692" s="343">
        <f t="shared" si="95"/>
        <v>142</v>
      </c>
      <c r="AI692" s="342" t="str">
        <f t="shared" si="96"/>
        <v>x</v>
      </c>
      <c r="AJ692" s="342">
        <f t="shared" si="96"/>
        <v>21</v>
      </c>
      <c r="AK692" s="343" t="str">
        <f t="shared" si="97"/>
        <v>x</v>
      </c>
      <c r="AL692" s="348">
        <f t="shared" si="97"/>
        <v>166</v>
      </c>
      <c r="AN692" s="342" t="str">
        <f>IF(ISERROR(VLOOKUP($I692,'TB. Bantuan'!$C$3:$E$28,2,0)=0),"x",VLOOKUP($I692,'TB. Bantuan'!$C$3:$E$28,2,0))</f>
        <v>x</v>
      </c>
      <c r="AO692" s="342" t="str">
        <f>IF(ISERROR(VLOOKUP($Q692,'TB. Bantuan'!$C$3:$E$28,2,0)=0),"x",VLOOKUP($Q692,'TB. Bantuan'!$C$3:$E$28,2,0))</f>
        <v>N</v>
      </c>
      <c r="AP692" s="342" t="str">
        <f>IF(ISERROR(VLOOKUP($Y692,'TB. Bantuan'!$C$3:$E$28,2,0)=0),"x",VLOOKUP($Y692,'TB. Bantuan'!$C$3:$E$28,2,0))</f>
        <v>N</v>
      </c>
    </row>
    <row r="693" spans="2:42">
      <c r="B693" s="319" t="s">
        <v>21</v>
      </c>
      <c r="C693" s="323"/>
      <c r="D693" s="324"/>
      <c r="E693" s="324"/>
      <c r="F693" s="324"/>
      <c r="G693" s="325"/>
      <c r="H693" s="325"/>
      <c r="I693" s="327"/>
      <c r="K693" s="323">
        <f t="shared" si="98"/>
        <v>687</v>
      </c>
      <c r="L693" s="324" t="s">
        <v>1</v>
      </c>
      <c r="M693" s="324">
        <v>11</v>
      </c>
      <c r="N693" s="324" t="s">
        <v>20</v>
      </c>
      <c r="O693" s="325">
        <v>13.5</v>
      </c>
      <c r="P693" s="325">
        <v>122</v>
      </c>
      <c r="Q693" s="327" t="s">
        <v>23</v>
      </c>
      <c r="S693" s="323">
        <f t="shared" si="99"/>
        <v>687</v>
      </c>
      <c r="T693" s="324" t="s">
        <v>1</v>
      </c>
      <c r="U693" s="324">
        <v>10</v>
      </c>
      <c r="V693" s="324" t="s">
        <v>20</v>
      </c>
      <c r="W693" s="325">
        <v>21</v>
      </c>
      <c r="X693" s="325">
        <v>264</v>
      </c>
      <c r="Y693" s="327" t="s">
        <v>23</v>
      </c>
      <c r="AA693" s="341" t="str">
        <f t="shared" si="92"/>
        <v>x</v>
      </c>
      <c r="AB693" s="342" t="str">
        <f t="shared" si="92"/>
        <v>x</v>
      </c>
      <c r="AC693" s="343" t="str">
        <f t="shared" si="93"/>
        <v>x</v>
      </c>
      <c r="AD693" s="343" t="str">
        <f t="shared" si="93"/>
        <v>x</v>
      </c>
      <c r="AE693" s="342" t="str">
        <f t="shared" si="94"/>
        <v>x</v>
      </c>
      <c r="AF693" s="342">
        <f t="shared" si="94"/>
        <v>13.5</v>
      </c>
      <c r="AG693" s="343" t="str">
        <f t="shared" si="95"/>
        <v>x</v>
      </c>
      <c r="AH693" s="343">
        <f t="shared" si="95"/>
        <v>122</v>
      </c>
      <c r="AI693" s="342" t="str">
        <f t="shared" si="96"/>
        <v>x</v>
      </c>
      <c r="AJ693" s="342">
        <f t="shared" si="96"/>
        <v>21</v>
      </c>
      <c r="AK693" s="343" t="str">
        <f t="shared" si="97"/>
        <v>x</v>
      </c>
      <c r="AL693" s="348">
        <f t="shared" si="97"/>
        <v>264</v>
      </c>
      <c r="AN693" s="342" t="str">
        <f>IF(ISERROR(VLOOKUP($I693,'TB. Bantuan'!$C$3:$E$28,2,0)=0),"x",VLOOKUP($I693,'TB. Bantuan'!$C$3:$E$28,2,0))</f>
        <v>x</v>
      </c>
      <c r="AO693" s="342" t="str">
        <f>IF(ISERROR(VLOOKUP($Q693,'TB. Bantuan'!$C$3:$E$28,2,0)=0),"x",VLOOKUP($Q693,'TB. Bantuan'!$C$3:$E$28,2,0))</f>
        <v>N</v>
      </c>
      <c r="AP693" s="342" t="str">
        <f>IF(ISERROR(VLOOKUP($Y693,'TB. Bantuan'!$C$3:$E$28,2,0)=0),"x",VLOOKUP($Y693,'TB. Bantuan'!$C$3:$E$28,2,0))</f>
        <v>N</v>
      </c>
    </row>
    <row r="694" spans="2:42">
      <c r="B694" s="319" t="s">
        <v>21</v>
      </c>
      <c r="C694" s="323"/>
      <c r="D694" s="324"/>
      <c r="E694" s="324"/>
      <c r="F694" s="324"/>
      <c r="G694" s="325"/>
      <c r="H694" s="325"/>
      <c r="I694" s="327"/>
      <c r="K694" s="323">
        <f t="shared" si="98"/>
        <v>688</v>
      </c>
      <c r="L694" s="324" t="s">
        <v>1</v>
      </c>
      <c r="M694" s="324">
        <v>11</v>
      </c>
      <c r="N694" s="324" t="s">
        <v>20</v>
      </c>
      <c r="O694" s="325">
        <v>20</v>
      </c>
      <c r="P694" s="325">
        <v>132</v>
      </c>
      <c r="Q694" s="327" t="s">
        <v>23</v>
      </c>
      <c r="S694" s="323">
        <f t="shared" si="99"/>
        <v>688</v>
      </c>
      <c r="T694" s="324" t="s">
        <v>1</v>
      </c>
      <c r="U694" s="324">
        <v>10</v>
      </c>
      <c r="V694" s="324" t="s">
        <v>20</v>
      </c>
      <c r="W694" s="325">
        <v>22</v>
      </c>
      <c r="X694" s="325">
        <v>223</v>
      </c>
      <c r="Y694" s="327" t="s">
        <v>24</v>
      </c>
      <c r="AA694" s="341" t="str">
        <f t="shared" si="92"/>
        <v>x</v>
      </c>
      <c r="AB694" s="342" t="str">
        <f t="shared" si="92"/>
        <v>x</v>
      </c>
      <c r="AC694" s="343" t="str">
        <f t="shared" si="93"/>
        <v>x</v>
      </c>
      <c r="AD694" s="343" t="str">
        <f t="shared" si="93"/>
        <v>x</v>
      </c>
      <c r="AE694" s="342" t="str">
        <f t="shared" si="94"/>
        <v>x</v>
      </c>
      <c r="AF694" s="342">
        <f t="shared" si="94"/>
        <v>20</v>
      </c>
      <c r="AG694" s="343" t="str">
        <f t="shared" si="95"/>
        <v>x</v>
      </c>
      <c r="AH694" s="343">
        <f t="shared" si="95"/>
        <v>132</v>
      </c>
      <c r="AI694" s="342" t="str">
        <f t="shared" si="96"/>
        <v>x</v>
      </c>
      <c r="AJ694" s="342">
        <f t="shared" si="96"/>
        <v>22</v>
      </c>
      <c r="AK694" s="343" t="str">
        <f t="shared" si="97"/>
        <v>x</v>
      </c>
      <c r="AL694" s="348">
        <f t="shared" si="97"/>
        <v>223</v>
      </c>
      <c r="AN694" s="342" t="str">
        <f>IF(ISERROR(VLOOKUP($I694,'TB. Bantuan'!$C$3:$E$28,2,0)=0),"x",VLOOKUP($I694,'TB. Bantuan'!$C$3:$E$28,2,0))</f>
        <v>x</v>
      </c>
      <c r="AO694" s="342" t="str">
        <f>IF(ISERROR(VLOOKUP($Q694,'TB. Bantuan'!$C$3:$E$28,2,0)=0),"x",VLOOKUP($Q694,'TB. Bantuan'!$C$3:$E$28,2,0))</f>
        <v>N</v>
      </c>
      <c r="AP694" s="342" t="str">
        <f>IF(ISERROR(VLOOKUP($Y694,'TB. Bantuan'!$C$3:$E$28,2,0)=0),"x",VLOOKUP($Y694,'TB. Bantuan'!$C$3:$E$28,2,0))</f>
        <v>DT</v>
      </c>
    </row>
    <row r="695" spans="2:42">
      <c r="B695" s="319" t="s">
        <v>21</v>
      </c>
      <c r="C695" s="323"/>
      <c r="D695" s="324"/>
      <c r="E695" s="324"/>
      <c r="F695" s="324"/>
      <c r="G695" s="325"/>
      <c r="H695" s="325"/>
      <c r="I695" s="327"/>
      <c r="K695" s="323">
        <f t="shared" si="98"/>
        <v>689</v>
      </c>
      <c r="L695" s="324" t="s">
        <v>1</v>
      </c>
      <c r="M695" s="324">
        <v>11</v>
      </c>
      <c r="N695" s="324" t="s">
        <v>20</v>
      </c>
      <c r="O695" s="325">
        <v>14</v>
      </c>
      <c r="P695" s="325">
        <v>123</v>
      </c>
      <c r="Q695" s="327" t="s">
        <v>23</v>
      </c>
      <c r="S695" s="323">
        <f t="shared" si="99"/>
        <v>689</v>
      </c>
      <c r="T695" s="324" t="s">
        <v>1</v>
      </c>
      <c r="U695" s="324">
        <v>10</v>
      </c>
      <c r="V695" s="324" t="s">
        <v>20</v>
      </c>
      <c r="W695" s="325">
        <v>21</v>
      </c>
      <c r="X695" s="325">
        <v>169</v>
      </c>
      <c r="Y695" s="327" t="s">
        <v>23</v>
      </c>
      <c r="AA695" s="341" t="str">
        <f t="shared" si="92"/>
        <v>x</v>
      </c>
      <c r="AB695" s="342" t="str">
        <f t="shared" si="92"/>
        <v>x</v>
      </c>
      <c r="AC695" s="343" t="str">
        <f t="shared" si="93"/>
        <v>x</v>
      </c>
      <c r="AD695" s="343" t="str">
        <f t="shared" si="93"/>
        <v>x</v>
      </c>
      <c r="AE695" s="342" t="str">
        <f t="shared" si="94"/>
        <v>x</v>
      </c>
      <c r="AF695" s="342">
        <f t="shared" si="94"/>
        <v>14</v>
      </c>
      <c r="AG695" s="343" t="str">
        <f t="shared" si="95"/>
        <v>x</v>
      </c>
      <c r="AH695" s="343">
        <f t="shared" si="95"/>
        <v>123</v>
      </c>
      <c r="AI695" s="342" t="str">
        <f t="shared" si="96"/>
        <v>x</v>
      </c>
      <c r="AJ695" s="342">
        <f t="shared" si="96"/>
        <v>21</v>
      </c>
      <c r="AK695" s="343" t="str">
        <f t="shared" si="97"/>
        <v>x</v>
      </c>
      <c r="AL695" s="348">
        <f t="shared" si="97"/>
        <v>169</v>
      </c>
      <c r="AN695" s="342" t="str">
        <f>IF(ISERROR(VLOOKUP($I695,'TB. Bantuan'!$C$3:$E$28,2,0)=0),"x",VLOOKUP($I695,'TB. Bantuan'!$C$3:$E$28,2,0))</f>
        <v>x</v>
      </c>
      <c r="AO695" s="342" t="str">
        <f>IF(ISERROR(VLOOKUP($Q695,'TB. Bantuan'!$C$3:$E$28,2,0)=0),"x",VLOOKUP($Q695,'TB. Bantuan'!$C$3:$E$28,2,0))</f>
        <v>N</v>
      </c>
      <c r="AP695" s="342" t="str">
        <f>IF(ISERROR(VLOOKUP($Y695,'TB. Bantuan'!$C$3:$E$28,2,0)=0),"x",VLOOKUP($Y695,'TB. Bantuan'!$C$3:$E$28,2,0))</f>
        <v>N</v>
      </c>
    </row>
    <row r="696" spans="2:42">
      <c r="B696" s="319" t="s">
        <v>21</v>
      </c>
      <c r="C696" s="323"/>
      <c r="D696" s="324"/>
      <c r="E696" s="324"/>
      <c r="F696" s="324"/>
      <c r="G696" s="325"/>
      <c r="H696" s="325"/>
      <c r="I696" s="327"/>
      <c r="K696" s="323">
        <f t="shared" si="98"/>
        <v>690</v>
      </c>
      <c r="L696" s="324" t="s">
        <v>1</v>
      </c>
      <c r="M696" s="324">
        <v>11</v>
      </c>
      <c r="N696" s="324" t="s">
        <v>20</v>
      </c>
      <c r="O696" s="325">
        <v>13</v>
      </c>
      <c r="P696" s="325">
        <v>62</v>
      </c>
      <c r="Q696" s="327" t="s">
        <v>23</v>
      </c>
      <c r="S696" s="323">
        <f t="shared" si="99"/>
        <v>690</v>
      </c>
      <c r="T696" s="324" t="s">
        <v>1</v>
      </c>
      <c r="U696" s="324">
        <v>10</v>
      </c>
      <c r="V696" s="324" t="s">
        <v>20</v>
      </c>
      <c r="W696" s="325">
        <v>16</v>
      </c>
      <c r="X696" s="325">
        <v>157</v>
      </c>
      <c r="Y696" s="327" t="s">
        <v>24</v>
      </c>
      <c r="AA696" s="341" t="str">
        <f t="shared" si="92"/>
        <v>x</v>
      </c>
      <c r="AB696" s="342" t="str">
        <f t="shared" si="92"/>
        <v>x</v>
      </c>
      <c r="AC696" s="343" t="str">
        <f t="shared" si="93"/>
        <v>x</v>
      </c>
      <c r="AD696" s="343" t="str">
        <f t="shared" si="93"/>
        <v>x</v>
      </c>
      <c r="AE696" s="342" t="str">
        <f t="shared" si="94"/>
        <v>x</v>
      </c>
      <c r="AF696" s="342">
        <f t="shared" si="94"/>
        <v>13</v>
      </c>
      <c r="AG696" s="343" t="str">
        <f t="shared" si="95"/>
        <v>x</v>
      </c>
      <c r="AH696" s="343">
        <f t="shared" si="95"/>
        <v>62</v>
      </c>
      <c r="AI696" s="342" t="str">
        <f t="shared" si="96"/>
        <v>x</v>
      </c>
      <c r="AJ696" s="342">
        <f t="shared" si="96"/>
        <v>16</v>
      </c>
      <c r="AK696" s="343" t="str">
        <f t="shared" si="97"/>
        <v>x</v>
      </c>
      <c r="AL696" s="348">
        <f t="shared" si="97"/>
        <v>157</v>
      </c>
      <c r="AN696" s="342" t="str">
        <f>IF(ISERROR(VLOOKUP($I696,'TB. Bantuan'!$C$3:$E$28,2,0)=0),"x",VLOOKUP($I696,'TB. Bantuan'!$C$3:$E$28,2,0))</f>
        <v>x</v>
      </c>
      <c r="AO696" s="342" t="str">
        <f>IF(ISERROR(VLOOKUP($Q696,'TB. Bantuan'!$C$3:$E$28,2,0)=0),"x",VLOOKUP($Q696,'TB. Bantuan'!$C$3:$E$28,2,0))</f>
        <v>N</v>
      </c>
      <c r="AP696" s="342" t="str">
        <f>IF(ISERROR(VLOOKUP($Y696,'TB. Bantuan'!$C$3:$E$28,2,0)=0),"x",VLOOKUP($Y696,'TB. Bantuan'!$C$3:$E$28,2,0))</f>
        <v>DT</v>
      </c>
    </row>
    <row r="697" spans="2:42">
      <c r="B697" s="319" t="s">
        <v>21</v>
      </c>
      <c r="C697" s="323"/>
      <c r="D697" s="324"/>
      <c r="E697" s="324"/>
      <c r="F697" s="324"/>
      <c r="G697" s="325"/>
      <c r="H697" s="325"/>
      <c r="I697" s="327"/>
      <c r="K697" s="323">
        <f t="shared" si="98"/>
        <v>691</v>
      </c>
      <c r="L697" s="324" t="s">
        <v>1</v>
      </c>
      <c r="M697" s="324">
        <v>11</v>
      </c>
      <c r="N697" s="324" t="s">
        <v>20</v>
      </c>
      <c r="O697" s="325">
        <v>10.5</v>
      </c>
      <c r="P697" s="325">
        <v>80</v>
      </c>
      <c r="Q697" s="327" t="s">
        <v>23</v>
      </c>
      <c r="S697" s="323">
        <f t="shared" si="99"/>
        <v>691</v>
      </c>
      <c r="T697" s="324" t="s">
        <v>1</v>
      </c>
      <c r="U697" s="324">
        <v>10</v>
      </c>
      <c r="V697" s="324" t="s">
        <v>20</v>
      </c>
      <c r="W697" s="325">
        <v>25</v>
      </c>
      <c r="X697" s="325">
        <v>347</v>
      </c>
      <c r="Y697" s="327" t="s">
        <v>23</v>
      </c>
      <c r="AA697" s="341" t="str">
        <f t="shared" si="92"/>
        <v>x</v>
      </c>
      <c r="AB697" s="342" t="str">
        <f t="shared" si="92"/>
        <v>x</v>
      </c>
      <c r="AC697" s="343" t="str">
        <f t="shared" si="93"/>
        <v>x</v>
      </c>
      <c r="AD697" s="343" t="str">
        <f t="shared" si="93"/>
        <v>x</v>
      </c>
      <c r="AE697" s="342" t="str">
        <f t="shared" si="94"/>
        <v>x</v>
      </c>
      <c r="AF697" s="342">
        <f t="shared" si="94"/>
        <v>10.5</v>
      </c>
      <c r="AG697" s="343" t="str">
        <f t="shared" si="95"/>
        <v>x</v>
      </c>
      <c r="AH697" s="343">
        <f t="shared" si="95"/>
        <v>80</v>
      </c>
      <c r="AI697" s="342" t="str">
        <f t="shared" si="96"/>
        <v>x</v>
      </c>
      <c r="AJ697" s="342">
        <f t="shared" si="96"/>
        <v>25</v>
      </c>
      <c r="AK697" s="343" t="str">
        <f t="shared" si="97"/>
        <v>x</v>
      </c>
      <c r="AL697" s="348">
        <f t="shared" si="97"/>
        <v>347</v>
      </c>
      <c r="AN697" s="342" t="str">
        <f>IF(ISERROR(VLOOKUP($I697,'TB. Bantuan'!$C$3:$E$28,2,0)=0),"x",VLOOKUP($I697,'TB. Bantuan'!$C$3:$E$28,2,0))</f>
        <v>x</v>
      </c>
      <c r="AO697" s="342" t="str">
        <f>IF(ISERROR(VLOOKUP($Q697,'TB. Bantuan'!$C$3:$E$28,2,0)=0),"x",VLOOKUP($Q697,'TB. Bantuan'!$C$3:$E$28,2,0))</f>
        <v>N</v>
      </c>
      <c r="AP697" s="342" t="str">
        <f>IF(ISERROR(VLOOKUP($Y697,'TB. Bantuan'!$C$3:$E$28,2,0)=0),"x",VLOOKUP($Y697,'TB. Bantuan'!$C$3:$E$28,2,0))</f>
        <v>N</v>
      </c>
    </row>
    <row r="698" spans="2:42">
      <c r="B698" s="319" t="s">
        <v>21</v>
      </c>
      <c r="C698" s="323"/>
      <c r="D698" s="324"/>
      <c r="E698" s="324"/>
      <c r="F698" s="324"/>
      <c r="G698" s="325"/>
      <c r="H698" s="325"/>
      <c r="I698" s="327"/>
      <c r="K698" s="323">
        <f t="shared" si="98"/>
        <v>692</v>
      </c>
      <c r="L698" s="324" t="s">
        <v>1</v>
      </c>
      <c r="M698" s="324">
        <v>11</v>
      </c>
      <c r="N698" s="324" t="s">
        <v>20</v>
      </c>
      <c r="O698" s="325">
        <v>17</v>
      </c>
      <c r="P698" s="325">
        <v>182</v>
      </c>
      <c r="Q698" s="327" t="s">
        <v>23</v>
      </c>
      <c r="S698" s="323">
        <f t="shared" si="99"/>
        <v>692</v>
      </c>
      <c r="T698" s="324" t="s">
        <v>1</v>
      </c>
      <c r="U698" s="324">
        <v>10</v>
      </c>
      <c r="V698" s="324" t="s">
        <v>20</v>
      </c>
      <c r="W698" s="325">
        <v>19</v>
      </c>
      <c r="X698" s="325">
        <v>194</v>
      </c>
      <c r="Y698" s="327" t="s">
        <v>23</v>
      </c>
      <c r="AA698" s="341" t="str">
        <f t="shared" si="92"/>
        <v>x</v>
      </c>
      <c r="AB698" s="342" t="str">
        <f t="shared" si="92"/>
        <v>x</v>
      </c>
      <c r="AC698" s="343" t="str">
        <f t="shared" si="93"/>
        <v>x</v>
      </c>
      <c r="AD698" s="343" t="str">
        <f t="shared" si="93"/>
        <v>x</v>
      </c>
      <c r="AE698" s="342" t="str">
        <f t="shared" si="94"/>
        <v>x</v>
      </c>
      <c r="AF698" s="342">
        <f t="shared" si="94"/>
        <v>17</v>
      </c>
      <c r="AG698" s="343" t="str">
        <f t="shared" si="95"/>
        <v>x</v>
      </c>
      <c r="AH698" s="343">
        <f t="shared" si="95"/>
        <v>182</v>
      </c>
      <c r="AI698" s="342" t="str">
        <f t="shared" si="96"/>
        <v>x</v>
      </c>
      <c r="AJ698" s="342">
        <f t="shared" si="96"/>
        <v>19</v>
      </c>
      <c r="AK698" s="343" t="str">
        <f t="shared" si="97"/>
        <v>x</v>
      </c>
      <c r="AL698" s="348">
        <f t="shared" si="97"/>
        <v>194</v>
      </c>
      <c r="AN698" s="342" t="str">
        <f>IF(ISERROR(VLOOKUP($I698,'TB. Bantuan'!$C$3:$E$28,2,0)=0),"x",VLOOKUP($I698,'TB. Bantuan'!$C$3:$E$28,2,0))</f>
        <v>x</v>
      </c>
      <c r="AO698" s="342" t="str">
        <f>IF(ISERROR(VLOOKUP($Q698,'TB. Bantuan'!$C$3:$E$28,2,0)=0),"x",VLOOKUP($Q698,'TB. Bantuan'!$C$3:$E$28,2,0))</f>
        <v>N</v>
      </c>
      <c r="AP698" s="342" t="str">
        <f>IF(ISERROR(VLOOKUP($Y698,'TB. Bantuan'!$C$3:$E$28,2,0)=0),"x",VLOOKUP($Y698,'TB. Bantuan'!$C$3:$E$28,2,0))</f>
        <v>N</v>
      </c>
    </row>
    <row r="699" spans="2:42">
      <c r="B699" s="319" t="s">
        <v>21</v>
      </c>
      <c r="C699" s="323"/>
      <c r="D699" s="324"/>
      <c r="E699" s="324"/>
      <c r="F699" s="324"/>
      <c r="G699" s="325"/>
      <c r="H699" s="325"/>
      <c r="I699" s="327"/>
      <c r="K699" s="323">
        <f t="shared" si="98"/>
        <v>693</v>
      </c>
      <c r="L699" s="324" t="s">
        <v>1</v>
      </c>
      <c r="M699" s="324">
        <v>11</v>
      </c>
      <c r="N699" s="324" t="s">
        <v>20</v>
      </c>
      <c r="O699" s="325">
        <v>15</v>
      </c>
      <c r="P699" s="325">
        <v>113</v>
      </c>
      <c r="Q699" s="327" t="s">
        <v>23</v>
      </c>
      <c r="S699" s="323">
        <f t="shared" si="99"/>
        <v>693</v>
      </c>
      <c r="T699" s="324" t="s">
        <v>1</v>
      </c>
      <c r="U699" s="324">
        <v>10</v>
      </c>
      <c r="V699" s="324" t="s">
        <v>20</v>
      </c>
      <c r="W699" s="325">
        <v>17</v>
      </c>
      <c r="X699" s="325">
        <v>190</v>
      </c>
      <c r="Y699" s="327" t="s">
        <v>23</v>
      </c>
      <c r="AA699" s="341" t="str">
        <f t="shared" si="92"/>
        <v>x</v>
      </c>
      <c r="AB699" s="342" t="str">
        <f t="shared" si="92"/>
        <v>x</v>
      </c>
      <c r="AC699" s="343" t="str">
        <f t="shared" si="93"/>
        <v>x</v>
      </c>
      <c r="AD699" s="343" t="str">
        <f t="shared" si="93"/>
        <v>x</v>
      </c>
      <c r="AE699" s="342" t="str">
        <f t="shared" si="94"/>
        <v>x</v>
      </c>
      <c r="AF699" s="342">
        <f t="shared" si="94"/>
        <v>15</v>
      </c>
      <c r="AG699" s="343" t="str">
        <f t="shared" si="95"/>
        <v>x</v>
      </c>
      <c r="AH699" s="343">
        <f t="shared" si="95"/>
        <v>113</v>
      </c>
      <c r="AI699" s="342" t="str">
        <f t="shared" si="96"/>
        <v>x</v>
      </c>
      <c r="AJ699" s="342">
        <f t="shared" si="96"/>
        <v>17</v>
      </c>
      <c r="AK699" s="343" t="str">
        <f t="shared" si="97"/>
        <v>x</v>
      </c>
      <c r="AL699" s="348">
        <f t="shared" si="97"/>
        <v>190</v>
      </c>
      <c r="AN699" s="342" t="str">
        <f>IF(ISERROR(VLOOKUP($I699,'TB. Bantuan'!$C$3:$E$28,2,0)=0),"x",VLOOKUP($I699,'TB. Bantuan'!$C$3:$E$28,2,0))</f>
        <v>x</v>
      </c>
      <c r="AO699" s="342" t="str">
        <f>IF(ISERROR(VLOOKUP($Q699,'TB. Bantuan'!$C$3:$E$28,2,0)=0),"x",VLOOKUP($Q699,'TB. Bantuan'!$C$3:$E$28,2,0))</f>
        <v>N</v>
      </c>
      <c r="AP699" s="342" t="str">
        <f>IF(ISERROR(VLOOKUP($Y699,'TB. Bantuan'!$C$3:$E$28,2,0)=0),"x",VLOOKUP($Y699,'TB. Bantuan'!$C$3:$E$28,2,0))</f>
        <v>N</v>
      </c>
    </row>
    <row r="700" spans="2:42">
      <c r="B700" s="319" t="s">
        <v>21</v>
      </c>
      <c r="C700" s="323"/>
      <c r="D700" s="324"/>
      <c r="E700" s="324"/>
      <c r="F700" s="324"/>
      <c r="G700" s="325"/>
      <c r="H700" s="325"/>
      <c r="I700" s="327"/>
      <c r="K700" s="323">
        <f t="shared" si="98"/>
        <v>694</v>
      </c>
      <c r="L700" s="324" t="s">
        <v>1</v>
      </c>
      <c r="M700" s="324">
        <v>11</v>
      </c>
      <c r="N700" s="324" t="s">
        <v>20</v>
      </c>
      <c r="O700" s="325">
        <v>11</v>
      </c>
      <c r="P700" s="325">
        <v>106</v>
      </c>
      <c r="Q700" s="327" t="s">
        <v>23</v>
      </c>
      <c r="S700" s="323">
        <f t="shared" si="99"/>
        <v>694</v>
      </c>
      <c r="T700" s="324" t="s">
        <v>1</v>
      </c>
      <c r="U700" s="324">
        <v>10</v>
      </c>
      <c r="V700" s="324" t="s">
        <v>20</v>
      </c>
      <c r="W700" s="325">
        <v>22</v>
      </c>
      <c r="X700" s="325">
        <v>260</v>
      </c>
      <c r="Y700" s="327" t="s">
        <v>23</v>
      </c>
      <c r="AA700" s="341" t="str">
        <f t="shared" si="92"/>
        <v>x</v>
      </c>
      <c r="AB700" s="342" t="str">
        <f t="shared" si="92"/>
        <v>x</v>
      </c>
      <c r="AC700" s="343" t="str">
        <f t="shared" si="93"/>
        <v>x</v>
      </c>
      <c r="AD700" s="343" t="str">
        <f t="shared" si="93"/>
        <v>x</v>
      </c>
      <c r="AE700" s="342" t="str">
        <f t="shared" si="94"/>
        <v>x</v>
      </c>
      <c r="AF700" s="342">
        <f t="shared" si="94"/>
        <v>11</v>
      </c>
      <c r="AG700" s="343" t="str">
        <f t="shared" si="95"/>
        <v>x</v>
      </c>
      <c r="AH700" s="343">
        <f t="shared" si="95"/>
        <v>106</v>
      </c>
      <c r="AI700" s="342" t="str">
        <f t="shared" si="96"/>
        <v>x</v>
      </c>
      <c r="AJ700" s="342">
        <f t="shared" si="96"/>
        <v>22</v>
      </c>
      <c r="AK700" s="343" t="str">
        <f t="shared" si="97"/>
        <v>x</v>
      </c>
      <c r="AL700" s="348">
        <f t="shared" si="97"/>
        <v>260</v>
      </c>
      <c r="AN700" s="342" t="str">
        <f>IF(ISERROR(VLOOKUP($I700,'TB. Bantuan'!$C$3:$E$28,2,0)=0),"x",VLOOKUP($I700,'TB. Bantuan'!$C$3:$E$28,2,0))</f>
        <v>x</v>
      </c>
      <c r="AO700" s="342" t="str">
        <f>IF(ISERROR(VLOOKUP($Q700,'TB. Bantuan'!$C$3:$E$28,2,0)=0),"x",VLOOKUP($Q700,'TB. Bantuan'!$C$3:$E$28,2,0))</f>
        <v>N</v>
      </c>
      <c r="AP700" s="342" t="str">
        <f>IF(ISERROR(VLOOKUP($Y700,'TB. Bantuan'!$C$3:$E$28,2,0)=0),"x",VLOOKUP($Y700,'TB. Bantuan'!$C$3:$E$28,2,0))</f>
        <v>N</v>
      </c>
    </row>
    <row r="701" spans="2:42">
      <c r="B701" s="319" t="s">
        <v>21</v>
      </c>
      <c r="C701" s="323"/>
      <c r="D701" s="324"/>
      <c r="E701" s="324"/>
      <c r="F701" s="324"/>
      <c r="G701" s="325"/>
      <c r="H701" s="325"/>
      <c r="I701" s="327"/>
      <c r="K701" s="323">
        <f t="shared" si="98"/>
        <v>695</v>
      </c>
      <c r="L701" s="324" t="s">
        <v>1</v>
      </c>
      <c r="M701" s="324">
        <v>11</v>
      </c>
      <c r="N701" s="324" t="s">
        <v>20</v>
      </c>
      <c r="O701" s="325">
        <v>14</v>
      </c>
      <c r="P701" s="325">
        <v>127</v>
      </c>
      <c r="Q701" s="327" t="s">
        <v>23</v>
      </c>
      <c r="S701" s="323">
        <f t="shared" si="99"/>
        <v>695</v>
      </c>
      <c r="T701" s="324" t="s">
        <v>1</v>
      </c>
      <c r="U701" s="324">
        <v>10</v>
      </c>
      <c r="V701" s="324" t="s">
        <v>20</v>
      </c>
      <c r="W701" s="325">
        <v>21</v>
      </c>
      <c r="X701" s="325">
        <v>236</v>
      </c>
      <c r="Y701" s="327" t="s">
        <v>23</v>
      </c>
      <c r="AA701" s="341" t="str">
        <f t="shared" si="92"/>
        <v>x</v>
      </c>
      <c r="AB701" s="342" t="str">
        <f t="shared" si="92"/>
        <v>x</v>
      </c>
      <c r="AC701" s="343" t="str">
        <f t="shared" si="93"/>
        <v>x</v>
      </c>
      <c r="AD701" s="343" t="str">
        <f t="shared" si="93"/>
        <v>x</v>
      </c>
      <c r="AE701" s="342" t="str">
        <f t="shared" si="94"/>
        <v>x</v>
      </c>
      <c r="AF701" s="342">
        <f t="shared" si="94"/>
        <v>14</v>
      </c>
      <c r="AG701" s="343" t="str">
        <f t="shared" si="95"/>
        <v>x</v>
      </c>
      <c r="AH701" s="343">
        <f t="shared" si="95"/>
        <v>127</v>
      </c>
      <c r="AI701" s="342" t="str">
        <f t="shared" si="96"/>
        <v>x</v>
      </c>
      <c r="AJ701" s="342">
        <f t="shared" si="96"/>
        <v>21</v>
      </c>
      <c r="AK701" s="343" t="str">
        <f t="shared" si="97"/>
        <v>x</v>
      </c>
      <c r="AL701" s="348">
        <f t="shared" si="97"/>
        <v>236</v>
      </c>
      <c r="AN701" s="342" t="str">
        <f>IF(ISERROR(VLOOKUP($I701,'TB. Bantuan'!$C$3:$E$28,2,0)=0),"x",VLOOKUP($I701,'TB. Bantuan'!$C$3:$E$28,2,0))</f>
        <v>x</v>
      </c>
      <c r="AO701" s="342" t="str">
        <f>IF(ISERROR(VLOOKUP($Q701,'TB. Bantuan'!$C$3:$E$28,2,0)=0),"x",VLOOKUP($Q701,'TB. Bantuan'!$C$3:$E$28,2,0))</f>
        <v>N</v>
      </c>
      <c r="AP701" s="342" t="str">
        <f>IF(ISERROR(VLOOKUP($Y701,'TB. Bantuan'!$C$3:$E$28,2,0)=0),"x",VLOOKUP($Y701,'TB. Bantuan'!$C$3:$E$28,2,0))</f>
        <v>N</v>
      </c>
    </row>
    <row r="702" spans="2:42">
      <c r="B702" s="319" t="s">
        <v>21</v>
      </c>
      <c r="C702" s="323"/>
      <c r="D702" s="324"/>
      <c r="E702" s="324"/>
      <c r="F702" s="324"/>
      <c r="G702" s="325"/>
      <c r="H702" s="325"/>
      <c r="I702" s="327"/>
      <c r="K702" s="323">
        <f t="shared" si="98"/>
        <v>696</v>
      </c>
      <c r="L702" s="324" t="s">
        <v>1</v>
      </c>
      <c r="M702" s="324">
        <v>11</v>
      </c>
      <c r="N702" s="324" t="s">
        <v>20</v>
      </c>
      <c r="O702" s="325">
        <v>14</v>
      </c>
      <c r="P702" s="325">
        <v>69</v>
      </c>
      <c r="Q702" s="327" t="s">
        <v>23</v>
      </c>
      <c r="S702" s="323">
        <f t="shared" si="99"/>
        <v>696</v>
      </c>
      <c r="T702" s="324" t="s">
        <v>1</v>
      </c>
      <c r="U702" s="324">
        <v>10</v>
      </c>
      <c r="V702" s="324" t="s">
        <v>20</v>
      </c>
      <c r="W702" s="325">
        <v>20</v>
      </c>
      <c r="X702" s="325">
        <v>212</v>
      </c>
      <c r="Y702" s="327" t="s">
        <v>23</v>
      </c>
      <c r="AA702" s="341" t="str">
        <f t="shared" si="92"/>
        <v>x</v>
      </c>
      <c r="AB702" s="342" t="str">
        <f t="shared" si="92"/>
        <v>x</v>
      </c>
      <c r="AC702" s="343" t="str">
        <f t="shared" si="93"/>
        <v>x</v>
      </c>
      <c r="AD702" s="343" t="str">
        <f t="shared" si="93"/>
        <v>x</v>
      </c>
      <c r="AE702" s="342" t="str">
        <f t="shared" si="94"/>
        <v>x</v>
      </c>
      <c r="AF702" s="342">
        <f t="shared" si="94"/>
        <v>14</v>
      </c>
      <c r="AG702" s="343" t="str">
        <f t="shared" si="95"/>
        <v>x</v>
      </c>
      <c r="AH702" s="343">
        <f t="shared" si="95"/>
        <v>69</v>
      </c>
      <c r="AI702" s="342" t="str">
        <f t="shared" si="96"/>
        <v>x</v>
      </c>
      <c r="AJ702" s="342">
        <f t="shared" si="96"/>
        <v>20</v>
      </c>
      <c r="AK702" s="343" t="str">
        <f t="shared" si="97"/>
        <v>x</v>
      </c>
      <c r="AL702" s="348">
        <f t="shared" si="97"/>
        <v>212</v>
      </c>
      <c r="AN702" s="342" t="str">
        <f>IF(ISERROR(VLOOKUP($I702,'TB. Bantuan'!$C$3:$E$28,2,0)=0),"x",VLOOKUP($I702,'TB. Bantuan'!$C$3:$E$28,2,0))</f>
        <v>x</v>
      </c>
      <c r="AO702" s="342" t="str">
        <f>IF(ISERROR(VLOOKUP($Q702,'TB. Bantuan'!$C$3:$E$28,2,0)=0),"x",VLOOKUP($Q702,'TB. Bantuan'!$C$3:$E$28,2,0))</f>
        <v>N</v>
      </c>
      <c r="AP702" s="342" t="str">
        <f>IF(ISERROR(VLOOKUP($Y702,'TB. Bantuan'!$C$3:$E$28,2,0)=0),"x",VLOOKUP($Y702,'TB. Bantuan'!$C$3:$E$28,2,0))</f>
        <v>N</v>
      </c>
    </row>
    <row r="703" spans="2:42">
      <c r="B703" s="319" t="s">
        <v>21</v>
      </c>
      <c r="C703" s="323"/>
      <c r="D703" s="324"/>
      <c r="E703" s="324"/>
      <c r="F703" s="324"/>
      <c r="G703" s="325"/>
      <c r="H703" s="325"/>
      <c r="I703" s="327"/>
      <c r="K703" s="323">
        <f t="shared" si="98"/>
        <v>697</v>
      </c>
      <c r="L703" s="324" t="s">
        <v>1</v>
      </c>
      <c r="M703" s="324">
        <v>11</v>
      </c>
      <c r="N703" s="324" t="s">
        <v>20</v>
      </c>
      <c r="O703" s="325">
        <v>22</v>
      </c>
      <c r="P703" s="325">
        <v>170</v>
      </c>
      <c r="Q703" s="327" t="s">
        <v>23</v>
      </c>
      <c r="S703" s="323">
        <f t="shared" si="99"/>
        <v>697</v>
      </c>
      <c r="T703" s="324" t="s">
        <v>1</v>
      </c>
      <c r="U703" s="324">
        <v>10</v>
      </c>
      <c r="V703" s="324" t="s">
        <v>20</v>
      </c>
      <c r="W703" s="325">
        <v>22</v>
      </c>
      <c r="X703" s="325">
        <v>247</v>
      </c>
      <c r="Y703" s="327" t="s">
        <v>23</v>
      </c>
      <c r="AA703" s="341" t="str">
        <f t="shared" si="92"/>
        <v>x</v>
      </c>
      <c r="AB703" s="342" t="str">
        <f t="shared" si="92"/>
        <v>x</v>
      </c>
      <c r="AC703" s="343" t="str">
        <f t="shared" si="93"/>
        <v>x</v>
      </c>
      <c r="AD703" s="343" t="str">
        <f t="shared" si="93"/>
        <v>x</v>
      </c>
      <c r="AE703" s="342" t="str">
        <f t="shared" si="94"/>
        <v>x</v>
      </c>
      <c r="AF703" s="342">
        <f t="shared" si="94"/>
        <v>22</v>
      </c>
      <c r="AG703" s="343" t="str">
        <f t="shared" si="95"/>
        <v>x</v>
      </c>
      <c r="AH703" s="343">
        <f t="shared" si="95"/>
        <v>170</v>
      </c>
      <c r="AI703" s="342" t="str">
        <f t="shared" si="96"/>
        <v>x</v>
      </c>
      <c r="AJ703" s="342">
        <f t="shared" si="96"/>
        <v>22</v>
      </c>
      <c r="AK703" s="343" t="str">
        <f t="shared" si="97"/>
        <v>x</v>
      </c>
      <c r="AL703" s="348">
        <f t="shared" si="97"/>
        <v>247</v>
      </c>
      <c r="AN703" s="342" t="str">
        <f>IF(ISERROR(VLOOKUP($I703,'TB. Bantuan'!$C$3:$E$28,2,0)=0),"x",VLOOKUP($I703,'TB. Bantuan'!$C$3:$E$28,2,0))</f>
        <v>x</v>
      </c>
      <c r="AO703" s="342" t="str">
        <f>IF(ISERROR(VLOOKUP($Q703,'TB. Bantuan'!$C$3:$E$28,2,0)=0),"x",VLOOKUP($Q703,'TB. Bantuan'!$C$3:$E$28,2,0))</f>
        <v>N</v>
      </c>
      <c r="AP703" s="342" t="str">
        <f>IF(ISERROR(VLOOKUP($Y703,'TB. Bantuan'!$C$3:$E$28,2,0)=0),"x",VLOOKUP($Y703,'TB. Bantuan'!$C$3:$E$28,2,0))</f>
        <v>N</v>
      </c>
    </row>
    <row r="704" spans="2:42">
      <c r="B704" s="319" t="s">
        <v>21</v>
      </c>
      <c r="C704" s="323"/>
      <c r="D704" s="324"/>
      <c r="E704" s="324"/>
      <c r="F704" s="324"/>
      <c r="G704" s="325"/>
      <c r="H704" s="325"/>
      <c r="I704" s="327"/>
      <c r="K704" s="323">
        <f t="shared" si="98"/>
        <v>698</v>
      </c>
      <c r="L704" s="324" t="s">
        <v>1</v>
      </c>
      <c r="M704" s="324">
        <v>11</v>
      </c>
      <c r="N704" s="324" t="s">
        <v>20</v>
      </c>
      <c r="O704" s="325">
        <v>22</v>
      </c>
      <c r="P704" s="325">
        <v>222</v>
      </c>
      <c r="Q704" s="327" t="s">
        <v>23</v>
      </c>
      <c r="S704" s="323">
        <f t="shared" si="99"/>
        <v>698</v>
      </c>
      <c r="T704" s="324" t="s">
        <v>1</v>
      </c>
      <c r="U704" s="324">
        <v>10</v>
      </c>
      <c r="V704" s="324" t="s">
        <v>20</v>
      </c>
      <c r="W704" s="325">
        <v>20</v>
      </c>
      <c r="X704" s="325">
        <v>197</v>
      </c>
      <c r="Y704" s="327" t="s">
        <v>23</v>
      </c>
      <c r="AA704" s="341" t="str">
        <f t="shared" si="92"/>
        <v>x</v>
      </c>
      <c r="AB704" s="342" t="str">
        <f t="shared" si="92"/>
        <v>x</v>
      </c>
      <c r="AC704" s="343" t="str">
        <f t="shared" si="93"/>
        <v>x</v>
      </c>
      <c r="AD704" s="343" t="str">
        <f t="shared" si="93"/>
        <v>x</v>
      </c>
      <c r="AE704" s="342" t="str">
        <f t="shared" si="94"/>
        <v>x</v>
      </c>
      <c r="AF704" s="342">
        <f t="shared" si="94"/>
        <v>22</v>
      </c>
      <c r="AG704" s="343" t="str">
        <f t="shared" si="95"/>
        <v>x</v>
      </c>
      <c r="AH704" s="343">
        <f t="shared" si="95"/>
        <v>222</v>
      </c>
      <c r="AI704" s="342" t="str">
        <f t="shared" si="96"/>
        <v>x</v>
      </c>
      <c r="AJ704" s="342">
        <f t="shared" si="96"/>
        <v>20</v>
      </c>
      <c r="AK704" s="343" t="str">
        <f t="shared" si="97"/>
        <v>x</v>
      </c>
      <c r="AL704" s="348">
        <f t="shared" si="97"/>
        <v>197</v>
      </c>
      <c r="AN704" s="342" t="str">
        <f>IF(ISERROR(VLOOKUP($I704,'TB. Bantuan'!$C$3:$E$28,2,0)=0),"x",VLOOKUP($I704,'TB. Bantuan'!$C$3:$E$28,2,0))</f>
        <v>x</v>
      </c>
      <c r="AO704" s="342" t="str">
        <f>IF(ISERROR(VLOOKUP($Q704,'TB. Bantuan'!$C$3:$E$28,2,0)=0),"x",VLOOKUP($Q704,'TB. Bantuan'!$C$3:$E$28,2,0))</f>
        <v>N</v>
      </c>
      <c r="AP704" s="342" t="str">
        <f>IF(ISERROR(VLOOKUP($Y704,'TB. Bantuan'!$C$3:$E$28,2,0)=0),"x",VLOOKUP($Y704,'TB. Bantuan'!$C$3:$E$28,2,0))</f>
        <v>N</v>
      </c>
    </row>
    <row r="705" spans="2:42">
      <c r="B705" s="319" t="s">
        <v>21</v>
      </c>
      <c r="C705" s="323"/>
      <c r="D705" s="324"/>
      <c r="E705" s="324"/>
      <c r="F705" s="324"/>
      <c r="G705" s="325"/>
      <c r="H705" s="325"/>
      <c r="I705" s="327"/>
      <c r="K705" s="323">
        <f t="shared" si="98"/>
        <v>699</v>
      </c>
      <c r="L705" s="324" t="s">
        <v>1</v>
      </c>
      <c r="M705" s="324">
        <v>11</v>
      </c>
      <c r="N705" s="324" t="s">
        <v>20</v>
      </c>
      <c r="O705" s="325">
        <v>17</v>
      </c>
      <c r="P705" s="325">
        <v>140</v>
      </c>
      <c r="Q705" s="327" t="s">
        <v>23</v>
      </c>
      <c r="S705" s="323">
        <f t="shared" si="99"/>
        <v>699</v>
      </c>
      <c r="T705" s="324" t="s">
        <v>1</v>
      </c>
      <c r="U705" s="324">
        <v>10</v>
      </c>
      <c r="V705" s="324" t="s">
        <v>20</v>
      </c>
      <c r="W705" s="325">
        <v>16.5</v>
      </c>
      <c r="X705" s="325">
        <v>143</v>
      </c>
      <c r="Y705" s="327" t="s">
        <v>24</v>
      </c>
      <c r="AA705" s="341" t="str">
        <f t="shared" si="92"/>
        <v>x</v>
      </c>
      <c r="AB705" s="342" t="str">
        <f t="shared" si="92"/>
        <v>x</v>
      </c>
      <c r="AC705" s="343" t="str">
        <f t="shared" si="93"/>
        <v>x</v>
      </c>
      <c r="AD705" s="343" t="str">
        <f t="shared" si="93"/>
        <v>x</v>
      </c>
      <c r="AE705" s="342" t="str">
        <f t="shared" si="94"/>
        <v>x</v>
      </c>
      <c r="AF705" s="342">
        <f t="shared" si="94"/>
        <v>17</v>
      </c>
      <c r="AG705" s="343" t="str">
        <f t="shared" si="95"/>
        <v>x</v>
      </c>
      <c r="AH705" s="343">
        <f t="shared" si="95"/>
        <v>140</v>
      </c>
      <c r="AI705" s="342" t="str">
        <f t="shared" si="96"/>
        <v>x</v>
      </c>
      <c r="AJ705" s="342">
        <f t="shared" si="96"/>
        <v>16.5</v>
      </c>
      <c r="AK705" s="343" t="str">
        <f t="shared" si="97"/>
        <v>x</v>
      </c>
      <c r="AL705" s="348">
        <f t="shared" si="97"/>
        <v>143</v>
      </c>
      <c r="AN705" s="342" t="str">
        <f>IF(ISERROR(VLOOKUP($I705,'TB. Bantuan'!$C$3:$E$28,2,0)=0),"x",VLOOKUP($I705,'TB. Bantuan'!$C$3:$E$28,2,0))</f>
        <v>x</v>
      </c>
      <c r="AO705" s="342" t="str">
        <f>IF(ISERROR(VLOOKUP($Q705,'TB. Bantuan'!$C$3:$E$28,2,0)=0),"x",VLOOKUP($Q705,'TB. Bantuan'!$C$3:$E$28,2,0))</f>
        <v>N</v>
      </c>
      <c r="AP705" s="342" t="str">
        <f>IF(ISERROR(VLOOKUP($Y705,'TB. Bantuan'!$C$3:$E$28,2,0)=0),"x",VLOOKUP($Y705,'TB. Bantuan'!$C$3:$E$28,2,0))</f>
        <v>DT</v>
      </c>
    </row>
    <row r="706" spans="2:42">
      <c r="B706" s="319" t="s">
        <v>21</v>
      </c>
      <c r="C706" s="323"/>
      <c r="D706" s="324"/>
      <c r="E706" s="324"/>
      <c r="F706" s="324"/>
      <c r="G706" s="325"/>
      <c r="H706" s="325"/>
      <c r="I706" s="327"/>
      <c r="K706" s="323">
        <f t="shared" si="98"/>
        <v>700</v>
      </c>
      <c r="L706" s="324" t="s">
        <v>1</v>
      </c>
      <c r="M706" s="324">
        <v>11</v>
      </c>
      <c r="N706" s="324" t="s">
        <v>20</v>
      </c>
      <c r="O706" s="325">
        <v>10</v>
      </c>
      <c r="P706" s="325">
        <v>98</v>
      </c>
      <c r="Q706" s="327" t="s">
        <v>23</v>
      </c>
      <c r="S706" s="323">
        <f t="shared" si="99"/>
        <v>700</v>
      </c>
      <c r="T706" s="324" t="s">
        <v>1</v>
      </c>
      <c r="U706" s="324">
        <v>10</v>
      </c>
      <c r="V706" s="324" t="s">
        <v>20</v>
      </c>
      <c r="W706" s="325">
        <v>24</v>
      </c>
      <c r="X706" s="325">
        <v>263</v>
      </c>
      <c r="Y706" s="327" t="s">
        <v>23</v>
      </c>
      <c r="AA706" s="341" t="str">
        <f t="shared" si="92"/>
        <v>x</v>
      </c>
      <c r="AB706" s="342" t="str">
        <f t="shared" si="92"/>
        <v>x</v>
      </c>
      <c r="AC706" s="343" t="str">
        <f t="shared" si="93"/>
        <v>x</v>
      </c>
      <c r="AD706" s="343" t="str">
        <f t="shared" si="93"/>
        <v>x</v>
      </c>
      <c r="AE706" s="342" t="str">
        <f t="shared" si="94"/>
        <v>x</v>
      </c>
      <c r="AF706" s="342">
        <f t="shared" si="94"/>
        <v>10</v>
      </c>
      <c r="AG706" s="343" t="str">
        <f t="shared" si="95"/>
        <v>x</v>
      </c>
      <c r="AH706" s="343">
        <f t="shared" si="95"/>
        <v>98</v>
      </c>
      <c r="AI706" s="342" t="str">
        <f t="shared" si="96"/>
        <v>x</v>
      </c>
      <c r="AJ706" s="342">
        <f t="shared" si="96"/>
        <v>24</v>
      </c>
      <c r="AK706" s="343" t="str">
        <f t="shared" si="97"/>
        <v>x</v>
      </c>
      <c r="AL706" s="348">
        <f t="shared" si="97"/>
        <v>263</v>
      </c>
      <c r="AN706" s="342" t="str">
        <f>IF(ISERROR(VLOOKUP($I706,'TB. Bantuan'!$C$3:$E$28,2,0)=0),"x",VLOOKUP($I706,'TB. Bantuan'!$C$3:$E$28,2,0))</f>
        <v>x</v>
      </c>
      <c r="AO706" s="342" t="str">
        <f>IF(ISERROR(VLOOKUP($Q706,'TB. Bantuan'!$C$3:$E$28,2,0)=0),"x",VLOOKUP($Q706,'TB. Bantuan'!$C$3:$E$28,2,0))</f>
        <v>N</v>
      </c>
      <c r="AP706" s="342" t="str">
        <f>IF(ISERROR(VLOOKUP($Y706,'TB. Bantuan'!$C$3:$E$28,2,0)=0),"x",VLOOKUP($Y706,'TB. Bantuan'!$C$3:$E$28,2,0))</f>
        <v>N</v>
      </c>
    </row>
    <row r="707" spans="2:42">
      <c r="B707" s="319" t="s">
        <v>21</v>
      </c>
      <c r="C707" s="323"/>
      <c r="D707" s="324"/>
      <c r="E707" s="324"/>
      <c r="F707" s="324"/>
      <c r="G707" s="325"/>
      <c r="H707" s="325"/>
      <c r="I707" s="327"/>
      <c r="K707" s="323">
        <f t="shared" si="98"/>
        <v>701</v>
      </c>
      <c r="L707" s="324" t="s">
        <v>1</v>
      </c>
      <c r="M707" s="324">
        <v>11</v>
      </c>
      <c r="N707" s="324" t="s">
        <v>20</v>
      </c>
      <c r="O707" s="325">
        <v>23</v>
      </c>
      <c r="P707" s="325">
        <v>330</v>
      </c>
      <c r="Q707" s="327" t="s">
        <v>23</v>
      </c>
      <c r="S707" s="323">
        <f t="shared" si="99"/>
        <v>701</v>
      </c>
      <c r="T707" s="324" t="s">
        <v>1</v>
      </c>
      <c r="U707" s="324">
        <v>10</v>
      </c>
      <c r="V707" s="324" t="s">
        <v>20</v>
      </c>
      <c r="W707" s="325">
        <v>14</v>
      </c>
      <c r="X707" s="325">
        <v>140</v>
      </c>
      <c r="Y707" s="327" t="s">
        <v>23</v>
      </c>
      <c r="AA707" s="341" t="str">
        <f t="shared" si="92"/>
        <v>x</v>
      </c>
      <c r="AB707" s="342" t="str">
        <f t="shared" si="92"/>
        <v>x</v>
      </c>
      <c r="AC707" s="343" t="str">
        <f t="shared" si="93"/>
        <v>x</v>
      </c>
      <c r="AD707" s="343" t="str">
        <f t="shared" si="93"/>
        <v>x</v>
      </c>
      <c r="AE707" s="342" t="str">
        <f t="shared" si="94"/>
        <v>x</v>
      </c>
      <c r="AF707" s="342">
        <f t="shared" si="94"/>
        <v>23</v>
      </c>
      <c r="AG707" s="343" t="str">
        <f t="shared" si="95"/>
        <v>x</v>
      </c>
      <c r="AH707" s="343">
        <f t="shared" si="95"/>
        <v>330</v>
      </c>
      <c r="AI707" s="342" t="str">
        <f t="shared" si="96"/>
        <v>x</v>
      </c>
      <c r="AJ707" s="342">
        <f t="shared" si="96"/>
        <v>14</v>
      </c>
      <c r="AK707" s="343" t="str">
        <f t="shared" si="97"/>
        <v>x</v>
      </c>
      <c r="AL707" s="348">
        <f t="shared" si="97"/>
        <v>140</v>
      </c>
      <c r="AN707" s="342" t="str">
        <f>IF(ISERROR(VLOOKUP($I707,'TB. Bantuan'!$C$3:$E$28,2,0)=0),"x",VLOOKUP($I707,'TB. Bantuan'!$C$3:$E$28,2,0))</f>
        <v>x</v>
      </c>
      <c r="AO707" s="342" t="str">
        <f>IF(ISERROR(VLOOKUP($Q707,'TB. Bantuan'!$C$3:$E$28,2,0)=0),"x",VLOOKUP($Q707,'TB. Bantuan'!$C$3:$E$28,2,0))</f>
        <v>N</v>
      </c>
      <c r="AP707" s="342" t="str">
        <f>IF(ISERROR(VLOOKUP($Y707,'TB. Bantuan'!$C$3:$E$28,2,0)=0),"x",VLOOKUP($Y707,'TB. Bantuan'!$C$3:$E$28,2,0))</f>
        <v>N</v>
      </c>
    </row>
    <row r="708" spans="2:42">
      <c r="B708" s="319" t="s">
        <v>21</v>
      </c>
      <c r="C708" s="323"/>
      <c r="D708" s="324"/>
      <c r="E708" s="324"/>
      <c r="F708" s="324"/>
      <c r="G708" s="325"/>
      <c r="H708" s="325"/>
      <c r="I708" s="327"/>
      <c r="K708" s="323">
        <f t="shared" si="98"/>
        <v>702</v>
      </c>
      <c r="L708" s="324" t="s">
        <v>1</v>
      </c>
      <c r="M708" s="324">
        <v>11</v>
      </c>
      <c r="N708" s="324" t="s">
        <v>20</v>
      </c>
      <c r="O708" s="325">
        <v>19</v>
      </c>
      <c r="P708" s="325">
        <v>141</v>
      </c>
      <c r="Q708" s="327" t="s">
        <v>23</v>
      </c>
      <c r="S708" s="323">
        <f t="shared" si="99"/>
        <v>702</v>
      </c>
      <c r="T708" s="324" t="s">
        <v>1</v>
      </c>
      <c r="U708" s="324">
        <v>10</v>
      </c>
      <c r="V708" s="324" t="s">
        <v>20</v>
      </c>
      <c r="W708" s="325">
        <v>14.5</v>
      </c>
      <c r="X708" s="325">
        <v>133</v>
      </c>
      <c r="Y708" s="327" t="s">
        <v>24</v>
      </c>
      <c r="AA708" s="341" t="str">
        <f t="shared" si="92"/>
        <v>x</v>
      </c>
      <c r="AB708" s="342" t="str">
        <f t="shared" si="92"/>
        <v>x</v>
      </c>
      <c r="AC708" s="343" t="str">
        <f t="shared" si="93"/>
        <v>x</v>
      </c>
      <c r="AD708" s="343" t="str">
        <f t="shared" si="93"/>
        <v>x</v>
      </c>
      <c r="AE708" s="342" t="str">
        <f t="shared" si="94"/>
        <v>x</v>
      </c>
      <c r="AF708" s="342">
        <f t="shared" si="94"/>
        <v>19</v>
      </c>
      <c r="AG708" s="343" t="str">
        <f t="shared" si="95"/>
        <v>x</v>
      </c>
      <c r="AH708" s="343">
        <f t="shared" si="95"/>
        <v>141</v>
      </c>
      <c r="AI708" s="342" t="str">
        <f t="shared" si="96"/>
        <v>x</v>
      </c>
      <c r="AJ708" s="342">
        <f t="shared" si="96"/>
        <v>14.5</v>
      </c>
      <c r="AK708" s="343" t="str">
        <f t="shared" si="97"/>
        <v>x</v>
      </c>
      <c r="AL708" s="348">
        <f t="shared" si="97"/>
        <v>133</v>
      </c>
      <c r="AN708" s="342" t="str">
        <f>IF(ISERROR(VLOOKUP($I708,'TB. Bantuan'!$C$3:$E$28,2,0)=0),"x",VLOOKUP($I708,'TB. Bantuan'!$C$3:$E$28,2,0))</f>
        <v>x</v>
      </c>
      <c r="AO708" s="342" t="str">
        <f>IF(ISERROR(VLOOKUP($Q708,'TB. Bantuan'!$C$3:$E$28,2,0)=0),"x",VLOOKUP($Q708,'TB. Bantuan'!$C$3:$E$28,2,0))</f>
        <v>N</v>
      </c>
      <c r="AP708" s="342" t="str">
        <f>IF(ISERROR(VLOOKUP($Y708,'TB. Bantuan'!$C$3:$E$28,2,0)=0),"x",VLOOKUP($Y708,'TB. Bantuan'!$C$3:$E$28,2,0))</f>
        <v>DT</v>
      </c>
    </row>
    <row r="709" spans="2:42">
      <c r="B709" s="319" t="s">
        <v>21</v>
      </c>
      <c r="C709" s="323"/>
      <c r="D709" s="324"/>
      <c r="E709" s="324"/>
      <c r="F709" s="324"/>
      <c r="G709" s="325"/>
      <c r="H709" s="325"/>
      <c r="I709" s="327"/>
      <c r="K709" s="323">
        <f t="shared" si="98"/>
        <v>703</v>
      </c>
      <c r="L709" s="324" t="s">
        <v>1</v>
      </c>
      <c r="M709" s="324">
        <v>11</v>
      </c>
      <c r="N709" s="324" t="s">
        <v>20</v>
      </c>
      <c r="O709" s="325">
        <v>14</v>
      </c>
      <c r="P709" s="325">
        <v>152</v>
      </c>
      <c r="Q709" s="327" t="s">
        <v>23</v>
      </c>
      <c r="S709" s="323">
        <f t="shared" si="99"/>
        <v>703</v>
      </c>
      <c r="T709" s="324" t="s">
        <v>1</v>
      </c>
      <c r="U709" s="324">
        <v>10</v>
      </c>
      <c r="V709" s="324" t="s">
        <v>20</v>
      </c>
      <c r="W709" s="325">
        <v>23</v>
      </c>
      <c r="X709" s="325">
        <v>225</v>
      </c>
      <c r="Y709" s="327" t="s">
        <v>23</v>
      </c>
      <c r="AA709" s="341" t="str">
        <f t="shared" si="92"/>
        <v>x</v>
      </c>
      <c r="AB709" s="342" t="str">
        <f t="shared" si="92"/>
        <v>x</v>
      </c>
      <c r="AC709" s="343" t="str">
        <f t="shared" si="93"/>
        <v>x</v>
      </c>
      <c r="AD709" s="343" t="str">
        <f t="shared" si="93"/>
        <v>x</v>
      </c>
      <c r="AE709" s="342" t="str">
        <f t="shared" si="94"/>
        <v>x</v>
      </c>
      <c r="AF709" s="342">
        <f t="shared" si="94"/>
        <v>14</v>
      </c>
      <c r="AG709" s="343" t="str">
        <f t="shared" si="95"/>
        <v>x</v>
      </c>
      <c r="AH709" s="343">
        <f t="shared" si="95"/>
        <v>152</v>
      </c>
      <c r="AI709" s="342" t="str">
        <f t="shared" si="96"/>
        <v>x</v>
      </c>
      <c r="AJ709" s="342">
        <f t="shared" si="96"/>
        <v>23</v>
      </c>
      <c r="AK709" s="343" t="str">
        <f t="shared" si="97"/>
        <v>x</v>
      </c>
      <c r="AL709" s="348">
        <f t="shared" si="97"/>
        <v>225</v>
      </c>
      <c r="AN709" s="342" t="str">
        <f>IF(ISERROR(VLOOKUP($I709,'TB. Bantuan'!$C$3:$E$28,2,0)=0),"x",VLOOKUP($I709,'TB. Bantuan'!$C$3:$E$28,2,0))</f>
        <v>x</v>
      </c>
      <c r="AO709" s="342" t="str">
        <f>IF(ISERROR(VLOOKUP($Q709,'TB. Bantuan'!$C$3:$E$28,2,0)=0),"x",VLOOKUP($Q709,'TB. Bantuan'!$C$3:$E$28,2,0))</f>
        <v>N</v>
      </c>
      <c r="AP709" s="342" t="str">
        <f>IF(ISERROR(VLOOKUP($Y709,'TB. Bantuan'!$C$3:$E$28,2,0)=0),"x",VLOOKUP($Y709,'TB. Bantuan'!$C$3:$E$28,2,0))</f>
        <v>N</v>
      </c>
    </row>
    <row r="710" spans="2:42">
      <c r="B710" s="319" t="s">
        <v>21</v>
      </c>
      <c r="C710" s="323"/>
      <c r="D710" s="324"/>
      <c r="E710" s="324"/>
      <c r="F710" s="324"/>
      <c r="G710" s="325"/>
      <c r="H710" s="325"/>
      <c r="I710" s="327"/>
      <c r="K710" s="323">
        <f t="shared" si="98"/>
        <v>704</v>
      </c>
      <c r="L710" s="324" t="s">
        <v>1</v>
      </c>
      <c r="M710" s="324">
        <v>11</v>
      </c>
      <c r="N710" s="324" t="s">
        <v>20</v>
      </c>
      <c r="O710" s="325">
        <v>21</v>
      </c>
      <c r="P710" s="325">
        <v>227</v>
      </c>
      <c r="Q710" s="327" t="s">
        <v>23</v>
      </c>
      <c r="S710" s="323">
        <f t="shared" si="99"/>
        <v>704</v>
      </c>
      <c r="T710" s="324" t="s">
        <v>1</v>
      </c>
      <c r="U710" s="324">
        <v>10</v>
      </c>
      <c r="V710" s="324" t="s">
        <v>20</v>
      </c>
      <c r="W710" s="325">
        <v>21</v>
      </c>
      <c r="X710" s="325">
        <v>226</v>
      </c>
      <c r="Y710" s="327" t="s">
        <v>23</v>
      </c>
      <c r="AA710" s="341" t="str">
        <f t="shared" si="92"/>
        <v>x</v>
      </c>
      <c r="AB710" s="342" t="str">
        <f t="shared" si="92"/>
        <v>x</v>
      </c>
      <c r="AC710" s="343" t="str">
        <f t="shared" si="93"/>
        <v>x</v>
      </c>
      <c r="AD710" s="343" t="str">
        <f t="shared" si="93"/>
        <v>x</v>
      </c>
      <c r="AE710" s="342" t="str">
        <f t="shared" si="94"/>
        <v>x</v>
      </c>
      <c r="AF710" s="342">
        <f t="shared" si="94"/>
        <v>21</v>
      </c>
      <c r="AG710" s="343" t="str">
        <f t="shared" si="95"/>
        <v>x</v>
      </c>
      <c r="AH710" s="343">
        <f t="shared" si="95"/>
        <v>227</v>
      </c>
      <c r="AI710" s="342" t="str">
        <f t="shared" si="96"/>
        <v>x</v>
      </c>
      <c r="AJ710" s="342">
        <f t="shared" si="96"/>
        <v>21</v>
      </c>
      <c r="AK710" s="343" t="str">
        <f t="shared" si="97"/>
        <v>x</v>
      </c>
      <c r="AL710" s="348">
        <f t="shared" si="97"/>
        <v>226</v>
      </c>
      <c r="AN710" s="342" t="str">
        <f>IF(ISERROR(VLOOKUP($I710,'TB. Bantuan'!$C$3:$E$28,2,0)=0),"x",VLOOKUP($I710,'TB. Bantuan'!$C$3:$E$28,2,0))</f>
        <v>x</v>
      </c>
      <c r="AO710" s="342" t="str">
        <f>IF(ISERROR(VLOOKUP($Q710,'TB. Bantuan'!$C$3:$E$28,2,0)=0),"x",VLOOKUP($Q710,'TB. Bantuan'!$C$3:$E$28,2,0))</f>
        <v>N</v>
      </c>
      <c r="AP710" s="342" t="str">
        <f>IF(ISERROR(VLOOKUP($Y710,'TB. Bantuan'!$C$3:$E$28,2,0)=0),"x",VLOOKUP($Y710,'TB. Bantuan'!$C$3:$E$28,2,0))</f>
        <v>N</v>
      </c>
    </row>
    <row r="711" spans="2:42">
      <c r="B711" s="319" t="s">
        <v>21</v>
      </c>
      <c r="C711" s="323"/>
      <c r="D711" s="324"/>
      <c r="E711" s="324"/>
      <c r="F711" s="324"/>
      <c r="G711" s="325"/>
      <c r="H711" s="325"/>
      <c r="I711" s="327"/>
      <c r="K711" s="323">
        <f t="shared" si="98"/>
        <v>705</v>
      </c>
      <c r="L711" s="324" t="s">
        <v>1</v>
      </c>
      <c r="M711" s="324">
        <v>11</v>
      </c>
      <c r="N711" s="324" t="s">
        <v>20</v>
      </c>
      <c r="O711" s="325">
        <v>12</v>
      </c>
      <c r="P711" s="325">
        <v>119</v>
      </c>
      <c r="Q711" s="327" t="s">
        <v>23</v>
      </c>
      <c r="S711" s="323">
        <f t="shared" si="99"/>
        <v>705</v>
      </c>
      <c r="T711" s="324" t="s">
        <v>1</v>
      </c>
      <c r="U711" s="324">
        <v>10</v>
      </c>
      <c r="V711" s="324" t="s">
        <v>20</v>
      </c>
      <c r="W711" s="325">
        <v>19</v>
      </c>
      <c r="X711" s="325">
        <v>212</v>
      </c>
      <c r="Y711" s="327" t="s">
        <v>23</v>
      </c>
      <c r="AA711" s="341" t="str">
        <f t="shared" si="92"/>
        <v>x</v>
      </c>
      <c r="AB711" s="342" t="str">
        <f t="shared" si="92"/>
        <v>x</v>
      </c>
      <c r="AC711" s="343" t="str">
        <f t="shared" si="93"/>
        <v>x</v>
      </c>
      <c r="AD711" s="343" t="str">
        <f t="shared" si="93"/>
        <v>x</v>
      </c>
      <c r="AE711" s="342" t="str">
        <f t="shared" si="94"/>
        <v>x</v>
      </c>
      <c r="AF711" s="342">
        <f t="shared" si="94"/>
        <v>12</v>
      </c>
      <c r="AG711" s="343" t="str">
        <f t="shared" si="95"/>
        <v>x</v>
      </c>
      <c r="AH711" s="343">
        <f t="shared" si="95"/>
        <v>119</v>
      </c>
      <c r="AI711" s="342" t="str">
        <f t="shared" si="96"/>
        <v>x</v>
      </c>
      <c r="AJ711" s="342">
        <f t="shared" si="96"/>
        <v>19</v>
      </c>
      <c r="AK711" s="343" t="str">
        <f t="shared" si="97"/>
        <v>x</v>
      </c>
      <c r="AL711" s="348">
        <f t="shared" si="97"/>
        <v>212</v>
      </c>
      <c r="AN711" s="342" t="str">
        <f>IF(ISERROR(VLOOKUP($I711,'TB. Bantuan'!$C$3:$E$28,2,0)=0),"x",VLOOKUP($I711,'TB. Bantuan'!$C$3:$E$28,2,0))</f>
        <v>x</v>
      </c>
      <c r="AO711" s="342" t="str">
        <f>IF(ISERROR(VLOOKUP($Q711,'TB. Bantuan'!$C$3:$E$28,2,0)=0),"x",VLOOKUP($Q711,'TB. Bantuan'!$C$3:$E$28,2,0))</f>
        <v>N</v>
      </c>
      <c r="AP711" s="342" t="str">
        <f>IF(ISERROR(VLOOKUP($Y711,'TB. Bantuan'!$C$3:$E$28,2,0)=0),"x",VLOOKUP($Y711,'TB. Bantuan'!$C$3:$E$28,2,0))</f>
        <v>N</v>
      </c>
    </row>
    <row r="712" spans="2:42">
      <c r="B712" s="319" t="s">
        <v>21</v>
      </c>
      <c r="C712" s="323"/>
      <c r="D712" s="324"/>
      <c r="E712" s="324"/>
      <c r="F712" s="324"/>
      <c r="G712" s="325"/>
      <c r="H712" s="325"/>
      <c r="I712" s="327"/>
      <c r="K712" s="323">
        <f t="shared" si="98"/>
        <v>706</v>
      </c>
      <c r="L712" s="324" t="s">
        <v>1</v>
      </c>
      <c r="M712" s="324">
        <v>11</v>
      </c>
      <c r="N712" s="324" t="s">
        <v>20</v>
      </c>
      <c r="O712" s="325">
        <v>23</v>
      </c>
      <c r="P712" s="325">
        <v>181</v>
      </c>
      <c r="Q712" s="327" t="s">
        <v>23</v>
      </c>
      <c r="S712" s="323">
        <f t="shared" si="99"/>
        <v>706</v>
      </c>
      <c r="T712" s="324" t="s">
        <v>1</v>
      </c>
      <c r="U712" s="324">
        <v>10</v>
      </c>
      <c r="V712" s="324" t="s">
        <v>20</v>
      </c>
      <c r="W712" s="325">
        <v>23</v>
      </c>
      <c r="X712" s="325">
        <v>337</v>
      </c>
      <c r="Y712" s="327" t="s">
        <v>23</v>
      </c>
      <c r="AA712" s="341" t="str">
        <f t="shared" ref="AA712:AB743" si="100">IF($F712=AA$5,$G712,"x")</f>
        <v>x</v>
      </c>
      <c r="AB712" s="342" t="str">
        <f t="shared" si="100"/>
        <v>x</v>
      </c>
      <c r="AC712" s="343" t="str">
        <f t="shared" ref="AC712:AD743" si="101">IF($F712=AC$5,$H712,"x")</f>
        <v>x</v>
      </c>
      <c r="AD712" s="343" t="str">
        <f t="shared" si="101"/>
        <v>x</v>
      </c>
      <c r="AE712" s="342" t="str">
        <f t="shared" ref="AE712:AF743" si="102">IF($N712=AE$5,$O712,"x")</f>
        <v>x</v>
      </c>
      <c r="AF712" s="342">
        <f t="shared" si="102"/>
        <v>23</v>
      </c>
      <c r="AG712" s="343" t="str">
        <f t="shared" ref="AG712:AH743" si="103">IF($N712=AG$5,$P712,"x")</f>
        <v>x</v>
      </c>
      <c r="AH712" s="343">
        <f t="shared" si="103"/>
        <v>181</v>
      </c>
      <c r="AI712" s="342" t="str">
        <f t="shared" ref="AI712:AJ743" si="104">IF($V712=AI$5,$W712,"x")</f>
        <v>x</v>
      </c>
      <c r="AJ712" s="342">
        <f t="shared" si="104"/>
        <v>23</v>
      </c>
      <c r="AK712" s="343" t="str">
        <f t="shared" ref="AK712:AL743" si="105">IF($V712=AK$5,$X712,"x")</f>
        <v>x</v>
      </c>
      <c r="AL712" s="348">
        <f t="shared" si="105"/>
        <v>337</v>
      </c>
      <c r="AN712" s="342" t="str">
        <f>IF(ISERROR(VLOOKUP($I712,'TB. Bantuan'!$C$3:$E$28,2,0)=0),"x",VLOOKUP($I712,'TB. Bantuan'!$C$3:$E$28,2,0))</f>
        <v>x</v>
      </c>
      <c r="AO712" s="342" t="str">
        <f>IF(ISERROR(VLOOKUP($Q712,'TB. Bantuan'!$C$3:$E$28,2,0)=0),"x",VLOOKUP($Q712,'TB. Bantuan'!$C$3:$E$28,2,0))</f>
        <v>N</v>
      </c>
      <c r="AP712" s="342" t="str">
        <f>IF(ISERROR(VLOOKUP($Y712,'TB. Bantuan'!$C$3:$E$28,2,0)=0),"x",VLOOKUP($Y712,'TB. Bantuan'!$C$3:$E$28,2,0))</f>
        <v>N</v>
      </c>
    </row>
    <row r="713" spans="2:42">
      <c r="B713" s="319" t="s">
        <v>21</v>
      </c>
      <c r="C713" s="323"/>
      <c r="D713" s="324"/>
      <c r="E713" s="324"/>
      <c r="F713" s="324"/>
      <c r="G713" s="325"/>
      <c r="H713" s="325"/>
      <c r="I713" s="327"/>
      <c r="K713" s="323">
        <f t="shared" ref="K713:K776" si="106">K712+1</f>
        <v>707</v>
      </c>
      <c r="L713" s="324" t="s">
        <v>1</v>
      </c>
      <c r="M713" s="324">
        <v>11</v>
      </c>
      <c r="N713" s="324" t="s">
        <v>20</v>
      </c>
      <c r="O713" s="325">
        <v>10</v>
      </c>
      <c r="P713" s="325">
        <v>106</v>
      </c>
      <c r="Q713" s="327" t="s">
        <v>23</v>
      </c>
      <c r="S713" s="323">
        <f t="shared" ref="S713:S767" si="107">S712+1</f>
        <v>707</v>
      </c>
      <c r="T713" s="324" t="s">
        <v>1</v>
      </c>
      <c r="U713" s="324">
        <v>10</v>
      </c>
      <c r="V713" s="324" t="s">
        <v>20</v>
      </c>
      <c r="W713" s="325">
        <v>23</v>
      </c>
      <c r="X713" s="325">
        <v>205</v>
      </c>
      <c r="Y713" s="327" t="s">
        <v>24</v>
      </c>
      <c r="AA713" s="341" t="str">
        <f t="shared" si="100"/>
        <v>x</v>
      </c>
      <c r="AB713" s="342" t="str">
        <f t="shared" si="100"/>
        <v>x</v>
      </c>
      <c r="AC713" s="343" t="str">
        <f t="shared" si="101"/>
        <v>x</v>
      </c>
      <c r="AD713" s="343" t="str">
        <f t="shared" si="101"/>
        <v>x</v>
      </c>
      <c r="AE713" s="342" t="str">
        <f t="shared" si="102"/>
        <v>x</v>
      </c>
      <c r="AF713" s="342">
        <f t="shared" si="102"/>
        <v>10</v>
      </c>
      <c r="AG713" s="343" t="str">
        <f t="shared" si="103"/>
        <v>x</v>
      </c>
      <c r="AH713" s="343">
        <f t="shared" si="103"/>
        <v>106</v>
      </c>
      <c r="AI713" s="342" t="str">
        <f t="shared" si="104"/>
        <v>x</v>
      </c>
      <c r="AJ713" s="342">
        <f t="shared" si="104"/>
        <v>23</v>
      </c>
      <c r="AK713" s="343" t="str">
        <f t="shared" si="105"/>
        <v>x</v>
      </c>
      <c r="AL713" s="348">
        <f t="shared" si="105"/>
        <v>205</v>
      </c>
      <c r="AN713" s="342" t="str">
        <f>IF(ISERROR(VLOOKUP($I713,'TB. Bantuan'!$C$3:$E$28,2,0)=0),"x",VLOOKUP($I713,'TB. Bantuan'!$C$3:$E$28,2,0))</f>
        <v>x</v>
      </c>
      <c r="AO713" s="342" t="str">
        <f>IF(ISERROR(VLOOKUP($Q713,'TB. Bantuan'!$C$3:$E$28,2,0)=0),"x",VLOOKUP($Q713,'TB. Bantuan'!$C$3:$E$28,2,0))</f>
        <v>N</v>
      </c>
      <c r="AP713" s="342" t="str">
        <f>IF(ISERROR(VLOOKUP($Y713,'TB. Bantuan'!$C$3:$E$28,2,0)=0),"x",VLOOKUP($Y713,'TB. Bantuan'!$C$3:$E$28,2,0))</f>
        <v>DT</v>
      </c>
    </row>
    <row r="714" spans="2:42">
      <c r="B714" s="319" t="s">
        <v>21</v>
      </c>
      <c r="C714" s="323"/>
      <c r="D714" s="324"/>
      <c r="E714" s="324"/>
      <c r="F714" s="324"/>
      <c r="G714" s="325"/>
      <c r="H714" s="325"/>
      <c r="I714" s="327"/>
      <c r="K714" s="323">
        <f t="shared" si="106"/>
        <v>708</v>
      </c>
      <c r="L714" s="324" t="s">
        <v>1</v>
      </c>
      <c r="M714" s="324">
        <v>11</v>
      </c>
      <c r="N714" s="324" t="s">
        <v>20</v>
      </c>
      <c r="O714" s="325">
        <v>19</v>
      </c>
      <c r="P714" s="325">
        <v>180</v>
      </c>
      <c r="Q714" s="327" t="s">
        <v>23</v>
      </c>
      <c r="S714" s="323">
        <f t="shared" si="107"/>
        <v>708</v>
      </c>
      <c r="T714" s="324" t="s">
        <v>1</v>
      </c>
      <c r="U714" s="324">
        <v>10</v>
      </c>
      <c r="V714" s="324" t="s">
        <v>20</v>
      </c>
      <c r="W714" s="325">
        <v>15</v>
      </c>
      <c r="X714" s="325">
        <v>176</v>
      </c>
      <c r="Y714" s="327" t="s">
        <v>23</v>
      </c>
      <c r="AA714" s="341" t="str">
        <f t="shared" si="100"/>
        <v>x</v>
      </c>
      <c r="AB714" s="342" t="str">
        <f t="shared" si="100"/>
        <v>x</v>
      </c>
      <c r="AC714" s="343" t="str">
        <f t="shared" si="101"/>
        <v>x</v>
      </c>
      <c r="AD714" s="343" t="str">
        <f t="shared" si="101"/>
        <v>x</v>
      </c>
      <c r="AE714" s="342" t="str">
        <f t="shared" si="102"/>
        <v>x</v>
      </c>
      <c r="AF714" s="342">
        <f t="shared" si="102"/>
        <v>19</v>
      </c>
      <c r="AG714" s="343" t="str">
        <f t="shared" si="103"/>
        <v>x</v>
      </c>
      <c r="AH714" s="343">
        <f t="shared" si="103"/>
        <v>180</v>
      </c>
      <c r="AI714" s="342" t="str">
        <f t="shared" si="104"/>
        <v>x</v>
      </c>
      <c r="AJ714" s="342">
        <f t="shared" si="104"/>
        <v>15</v>
      </c>
      <c r="AK714" s="343" t="str">
        <f t="shared" si="105"/>
        <v>x</v>
      </c>
      <c r="AL714" s="348">
        <f t="shared" si="105"/>
        <v>176</v>
      </c>
      <c r="AN714" s="342" t="str">
        <f>IF(ISERROR(VLOOKUP($I714,'TB. Bantuan'!$C$3:$E$28,2,0)=0),"x",VLOOKUP($I714,'TB. Bantuan'!$C$3:$E$28,2,0))</f>
        <v>x</v>
      </c>
      <c r="AO714" s="342" t="str">
        <f>IF(ISERROR(VLOOKUP($Q714,'TB. Bantuan'!$C$3:$E$28,2,0)=0),"x",VLOOKUP($Q714,'TB. Bantuan'!$C$3:$E$28,2,0))</f>
        <v>N</v>
      </c>
      <c r="AP714" s="342" t="str">
        <f>IF(ISERROR(VLOOKUP($Y714,'TB. Bantuan'!$C$3:$E$28,2,0)=0),"x",VLOOKUP($Y714,'TB. Bantuan'!$C$3:$E$28,2,0))</f>
        <v>N</v>
      </c>
    </row>
    <row r="715" spans="2:42">
      <c r="B715" s="319" t="s">
        <v>21</v>
      </c>
      <c r="C715" s="323"/>
      <c r="D715" s="324"/>
      <c r="E715" s="324"/>
      <c r="F715" s="324"/>
      <c r="G715" s="325"/>
      <c r="H715" s="325"/>
      <c r="I715" s="327"/>
      <c r="K715" s="323">
        <f t="shared" si="106"/>
        <v>709</v>
      </c>
      <c r="L715" s="324" t="s">
        <v>1</v>
      </c>
      <c r="M715" s="324">
        <v>11</v>
      </c>
      <c r="N715" s="324" t="s">
        <v>20</v>
      </c>
      <c r="O715" s="325">
        <v>19</v>
      </c>
      <c r="P715" s="325">
        <v>306</v>
      </c>
      <c r="Q715" s="327" t="s">
        <v>23</v>
      </c>
      <c r="S715" s="323">
        <f t="shared" si="107"/>
        <v>709</v>
      </c>
      <c r="T715" s="324" t="s">
        <v>1</v>
      </c>
      <c r="U715" s="324">
        <v>10</v>
      </c>
      <c r="V715" s="324" t="s">
        <v>20</v>
      </c>
      <c r="W715" s="325">
        <v>25</v>
      </c>
      <c r="X715" s="325">
        <v>171</v>
      </c>
      <c r="Y715" s="327" t="s">
        <v>23</v>
      </c>
      <c r="AA715" s="341" t="str">
        <f t="shared" si="100"/>
        <v>x</v>
      </c>
      <c r="AB715" s="342" t="str">
        <f t="shared" si="100"/>
        <v>x</v>
      </c>
      <c r="AC715" s="343" t="str">
        <f t="shared" si="101"/>
        <v>x</v>
      </c>
      <c r="AD715" s="343" t="str">
        <f t="shared" si="101"/>
        <v>x</v>
      </c>
      <c r="AE715" s="342" t="str">
        <f t="shared" si="102"/>
        <v>x</v>
      </c>
      <c r="AF715" s="342">
        <f t="shared" si="102"/>
        <v>19</v>
      </c>
      <c r="AG715" s="343" t="str">
        <f t="shared" si="103"/>
        <v>x</v>
      </c>
      <c r="AH715" s="343">
        <f t="shared" si="103"/>
        <v>306</v>
      </c>
      <c r="AI715" s="342" t="str">
        <f t="shared" si="104"/>
        <v>x</v>
      </c>
      <c r="AJ715" s="342">
        <f t="shared" si="104"/>
        <v>25</v>
      </c>
      <c r="AK715" s="343" t="str">
        <f t="shared" si="105"/>
        <v>x</v>
      </c>
      <c r="AL715" s="348">
        <f t="shared" si="105"/>
        <v>171</v>
      </c>
      <c r="AN715" s="342" t="str">
        <f>IF(ISERROR(VLOOKUP($I715,'TB. Bantuan'!$C$3:$E$28,2,0)=0),"x",VLOOKUP($I715,'TB. Bantuan'!$C$3:$E$28,2,0))</f>
        <v>x</v>
      </c>
      <c r="AO715" s="342" t="str">
        <f>IF(ISERROR(VLOOKUP($Q715,'TB. Bantuan'!$C$3:$E$28,2,0)=0),"x",VLOOKUP($Q715,'TB. Bantuan'!$C$3:$E$28,2,0))</f>
        <v>N</v>
      </c>
      <c r="AP715" s="342" t="str">
        <f>IF(ISERROR(VLOOKUP($Y715,'TB. Bantuan'!$C$3:$E$28,2,0)=0),"x",VLOOKUP($Y715,'TB. Bantuan'!$C$3:$E$28,2,0))</f>
        <v>N</v>
      </c>
    </row>
    <row r="716" spans="2:42">
      <c r="B716" s="319" t="s">
        <v>21</v>
      </c>
      <c r="C716" s="323"/>
      <c r="D716" s="324"/>
      <c r="E716" s="324"/>
      <c r="F716" s="324"/>
      <c r="G716" s="325"/>
      <c r="H716" s="325"/>
      <c r="I716" s="327"/>
      <c r="K716" s="323">
        <f t="shared" si="106"/>
        <v>710</v>
      </c>
      <c r="L716" s="324" t="s">
        <v>1</v>
      </c>
      <c r="M716" s="324">
        <v>11</v>
      </c>
      <c r="N716" s="324" t="s">
        <v>20</v>
      </c>
      <c r="O716" s="325">
        <v>17</v>
      </c>
      <c r="P716" s="325">
        <v>118</v>
      </c>
      <c r="Q716" s="327" t="s">
        <v>23</v>
      </c>
      <c r="S716" s="323">
        <f t="shared" si="107"/>
        <v>710</v>
      </c>
      <c r="T716" s="324" t="s">
        <v>1</v>
      </c>
      <c r="U716" s="324">
        <v>10</v>
      </c>
      <c r="V716" s="324" t="s">
        <v>20</v>
      </c>
      <c r="W716" s="325">
        <v>23</v>
      </c>
      <c r="X716" s="325">
        <v>280</v>
      </c>
      <c r="Y716" s="327" t="s">
        <v>23</v>
      </c>
      <c r="AA716" s="341" t="str">
        <f t="shared" si="100"/>
        <v>x</v>
      </c>
      <c r="AB716" s="342" t="str">
        <f t="shared" si="100"/>
        <v>x</v>
      </c>
      <c r="AC716" s="343" t="str">
        <f t="shared" si="101"/>
        <v>x</v>
      </c>
      <c r="AD716" s="343" t="str">
        <f t="shared" si="101"/>
        <v>x</v>
      </c>
      <c r="AE716" s="342" t="str">
        <f t="shared" si="102"/>
        <v>x</v>
      </c>
      <c r="AF716" s="342">
        <f t="shared" si="102"/>
        <v>17</v>
      </c>
      <c r="AG716" s="343" t="str">
        <f t="shared" si="103"/>
        <v>x</v>
      </c>
      <c r="AH716" s="343">
        <f t="shared" si="103"/>
        <v>118</v>
      </c>
      <c r="AI716" s="342" t="str">
        <f t="shared" si="104"/>
        <v>x</v>
      </c>
      <c r="AJ716" s="342">
        <f t="shared" si="104"/>
        <v>23</v>
      </c>
      <c r="AK716" s="343" t="str">
        <f t="shared" si="105"/>
        <v>x</v>
      </c>
      <c r="AL716" s="348">
        <f t="shared" si="105"/>
        <v>280</v>
      </c>
      <c r="AN716" s="342" t="str">
        <f>IF(ISERROR(VLOOKUP($I716,'TB. Bantuan'!$C$3:$E$28,2,0)=0),"x",VLOOKUP($I716,'TB. Bantuan'!$C$3:$E$28,2,0))</f>
        <v>x</v>
      </c>
      <c r="AO716" s="342" t="str">
        <f>IF(ISERROR(VLOOKUP($Q716,'TB. Bantuan'!$C$3:$E$28,2,0)=0),"x",VLOOKUP($Q716,'TB. Bantuan'!$C$3:$E$28,2,0))</f>
        <v>N</v>
      </c>
      <c r="AP716" s="342" t="str">
        <f>IF(ISERROR(VLOOKUP($Y716,'TB. Bantuan'!$C$3:$E$28,2,0)=0),"x",VLOOKUP($Y716,'TB. Bantuan'!$C$3:$E$28,2,0))</f>
        <v>N</v>
      </c>
    </row>
    <row r="717" spans="2:42">
      <c r="B717" s="319" t="s">
        <v>21</v>
      </c>
      <c r="C717" s="323"/>
      <c r="D717" s="324"/>
      <c r="E717" s="324"/>
      <c r="F717" s="324"/>
      <c r="G717" s="325"/>
      <c r="H717" s="325"/>
      <c r="I717" s="327"/>
      <c r="K717" s="323">
        <f t="shared" si="106"/>
        <v>711</v>
      </c>
      <c r="L717" s="324" t="s">
        <v>1</v>
      </c>
      <c r="M717" s="324">
        <v>11</v>
      </c>
      <c r="N717" s="324" t="s">
        <v>20</v>
      </c>
      <c r="O717" s="325">
        <v>29</v>
      </c>
      <c r="P717" s="325">
        <v>173</v>
      </c>
      <c r="Q717" s="327" t="s">
        <v>23</v>
      </c>
      <c r="S717" s="323">
        <f t="shared" si="107"/>
        <v>711</v>
      </c>
      <c r="T717" s="324" t="s">
        <v>1</v>
      </c>
      <c r="U717" s="324">
        <v>10</v>
      </c>
      <c r="V717" s="324" t="s">
        <v>20</v>
      </c>
      <c r="W717" s="325">
        <v>18</v>
      </c>
      <c r="X717" s="325">
        <v>209</v>
      </c>
      <c r="Y717" s="327" t="s">
        <v>23</v>
      </c>
      <c r="AA717" s="341" t="str">
        <f t="shared" si="100"/>
        <v>x</v>
      </c>
      <c r="AB717" s="342" t="str">
        <f t="shared" si="100"/>
        <v>x</v>
      </c>
      <c r="AC717" s="343" t="str">
        <f t="shared" si="101"/>
        <v>x</v>
      </c>
      <c r="AD717" s="343" t="str">
        <f t="shared" si="101"/>
        <v>x</v>
      </c>
      <c r="AE717" s="342" t="str">
        <f t="shared" si="102"/>
        <v>x</v>
      </c>
      <c r="AF717" s="342">
        <f t="shared" si="102"/>
        <v>29</v>
      </c>
      <c r="AG717" s="343" t="str">
        <f t="shared" si="103"/>
        <v>x</v>
      </c>
      <c r="AH717" s="343">
        <f t="shared" si="103"/>
        <v>173</v>
      </c>
      <c r="AI717" s="342" t="str">
        <f t="shared" si="104"/>
        <v>x</v>
      </c>
      <c r="AJ717" s="342">
        <f t="shared" si="104"/>
        <v>18</v>
      </c>
      <c r="AK717" s="343" t="str">
        <f t="shared" si="105"/>
        <v>x</v>
      </c>
      <c r="AL717" s="348">
        <f t="shared" si="105"/>
        <v>209</v>
      </c>
      <c r="AN717" s="342" t="str">
        <f>IF(ISERROR(VLOOKUP($I717,'TB. Bantuan'!$C$3:$E$28,2,0)=0),"x",VLOOKUP($I717,'TB. Bantuan'!$C$3:$E$28,2,0))</f>
        <v>x</v>
      </c>
      <c r="AO717" s="342" t="str">
        <f>IF(ISERROR(VLOOKUP($Q717,'TB. Bantuan'!$C$3:$E$28,2,0)=0),"x",VLOOKUP($Q717,'TB. Bantuan'!$C$3:$E$28,2,0))</f>
        <v>N</v>
      </c>
      <c r="AP717" s="342" t="str">
        <f>IF(ISERROR(VLOOKUP($Y717,'TB. Bantuan'!$C$3:$E$28,2,0)=0),"x",VLOOKUP($Y717,'TB. Bantuan'!$C$3:$E$28,2,0))</f>
        <v>N</v>
      </c>
    </row>
    <row r="718" spans="2:42">
      <c r="B718" s="319" t="s">
        <v>21</v>
      </c>
      <c r="C718" s="323"/>
      <c r="D718" s="324"/>
      <c r="E718" s="324"/>
      <c r="F718" s="324"/>
      <c r="G718" s="325"/>
      <c r="H718" s="325"/>
      <c r="I718" s="327"/>
      <c r="K718" s="323">
        <f t="shared" si="106"/>
        <v>712</v>
      </c>
      <c r="L718" s="324" t="s">
        <v>1</v>
      </c>
      <c r="M718" s="324">
        <v>11</v>
      </c>
      <c r="N718" s="324" t="s">
        <v>20</v>
      </c>
      <c r="O718" s="325">
        <v>19</v>
      </c>
      <c r="P718" s="325">
        <v>146</v>
      </c>
      <c r="Q718" s="327" t="s">
        <v>23</v>
      </c>
      <c r="S718" s="323">
        <f t="shared" si="107"/>
        <v>712</v>
      </c>
      <c r="T718" s="324" t="s">
        <v>1</v>
      </c>
      <c r="U718" s="324">
        <v>10</v>
      </c>
      <c r="V718" s="324" t="s">
        <v>20</v>
      </c>
      <c r="W718" s="325">
        <v>20</v>
      </c>
      <c r="X718" s="325">
        <v>209</v>
      </c>
      <c r="Y718" s="327" t="s">
        <v>24</v>
      </c>
      <c r="AA718" s="341" t="str">
        <f t="shared" si="100"/>
        <v>x</v>
      </c>
      <c r="AB718" s="342" t="str">
        <f t="shared" si="100"/>
        <v>x</v>
      </c>
      <c r="AC718" s="343" t="str">
        <f t="shared" si="101"/>
        <v>x</v>
      </c>
      <c r="AD718" s="343" t="str">
        <f t="shared" si="101"/>
        <v>x</v>
      </c>
      <c r="AE718" s="342" t="str">
        <f t="shared" si="102"/>
        <v>x</v>
      </c>
      <c r="AF718" s="342">
        <f t="shared" si="102"/>
        <v>19</v>
      </c>
      <c r="AG718" s="343" t="str">
        <f t="shared" si="103"/>
        <v>x</v>
      </c>
      <c r="AH718" s="343">
        <f t="shared" si="103"/>
        <v>146</v>
      </c>
      <c r="AI718" s="342" t="str">
        <f t="shared" si="104"/>
        <v>x</v>
      </c>
      <c r="AJ718" s="342">
        <f t="shared" si="104"/>
        <v>20</v>
      </c>
      <c r="AK718" s="343" t="str">
        <f t="shared" si="105"/>
        <v>x</v>
      </c>
      <c r="AL718" s="348">
        <f t="shared" si="105"/>
        <v>209</v>
      </c>
      <c r="AN718" s="342" t="str">
        <f>IF(ISERROR(VLOOKUP($I718,'TB. Bantuan'!$C$3:$E$28,2,0)=0),"x",VLOOKUP($I718,'TB. Bantuan'!$C$3:$E$28,2,0))</f>
        <v>x</v>
      </c>
      <c r="AO718" s="342" t="str">
        <f>IF(ISERROR(VLOOKUP($Q718,'TB. Bantuan'!$C$3:$E$28,2,0)=0),"x",VLOOKUP($Q718,'TB. Bantuan'!$C$3:$E$28,2,0))</f>
        <v>N</v>
      </c>
      <c r="AP718" s="342" t="str">
        <f>IF(ISERROR(VLOOKUP($Y718,'TB. Bantuan'!$C$3:$E$28,2,0)=0),"x",VLOOKUP($Y718,'TB. Bantuan'!$C$3:$E$28,2,0))</f>
        <v>DT</v>
      </c>
    </row>
    <row r="719" spans="2:42">
      <c r="B719" s="319" t="s">
        <v>21</v>
      </c>
      <c r="C719" s="323"/>
      <c r="D719" s="324"/>
      <c r="E719" s="324"/>
      <c r="F719" s="324"/>
      <c r="G719" s="325"/>
      <c r="H719" s="325"/>
      <c r="I719" s="327"/>
      <c r="K719" s="323">
        <f t="shared" si="106"/>
        <v>713</v>
      </c>
      <c r="L719" s="324" t="s">
        <v>1</v>
      </c>
      <c r="M719" s="324">
        <v>11</v>
      </c>
      <c r="N719" s="324" t="s">
        <v>20</v>
      </c>
      <c r="O719" s="325">
        <v>26</v>
      </c>
      <c r="P719" s="325">
        <v>377</v>
      </c>
      <c r="Q719" s="327" t="s">
        <v>23</v>
      </c>
      <c r="S719" s="323">
        <f t="shared" si="107"/>
        <v>713</v>
      </c>
      <c r="T719" s="324" t="s">
        <v>1</v>
      </c>
      <c r="U719" s="324">
        <v>10</v>
      </c>
      <c r="V719" s="324" t="s">
        <v>20</v>
      </c>
      <c r="W719" s="325">
        <v>20.5</v>
      </c>
      <c r="X719" s="325">
        <v>252</v>
      </c>
      <c r="Y719" s="327" t="s">
        <v>24</v>
      </c>
      <c r="AA719" s="341" t="str">
        <f t="shared" si="100"/>
        <v>x</v>
      </c>
      <c r="AB719" s="342" t="str">
        <f t="shared" si="100"/>
        <v>x</v>
      </c>
      <c r="AC719" s="343" t="str">
        <f t="shared" si="101"/>
        <v>x</v>
      </c>
      <c r="AD719" s="343" t="str">
        <f t="shared" si="101"/>
        <v>x</v>
      </c>
      <c r="AE719" s="342" t="str">
        <f t="shared" si="102"/>
        <v>x</v>
      </c>
      <c r="AF719" s="342">
        <f t="shared" si="102"/>
        <v>26</v>
      </c>
      <c r="AG719" s="343" t="str">
        <f t="shared" si="103"/>
        <v>x</v>
      </c>
      <c r="AH719" s="343">
        <f t="shared" si="103"/>
        <v>377</v>
      </c>
      <c r="AI719" s="342" t="str">
        <f t="shared" si="104"/>
        <v>x</v>
      </c>
      <c r="AJ719" s="342">
        <f t="shared" si="104"/>
        <v>20.5</v>
      </c>
      <c r="AK719" s="343" t="str">
        <f t="shared" si="105"/>
        <v>x</v>
      </c>
      <c r="AL719" s="348">
        <f t="shared" si="105"/>
        <v>252</v>
      </c>
      <c r="AN719" s="342" t="str">
        <f>IF(ISERROR(VLOOKUP($I719,'TB. Bantuan'!$C$3:$E$28,2,0)=0),"x",VLOOKUP($I719,'TB. Bantuan'!$C$3:$E$28,2,0))</f>
        <v>x</v>
      </c>
      <c r="AO719" s="342" t="str">
        <f>IF(ISERROR(VLOOKUP($Q719,'TB. Bantuan'!$C$3:$E$28,2,0)=0),"x",VLOOKUP($Q719,'TB. Bantuan'!$C$3:$E$28,2,0))</f>
        <v>N</v>
      </c>
      <c r="AP719" s="342" t="str">
        <f>IF(ISERROR(VLOOKUP($Y719,'TB. Bantuan'!$C$3:$E$28,2,0)=0),"x",VLOOKUP($Y719,'TB. Bantuan'!$C$3:$E$28,2,0))</f>
        <v>DT</v>
      </c>
    </row>
    <row r="720" spans="2:42">
      <c r="B720" s="319" t="s">
        <v>21</v>
      </c>
      <c r="C720" s="323"/>
      <c r="D720" s="324"/>
      <c r="E720" s="324"/>
      <c r="F720" s="324"/>
      <c r="G720" s="325"/>
      <c r="H720" s="325"/>
      <c r="I720" s="327"/>
      <c r="K720" s="323">
        <f t="shared" si="106"/>
        <v>714</v>
      </c>
      <c r="L720" s="324" t="s">
        <v>1</v>
      </c>
      <c r="M720" s="324">
        <v>11</v>
      </c>
      <c r="N720" s="324" t="s">
        <v>20</v>
      </c>
      <c r="O720" s="325">
        <v>22</v>
      </c>
      <c r="P720" s="325">
        <v>201</v>
      </c>
      <c r="Q720" s="327" t="s">
        <v>23</v>
      </c>
      <c r="S720" s="323">
        <f t="shared" si="107"/>
        <v>714</v>
      </c>
      <c r="T720" s="324" t="s">
        <v>1</v>
      </c>
      <c r="U720" s="324">
        <v>10</v>
      </c>
      <c r="V720" s="324" t="s">
        <v>20</v>
      </c>
      <c r="W720" s="325">
        <v>25</v>
      </c>
      <c r="X720" s="325">
        <v>221</v>
      </c>
      <c r="Y720" s="327" t="s">
        <v>23</v>
      </c>
      <c r="AA720" s="341" t="str">
        <f t="shared" si="100"/>
        <v>x</v>
      </c>
      <c r="AB720" s="342" t="str">
        <f t="shared" si="100"/>
        <v>x</v>
      </c>
      <c r="AC720" s="343" t="str">
        <f t="shared" si="101"/>
        <v>x</v>
      </c>
      <c r="AD720" s="343" t="str">
        <f t="shared" si="101"/>
        <v>x</v>
      </c>
      <c r="AE720" s="342" t="str">
        <f t="shared" si="102"/>
        <v>x</v>
      </c>
      <c r="AF720" s="342">
        <f t="shared" si="102"/>
        <v>22</v>
      </c>
      <c r="AG720" s="343" t="str">
        <f t="shared" si="103"/>
        <v>x</v>
      </c>
      <c r="AH720" s="343">
        <f t="shared" si="103"/>
        <v>201</v>
      </c>
      <c r="AI720" s="342" t="str">
        <f t="shared" si="104"/>
        <v>x</v>
      </c>
      <c r="AJ720" s="342">
        <f t="shared" si="104"/>
        <v>25</v>
      </c>
      <c r="AK720" s="343" t="str">
        <f t="shared" si="105"/>
        <v>x</v>
      </c>
      <c r="AL720" s="348">
        <f t="shared" si="105"/>
        <v>221</v>
      </c>
      <c r="AN720" s="342" t="str">
        <f>IF(ISERROR(VLOOKUP($I720,'TB. Bantuan'!$C$3:$E$28,2,0)=0),"x",VLOOKUP($I720,'TB. Bantuan'!$C$3:$E$28,2,0))</f>
        <v>x</v>
      </c>
      <c r="AO720" s="342" t="str">
        <f>IF(ISERROR(VLOOKUP($Q720,'TB. Bantuan'!$C$3:$E$28,2,0)=0),"x",VLOOKUP($Q720,'TB. Bantuan'!$C$3:$E$28,2,0))</f>
        <v>N</v>
      </c>
      <c r="AP720" s="342" t="str">
        <f>IF(ISERROR(VLOOKUP($Y720,'TB. Bantuan'!$C$3:$E$28,2,0)=0),"x",VLOOKUP($Y720,'TB. Bantuan'!$C$3:$E$28,2,0))</f>
        <v>N</v>
      </c>
    </row>
    <row r="721" spans="2:42">
      <c r="B721" s="319" t="s">
        <v>21</v>
      </c>
      <c r="C721" s="323"/>
      <c r="D721" s="324"/>
      <c r="E721" s="324"/>
      <c r="F721" s="324"/>
      <c r="G721" s="325"/>
      <c r="H721" s="325"/>
      <c r="I721" s="327"/>
      <c r="K721" s="323">
        <f t="shared" si="106"/>
        <v>715</v>
      </c>
      <c r="L721" s="324" t="s">
        <v>1</v>
      </c>
      <c r="M721" s="324">
        <v>11</v>
      </c>
      <c r="N721" s="324" t="s">
        <v>20</v>
      </c>
      <c r="O721" s="325">
        <v>18</v>
      </c>
      <c r="P721" s="325">
        <v>167</v>
      </c>
      <c r="Q721" s="327" t="s">
        <v>23</v>
      </c>
      <c r="S721" s="323">
        <f t="shared" si="107"/>
        <v>715</v>
      </c>
      <c r="T721" s="324" t="s">
        <v>1</v>
      </c>
      <c r="U721" s="324">
        <v>10</v>
      </c>
      <c r="V721" s="324" t="s">
        <v>20</v>
      </c>
      <c r="W721" s="325">
        <v>20</v>
      </c>
      <c r="X721" s="325">
        <v>209</v>
      </c>
      <c r="Y721" s="327" t="s">
        <v>23</v>
      </c>
      <c r="AA721" s="341" t="str">
        <f t="shared" si="100"/>
        <v>x</v>
      </c>
      <c r="AB721" s="342" t="str">
        <f t="shared" si="100"/>
        <v>x</v>
      </c>
      <c r="AC721" s="343" t="str">
        <f t="shared" si="101"/>
        <v>x</v>
      </c>
      <c r="AD721" s="343" t="str">
        <f t="shared" si="101"/>
        <v>x</v>
      </c>
      <c r="AE721" s="342" t="str">
        <f t="shared" si="102"/>
        <v>x</v>
      </c>
      <c r="AF721" s="342">
        <f t="shared" si="102"/>
        <v>18</v>
      </c>
      <c r="AG721" s="343" t="str">
        <f t="shared" si="103"/>
        <v>x</v>
      </c>
      <c r="AH721" s="343">
        <f t="shared" si="103"/>
        <v>167</v>
      </c>
      <c r="AI721" s="342" t="str">
        <f t="shared" si="104"/>
        <v>x</v>
      </c>
      <c r="AJ721" s="342">
        <f t="shared" si="104"/>
        <v>20</v>
      </c>
      <c r="AK721" s="343" t="str">
        <f t="shared" si="105"/>
        <v>x</v>
      </c>
      <c r="AL721" s="348">
        <f t="shared" si="105"/>
        <v>209</v>
      </c>
      <c r="AN721" s="342" t="str">
        <f>IF(ISERROR(VLOOKUP($I721,'TB. Bantuan'!$C$3:$E$28,2,0)=0),"x",VLOOKUP($I721,'TB. Bantuan'!$C$3:$E$28,2,0))</f>
        <v>x</v>
      </c>
      <c r="AO721" s="342" t="str">
        <f>IF(ISERROR(VLOOKUP($Q721,'TB. Bantuan'!$C$3:$E$28,2,0)=0),"x",VLOOKUP($Q721,'TB. Bantuan'!$C$3:$E$28,2,0))</f>
        <v>N</v>
      </c>
      <c r="AP721" s="342" t="str">
        <f>IF(ISERROR(VLOOKUP($Y721,'TB. Bantuan'!$C$3:$E$28,2,0)=0),"x",VLOOKUP($Y721,'TB. Bantuan'!$C$3:$E$28,2,0))</f>
        <v>N</v>
      </c>
    </row>
    <row r="722" spans="2:42">
      <c r="B722" s="319" t="s">
        <v>21</v>
      </c>
      <c r="C722" s="323"/>
      <c r="D722" s="324"/>
      <c r="E722" s="324"/>
      <c r="F722" s="324"/>
      <c r="G722" s="325"/>
      <c r="H722" s="325"/>
      <c r="I722" s="327"/>
      <c r="K722" s="323">
        <f t="shared" si="106"/>
        <v>716</v>
      </c>
      <c r="L722" s="324" t="s">
        <v>1</v>
      </c>
      <c r="M722" s="324">
        <v>11</v>
      </c>
      <c r="N722" s="324" t="s">
        <v>20</v>
      </c>
      <c r="O722" s="325">
        <v>22</v>
      </c>
      <c r="P722" s="325">
        <v>195</v>
      </c>
      <c r="Q722" s="327" t="s">
        <v>23</v>
      </c>
      <c r="S722" s="323">
        <f t="shared" si="107"/>
        <v>716</v>
      </c>
      <c r="T722" s="324" t="s">
        <v>1</v>
      </c>
      <c r="U722" s="324">
        <v>10</v>
      </c>
      <c r="V722" s="324" t="s">
        <v>20</v>
      </c>
      <c r="W722" s="325">
        <v>12</v>
      </c>
      <c r="X722" s="325">
        <v>171</v>
      </c>
      <c r="Y722" s="327" t="s">
        <v>23</v>
      </c>
      <c r="AA722" s="341" t="str">
        <f t="shared" si="100"/>
        <v>x</v>
      </c>
      <c r="AB722" s="342" t="str">
        <f t="shared" si="100"/>
        <v>x</v>
      </c>
      <c r="AC722" s="343" t="str">
        <f t="shared" si="101"/>
        <v>x</v>
      </c>
      <c r="AD722" s="343" t="str">
        <f t="shared" si="101"/>
        <v>x</v>
      </c>
      <c r="AE722" s="342" t="str">
        <f t="shared" si="102"/>
        <v>x</v>
      </c>
      <c r="AF722" s="342">
        <f t="shared" si="102"/>
        <v>22</v>
      </c>
      <c r="AG722" s="343" t="str">
        <f t="shared" si="103"/>
        <v>x</v>
      </c>
      <c r="AH722" s="343">
        <f t="shared" si="103"/>
        <v>195</v>
      </c>
      <c r="AI722" s="342" t="str">
        <f t="shared" si="104"/>
        <v>x</v>
      </c>
      <c r="AJ722" s="342">
        <f t="shared" si="104"/>
        <v>12</v>
      </c>
      <c r="AK722" s="343" t="str">
        <f t="shared" si="105"/>
        <v>x</v>
      </c>
      <c r="AL722" s="348">
        <f t="shared" si="105"/>
        <v>171</v>
      </c>
      <c r="AN722" s="342" t="str">
        <f>IF(ISERROR(VLOOKUP($I722,'TB. Bantuan'!$C$3:$E$28,2,0)=0),"x",VLOOKUP($I722,'TB. Bantuan'!$C$3:$E$28,2,0))</f>
        <v>x</v>
      </c>
      <c r="AO722" s="342" t="str">
        <f>IF(ISERROR(VLOOKUP($Q722,'TB. Bantuan'!$C$3:$E$28,2,0)=0),"x",VLOOKUP($Q722,'TB. Bantuan'!$C$3:$E$28,2,0))</f>
        <v>N</v>
      </c>
      <c r="AP722" s="342" t="str">
        <f>IF(ISERROR(VLOOKUP($Y722,'TB. Bantuan'!$C$3:$E$28,2,0)=0),"x",VLOOKUP($Y722,'TB. Bantuan'!$C$3:$E$28,2,0))</f>
        <v>N</v>
      </c>
    </row>
    <row r="723" spans="2:42">
      <c r="B723" s="319" t="s">
        <v>21</v>
      </c>
      <c r="C723" s="323"/>
      <c r="D723" s="324"/>
      <c r="E723" s="324"/>
      <c r="F723" s="324"/>
      <c r="G723" s="325"/>
      <c r="H723" s="325"/>
      <c r="I723" s="327"/>
      <c r="K723" s="323">
        <f t="shared" si="106"/>
        <v>717</v>
      </c>
      <c r="L723" s="324" t="s">
        <v>1</v>
      </c>
      <c r="M723" s="324">
        <v>11</v>
      </c>
      <c r="N723" s="324" t="s">
        <v>20</v>
      </c>
      <c r="O723" s="325">
        <v>24</v>
      </c>
      <c r="P723" s="325">
        <v>364</v>
      </c>
      <c r="Q723" s="327" t="s">
        <v>23</v>
      </c>
      <c r="S723" s="323">
        <f t="shared" si="107"/>
        <v>717</v>
      </c>
      <c r="T723" s="324" t="s">
        <v>1</v>
      </c>
      <c r="U723" s="324">
        <v>10</v>
      </c>
      <c r="V723" s="324" t="s">
        <v>20</v>
      </c>
      <c r="W723" s="325">
        <v>18</v>
      </c>
      <c r="X723" s="325">
        <v>141</v>
      </c>
      <c r="Y723" s="327" t="s">
        <v>23</v>
      </c>
      <c r="AA723" s="341" t="str">
        <f t="shared" si="100"/>
        <v>x</v>
      </c>
      <c r="AB723" s="342" t="str">
        <f t="shared" si="100"/>
        <v>x</v>
      </c>
      <c r="AC723" s="343" t="str">
        <f t="shared" si="101"/>
        <v>x</v>
      </c>
      <c r="AD723" s="343" t="str">
        <f t="shared" si="101"/>
        <v>x</v>
      </c>
      <c r="AE723" s="342" t="str">
        <f t="shared" si="102"/>
        <v>x</v>
      </c>
      <c r="AF723" s="342">
        <f t="shared" si="102"/>
        <v>24</v>
      </c>
      <c r="AG723" s="343" t="str">
        <f t="shared" si="103"/>
        <v>x</v>
      </c>
      <c r="AH723" s="343">
        <f t="shared" si="103"/>
        <v>364</v>
      </c>
      <c r="AI723" s="342" t="str">
        <f t="shared" si="104"/>
        <v>x</v>
      </c>
      <c r="AJ723" s="342">
        <f t="shared" si="104"/>
        <v>18</v>
      </c>
      <c r="AK723" s="343" t="str">
        <f t="shared" si="105"/>
        <v>x</v>
      </c>
      <c r="AL723" s="348">
        <f t="shared" si="105"/>
        <v>141</v>
      </c>
      <c r="AN723" s="342" t="str">
        <f>IF(ISERROR(VLOOKUP($I723,'TB. Bantuan'!$C$3:$E$28,2,0)=0),"x",VLOOKUP($I723,'TB. Bantuan'!$C$3:$E$28,2,0))</f>
        <v>x</v>
      </c>
      <c r="AO723" s="342" t="str">
        <f>IF(ISERROR(VLOOKUP($Q723,'TB. Bantuan'!$C$3:$E$28,2,0)=0),"x",VLOOKUP($Q723,'TB. Bantuan'!$C$3:$E$28,2,0))</f>
        <v>N</v>
      </c>
      <c r="AP723" s="342" t="str">
        <f>IF(ISERROR(VLOOKUP($Y723,'TB. Bantuan'!$C$3:$E$28,2,0)=0),"x",VLOOKUP($Y723,'TB. Bantuan'!$C$3:$E$28,2,0))</f>
        <v>N</v>
      </c>
    </row>
    <row r="724" spans="2:42">
      <c r="B724" s="319" t="s">
        <v>21</v>
      </c>
      <c r="C724" s="323"/>
      <c r="D724" s="324"/>
      <c r="E724" s="324"/>
      <c r="F724" s="324"/>
      <c r="G724" s="325"/>
      <c r="H724" s="325"/>
      <c r="I724" s="327"/>
      <c r="K724" s="323">
        <f t="shared" si="106"/>
        <v>718</v>
      </c>
      <c r="L724" s="324" t="s">
        <v>1</v>
      </c>
      <c r="M724" s="324">
        <v>11</v>
      </c>
      <c r="N724" s="324" t="s">
        <v>20</v>
      </c>
      <c r="O724" s="325">
        <v>22</v>
      </c>
      <c r="P724" s="325">
        <v>157</v>
      </c>
      <c r="Q724" s="327" t="s">
        <v>23</v>
      </c>
      <c r="S724" s="323">
        <f t="shared" si="107"/>
        <v>718</v>
      </c>
      <c r="T724" s="324" t="s">
        <v>1</v>
      </c>
      <c r="U724" s="324">
        <v>10</v>
      </c>
      <c r="V724" s="324" t="s">
        <v>20</v>
      </c>
      <c r="W724" s="325">
        <v>20</v>
      </c>
      <c r="X724" s="325">
        <v>257</v>
      </c>
      <c r="Y724" s="327" t="s">
        <v>23</v>
      </c>
      <c r="AA724" s="341" t="str">
        <f t="shared" si="100"/>
        <v>x</v>
      </c>
      <c r="AB724" s="342" t="str">
        <f t="shared" si="100"/>
        <v>x</v>
      </c>
      <c r="AC724" s="343" t="str">
        <f t="shared" si="101"/>
        <v>x</v>
      </c>
      <c r="AD724" s="343" t="str">
        <f t="shared" si="101"/>
        <v>x</v>
      </c>
      <c r="AE724" s="342" t="str">
        <f t="shared" si="102"/>
        <v>x</v>
      </c>
      <c r="AF724" s="342">
        <f t="shared" si="102"/>
        <v>22</v>
      </c>
      <c r="AG724" s="343" t="str">
        <f t="shared" si="103"/>
        <v>x</v>
      </c>
      <c r="AH724" s="343">
        <f t="shared" si="103"/>
        <v>157</v>
      </c>
      <c r="AI724" s="342" t="str">
        <f t="shared" si="104"/>
        <v>x</v>
      </c>
      <c r="AJ724" s="342">
        <f t="shared" si="104"/>
        <v>20</v>
      </c>
      <c r="AK724" s="343" t="str">
        <f t="shared" si="105"/>
        <v>x</v>
      </c>
      <c r="AL724" s="348">
        <f t="shared" si="105"/>
        <v>257</v>
      </c>
      <c r="AN724" s="342" t="str">
        <f>IF(ISERROR(VLOOKUP($I724,'TB. Bantuan'!$C$3:$E$28,2,0)=0),"x",VLOOKUP($I724,'TB. Bantuan'!$C$3:$E$28,2,0))</f>
        <v>x</v>
      </c>
      <c r="AO724" s="342" t="str">
        <f>IF(ISERROR(VLOOKUP($Q724,'TB. Bantuan'!$C$3:$E$28,2,0)=0),"x",VLOOKUP($Q724,'TB. Bantuan'!$C$3:$E$28,2,0))</f>
        <v>N</v>
      </c>
      <c r="AP724" s="342" t="str">
        <f>IF(ISERROR(VLOOKUP($Y724,'TB. Bantuan'!$C$3:$E$28,2,0)=0),"x",VLOOKUP($Y724,'TB. Bantuan'!$C$3:$E$28,2,0))</f>
        <v>N</v>
      </c>
    </row>
    <row r="725" spans="2:42">
      <c r="B725" s="319" t="s">
        <v>21</v>
      </c>
      <c r="C725" s="323"/>
      <c r="D725" s="324"/>
      <c r="E725" s="324"/>
      <c r="F725" s="324"/>
      <c r="G725" s="325"/>
      <c r="H725" s="325"/>
      <c r="I725" s="327"/>
      <c r="K725" s="323">
        <f t="shared" si="106"/>
        <v>719</v>
      </c>
      <c r="L725" s="324" t="s">
        <v>1</v>
      </c>
      <c r="M725" s="324">
        <v>11</v>
      </c>
      <c r="N725" s="324" t="s">
        <v>20</v>
      </c>
      <c r="O725" s="325">
        <v>20.5</v>
      </c>
      <c r="P725" s="325">
        <v>204</v>
      </c>
      <c r="Q725" s="327" t="s">
        <v>23</v>
      </c>
      <c r="S725" s="323">
        <f t="shared" si="107"/>
        <v>719</v>
      </c>
      <c r="T725" s="324" t="s">
        <v>1</v>
      </c>
      <c r="U725" s="324">
        <v>10</v>
      </c>
      <c r="V725" s="324" t="s">
        <v>20</v>
      </c>
      <c r="W725" s="325">
        <v>15.5</v>
      </c>
      <c r="X725" s="325">
        <v>179</v>
      </c>
      <c r="Y725" s="327" t="s">
        <v>23</v>
      </c>
      <c r="AA725" s="341" t="str">
        <f t="shared" si="100"/>
        <v>x</v>
      </c>
      <c r="AB725" s="342" t="str">
        <f t="shared" si="100"/>
        <v>x</v>
      </c>
      <c r="AC725" s="343" t="str">
        <f t="shared" si="101"/>
        <v>x</v>
      </c>
      <c r="AD725" s="343" t="str">
        <f t="shared" si="101"/>
        <v>x</v>
      </c>
      <c r="AE725" s="342" t="str">
        <f t="shared" si="102"/>
        <v>x</v>
      </c>
      <c r="AF725" s="342">
        <f t="shared" si="102"/>
        <v>20.5</v>
      </c>
      <c r="AG725" s="343" t="str">
        <f t="shared" si="103"/>
        <v>x</v>
      </c>
      <c r="AH725" s="343">
        <f t="shared" si="103"/>
        <v>204</v>
      </c>
      <c r="AI725" s="342" t="str">
        <f t="shared" si="104"/>
        <v>x</v>
      </c>
      <c r="AJ725" s="342">
        <f t="shared" si="104"/>
        <v>15.5</v>
      </c>
      <c r="AK725" s="343" t="str">
        <f t="shared" si="105"/>
        <v>x</v>
      </c>
      <c r="AL725" s="348">
        <f t="shared" si="105"/>
        <v>179</v>
      </c>
      <c r="AN725" s="342" t="str">
        <f>IF(ISERROR(VLOOKUP($I725,'TB. Bantuan'!$C$3:$E$28,2,0)=0),"x",VLOOKUP($I725,'TB. Bantuan'!$C$3:$E$28,2,0))</f>
        <v>x</v>
      </c>
      <c r="AO725" s="342" t="str">
        <f>IF(ISERROR(VLOOKUP($Q725,'TB. Bantuan'!$C$3:$E$28,2,0)=0),"x",VLOOKUP($Q725,'TB. Bantuan'!$C$3:$E$28,2,0))</f>
        <v>N</v>
      </c>
      <c r="AP725" s="342" t="str">
        <f>IF(ISERROR(VLOOKUP($Y725,'TB. Bantuan'!$C$3:$E$28,2,0)=0),"x",VLOOKUP($Y725,'TB. Bantuan'!$C$3:$E$28,2,0))</f>
        <v>N</v>
      </c>
    </row>
    <row r="726" spans="2:42">
      <c r="B726" s="319" t="s">
        <v>21</v>
      </c>
      <c r="C726" s="323"/>
      <c r="D726" s="324"/>
      <c r="E726" s="324"/>
      <c r="F726" s="324"/>
      <c r="G726" s="325"/>
      <c r="H726" s="325"/>
      <c r="I726" s="327"/>
      <c r="K726" s="323">
        <f t="shared" si="106"/>
        <v>720</v>
      </c>
      <c r="L726" s="324" t="s">
        <v>1</v>
      </c>
      <c r="M726" s="324">
        <v>11</v>
      </c>
      <c r="N726" s="324" t="s">
        <v>20</v>
      </c>
      <c r="O726" s="325">
        <v>22</v>
      </c>
      <c r="P726" s="325">
        <v>165</v>
      </c>
      <c r="Q726" s="327" t="s">
        <v>23</v>
      </c>
      <c r="S726" s="323">
        <f t="shared" si="107"/>
        <v>720</v>
      </c>
      <c r="T726" s="324" t="s">
        <v>1</v>
      </c>
      <c r="U726" s="324">
        <v>10</v>
      </c>
      <c r="V726" s="324" t="s">
        <v>20</v>
      </c>
      <c r="W726" s="325">
        <v>14</v>
      </c>
      <c r="X726" s="325">
        <v>157</v>
      </c>
      <c r="Y726" s="327" t="s">
        <v>23</v>
      </c>
      <c r="AA726" s="341" t="str">
        <f t="shared" si="100"/>
        <v>x</v>
      </c>
      <c r="AB726" s="342" t="str">
        <f t="shared" si="100"/>
        <v>x</v>
      </c>
      <c r="AC726" s="343" t="str">
        <f t="shared" si="101"/>
        <v>x</v>
      </c>
      <c r="AD726" s="343" t="str">
        <f t="shared" si="101"/>
        <v>x</v>
      </c>
      <c r="AE726" s="342" t="str">
        <f t="shared" si="102"/>
        <v>x</v>
      </c>
      <c r="AF726" s="342">
        <f t="shared" si="102"/>
        <v>22</v>
      </c>
      <c r="AG726" s="343" t="str">
        <f t="shared" si="103"/>
        <v>x</v>
      </c>
      <c r="AH726" s="343">
        <f t="shared" si="103"/>
        <v>165</v>
      </c>
      <c r="AI726" s="342" t="str">
        <f t="shared" si="104"/>
        <v>x</v>
      </c>
      <c r="AJ726" s="342">
        <f t="shared" si="104"/>
        <v>14</v>
      </c>
      <c r="AK726" s="343" t="str">
        <f t="shared" si="105"/>
        <v>x</v>
      </c>
      <c r="AL726" s="348">
        <f t="shared" si="105"/>
        <v>157</v>
      </c>
      <c r="AN726" s="342" t="str">
        <f>IF(ISERROR(VLOOKUP($I726,'TB. Bantuan'!$C$3:$E$28,2,0)=0),"x",VLOOKUP($I726,'TB. Bantuan'!$C$3:$E$28,2,0))</f>
        <v>x</v>
      </c>
      <c r="AO726" s="342" t="str">
        <f>IF(ISERROR(VLOOKUP($Q726,'TB. Bantuan'!$C$3:$E$28,2,0)=0),"x",VLOOKUP($Q726,'TB. Bantuan'!$C$3:$E$28,2,0))</f>
        <v>N</v>
      </c>
      <c r="AP726" s="342" t="str">
        <f>IF(ISERROR(VLOOKUP($Y726,'TB. Bantuan'!$C$3:$E$28,2,0)=0),"x",VLOOKUP($Y726,'TB. Bantuan'!$C$3:$E$28,2,0))</f>
        <v>N</v>
      </c>
    </row>
    <row r="727" spans="2:42">
      <c r="B727" s="319" t="s">
        <v>21</v>
      </c>
      <c r="C727" s="323"/>
      <c r="D727" s="324"/>
      <c r="E727" s="324"/>
      <c r="F727" s="324"/>
      <c r="G727" s="325"/>
      <c r="H727" s="325"/>
      <c r="I727" s="327"/>
      <c r="K727" s="323">
        <f t="shared" si="106"/>
        <v>721</v>
      </c>
      <c r="L727" s="324" t="s">
        <v>1</v>
      </c>
      <c r="M727" s="324">
        <v>11</v>
      </c>
      <c r="N727" s="324" t="s">
        <v>20</v>
      </c>
      <c r="O727" s="325">
        <v>25</v>
      </c>
      <c r="P727" s="325">
        <v>251</v>
      </c>
      <c r="Q727" s="327" t="s">
        <v>23</v>
      </c>
      <c r="S727" s="323">
        <f t="shared" si="107"/>
        <v>721</v>
      </c>
      <c r="T727" s="324" t="s">
        <v>1</v>
      </c>
      <c r="U727" s="324">
        <v>10</v>
      </c>
      <c r="V727" s="324" t="s">
        <v>20</v>
      </c>
      <c r="W727" s="325">
        <v>19</v>
      </c>
      <c r="X727" s="325">
        <v>117</v>
      </c>
      <c r="Y727" s="327" t="s">
        <v>23</v>
      </c>
      <c r="AA727" s="341" t="str">
        <f t="shared" si="100"/>
        <v>x</v>
      </c>
      <c r="AB727" s="342" t="str">
        <f t="shared" si="100"/>
        <v>x</v>
      </c>
      <c r="AC727" s="343" t="str">
        <f t="shared" si="101"/>
        <v>x</v>
      </c>
      <c r="AD727" s="343" t="str">
        <f t="shared" si="101"/>
        <v>x</v>
      </c>
      <c r="AE727" s="342" t="str">
        <f t="shared" si="102"/>
        <v>x</v>
      </c>
      <c r="AF727" s="342">
        <f t="shared" si="102"/>
        <v>25</v>
      </c>
      <c r="AG727" s="343" t="str">
        <f t="shared" si="103"/>
        <v>x</v>
      </c>
      <c r="AH727" s="343">
        <f t="shared" si="103"/>
        <v>251</v>
      </c>
      <c r="AI727" s="342" t="str">
        <f t="shared" si="104"/>
        <v>x</v>
      </c>
      <c r="AJ727" s="342">
        <f t="shared" si="104"/>
        <v>19</v>
      </c>
      <c r="AK727" s="343" t="str">
        <f t="shared" si="105"/>
        <v>x</v>
      </c>
      <c r="AL727" s="348">
        <f t="shared" si="105"/>
        <v>117</v>
      </c>
      <c r="AN727" s="342" t="str">
        <f>IF(ISERROR(VLOOKUP($I727,'TB. Bantuan'!$C$3:$E$28,2,0)=0),"x",VLOOKUP($I727,'TB. Bantuan'!$C$3:$E$28,2,0))</f>
        <v>x</v>
      </c>
      <c r="AO727" s="342" t="str">
        <f>IF(ISERROR(VLOOKUP($Q727,'TB. Bantuan'!$C$3:$E$28,2,0)=0),"x",VLOOKUP($Q727,'TB. Bantuan'!$C$3:$E$28,2,0))</f>
        <v>N</v>
      </c>
      <c r="AP727" s="342" t="str">
        <f>IF(ISERROR(VLOOKUP($Y727,'TB. Bantuan'!$C$3:$E$28,2,0)=0),"x",VLOOKUP($Y727,'TB. Bantuan'!$C$3:$E$28,2,0))</f>
        <v>N</v>
      </c>
    </row>
    <row r="728" spans="2:42">
      <c r="B728" s="319" t="s">
        <v>21</v>
      </c>
      <c r="C728" s="323"/>
      <c r="D728" s="324"/>
      <c r="E728" s="324"/>
      <c r="F728" s="324"/>
      <c r="G728" s="325"/>
      <c r="H728" s="325"/>
      <c r="I728" s="327"/>
      <c r="K728" s="323">
        <f t="shared" si="106"/>
        <v>722</v>
      </c>
      <c r="L728" s="324" t="s">
        <v>1</v>
      </c>
      <c r="M728" s="324">
        <v>11</v>
      </c>
      <c r="N728" s="324" t="s">
        <v>20</v>
      </c>
      <c r="O728" s="325">
        <v>7</v>
      </c>
      <c r="P728" s="325">
        <v>80</v>
      </c>
      <c r="Q728" s="327" t="s">
        <v>23</v>
      </c>
      <c r="S728" s="323">
        <f t="shared" si="107"/>
        <v>722</v>
      </c>
      <c r="T728" s="324" t="s">
        <v>1</v>
      </c>
      <c r="U728" s="324">
        <v>10</v>
      </c>
      <c r="V728" s="324" t="s">
        <v>20</v>
      </c>
      <c r="W728" s="325">
        <v>23</v>
      </c>
      <c r="X728" s="325">
        <v>236</v>
      </c>
      <c r="Y728" s="327" t="s">
        <v>23</v>
      </c>
      <c r="AA728" s="341" t="str">
        <f t="shared" si="100"/>
        <v>x</v>
      </c>
      <c r="AB728" s="342" t="str">
        <f t="shared" si="100"/>
        <v>x</v>
      </c>
      <c r="AC728" s="343" t="str">
        <f t="shared" si="101"/>
        <v>x</v>
      </c>
      <c r="AD728" s="343" t="str">
        <f t="shared" si="101"/>
        <v>x</v>
      </c>
      <c r="AE728" s="342" t="str">
        <f t="shared" si="102"/>
        <v>x</v>
      </c>
      <c r="AF728" s="342">
        <f t="shared" si="102"/>
        <v>7</v>
      </c>
      <c r="AG728" s="343" t="str">
        <f t="shared" si="103"/>
        <v>x</v>
      </c>
      <c r="AH728" s="343">
        <f t="shared" si="103"/>
        <v>80</v>
      </c>
      <c r="AI728" s="342" t="str">
        <f t="shared" si="104"/>
        <v>x</v>
      </c>
      <c r="AJ728" s="342">
        <f t="shared" si="104"/>
        <v>23</v>
      </c>
      <c r="AK728" s="343" t="str">
        <f t="shared" si="105"/>
        <v>x</v>
      </c>
      <c r="AL728" s="348">
        <f t="shared" si="105"/>
        <v>236</v>
      </c>
      <c r="AN728" s="342" t="str">
        <f>IF(ISERROR(VLOOKUP($I728,'TB. Bantuan'!$C$3:$E$28,2,0)=0),"x",VLOOKUP($I728,'TB. Bantuan'!$C$3:$E$28,2,0))</f>
        <v>x</v>
      </c>
      <c r="AO728" s="342" t="str">
        <f>IF(ISERROR(VLOOKUP($Q728,'TB. Bantuan'!$C$3:$E$28,2,0)=0),"x",VLOOKUP($Q728,'TB. Bantuan'!$C$3:$E$28,2,0))</f>
        <v>N</v>
      </c>
      <c r="AP728" s="342" t="str">
        <f>IF(ISERROR(VLOOKUP($Y728,'TB. Bantuan'!$C$3:$E$28,2,0)=0),"x",VLOOKUP($Y728,'TB. Bantuan'!$C$3:$E$28,2,0))</f>
        <v>N</v>
      </c>
    </row>
    <row r="729" spans="2:42">
      <c r="B729" s="319" t="s">
        <v>21</v>
      </c>
      <c r="C729" s="323"/>
      <c r="D729" s="324"/>
      <c r="E729" s="324"/>
      <c r="F729" s="324"/>
      <c r="G729" s="325"/>
      <c r="H729" s="325"/>
      <c r="I729" s="327"/>
      <c r="K729" s="323">
        <f t="shared" si="106"/>
        <v>723</v>
      </c>
      <c r="L729" s="324" t="s">
        <v>1</v>
      </c>
      <c r="M729" s="324">
        <v>11</v>
      </c>
      <c r="N729" s="324" t="s">
        <v>20</v>
      </c>
      <c r="O729" s="325">
        <v>12</v>
      </c>
      <c r="P729" s="325">
        <v>151</v>
      </c>
      <c r="Q729" s="327" t="s">
        <v>27</v>
      </c>
      <c r="S729" s="323">
        <f t="shared" si="107"/>
        <v>723</v>
      </c>
      <c r="T729" s="324" t="s">
        <v>1</v>
      </c>
      <c r="U729" s="324">
        <v>10</v>
      </c>
      <c r="V729" s="324" t="s">
        <v>20</v>
      </c>
      <c r="W729" s="325">
        <v>23.5</v>
      </c>
      <c r="X729" s="325">
        <v>268</v>
      </c>
      <c r="Y729" s="327" t="s">
        <v>23</v>
      </c>
      <c r="AA729" s="341" t="str">
        <f t="shared" si="100"/>
        <v>x</v>
      </c>
      <c r="AB729" s="342" t="str">
        <f t="shared" si="100"/>
        <v>x</v>
      </c>
      <c r="AC729" s="343" t="str">
        <f t="shared" si="101"/>
        <v>x</v>
      </c>
      <c r="AD729" s="343" t="str">
        <f t="shared" si="101"/>
        <v>x</v>
      </c>
      <c r="AE729" s="342" t="str">
        <f t="shared" si="102"/>
        <v>x</v>
      </c>
      <c r="AF729" s="342">
        <f t="shared" si="102"/>
        <v>12</v>
      </c>
      <c r="AG729" s="343" t="str">
        <f t="shared" si="103"/>
        <v>x</v>
      </c>
      <c r="AH729" s="343">
        <f t="shared" si="103"/>
        <v>151</v>
      </c>
      <c r="AI729" s="342" t="str">
        <f t="shared" si="104"/>
        <v>x</v>
      </c>
      <c r="AJ729" s="342">
        <f t="shared" si="104"/>
        <v>23.5</v>
      </c>
      <c r="AK729" s="343" t="str">
        <f t="shared" si="105"/>
        <v>x</v>
      </c>
      <c r="AL729" s="348">
        <f t="shared" si="105"/>
        <v>268</v>
      </c>
      <c r="AN729" s="342" t="str">
        <f>IF(ISERROR(VLOOKUP($I729,'TB. Bantuan'!$C$3:$E$28,2,0)=0),"x",VLOOKUP($I729,'TB. Bantuan'!$C$3:$E$28,2,0))</f>
        <v>x</v>
      </c>
      <c r="AO729" s="342" t="str">
        <f>IF(ISERROR(VLOOKUP($Q729,'TB. Bantuan'!$C$3:$E$28,2,0)=0),"x",VLOOKUP($Q729,'TB. Bantuan'!$C$3:$E$28,2,0))</f>
        <v>DR</v>
      </c>
      <c r="AP729" s="342" t="str">
        <f>IF(ISERROR(VLOOKUP($Y729,'TB. Bantuan'!$C$3:$E$28,2,0)=0),"x",VLOOKUP($Y729,'TB. Bantuan'!$C$3:$E$28,2,0))</f>
        <v>N</v>
      </c>
    </row>
    <row r="730" spans="2:42">
      <c r="B730" s="319" t="s">
        <v>21</v>
      </c>
      <c r="C730" s="323"/>
      <c r="D730" s="324"/>
      <c r="E730" s="324"/>
      <c r="F730" s="324"/>
      <c r="G730" s="325"/>
      <c r="H730" s="325"/>
      <c r="I730" s="327"/>
      <c r="K730" s="323">
        <f t="shared" si="106"/>
        <v>724</v>
      </c>
      <c r="L730" s="324" t="s">
        <v>1</v>
      </c>
      <c r="M730" s="324">
        <v>11</v>
      </c>
      <c r="N730" s="324" t="s">
        <v>20</v>
      </c>
      <c r="O730" s="325">
        <v>16.5</v>
      </c>
      <c r="P730" s="325">
        <v>154</v>
      </c>
      <c r="Q730" s="327" t="s">
        <v>23</v>
      </c>
      <c r="S730" s="323">
        <f t="shared" si="107"/>
        <v>724</v>
      </c>
      <c r="T730" s="324" t="s">
        <v>1</v>
      </c>
      <c r="U730" s="324">
        <v>10</v>
      </c>
      <c r="V730" s="324" t="s">
        <v>20</v>
      </c>
      <c r="W730" s="325">
        <v>22</v>
      </c>
      <c r="X730" s="325">
        <v>202</v>
      </c>
      <c r="Y730" s="327" t="s">
        <v>24</v>
      </c>
      <c r="AA730" s="341" t="str">
        <f t="shared" si="100"/>
        <v>x</v>
      </c>
      <c r="AB730" s="342" t="str">
        <f t="shared" si="100"/>
        <v>x</v>
      </c>
      <c r="AC730" s="343" t="str">
        <f t="shared" si="101"/>
        <v>x</v>
      </c>
      <c r="AD730" s="343" t="str">
        <f t="shared" si="101"/>
        <v>x</v>
      </c>
      <c r="AE730" s="342" t="str">
        <f t="shared" si="102"/>
        <v>x</v>
      </c>
      <c r="AF730" s="342">
        <f t="shared" si="102"/>
        <v>16.5</v>
      </c>
      <c r="AG730" s="343" t="str">
        <f t="shared" si="103"/>
        <v>x</v>
      </c>
      <c r="AH730" s="343">
        <f t="shared" si="103"/>
        <v>154</v>
      </c>
      <c r="AI730" s="342" t="str">
        <f t="shared" si="104"/>
        <v>x</v>
      </c>
      <c r="AJ730" s="342">
        <f t="shared" si="104"/>
        <v>22</v>
      </c>
      <c r="AK730" s="343" t="str">
        <f t="shared" si="105"/>
        <v>x</v>
      </c>
      <c r="AL730" s="348">
        <f t="shared" si="105"/>
        <v>202</v>
      </c>
      <c r="AN730" s="342" t="str">
        <f>IF(ISERROR(VLOOKUP($I730,'TB. Bantuan'!$C$3:$E$28,2,0)=0),"x",VLOOKUP($I730,'TB. Bantuan'!$C$3:$E$28,2,0))</f>
        <v>x</v>
      </c>
      <c r="AO730" s="342" t="str">
        <f>IF(ISERROR(VLOOKUP($Q730,'TB. Bantuan'!$C$3:$E$28,2,0)=0),"x",VLOOKUP($Q730,'TB. Bantuan'!$C$3:$E$28,2,0))</f>
        <v>N</v>
      </c>
      <c r="AP730" s="342" t="str">
        <f>IF(ISERROR(VLOOKUP($Y730,'TB. Bantuan'!$C$3:$E$28,2,0)=0),"x",VLOOKUP($Y730,'TB. Bantuan'!$C$3:$E$28,2,0))</f>
        <v>DT</v>
      </c>
    </row>
    <row r="731" spans="2:42">
      <c r="B731" s="319" t="s">
        <v>21</v>
      </c>
      <c r="C731" s="323"/>
      <c r="D731" s="324"/>
      <c r="E731" s="324"/>
      <c r="F731" s="324"/>
      <c r="G731" s="325"/>
      <c r="H731" s="325"/>
      <c r="I731" s="327"/>
      <c r="K731" s="323">
        <f t="shared" si="106"/>
        <v>725</v>
      </c>
      <c r="L731" s="324" t="s">
        <v>1</v>
      </c>
      <c r="M731" s="324">
        <v>11</v>
      </c>
      <c r="N731" s="324" t="s">
        <v>20</v>
      </c>
      <c r="O731" s="325">
        <v>16</v>
      </c>
      <c r="P731" s="325">
        <v>172</v>
      </c>
      <c r="Q731" s="327" t="s">
        <v>23</v>
      </c>
      <c r="S731" s="323">
        <f t="shared" si="107"/>
        <v>725</v>
      </c>
      <c r="T731" s="324" t="s">
        <v>1</v>
      </c>
      <c r="U731" s="324">
        <v>10</v>
      </c>
      <c r="V731" s="324" t="s">
        <v>20</v>
      </c>
      <c r="W731" s="325">
        <v>26</v>
      </c>
      <c r="X731" s="325">
        <v>232</v>
      </c>
      <c r="Y731" s="327" t="s">
        <v>23</v>
      </c>
      <c r="AA731" s="341" t="str">
        <f t="shared" si="100"/>
        <v>x</v>
      </c>
      <c r="AB731" s="342" t="str">
        <f t="shared" si="100"/>
        <v>x</v>
      </c>
      <c r="AC731" s="343" t="str">
        <f t="shared" si="101"/>
        <v>x</v>
      </c>
      <c r="AD731" s="343" t="str">
        <f t="shared" si="101"/>
        <v>x</v>
      </c>
      <c r="AE731" s="342" t="str">
        <f t="shared" si="102"/>
        <v>x</v>
      </c>
      <c r="AF731" s="342">
        <f t="shared" si="102"/>
        <v>16</v>
      </c>
      <c r="AG731" s="343" t="str">
        <f t="shared" si="103"/>
        <v>x</v>
      </c>
      <c r="AH731" s="343">
        <f t="shared" si="103"/>
        <v>172</v>
      </c>
      <c r="AI731" s="342" t="str">
        <f t="shared" si="104"/>
        <v>x</v>
      </c>
      <c r="AJ731" s="342">
        <f t="shared" si="104"/>
        <v>26</v>
      </c>
      <c r="AK731" s="343" t="str">
        <f t="shared" si="105"/>
        <v>x</v>
      </c>
      <c r="AL731" s="348">
        <f t="shared" si="105"/>
        <v>232</v>
      </c>
      <c r="AN731" s="342" t="str">
        <f>IF(ISERROR(VLOOKUP($I731,'TB. Bantuan'!$C$3:$E$28,2,0)=0),"x",VLOOKUP($I731,'TB. Bantuan'!$C$3:$E$28,2,0))</f>
        <v>x</v>
      </c>
      <c r="AO731" s="342" t="str">
        <f>IF(ISERROR(VLOOKUP($Q731,'TB. Bantuan'!$C$3:$E$28,2,0)=0),"x",VLOOKUP($Q731,'TB. Bantuan'!$C$3:$E$28,2,0))</f>
        <v>N</v>
      </c>
      <c r="AP731" s="342" t="str">
        <f>IF(ISERROR(VLOOKUP($Y731,'TB. Bantuan'!$C$3:$E$28,2,0)=0),"x",VLOOKUP($Y731,'TB. Bantuan'!$C$3:$E$28,2,0))</f>
        <v>N</v>
      </c>
    </row>
    <row r="732" spans="2:42">
      <c r="B732" s="319" t="s">
        <v>21</v>
      </c>
      <c r="C732" s="323"/>
      <c r="D732" s="324"/>
      <c r="E732" s="324"/>
      <c r="F732" s="324"/>
      <c r="G732" s="325"/>
      <c r="H732" s="325"/>
      <c r="I732" s="327"/>
      <c r="K732" s="323">
        <f t="shared" si="106"/>
        <v>726</v>
      </c>
      <c r="L732" s="324" t="s">
        <v>1</v>
      </c>
      <c r="M732" s="324">
        <v>11</v>
      </c>
      <c r="N732" s="324" t="s">
        <v>20</v>
      </c>
      <c r="O732" s="325">
        <v>10</v>
      </c>
      <c r="P732" s="325">
        <v>79</v>
      </c>
      <c r="Q732" s="327" t="s">
        <v>23</v>
      </c>
      <c r="S732" s="323">
        <f t="shared" si="107"/>
        <v>726</v>
      </c>
      <c r="T732" s="324" t="s">
        <v>1</v>
      </c>
      <c r="U732" s="324">
        <v>10</v>
      </c>
      <c r="V732" s="324" t="s">
        <v>20</v>
      </c>
      <c r="W732" s="325">
        <v>26</v>
      </c>
      <c r="X732" s="325">
        <v>241</v>
      </c>
      <c r="Y732" s="327" t="s">
        <v>23</v>
      </c>
      <c r="AA732" s="341" t="str">
        <f t="shared" si="100"/>
        <v>x</v>
      </c>
      <c r="AB732" s="342" t="str">
        <f t="shared" si="100"/>
        <v>x</v>
      </c>
      <c r="AC732" s="343" t="str">
        <f t="shared" si="101"/>
        <v>x</v>
      </c>
      <c r="AD732" s="343" t="str">
        <f t="shared" si="101"/>
        <v>x</v>
      </c>
      <c r="AE732" s="342" t="str">
        <f t="shared" si="102"/>
        <v>x</v>
      </c>
      <c r="AF732" s="342">
        <f t="shared" si="102"/>
        <v>10</v>
      </c>
      <c r="AG732" s="343" t="str">
        <f t="shared" si="103"/>
        <v>x</v>
      </c>
      <c r="AH732" s="343">
        <f t="shared" si="103"/>
        <v>79</v>
      </c>
      <c r="AI732" s="342" t="str">
        <f t="shared" si="104"/>
        <v>x</v>
      </c>
      <c r="AJ732" s="342">
        <f t="shared" si="104"/>
        <v>26</v>
      </c>
      <c r="AK732" s="343" t="str">
        <f t="shared" si="105"/>
        <v>x</v>
      </c>
      <c r="AL732" s="348">
        <f t="shared" si="105"/>
        <v>241</v>
      </c>
      <c r="AN732" s="342" t="str">
        <f>IF(ISERROR(VLOOKUP($I732,'TB. Bantuan'!$C$3:$E$28,2,0)=0),"x",VLOOKUP($I732,'TB. Bantuan'!$C$3:$E$28,2,0))</f>
        <v>x</v>
      </c>
      <c r="AO732" s="342" t="str">
        <f>IF(ISERROR(VLOOKUP($Q732,'TB. Bantuan'!$C$3:$E$28,2,0)=0),"x",VLOOKUP($Q732,'TB. Bantuan'!$C$3:$E$28,2,0))</f>
        <v>N</v>
      </c>
      <c r="AP732" s="342" t="str">
        <f>IF(ISERROR(VLOOKUP($Y732,'TB. Bantuan'!$C$3:$E$28,2,0)=0),"x",VLOOKUP($Y732,'TB. Bantuan'!$C$3:$E$28,2,0))</f>
        <v>N</v>
      </c>
    </row>
    <row r="733" spans="2:42">
      <c r="B733" s="319" t="s">
        <v>21</v>
      </c>
      <c r="C733" s="323"/>
      <c r="D733" s="324"/>
      <c r="E733" s="324"/>
      <c r="F733" s="324"/>
      <c r="G733" s="325"/>
      <c r="H733" s="325"/>
      <c r="I733" s="327"/>
      <c r="K733" s="323">
        <f t="shared" si="106"/>
        <v>727</v>
      </c>
      <c r="L733" s="324" t="s">
        <v>1</v>
      </c>
      <c r="M733" s="324">
        <v>11</v>
      </c>
      <c r="N733" s="324" t="s">
        <v>20</v>
      </c>
      <c r="O733" s="325">
        <v>20</v>
      </c>
      <c r="P733" s="325">
        <v>148</v>
      </c>
      <c r="Q733" s="327" t="s">
        <v>23</v>
      </c>
      <c r="S733" s="323">
        <f t="shared" si="107"/>
        <v>727</v>
      </c>
      <c r="T733" s="324" t="s">
        <v>1</v>
      </c>
      <c r="U733" s="324">
        <v>10</v>
      </c>
      <c r="V733" s="324" t="s">
        <v>20</v>
      </c>
      <c r="W733" s="325">
        <v>22</v>
      </c>
      <c r="X733" s="325">
        <v>163</v>
      </c>
      <c r="Y733" s="327" t="s">
        <v>23</v>
      </c>
      <c r="AA733" s="341" t="str">
        <f t="shared" si="100"/>
        <v>x</v>
      </c>
      <c r="AB733" s="342" t="str">
        <f t="shared" si="100"/>
        <v>x</v>
      </c>
      <c r="AC733" s="343" t="str">
        <f t="shared" si="101"/>
        <v>x</v>
      </c>
      <c r="AD733" s="343" t="str">
        <f t="shared" si="101"/>
        <v>x</v>
      </c>
      <c r="AE733" s="342" t="str">
        <f t="shared" si="102"/>
        <v>x</v>
      </c>
      <c r="AF733" s="342">
        <f t="shared" si="102"/>
        <v>20</v>
      </c>
      <c r="AG733" s="343" t="str">
        <f t="shared" si="103"/>
        <v>x</v>
      </c>
      <c r="AH733" s="343">
        <f t="shared" si="103"/>
        <v>148</v>
      </c>
      <c r="AI733" s="342" t="str">
        <f t="shared" si="104"/>
        <v>x</v>
      </c>
      <c r="AJ733" s="342">
        <f t="shared" si="104"/>
        <v>22</v>
      </c>
      <c r="AK733" s="343" t="str">
        <f t="shared" si="105"/>
        <v>x</v>
      </c>
      <c r="AL733" s="348">
        <f t="shared" si="105"/>
        <v>163</v>
      </c>
      <c r="AN733" s="342" t="str">
        <f>IF(ISERROR(VLOOKUP($I733,'TB. Bantuan'!$C$3:$E$28,2,0)=0),"x",VLOOKUP($I733,'TB. Bantuan'!$C$3:$E$28,2,0))</f>
        <v>x</v>
      </c>
      <c r="AO733" s="342" t="str">
        <f>IF(ISERROR(VLOOKUP($Q733,'TB. Bantuan'!$C$3:$E$28,2,0)=0),"x",VLOOKUP($Q733,'TB. Bantuan'!$C$3:$E$28,2,0))</f>
        <v>N</v>
      </c>
      <c r="AP733" s="342" t="str">
        <f>IF(ISERROR(VLOOKUP($Y733,'TB. Bantuan'!$C$3:$E$28,2,0)=0),"x",VLOOKUP($Y733,'TB. Bantuan'!$C$3:$E$28,2,0))</f>
        <v>N</v>
      </c>
    </row>
    <row r="734" spans="2:42">
      <c r="B734" s="319" t="s">
        <v>21</v>
      </c>
      <c r="C734" s="323"/>
      <c r="D734" s="324"/>
      <c r="E734" s="324"/>
      <c r="F734" s="324"/>
      <c r="G734" s="325"/>
      <c r="H734" s="325"/>
      <c r="I734" s="327"/>
      <c r="K734" s="323">
        <f t="shared" si="106"/>
        <v>728</v>
      </c>
      <c r="L734" s="324" t="s">
        <v>1</v>
      </c>
      <c r="M734" s="324">
        <v>11</v>
      </c>
      <c r="N734" s="324" t="s">
        <v>20</v>
      </c>
      <c r="O734" s="325">
        <v>23</v>
      </c>
      <c r="P734" s="325">
        <v>199</v>
      </c>
      <c r="Q734" s="327" t="s">
        <v>23</v>
      </c>
      <c r="S734" s="323">
        <f t="shared" si="107"/>
        <v>728</v>
      </c>
      <c r="T734" s="324" t="s">
        <v>1</v>
      </c>
      <c r="U734" s="324">
        <v>10</v>
      </c>
      <c r="V734" s="324" t="s">
        <v>20</v>
      </c>
      <c r="W734" s="325">
        <v>21</v>
      </c>
      <c r="X734" s="325">
        <v>239</v>
      </c>
      <c r="Y734" s="327" t="s">
        <v>24</v>
      </c>
      <c r="AA734" s="341" t="str">
        <f t="shared" si="100"/>
        <v>x</v>
      </c>
      <c r="AB734" s="342" t="str">
        <f t="shared" si="100"/>
        <v>x</v>
      </c>
      <c r="AC734" s="343" t="str">
        <f t="shared" si="101"/>
        <v>x</v>
      </c>
      <c r="AD734" s="343" t="str">
        <f t="shared" si="101"/>
        <v>x</v>
      </c>
      <c r="AE734" s="342" t="str">
        <f t="shared" si="102"/>
        <v>x</v>
      </c>
      <c r="AF734" s="342">
        <f t="shared" si="102"/>
        <v>23</v>
      </c>
      <c r="AG734" s="343" t="str">
        <f t="shared" si="103"/>
        <v>x</v>
      </c>
      <c r="AH734" s="343">
        <f t="shared" si="103"/>
        <v>199</v>
      </c>
      <c r="AI734" s="342" t="str">
        <f t="shared" si="104"/>
        <v>x</v>
      </c>
      <c r="AJ734" s="342">
        <f t="shared" si="104"/>
        <v>21</v>
      </c>
      <c r="AK734" s="343" t="str">
        <f t="shared" si="105"/>
        <v>x</v>
      </c>
      <c r="AL734" s="348">
        <f t="shared" si="105"/>
        <v>239</v>
      </c>
      <c r="AN734" s="342" t="str">
        <f>IF(ISERROR(VLOOKUP($I734,'TB. Bantuan'!$C$3:$E$28,2,0)=0),"x",VLOOKUP($I734,'TB. Bantuan'!$C$3:$E$28,2,0))</f>
        <v>x</v>
      </c>
      <c r="AO734" s="342" t="str">
        <f>IF(ISERROR(VLOOKUP($Q734,'TB. Bantuan'!$C$3:$E$28,2,0)=0),"x",VLOOKUP($Q734,'TB. Bantuan'!$C$3:$E$28,2,0))</f>
        <v>N</v>
      </c>
      <c r="AP734" s="342" t="str">
        <f>IF(ISERROR(VLOOKUP($Y734,'TB. Bantuan'!$C$3:$E$28,2,0)=0),"x",VLOOKUP($Y734,'TB. Bantuan'!$C$3:$E$28,2,0))</f>
        <v>DT</v>
      </c>
    </row>
    <row r="735" spans="2:42">
      <c r="B735" s="319" t="s">
        <v>21</v>
      </c>
      <c r="C735" s="323"/>
      <c r="D735" s="324"/>
      <c r="E735" s="324"/>
      <c r="F735" s="324"/>
      <c r="G735" s="325"/>
      <c r="H735" s="325"/>
      <c r="I735" s="327"/>
      <c r="K735" s="323">
        <f t="shared" si="106"/>
        <v>729</v>
      </c>
      <c r="L735" s="324" t="s">
        <v>1</v>
      </c>
      <c r="M735" s="324">
        <v>11</v>
      </c>
      <c r="N735" s="324" t="s">
        <v>20</v>
      </c>
      <c r="O735" s="325">
        <v>21.5</v>
      </c>
      <c r="P735" s="325">
        <v>245</v>
      </c>
      <c r="Q735" s="327" t="s">
        <v>23</v>
      </c>
      <c r="S735" s="323">
        <f t="shared" si="107"/>
        <v>729</v>
      </c>
      <c r="T735" s="324" t="s">
        <v>1</v>
      </c>
      <c r="U735" s="324">
        <v>10</v>
      </c>
      <c r="V735" s="324" t="s">
        <v>20</v>
      </c>
      <c r="W735" s="325">
        <v>25</v>
      </c>
      <c r="X735" s="325">
        <v>193</v>
      </c>
      <c r="Y735" s="327" t="s">
        <v>23</v>
      </c>
      <c r="AA735" s="341" t="str">
        <f t="shared" si="100"/>
        <v>x</v>
      </c>
      <c r="AB735" s="342" t="str">
        <f t="shared" si="100"/>
        <v>x</v>
      </c>
      <c r="AC735" s="343" t="str">
        <f t="shared" si="101"/>
        <v>x</v>
      </c>
      <c r="AD735" s="343" t="str">
        <f t="shared" si="101"/>
        <v>x</v>
      </c>
      <c r="AE735" s="342" t="str">
        <f t="shared" si="102"/>
        <v>x</v>
      </c>
      <c r="AF735" s="342">
        <f t="shared" si="102"/>
        <v>21.5</v>
      </c>
      <c r="AG735" s="343" t="str">
        <f t="shared" si="103"/>
        <v>x</v>
      </c>
      <c r="AH735" s="343">
        <f t="shared" si="103"/>
        <v>245</v>
      </c>
      <c r="AI735" s="342" t="str">
        <f t="shared" si="104"/>
        <v>x</v>
      </c>
      <c r="AJ735" s="342">
        <f t="shared" si="104"/>
        <v>25</v>
      </c>
      <c r="AK735" s="343" t="str">
        <f t="shared" si="105"/>
        <v>x</v>
      </c>
      <c r="AL735" s="348">
        <f t="shared" si="105"/>
        <v>193</v>
      </c>
      <c r="AN735" s="342" t="str">
        <f>IF(ISERROR(VLOOKUP($I735,'TB. Bantuan'!$C$3:$E$28,2,0)=0),"x",VLOOKUP($I735,'TB. Bantuan'!$C$3:$E$28,2,0))</f>
        <v>x</v>
      </c>
      <c r="AO735" s="342" t="str">
        <f>IF(ISERROR(VLOOKUP($Q735,'TB. Bantuan'!$C$3:$E$28,2,0)=0),"x",VLOOKUP($Q735,'TB. Bantuan'!$C$3:$E$28,2,0))</f>
        <v>N</v>
      </c>
      <c r="AP735" s="342" t="str">
        <f>IF(ISERROR(VLOOKUP($Y735,'TB. Bantuan'!$C$3:$E$28,2,0)=0),"x",VLOOKUP($Y735,'TB. Bantuan'!$C$3:$E$28,2,0))</f>
        <v>N</v>
      </c>
    </row>
    <row r="736" spans="2:42">
      <c r="B736" s="319" t="s">
        <v>21</v>
      </c>
      <c r="C736" s="323"/>
      <c r="D736" s="324"/>
      <c r="E736" s="324"/>
      <c r="F736" s="324"/>
      <c r="G736" s="325"/>
      <c r="H736" s="325"/>
      <c r="I736" s="327"/>
      <c r="K736" s="323">
        <f t="shared" si="106"/>
        <v>730</v>
      </c>
      <c r="L736" s="324" t="s">
        <v>1</v>
      </c>
      <c r="M736" s="324">
        <v>11</v>
      </c>
      <c r="N736" s="324" t="s">
        <v>20</v>
      </c>
      <c r="O736" s="325">
        <v>16</v>
      </c>
      <c r="P736" s="325">
        <v>190</v>
      </c>
      <c r="Q736" s="327" t="s">
        <v>23</v>
      </c>
      <c r="S736" s="323">
        <f t="shared" si="107"/>
        <v>730</v>
      </c>
      <c r="T736" s="324" t="s">
        <v>1</v>
      </c>
      <c r="U736" s="324">
        <v>10</v>
      </c>
      <c r="V736" s="324" t="s">
        <v>20</v>
      </c>
      <c r="W736" s="325">
        <v>23</v>
      </c>
      <c r="X736" s="325">
        <v>180</v>
      </c>
      <c r="Y736" s="327" t="s">
        <v>23</v>
      </c>
      <c r="AA736" s="341" t="str">
        <f t="shared" si="100"/>
        <v>x</v>
      </c>
      <c r="AB736" s="342" t="str">
        <f t="shared" si="100"/>
        <v>x</v>
      </c>
      <c r="AC736" s="343" t="str">
        <f t="shared" si="101"/>
        <v>x</v>
      </c>
      <c r="AD736" s="343" t="str">
        <f t="shared" si="101"/>
        <v>x</v>
      </c>
      <c r="AE736" s="342" t="str">
        <f t="shared" si="102"/>
        <v>x</v>
      </c>
      <c r="AF736" s="342">
        <f t="shared" si="102"/>
        <v>16</v>
      </c>
      <c r="AG736" s="343" t="str">
        <f t="shared" si="103"/>
        <v>x</v>
      </c>
      <c r="AH736" s="343">
        <f t="shared" si="103"/>
        <v>190</v>
      </c>
      <c r="AI736" s="342" t="str">
        <f t="shared" si="104"/>
        <v>x</v>
      </c>
      <c r="AJ736" s="342">
        <f t="shared" si="104"/>
        <v>23</v>
      </c>
      <c r="AK736" s="343" t="str">
        <f t="shared" si="105"/>
        <v>x</v>
      </c>
      <c r="AL736" s="348">
        <f t="shared" si="105"/>
        <v>180</v>
      </c>
      <c r="AN736" s="342" t="str">
        <f>IF(ISERROR(VLOOKUP($I736,'TB. Bantuan'!$C$3:$E$28,2,0)=0),"x",VLOOKUP($I736,'TB. Bantuan'!$C$3:$E$28,2,0))</f>
        <v>x</v>
      </c>
      <c r="AO736" s="342" t="str">
        <f>IF(ISERROR(VLOOKUP($Q736,'TB. Bantuan'!$C$3:$E$28,2,0)=0),"x",VLOOKUP($Q736,'TB. Bantuan'!$C$3:$E$28,2,0))</f>
        <v>N</v>
      </c>
      <c r="AP736" s="342" t="str">
        <f>IF(ISERROR(VLOOKUP($Y736,'TB. Bantuan'!$C$3:$E$28,2,0)=0),"x",VLOOKUP($Y736,'TB. Bantuan'!$C$3:$E$28,2,0))</f>
        <v>N</v>
      </c>
    </row>
    <row r="737" spans="2:42">
      <c r="B737" s="319" t="s">
        <v>21</v>
      </c>
      <c r="C737" s="323"/>
      <c r="D737" s="324"/>
      <c r="E737" s="324"/>
      <c r="F737" s="324"/>
      <c r="G737" s="325"/>
      <c r="H737" s="325"/>
      <c r="I737" s="327"/>
      <c r="K737" s="323">
        <f t="shared" si="106"/>
        <v>731</v>
      </c>
      <c r="L737" s="324" t="s">
        <v>1</v>
      </c>
      <c r="M737" s="324">
        <v>11</v>
      </c>
      <c r="N737" s="324" t="s">
        <v>20</v>
      </c>
      <c r="O737" s="325">
        <v>21</v>
      </c>
      <c r="P737" s="325">
        <v>304</v>
      </c>
      <c r="Q737" s="327" t="s">
        <v>23</v>
      </c>
      <c r="S737" s="323">
        <f t="shared" si="107"/>
        <v>731</v>
      </c>
      <c r="T737" s="324" t="s">
        <v>1</v>
      </c>
      <c r="U737" s="324">
        <v>10</v>
      </c>
      <c r="V737" s="324" t="s">
        <v>20</v>
      </c>
      <c r="W737" s="325">
        <v>21</v>
      </c>
      <c r="X737" s="325">
        <v>210</v>
      </c>
      <c r="Y737" s="327" t="s">
        <v>23</v>
      </c>
      <c r="AA737" s="341" t="str">
        <f t="shared" si="100"/>
        <v>x</v>
      </c>
      <c r="AB737" s="342" t="str">
        <f t="shared" si="100"/>
        <v>x</v>
      </c>
      <c r="AC737" s="343" t="str">
        <f t="shared" si="101"/>
        <v>x</v>
      </c>
      <c r="AD737" s="343" t="str">
        <f t="shared" si="101"/>
        <v>x</v>
      </c>
      <c r="AE737" s="342" t="str">
        <f t="shared" si="102"/>
        <v>x</v>
      </c>
      <c r="AF737" s="342">
        <f t="shared" si="102"/>
        <v>21</v>
      </c>
      <c r="AG737" s="343" t="str">
        <f t="shared" si="103"/>
        <v>x</v>
      </c>
      <c r="AH737" s="343">
        <f t="shared" si="103"/>
        <v>304</v>
      </c>
      <c r="AI737" s="342" t="str">
        <f t="shared" si="104"/>
        <v>x</v>
      </c>
      <c r="AJ737" s="342">
        <f t="shared" si="104"/>
        <v>21</v>
      </c>
      <c r="AK737" s="343" t="str">
        <f t="shared" si="105"/>
        <v>x</v>
      </c>
      <c r="AL737" s="348">
        <f t="shared" si="105"/>
        <v>210</v>
      </c>
      <c r="AN737" s="342" t="str">
        <f>IF(ISERROR(VLOOKUP($I737,'TB. Bantuan'!$C$3:$E$28,2,0)=0),"x",VLOOKUP($I737,'TB. Bantuan'!$C$3:$E$28,2,0))</f>
        <v>x</v>
      </c>
      <c r="AO737" s="342" t="str">
        <f>IF(ISERROR(VLOOKUP($Q737,'TB. Bantuan'!$C$3:$E$28,2,0)=0),"x",VLOOKUP($Q737,'TB. Bantuan'!$C$3:$E$28,2,0))</f>
        <v>N</v>
      </c>
      <c r="AP737" s="342" t="str">
        <f>IF(ISERROR(VLOOKUP($Y737,'TB. Bantuan'!$C$3:$E$28,2,0)=0),"x",VLOOKUP($Y737,'TB. Bantuan'!$C$3:$E$28,2,0))</f>
        <v>N</v>
      </c>
    </row>
    <row r="738" spans="2:42">
      <c r="B738" s="319" t="s">
        <v>21</v>
      </c>
      <c r="C738" s="323"/>
      <c r="D738" s="324"/>
      <c r="E738" s="324"/>
      <c r="F738" s="324"/>
      <c r="G738" s="325"/>
      <c r="H738" s="325"/>
      <c r="I738" s="327"/>
      <c r="K738" s="323">
        <f t="shared" si="106"/>
        <v>732</v>
      </c>
      <c r="L738" s="324" t="s">
        <v>1</v>
      </c>
      <c r="M738" s="324">
        <v>11</v>
      </c>
      <c r="N738" s="324" t="s">
        <v>20</v>
      </c>
      <c r="O738" s="325">
        <v>21</v>
      </c>
      <c r="P738" s="325">
        <v>204</v>
      </c>
      <c r="Q738" s="327" t="s">
        <v>23</v>
      </c>
      <c r="S738" s="323">
        <f t="shared" si="107"/>
        <v>732</v>
      </c>
      <c r="T738" s="324" t="s">
        <v>1</v>
      </c>
      <c r="U738" s="324">
        <v>10</v>
      </c>
      <c r="V738" s="324" t="s">
        <v>20</v>
      </c>
      <c r="W738" s="325">
        <v>27</v>
      </c>
      <c r="X738" s="325">
        <v>260</v>
      </c>
      <c r="Y738" s="327" t="s">
        <v>23</v>
      </c>
      <c r="AA738" s="341" t="str">
        <f t="shared" si="100"/>
        <v>x</v>
      </c>
      <c r="AB738" s="342" t="str">
        <f t="shared" si="100"/>
        <v>x</v>
      </c>
      <c r="AC738" s="343" t="str">
        <f t="shared" si="101"/>
        <v>x</v>
      </c>
      <c r="AD738" s="343" t="str">
        <f t="shared" si="101"/>
        <v>x</v>
      </c>
      <c r="AE738" s="342" t="str">
        <f t="shared" si="102"/>
        <v>x</v>
      </c>
      <c r="AF738" s="342">
        <f t="shared" si="102"/>
        <v>21</v>
      </c>
      <c r="AG738" s="343" t="str">
        <f t="shared" si="103"/>
        <v>x</v>
      </c>
      <c r="AH738" s="343">
        <f t="shared" si="103"/>
        <v>204</v>
      </c>
      <c r="AI738" s="342" t="str">
        <f t="shared" si="104"/>
        <v>x</v>
      </c>
      <c r="AJ738" s="342">
        <f t="shared" si="104"/>
        <v>27</v>
      </c>
      <c r="AK738" s="343" t="str">
        <f t="shared" si="105"/>
        <v>x</v>
      </c>
      <c r="AL738" s="348">
        <f t="shared" si="105"/>
        <v>260</v>
      </c>
      <c r="AN738" s="342" t="str">
        <f>IF(ISERROR(VLOOKUP($I738,'TB. Bantuan'!$C$3:$E$28,2,0)=0),"x",VLOOKUP($I738,'TB. Bantuan'!$C$3:$E$28,2,0))</f>
        <v>x</v>
      </c>
      <c r="AO738" s="342" t="str">
        <f>IF(ISERROR(VLOOKUP($Q738,'TB. Bantuan'!$C$3:$E$28,2,0)=0),"x",VLOOKUP($Q738,'TB. Bantuan'!$C$3:$E$28,2,0))</f>
        <v>N</v>
      </c>
      <c r="AP738" s="342" t="str">
        <f>IF(ISERROR(VLOOKUP($Y738,'TB. Bantuan'!$C$3:$E$28,2,0)=0),"x",VLOOKUP($Y738,'TB. Bantuan'!$C$3:$E$28,2,0))</f>
        <v>N</v>
      </c>
    </row>
    <row r="739" spans="2:42">
      <c r="B739" s="319" t="s">
        <v>21</v>
      </c>
      <c r="C739" s="323"/>
      <c r="D739" s="324"/>
      <c r="E739" s="324"/>
      <c r="F739" s="324"/>
      <c r="G739" s="325"/>
      <c r="H739" s="325"/>
      <c r="I739" s="327"/>
      <c r="K739" s="323">
        <f t="shared" si="106"/>
        <v>733</v>
      </c>
      <c r="L739" s="324" t="s">
        <v>1</v>
      </c>
      <c r="M739" s="324">
        <v>11</v>
      </c>
      <c r="N739" s="324" t="s">
        <v>20</v>
      </c>
      <c r="O739" s="325">
        <v>23</v>
      </c>
      <c r="P739" s="325">
        <v>199</v>
      </c>
      <c r="Q739" s="327" t="s">
        <v>23</v>
      </c>
      <c r="S739" s="323">
        <f t="shared" si="107"/>
        <v>733</v>
      </c>
      <c r="T739" s="324" t="s">
        <v>1</v>
      </c>
      <c r="U739" s="324">
        <v>10</v>
      </c>
      <c r="V739" s="324" t="s">
        <v>20</v>
      </c>
      <c r="W739" s="325">
        <v>23</v>
      </c>
      <c r="X739" s="325">
        <v>265</v>
      </c>
      <c r="Y739" s="327" t="s">
        <v>23</v>
      </c>
      <c r="AA739" s="341" t="str">
        <f t="shared" si="100"/>
        <v>x</v>
      </c>
      <c r="AB739" s="342" t="str">
        <f t="shared" si="100"/>
        <v>x</v>
      </c>
      <c r="AC739" s="343" t="str">
        <f t="shared" si="101"/>
        <v>x</v>
      </c>
      <c r="AD739" s="343" t="str">
        <f t="shared" si="101"/>
        <v>x</v>
      </c>
      <c r="AE739" s="342" t="str">
        <f t="shared" si="102"/>
        <v>x</v>
      </c>
      <c r="AF739" s="342">
        <f t="shared" si="102"/>
        <v>23</v>
      </c>
      <c r="AG739" s="343" t="str">
        <f t="shared" si="103"/>
        <v>x</v>
      </c>
      <c r="AH739" s="343">
        <f t="shared" si="103"/>
        <v>199</v>
      </c>
      <c r="AI739" s="342" t="str">
        <f t="shared" si="104"/>
        <v>x</v>
      </c>
      <c r="AJ739" s="342">
        <f t="shared" si="104"/>
        <v>23</v>
      </c>
      <c r="AK739" s="343" t="str">
        <f t="shared" si="105"/>
        <v>x</v>
      </c>
      <c r="AL739" s="348">
        <f t="shared" si="105"/>
        <v>265</v>
      </c>
      <c r="AN739" s="342" t="str">
        <f>IF(ISERROR(VLOOKUP($I739,'TB. Bantuan'!$C$3:$E$28,2,0)=0),"x",VLOOKUP($I739,'TB. Bantuan'!$C$3:$E$28,2,0))</f>
        <v>x</v>
      </c>
      <c r="AO739" s="342" t="str">
        <f>IF(ISERROR(VLOOKUP($Q739,'TB. Bantuan'!$C$3:$E$28,2,0)=0),"x",VLOOKUP($Q739,'TB. Bantuan'!$C$3:$E$28,2,0))</f>
        <v>N</v>
      </c>
      <c r="AP739" s="342" t="str">
        <f>IF(ISERROR(VLOOKUP($Y739,'TB. Bantuan'!$C$3:$E$28,2,0)=0),"x",VLOOKUP($Y739,'TB. Bantuan'!$C$3:$E$28,2,0))</f>
        <v>N</v>
      </c>
    </row>
    <row r="740" spans="2:42">
      <c r="B740" s="319" t="s">
        <v>21</v>
      </c>
      <c r="C740" s="323"/>
      <c r="D740" s="324"/>
      <c r="E740" s="324"/>
      <c r="F740" s="324"/>
      <c r="G740" s="325"/>
      <c r="H740" s="325"/>
      <c r="I740" s="327"/>
      <c r="K740" s="323">
        <f t="shared" si="106"/>
        <v>734</v>
      </c>
      <c r="L740" s="324" t="s">
        <v>1</v>
      </c>
      <c r="M740" s="324">
        <v>11</v>
      </c>
      <c r="N740" s="324" t="s">
        <v>20</v>
      </c>
      <c r="O740" s="325">
        <v>20</v>
      </c>
      <c r="P740" s="325">
        <v>246</v>
      </c>
      <c r="Q740" s="327" t="s">
        <v>23</v>
      </c>
      <c r="S740" s="323">
        <f t="shared" si="107"/>
        <v>734</v>
      </c>
      <c r="T740" s="324" t="s">
        <v>1</v>
      </c>
      <c r="U740" s="324">
        <v>10</v>
      </c>
      <c r="V740" s="324" t="s">
        <v>20</v>
      </c>
      <c r="W740" s="325">
        <v>28</v>
      </c>
      <c r="X740" s="325">
        <v>294</v>
      </c>
      <c r="Y740" s="327" t="s">
        <v>23</v>
      </c>
      <c r="AA740" s="341" t="str">
        <f t="shared" si="100"/>
        <v>x</v>
      </c>
      <c r="AB740" s="342" t="str">
        <f t="shared" si="100"/>
        <v>x</v>
      </c>
      <c r="AC740" s="343" t="str">
        <f t="shared" si="101"/>
        <v>x</v>
      </c>
      <c r="AD740" s="343" t="str">
        <f t="shared" si="101"/>
        <v>x</v>
      </c>
      <c r="AE740" s="342" t="str">
        <f t="shared" si="102"/>
        <v>x</v>
      </c>
      <c r="AF740" s="342">
        <f t="shared" si="102"/>
        <v>20</v>
      </c>
      <c r="AG740" s="343" t="str">
        <f t="shared" si="103"/>
        <v>x</v>
      </c>
      <c r="AH740" s="343">
        <f t="shared" si="103"/>
        <v>246</v>
      </c>
      <c r="AI740" s="342" t="str">
        <f t="shared" si="104"/>
        <v>x</v>
      </c>
      <c r="AJ740" s="342">
        <f t="shared" si="104"/>
        <v>28</v>
      </c>
      <c r="AK740" s="343" t="str">
        <f t="shared" si="105"/>
        <v>x</v>
      </c>
      <c r="AL740" s="348">
        <f t="shared" si="105"/>
        <v>294</v>
      </c>
      <c r="AN740" s="342" t="str">
        <f>IF(ISERROR(VLOOKUP($I740,'TB. Bantuan'!$C$3:$E$28,2,0)=0),"x",VLOOKUP($I740,'TB. Bantuan'!$C$3:$E$28,2,0))</f>
        <v>x</v>
      </c>
      <c r="AO740" s="342" t="str">
        <f>IF(ISERROR(VLOOKUP($Q740,'TB. Bantuan'!$C$3:$E$28,2,0)=0),"x",VLOOKUP($Q740,'TB. Bantuan'!$C$3:$E$28,2,0))</f>
        <v>N</v>
      </c>
      <c r="AP740" s="342" t="str">
        <f>IF(ISERROR(VLOOKUP($Y740,'TB. Bantuan'!$C$3:$E$28,2,0)=0),"x",VLOOKUP($Y740,'TB. Bantuan'!$C$3:$E$28,2,0))</f>
        <v>N</v>
      </c>
    </row>
    <row r="741" spans="2:42">
      <c r="B741" s="319" t="s">
        <v>21</v>
      </c>
      <c r="C741" s="323"/>
      <c r="D741" s="324"/>
      <c r="E741" s="324"/>
      <c r="F741" s="324"/>
      <c r="G741" s="325"/>
      <c r="H741" s="325"/>
      <c r="I741" s="327"/>
      <c r="K741" s="323">
        <f t="shared" si="106"/>
        <v>735</v>
      </c>
      <c r="L741" s="324" t="s">
        <v>1</v>
      </c>
      <c r="M741" s="324">
        <v>11</v>
      </c>
      <c r="N741" s="324" t="s">
        <v>20</v>
      </c>
      <c r="O741" s="325">
        <v>17</v>
      </c>
      <c r="P741" s="325">
        <v>179</v>
      </c>
      <c r="Q741" s="327" t="s">
        <v>23</v>
      </c>
      <c r="S741" s="323">
        <f t="shared" si="107"/>
        <v>735</v>
      </c>
      <c r="T741" s="324" t="s">
        <v>1</v>
      </c>
      <c r="U741" s="324">
        <v>10</v>
      </c>
      <c r="V741" s="324" t="s">
        <v>20</v>
      </c>
      <c r="W741" s="325">
        <v>24.5</v>
      </c>
      <c r="X741" s="325">
        <v>264</v>
      </c>
      <c r="Y741" s="327" t="s">
        <v>23</v>
      </c>
      <c r="AA741" s="341" t="str">
        <f t="shared" si="100"/>
        <v>x</v>
      </c>
      <c r="AB741" s="342" t="str">
        <f t="shared" si="100"/>
        <v>x</v>
      </c>
      <c r="AC741" s="343" t="str">
        <f t="shared" si="101"/>
        <v>x</v>
      </c>
      <c r="AD741" s="343" t="str">
        <f t="shared" si="101"/>
        <v>x</v>
      </c>
      <c r="AE741" s="342" t="str">
        <f t="shared" si="102"/>
        <v>x</v>
      </c>
      <c r="AF741" s="342">
        <f t="shared" si="102"/>
        <v>17</v>
      </c>
      <c r="AG741" s="343" t="str">
        <f t="shared" si="103"/>
        <v>x</v>
      </c>
      <c r="AH741" s="343">
        <f t="shared" si="103"/>
        <v>179</v>
      </c>
      <c r="AI741" s="342" t="str">
        <f t="shared" si="104"/>
        <v>x</v>
      </c>
      <c r="AJ741" s="342">
        <f t="shared" si="104"/>
        <v>24.5</v>
      </c>
      <c r="AK741" s="343" t="str">
        <f t="shared" si="105"/>
        <v>x</v>
      </c>
      <c r="AL741" s="348">
        <f t="shared" si="105"/>
        <v>264</v>
      </c>
      <c r="AN741" s="342" t="str">
        <f>IF(ISERROR(VLOOKUP($I741,'TB. Bantuan'!$C$3:$E$28,2,0)=0),"x",VLOOKUP($I741,'TB. Bantuan'!$C$3:$E$28,2,0))</f>
        <v>x</v>
      </c>
      <c r="AO741" s="342" t="str">
        <f>IF(ISERROR(VLOOKUP($Q741,'TB. Bantuan'!$C$3:$E$28,2,0)=0),"x",VLOOKUP($Q741,'TB. Bantuan'!$C$3:$E$28,2,0))</f>
        <v>N</v>
      </c>
      <c r="AP741" s="342" t="str">
        <f>IF(ISERROR(VLOOKUP($Y741,'TB. Bantuan'!$C$3:$E$28,2,0)=0),"x",VLOOKUP($Y741,'TB. Bantuan'!$C$3:$E$28,2,0))</f>
        <v>N</v>
      </c>
    </row>
    <row r="742" spans="2:42">
      <c r="B742" s="319" t="s">
        <v>21</v>
      </c>
      <c r="C742" s="323"/>
      <c r="D742" s="324"/>
      <c r="E742" s="324"/>
      <c r="F742" s="324"/>
      <c r="G742" s="325"/>
      <c r="H742" s="325"/>
      <c r="I742" s="327"/>
      <c r="K742" s="323">
        <f t="shared" si="106"/>
        <v>736</v>
      </c>
      <c r="L742" s="324" t="s">
        <v>1</v>
      </c>
      <c r="M742" s="324">
        <v>11</v>
      </c>
      <c r="N742" s="324" t="s">
        <v>20</v>
      </c>
      <c r="O742" s="325">
        <v>20</v>
      </c>
      <c r="P742" s="325">
        <v>191</v>
      </c>
      <c r="Q742" s="327" t="s">
        <v>23</v>
      </c>
      <c r="S742" s="323">
        <f t="shared" si="107"/>
        <v>736</v>
      </c>
      <c r="T742" s="324" t="s">
        <v>1</v>
      </c>
      <c r="U742" s="324">
        <v>10</v>
      </c>
      <c r="V742" s="324" t="s">
        <v>20</v>
      </c>
      <c r="W742" s="325">
        <v>18</v>
      </c>
      <c r="X742" s="325">
        <v>153</v>
      </c>
      <c r="Y742" s="327" t="s">
        <v>23</v>
      </c>
      <c r="AA742" s="341" t="str">
        <f t="shared" si="100"/>
        <v>x</v>
      </c>
      <c r="AB742" s="342" t="str">
        <f t="shared" si="100"/>
        <v>x</v>
      </c>
      <c r="AC742" s="343" t="str">
        <f t="shared" si="101"/>
        <v>x</v>
      </c>
      <c r="AD742" s="343" t="str">
        <f t="shared" si="101"/>
        <v>x</v>
      </c>
      <c r="AE742" s="342" t="str">
        <f t="shared" si="102"/>
        <v>x</v>
      </c>
      <c r="AF742" s="342">
        <f t="shared" si="102"/>
        <v>20</v>
      </c>
      <c r="AG742" s="343" t="str">
        <f t="shared" si="103"/>
        <v>x</v>
      </c>
      <c r="AH742" s="343">
        <f t="shared" si="103"/>
        <v>191</v>
      </c>
      <c r="AI742" s="342" t="str">
        <f t="shared" si="104"/>
        <v>x</v>
      </c>
      <c r="AJ742" s="342">
        <f t="shared" si="104"/>
        <v>18</v>
      </c>
      <c r="AK742" s="343" t="str">
        <f t="shared" si="105"/>
        <v>x</v>
      </c>
      <c r="AL742" s="348">
        <f t="shared" si="105"/>
        <v>153</v>
      </c>
      <c r="AN742" s="342" t="str">
        <f>IF(ISERROR(VLOOKUP($I742,'TB. Bantuan'!$C$3:$E$28,2,0)=0),"x",VLOOKUP($I742,'TB. Bantuan'!$C$3:$E$28,2,0))</f>
        <v>x</v>
      </c>
      <c r="AO742" s="342" t="str">
        <f>IF(ISERROR(VLOOKUP($Q742,'TB. Bantuan'!$C$3:$E$28,2,0)=0),"x",VLOOKUP($Q742,'TB. Bantuan'!$C$3:$E$28,2,0))</f>
        <v>N</v>
      </c>
      <c r="AP742" s="342" t="str">
        <f>IF(ISERROR(VLOOKUP($Y742,'TB. Bantuan'!$C$3:$E$28,2,0)=0),"x",VLOOKUP($Y742,'TB. Bantuan'!$C$3:$E$28,2,0))</f>
        <v>N</v>
      </c>
    </row>
    <row r="743" spans="2:42">
      <c r="B743" s="319" t="s">
        <v>21</v>
      </c>
      <c r="C743" s="323"/>
      <c r="D743" s="324"/>
      <c r="E743" s="324"/>
      <c r="F743" s="324"/>
      <c r="G743" s="325"/>
      <c r="H743" s="325"/>
      <c r="I743" s="327"/>
      <c r="K743" s="323">
        <f t="shared" si="106"/>
        <v>737</v>
      </c>
      <c r="L743" s="324" t="s">
        <v>1</v>
      </c>
      <c r="M743" s="324">
        <v>11</v>
      </c>
      <c r="N743" s="324" t="s">
        <v>20</v>
      </c>
      <c r="O743" s="325">
        <v>21</v>
      </c>
      <c r="P743" s="325">
        <v>236</v>
      </c>
      <c r="Q743" s="327" t="s">
        <v>23</v>
      </c>
      <c r="S743" s="323">
        <f t="shared" si="107"/>
        <v>737</v>
      </c>
      <c r="T743" s="324" t="s">
        <v>1</v>
      </c>
      <c r="U743" s="324">
        <v>10</v>
      </c>
      <c r="V743" s="324" t="s">
        <v>20</v>
      </c>
      <c r="W743" s="325">
        <v>19</v>
      </c>
      <c r="X743" s="325">
        <v>253</v>
      </c>
      <c r="Y743" s="327" t="s">
        <v>24</v>
      </c>
      <c r="AA743" s="341" t="str">
        <f t="shared" si="100"/>
        <v>x</v>
      </c>
      <c r="AB743" s="342" t="str">
        <f t="shared" si="100"/>
        <v>x</v>
      </c>
      <c r="AC743" s="343" t="str">
        <f t="shared" si="101"/>
        <v>x</v>
      </c>
      <c r="AD743" s="343" t="str">
        <f t="shared" si="101"/>
        <v>x</v>
      </c>
      <c r="AE743" s="342" t="str">
        <f t="shared" si="102"/>
        <v>x</v>
      </c>
      <c r="AF743" s="342">
        <f t="shared" si="102"/>
        <v>21</v>
      </c>
      <c r="AG743" s="343" t="str">
        <f t="shared" si="103"/>
        <v>x</v>
      </c>
      <c r="AH743" s="343">
        <f t="shared" si="103"/>
        <v>236</v>
      </c>
      <c r="AI743" s="342" t="str">
        <f t="shared" si="104"/>
        <v>x</v>
      </c>
      <c r="AJ743" s="342">
        <f t="shared" si="104"/>
        <v>19</v>
      </c>
      <c r="AK743" s="343" t="str">
        <f t="shared" si="105"/>
        <v>x</v>
      </c>
      <c r="AL743" s="348">
        <f t="shared" si="105"/>
        <v>253</v>
      </c>
      <c r="AN743" s="342" t="str">
        <f>IF(ISERROR(VLOOKUP($I743,'TB. Bantuan'!$C$3:$E$28,2,0)=0),"x",VLOOKUP($I743,'TB. Bantuan'!$C$3:$E$28,2,0))</f>
        <v>x</v>
      </c>
      <c r="AO743" s="342" t="str">
        <f>IF(ISERROR(VLOOKUP($Q743,'TB. Bantuan'!$C$3:$E$28,2,0)=0),"x",VLOOKUP($Q743,'TB. Bantuan'!$C$3:$E$28,2,0))</f>
        <v>N</v>
      </c>
      <c r="AP743" s="342" t="str">
        <f>IF(ISERROR(VLOOKUP($Y743,'TB. Bantuan'!$C$3:$E$28,2,0)=0),"x",VLOOKUP($Y743,'TB. Bantuan'!$C$3:$E$28,2,0))</f>
        <v>DT</v>
      </c>
    </row>
    <row r="744" spans="2:42">
      <c r="B744" s="319" t="s">
        <v>21</v>
      </c>
      <c r="C744" s="323"/>
      <c r="D744" s="324"/>
      <c r="E744" s="324"/>
      <c r="F744" s="324"/>
      <c r="G744" s="325"/>
      <c r="H744" s="325"/>
      <c r="I744" s="327"/>
      <c r="K744" s="323">
        <f t="shared" si="106"/>
        <v>738</v>
      </c>
      <c r="L744" s="324" t="s">
        <v>1</v>
      </c>
      <c r="M744" s="324">
        <v>11</v>
      </c>
      <c r="N744" s="324" t="s">
        <v>20</v>
      </c>
      <c r="O744" s="325">
        <v>23</v>
      </c>
      <c r="P744" s="325">
        <v>273</v>
      </c>
      <c r="Q744" s="327" t="s">
        <v>23</v>
      </c>
      <c r="S744" s="323">
        <f t="shared" si="107"/>
        <v>738</v>
      </c>
      <c r="T744" s="324" t="s">
        <v>1</v>
      </c>
      <c r="U744" s="324">
        <v>10</v>
      </c>
      <c r="V744" s="324" t="s">
        <v>20</v>
      </c>
      <c r="W744" s="325">
        <v>20</v>
      </c>
      <c r="X744" s="325">
        <v>166</v>
      </c>
      <c r="Y744" s="327" t="s">
        <v>23</v>
      </c>
      <c r="AA744" s="341" t="str">
        <f t="shared" ref="AA744:AB775" si="108">IF($F744=AA$5,$G744,"x")</f>
        <v>x</v>
      </c>
      <c r="AB744" s="342" t="str">
        <f t="shared" si="108"/>
        <v>x</v>
      </c>
      <c r="AC744" s="343" t="str">
        <f t="shared" ref="AC744:AD775" si="109">IF($F744=AC$5,$H744,"x")</f>
        <v>x</v>
      </c>
      <c r="AD744" s="343" t="str">
        <f t="shared" si="109"/>
        <v>x</v>
      </c>
      <c r="AE744" s="342" t="str">
        <f t="shared" ref="AE744:AF775" si="110">IF($N744=AE$5,$O744,"x")</f>
        <v>x</v>
      </c>
      <c r="AF744" s="342">
        <f t="shared" si="110"/>
        <v>23</v>
      </c>
      <c r="AG744" s="343" t="str">
        <f t="shared" ref="AG744:AH775" si="111">IF($N744=AG$5,$P744,"x")</f>
        <v>x</v>
      </c>
      <c r="AH744" s="343">
        <f t="shared" si="111"/>
        <v>273</v>
      </c>
      <c r="AI744" s="342" t="str">
        <f t="shared" ref="AI744:AJ775" si="112">IF($V744=AI$5,$W744,"x")</f>
        <v>x</v>
      </c>
      <c r="AJ744" s="342">
        <f t="shared" si="112"/>
        <v>20</v>
      </c>
      <c r="AK744" s="343" t="str">
        <f t="shared" ref="AK744:AL775" si="113">IF($V744=AK$5,$X744,"x")</f>
        <v>x</v>
      </c>
      <c r="AL744" s="348">
        <f t="shared" si="113"/>
        <v>166</v>
      </c>
      <c r="AN744" s="342" t="str">
        <f>IF(ISERROR(VLOOKUP($I744,'TB. Bantuan'!$C$3:$E$28,2,0)=0),"x",VLOOKUP($I744,'TB. Bantuan'!$C$3:$E$28,2,0))</f>
        <v>x</v>
      </c>
      <c r="AO744" s="342" t="str">
        <f>IF(ISERROR(VLOOKUP($Q744,'TB. Bantuan'!$C$3:$E$28,2,0)=0),"x",VLOOKUP($Q744,'TB. Bantuan'!$C$3:$E$28,2,0))</f>
        <v>N</v>
      </c>
      <c r="AP744" s="342" t="str">
        <f>IF(ISERROR(VLOOKUP($Y744,'TB. Bantuan'!$C$3:$E$28,2,0)=0),"x",VLOOKUP($Y744,'TB. Bantuan'!$C$3:$E$28,2,0))</f>
        <v>N</v>
      </c>
    </row>
    <row r="745" spans="2:42">
      <c r="B745" s="319" t="s">
        <v>21</v>
      </c>
      <c r="C745" s="323"/>
      <c r="D745" s="324"/>
      <c r="E745" s="324"/>
      <c r="F745" s="324"/>
      <c r="G745" s="325"/>
      <c r="H745" s="325"/>
      <c r="I745" s="327"/>
      <c r="K745" s="323">
        <f t="shared" si="106"/>
        <v>739</v>
      </c>
      <c r="L745" s="324" t="s">
        <v>1</v>
      </c>
      <c r="M745" s="324">
        <v>11</v>
      </c>
      <c r="N745" s="324" t="s">
        <v>20</v>
      </c>
      <c r="O745" s="325">
        <v>21.5</v>
      </c>
      <c r="P745" s="325">
        <v>173</v>
      </c>
      <c r="Q745" s="327" t="s">
        <v>23</v>
      </c>
      <c r="S745" s="323">
        <f t="shared" si="107"/>
        <v>739</v>
      </c>
      <c r="T745" s="324" t="s">
        <v>1</v>
      </c>
      <c r="U745" s="324">
        <v>10</v>
      </c>
      <c r="V745" s="324" t="s">
        <v>20</v>
      </c>
      <c r="W745" s="325">
        <v>24</v>
      </c>
      <c r="X745" s="325">
        <v>322</v>
      </c>
      <c r="Y745" s="327" t="s">
        <v>23</v>
      </c>
      <c r="AA745" s="341" t="str">
        <f t="shared" si="108"/>
        <v>x</v>
      </c>
      <c r="AB745" s="342" t="str">
        <f t="shared" si="108"/>
        <v>x</v>
      </c>
      <c r="AC745" s="343" t="str">
        <f t="shared" si="109"/>
        <v>x</v>
      </c>
      <c r="AD745" s="343" t="str">
        <f t="shared" si="109"/>
        <v>x</v>
      </c>
      <c r="AE745" s="342" t="str">
        <f t="shared" si="110"/>
        <v>x</v>
      </c>
      <c r="AF745" s="342">
        <f t="shared" si="110"/>
        <v>21.5</v>
      </c>
      <c r="AG745" s="343" t="str">
        <f t="shared" si="111"/>
        <v>x</v>
      </c>
      <c r="AH745" s="343">
        <f t="shared" si="111"/>
        <v>173</v>
      </c>
      <c r="AI745" s="342" t="str">
        <f t="shared" si="112"/>
        <v>x</v>
      </c>
      <c r="AJ745" s="342">
        <f t="shared" si="112"/>
        <v>24</v>
      </c>
      <c r="AK745" s="343" t="str">
        <f t="shared" si="113"/>
        <v>x</v>
      </c>
      <c r="AL745" s="348">
        <f t="shared" si="113"/>
        <v>322</v>
      </c>
      <c r="AN745" s="342" t="str">
        <f>IF(ISERROR(VLOOKUP($I745,'TB. Bantuan'!$C$3:$E$28,2,0)=0),"x",VLOOKUP($I745,'TB. Bantuan'!$C$3:$E$28,2,0))</f>
        <v>x</v>
      </c>
      <c r="AO745" s="342" t="str">
        <f>IF(ISERROR(VLOOKUP($Q745,'TB. Bantuan'!$C$3:$E$28,2,0)=0),"x",VLOOKUP($Q745,'TB. Bantuan'!$C$3:$E$28,2,0))</f>
        <v>N</v>
      </c>
      <c r="AP745" s="342" t="str">
        <f>IF(ISERROR(VLOOKUP($Y745,'TB. Bantuan'!$C$3:$E$28,2,0)=0),"x",VLOOKUP($Y745,'TB. Bantuan'!$C$3:$E$28,2,0))</f>
        <v>N</v>
      </c>
    </row>
    <row r="746" spans="2:42">
      <c r="B746" s="319" t="s">
        <v>21</v>
      </c>
      <c r="C746" s="323"/>
      <c r="D746" s="324"/>
      <c r="E746" s="324"/>
      <c r="F746" s="324"/>
      <c r="G746" s="325"/>
      <c r="H746" s="325"/>
      <c r="I746" s="327"/>
      <c r="K746" s="323">
        <f t="shared" si="106"/>
        <v>740</v>
      </c>
      <c r="L746" s="324" t="s">
        <v>1</v>
      </c>
      <c r="M746" s="324">
        <v>11</v>
      </c>
      <c r="N746" s="324" t="s">
        <v>20</v>
      </c>
      <c r="O746" s="325">
        <v>18.5</v>
      </c>
      <c r="P746" s="325">
        <v>200</v>
      </c>
      <c r="Q746" s="327" t="s">
        <v>23</v>
      </c>
      <c r="S746" s="323">
        <f t="shared" si="107"/>
        <v>740</v>
      </c>
      <c r="T746" s="324" t="s">
        <v>1</v>
      </c>
      <c r="U746" s="324">
        <v>10</v>
      </c>
      <c r="V746" s="324" t="s">
        <v>20</v>
      </c>
      <c r="W746" s="325">
        <v>23</v>
      </c>
      <c r="X746" s="325">
        <v>153</v>
      </c>
      <c r="Y746" s="327" t="s">
        <v>23</v>
      </c>
      <c r="AA746" s="341" t="str">
        <f t="shared" si="108"/>
        <v>x</v>
      </c>
      <c r="AB746" s="342" t="str">
        <f t="shared" si="108"/>
        <v>x</v>
      </c>
      <c r="AC746" s="343" t="str">
        <f t="shared" si="109"/>
        <v>x</v>
      </c>
      <c r="AD746" s="343" t="str">
        <f t="shared" si="109"/>
        <v>x</v>
      </c>
      <c r="AE746" s="342" t="str">
        <f t="shared" si="110"/>
        <v>x</v>
      </c>
      <c r="AF746" s="342">
        <f t="shared" si="110"/>
        <v>18.5</v>
      </c>
      <c r="AG746" s="343" t="str">
        <f t="shared" si="111"/>
        <v>x</v>
      </c>
      <c r="AH746" s="343">
        <f t="shared" si="111"/>
        <v>200</v>
      </c>
      <c r="AI746" s="342" t="str">
        <f t="shared" si="112"/>
        <v>x</v>
      </c>
      <c r="AJ746" s="342">
        <f t="shared" si="112"/>
        <v>23</v>
      </c>
      <c r="AK746" s="343" t="str">
        <f t="shared" si="113"/>
        <v>x</v>
      </c>
      <c r="AL746" s="348">
        <f t="shared" si="113"/>
        <v>153</v>
      </c>
      <c r="AN746" s="342" t="str">
        <f>IF(ISERROR(VLOOKUP($I746,'TB. Bantuan'!$C$3:$E$28,2,0)=0),"x",VLOOKUP($I746,'TB. Bantuan'!$C$3:$E$28,2,0))</f>
        <v>x</v>
      </c>
      <c r="AO746" s="342" t="str">
        <f>IF(ISERROR(VLOOKUP($Q746,'TB. Bantuan'!$C$3:$E$28,2,0)=0),"x",VLOOKUP($Q746,'TB. Bantuan'!$C$3:$E$28,2,0))</f>
        <v>N</v>
      </c>
      <c r="AP746" s="342" t="str">
        <f>IF(ISERROR(VLOOKUP($Y746,'TB. Bantuan'!$C$3:$E$28,2,0)=0),"x",VLOOKUP($Y746,'TB. Bantuan'!$C$3:$E$28,2,0))</f>
        <v>N</v>
      </c>
    </row>
    <row r="747" spans="2:42">
      <c r="B747" s="319" t="s">
        <v>21</v>
      </c>
      <c r="C747" s="323"/>
      <c r="D747" s="324"/>
      <c r="E747" s="324"/>
      <c r="F747" s="324"/>
      <c r="G747" s="325"/>
      <c r="H747" s="325"/>
      <c r="I747" s="327"/>
      <c r="K747" s="323">
        <f t="shared" si="106"/>
        <v>741</v>
      </c>
      <c r="L747" s="324" t="s">
        <v>1</v>
      </c>
      <c r="M747" s="324">
        <v>11</v>
      </c>
      <c r="N747" s="324" t="s">
        <v>20</v>
      </c>
      <c r="O747" s="325">
        <v>22</v>
      </c>
      <c r="P747" s="325">
        <v>279</v>
      </c>
      <c r="Q747" s="327" t="s">
        <v>23</v>
      </c>
      <c r="S747" s="323">
        <f t="shared" si="107"/>
        <v>741</v>
      </c>
      <c r="T747" s="324" t="s">
        <v>1</v>
      </c>
      <c r="U747" s="324">
        <v>10</v>
      </c>
      <c r="V747" s="324" t="s">
        <v>20</v>
      </c>
      <c r="W747" s="325">
        <v>18</v>
      </c>
      <c r="X747" s="325">
        <v>110</v>
      </c>
      <c r="Y747" s="327" t="s">
        <v>23</v>
      </c>
      <c r="AA747" s="341" t="str">
        <f t="shared" si="108"/>
        <v>x</v>
      </c>
      <c r="AB747" s="342" t="str">
        <f t="shared" si="108"/>
        <v>x</v>
      </c>
      <c r="AC747" s="343" t="str">
        <f t="shared" si="109"/>
        <v>x</v>
      </c>
      <c r="AD747" s="343" t="str">
        <f t="shared" si="109"/>
        <v>x</v>
      </c>
      <c r="AE747" s="342" t="str">
        <f t="shared" si="110"/>
        <v>x</v>
      </c>
      <c r="AF747" s="342">
        <f t="shared" si="110"/>
        <v>22</v>
      </c>
      <c r="AG747" s="343" t="str">
        <f t="shared" si="111"/>
        <v>x</v>
      </c>
      <c r="AH747" s="343">
        <f t="shared" si="111"/>
        <v>279</v>
      </c>
      <c r="AI747" s="342" t="str">
        <f t="shared" si="112"/>
        <v>x</v>
      </c>
      <c r="AJ747" s="342">
        <f t="shared" si="112"/>
        <v>18</v>
      </c>
      <c r="AK747" s="343" t="str">
        <f t="shared" si="113"/>
        <v>x</v>
      </c>
      <c r="AL747" s="348">
        <f t="shared" si="113"/>
        <v>110</v>
      </c>
      <c r="AN747" s="342" t="str">
        <f>IF(ISERROR(VLOOKUP($I747,'TB. Bantuan'!$C$3:$E$28,2,0)=0),"x",VLOOKUP($I747,'TB. Bantuan'!$C$3:$E$28,2,0))</f>
        <v>x</v>
      </c>
      <c r="AO747" s="342" t="str">
        <f>IF(ISERROR(VLOOKUP($Q747,'TB. Bantuan'!$C$3:$E$28,2,0)=0),"x",VLOOKUP($Q747,'TB. Bantuan'!$C$3:$E$28,2,0))</f>
        <v>N</v>
      </c>
      <c r="AP747" s="342" t="str">
        <f>IF(ISERROR(VLOOKUP($Y747,'TB. Bantuan'!$C$3:$E$28,2,0)=0),"x",VLOOKUP($Y747,'TB. Bantuan'!$C$3:$E$28,2,0))</f>
        <v>N</v>
      </c>
    </row>
    <row r="748" spans="2:42">
      <c r="B748" s="319" t="s">
        <v>21</v>
      </c>
      <c r="C748" s="323"/>
      <c r="D748" s="324"/>
      <c r="E748" s="324"/>
      <c r="F748" s="324"/>
      <c r="G748" s="325"/>
      <c r="H748" s="325"/>
      <c r="I748" s="327"/>
      <c r="K748" s="323">
        <f t="shared" si="106"/>
        <v>742</v>
      </c>
      <c r="L748" s="324" t="s">
        <v>1</v>
      </c>
      <c r="M748" s="324">
        <v>11</v>
      </c>
      <c r="N748" s="324" t="s">
        <v>20</v>
      </c>
      <c r="O748" s="325">
        <v>13</v>
      </c>
      <c r="P748" s="325">
        <v>141</v>
      </c>
      <c r="Q748" s="327" t="s">
        <v>23</v>
      </c>
      <c r="S748" s="323">
        <f t="shared" si="107"/>
        <v>742</v>
      </c>
      <c r="T748" s="324" t="s">
        <v>1</v>
      </c>
      <c r="U748" s="324">
        <v>10</v>
      </c>
      <c r="V748" s="324" t="s">
        <v>20</v>
      </c>
      <c r="W748" s="325">
        <v>20</v>
      </c>
      <c r="X748" s="325">
        <v>214</v>
      </c>
      <c r="Y748" s="327" t="s">
        <v>24</v>
      </c>
      <c r="AA748" s="341" t="str">
        <f t="shared" si="108"/>
        <v>x</v>
      </c>
      <c r="AB748" s="342" t="str">
        <f t="shared" si="108"/>
        <v>x</v>
      </c>
      <c r="AC748" s="343" t="str">
        <f t="shared" si="109"/>
        <v>x</v>
      </c>
      <c r="AD748" s="343" t="str">
        <f t="shared" si="109"/>
        <v>x</v>
      </c>
      <c r="AE748" s="342" t="str">
        <f t="shared" si="110"/>
        <v>x</v>
      </c>
      <c r="AF748" s="342">
        <f t="shared" si="110"/>
        <v>13</v>
      </c>
      <c r="AG748" s="343" t="str">
        <f t="shared" si="111"/>
        <v>x</v>
      </c>
      <c r="AH748" s="343">
        <f t="shared" si="111"/>
        <v>141</v>
      </c>
      <c r="AI748" s="342" t="str">
        <f t="shared" si="112"/>
        <v>x</v>
      </c>
      <c r="AJ748" s="342">
        <f t="shared" si="112"/>
        <v>20</v>
      </c>
      <c r="AK748" s="343" t="str">
        <f t="shared" si="113"/>
        <v>x</v>
      </c>
      <c r="AL748" s="348">
        <f t="shared" si="113"/>
        <v>214</v>
      </c>
      <c r="AN748" s="342" t="str">
        <f>IF(ISERROR(VLOOKUP($I748,'TB. Bantuan'!$C$3:$E$28,2,0)=0),"x",VLOOKUP($I748,'TB. Bantuan'!$C$3:$E$28,2,0))</f>
        <v>x</v>
      </c>
      <c r="AO748" s="342" t="str">
        <f>IF(ISERROR(VLOOKUP($Q748,'TB. Bantuan'!$C$3:$E$28,2,0)=0),"x",VLOOKUP($Q748,'TB. Bantuan'!$C$3:$E$28,2,0))</f>
        <v>N</v>
      </c>
      <c r="AP748" s="342" t="str">
        <f>IF(ISERROR(VLOOKUP($Y748,'TB. Bantuan'!$C$3:$E$28,2,0)=0),"x",VLOOKUP($Y748,'TB. Bantuan'!$C$3:$E$28,2,0))</f>
        <v>DT</v>
      </c>
    </row>
    <row r="749" spans="2:42">
      <c r="B749" s="319" t="s">
        <v>21</v>
      </c>
      <c r="C749" s="323"/>
      <c r="D749" s="324"/>
      <c r="E749" s="324"/>
      <c r="F749" s="324"/>
      <c r="G749" s="325"/>
      <c r="H749" s="325"/>
      <c r="I749" s="327"/>
      <c r="K749" s="323">
        <f t="shared" si="106"/>
        <v>743</v>
      </c>
      <c r="L749" s="324" t="s">
        <v>1</v>
      </c>
      <c r="M749" s="324">
        <v>11</v>
      </c>
      <c r="N749" s="324" t="s">
        <v>20</v>
      </c>
      <c r="O749" s="325">
        <v>12</v>
      </c>
      <c r="P749" s="325">
        <v>125</v>
      </c>
      <c r="Q749" s="327" t="s">
        <v>23</v>
      </c>
      <c r="S749" s="323">
        <f t="shared" si="107"/>
        <v>743</v>
      </c>
      <c r="T749" s="324" t="s">
        <v>1</v>
      </c>
      <c r="U749" s="324">
        <v>10</v>
      </c>
      <c r="V749" s="324" t="s">
        <v>20</v>
      </c>
      <c r="W749" s="325">
        <v>18.5</v>
      </c>
      <c r="X749" s="325">
        <v>145</v>
      </c>
      <c r="Y749" s="327" t="s">
        <v>23</v>
      </c>
      <c r="AA749" s="341" t="str">
        <f t="shared" si="108"/>
        <v>x</v>
      </c>
      <c r="AB749" s="342" t="str">
        <f t="shared" si="108"/>
        <v>x</v>
      </c>
      <c r="AC749" s="343" t="str">
        <f t="shared" si="109"/>
        <v>x</v>
      </c>
      <c r="AD749" s="343" t="str">
        <f t="shared" si="109"/>
        <v>x</v>
      </c>
      <c r="AE749" s="342" t="str">
        <f t="shared" si="110"/>
        <v>x</v>
      </c>
      <c r="AF749" s="342">
        <f t="shared" si="110"/>
        <v>12</v>
      </c>
      <c r="AG749" s="343" t="str">
        <f t="shared" si="111"/>
        <v>x</v>
      </c>
      <c r="AH749" s="343">
        <f t="shared" si="111"/>
        <v>125</v>
      </c>
      <c r="AI749" s="342" t="str">
        <f t="shared" si="112"/>
        <v>x</v>
      </c>
      <c r="AJ749" s="342">
        <f t="shared" si="112"/>
        <v>18.5</v>
      </c>
      <c r="AK749" s="343" t="str">
        <f t="shared" si="113"/>
        <v>x</v>
      </c>
      <c r="AL749" s="348">
        <f t="shared" si="113"/>
        <v>145</v>
      </c>
      <c r="AN749" s="342" t="str">
        <f>IF(ISERROR(VLOOKUP($I749,'TB. Bantuan'!$C$3:$E$28,2,0)=0),"x",VLOOKUP($I749,'TB. Bantuan'!$C$3:$E$28,2,0))</f>
        <v>x</v>
      </c>
      <c r="AO749" s="342" t="str">
        <f>IF(ISERROR(VLOOKUP($Q749,'TB. Bantuan'!$C$3:$E$28,2,0)=0),"x",VLOOKUP($Q749,'TB. Bantuan'!$C$3:$E$28,2,0))</f>
        <v>N</v>
      </c>
      <c r="AP749" s="342" t="str">
        <f>IF(ISERROR(VLOOKUP($Y749,'TB. Bantuan'!$C$3:$E$28,2,0)=0),"x",VLOOKUP($Y749,'TB. Bantuan'!$C$3:$E$28,2,0))</f>
        <v>N</v>
      </c>
    </row>
    <row r="750" spans="2:42">
      <c r="B750" s="319" t="s">
        <v>21</v>
      </c>
      <c r="C750" s="323"/>
      <c r="D750" s="324"/>
      <c r="E750" s="324"/>
      <c r="F750" s="324"/>
      <c r="G750" s="325"/>
      <c r="H750" s="325"/>
      <c r="I750" s="327"/>
      <c r="K750" s="323">
        <f t="shared" si="106"/>
        <v>744</v>
      </c>
      <c r="L750" s="324" t="s">
        <v>1</v>
      </c>
      <c r="M750" s="324">
        <v>11</v>
      </c>
      <c r="N750" s="324" t="s">
        <v>20</v>
      </c>
      <c r="O750" s="325">
        <v>10</v>
      </c>
      <c r="P750" s="325">
        <v>134</v>
      </c>
      <c r="Q750" s="327" t="s">
        <v>23</v>
      </c>
      <c r="S750" s="323">
        <f t="shared" si="107"/>
        <v>744</v>
      </c>
      <c r="T750" s="324" t="s">
        <v>1</v>
      </c>
      <c r="U750" s="324">
        <v>10</v>
      </c>
      <c r="V750" s="324" t="s">
        <v>20</v>
      </c>
      <c r="W750" s="325">
        <v>20</v>
      </c>
      <c r="X750" s="325">
        <v>142</v>
      </c>
      <c r="Y750" s="327" t="s">
        <v>23</v>
      </c>
      <c r="AA750" s="341" t="str">
        <f t="shared" si="108"/>
        <v>x</v>
      </c>
      <c r="AB750" s="342" t="str">
        <f t="shared" si="108"/>
        <v>x</v>
      </c>
      <c r="AC750" s="343" t="str">
        <f t="shared" si="109"/>
        <v>x</v>
      </c>
      <c r="AD750" s="343" t="str">
        <f t="shared" si="109"/>
        <v>x</v>
      </c>
      <c r="AE750" s="342" t="str">
        <f t="shared" si="110"/>
        <v>x</v>
      </c>
      <c r="AF750" s="342">
        <f t="shared" si="110"/>
        <v>10</v>
      </c>
      <c r="AG750" s="343" t="str">
        <f t="shared" si="111"/>
        <v>x</v>
      </c>
      <c r="AH750" s="343">
        <f t="shared" si="111"/>
        <v>134</v>
      </c>
      <c r="AI750" s="342" t="str">
        <f t="shared" si="112"/>
        <v>x</v>
      </c>
      <c r="AJ750" s="342">
        <f t="shared" si="112"/>
        <v>20</v>
      </c>
      <c r="AK750" s="343" t="str">
        <f t="shared" si="113"/>
        <v>x</v>
      </c>
      <c r="AL750" s="348">
        <f t="shared" si="113"/>
        <v>142</v>
      </c>
      <c r="AN750" s="342" t="str">
        <f>IF(ISERROR(VLOOKUP($I750,'TB. Bantuan'!$C$3:$E$28,2,0)=0),"x",VLOOKUP($I750,'TB. Bantuan'!$C$3:$E$28,2,0))</f>
        <v>x</v>
      </c>
      <c r="AO750" s="342" t="str">
        <f>IF(ISERROR(VLOOKUP($Q750,'TB. Bantuan'!$C$3:$E$28,2,0)=0),"x",VLOOKUP($Q750,'TB. Bantuan'!$C$3:$E$28,2,0))</f>
        <v>N</v>
      </c>
      <c r="AP750" s="342" t="str">
        <f>IF(ISERROR(VLOOKUP($Y750,'TB. Bantuan'!$C$3:$E$28,2,0)=0),"x",VLOOKUP($Y750,'TB. Bantuan'!$C$3:$E$28,2,0))</f>
        <v>N</v>
      </c>
    </row>
    <row r="751" spans="2:42">
      <c r="B751" s="319" t="s">
        <v>21</v>
      </c>
      <c r="C751" s="323"/>
      <c r="D751" s="324"/>
      <c r="E751" s="324"/>
      <c r="F751" s="324"/>
      <c r="G751" s="325"/>
      <c r="H751" s="325"/>
      <c r="I751" s="327"/>
      <c r="K751" s="323">
        <f t="shared" si="106"/>
        <v>745</v>
      </c>
      <c r="L751" s="324" t="s">
        <v>1</v>
      </c>
      <c r="M751" s="324">
        <v>11</v>
      </c>
      <c r="N751" s="324" t="s">
        <v>20</v>
      </c>
      <c r="O751" s="325">
        <v>19</v>
      </c>
      <c r="P751" s="325">
        <v>246</v>
      </c>
      <c r="Q751" s="327" t="s">
        <v>23</v>
      </c>
      <c r="S751" s="323">
        <f t="shared" si="107"/>
        <v>745</v>
      </c>
      <c r="T751" s="324" t="s">
        <v>1</v>
      </c>
      <c r="U751" s="324">
        <v>10</v>
      </c>
      <c r="V751" s="324" t="s">
        <v>20</v>
      </c>
      <c r="W751" s="325">
        <v>19</v>
      </c>
      <c r="X751" s="325">
        <v>261</v>
      </c>
      <c r="Y751" s="327" t="s">
        <v>23</v>
      </c>
      <c r="AA751" s="341" t="str">
        <f t="shared" si="108"/>
        <v>x</v>
      </c>
      <c r="AB751" s="342" t="str">
        <f t="shared" si="108"/>
        <v>x</v>
      </c>
      <c r="AC751" s="343" t="str">
        <f t="shared" si="109"/>
        <v>x</v>
      </c>
      <c r="AD751" s="343" t="str">
        <f t="shared" si="109"/>
        <v>x</v>
      </c>
      <c r="AE751" s="342" t="str">
        <f t="shared" si="110"/>
        <v>x</v>
      </c>
      <c r="AF751" s="342">
        <f t="shared" si="110"/>
        <v>19</v>
      </c>
      <c r="AG751" s="343" t="str">
        <f t="shared" si="111"/>
        <v>x</v>
      </c>
      <c r="AH751" s="343">
        <f t="shared" si="111"/>
        <v>246</v>
      </c>
      <c r="AI751" s="342" t="str">
        <f t="shared" si="112"/>
        <v>x</v>
      </c>
      <c r="AJ751" s="342">
        <f t="shared" si="112"/>
        <v>19</v>
      </c>
      <c r="AK751" s="343" t="str">
        <f t="shared" si="113"/>
        <v>x</v>
      </c>
      <c r="AL751" s="348">
        <f t="shared" si="113"/>
        <v>261</v>
      </c>
      <c r="AN751" s="342" t="str">
        <f>IF(ISERROR(VLOOKUP($I751,'TB. Bantuan'!$C$3:$E$28,2,0)=0),"x",VLOOKUP($I751,'TB. Bantuan'!$C$3:$E$28,2,0))</f>
        <v>x</v>
      </c>
      <c r="AO751" s="342" t="str">
        <f>IF(ISERROR(VLOOKUP($Q751,'TB. Bantuan'!$C$3:$E$28,2,0)=0),"x",VLOOKUP($Q751,'TB. Bantuan'!$C$3:$E$28,2,0))</f>
        <v>N</v>
      </c>
      <c r="AP751" s="342" t="str">
        <f>IF(ISERROR(VLOOKUP($Y751,'TB. Bantuan'!$C$3:$E$28,2,0)=0),"x",VLOOKUP($Y751,'TB. Bantuan'!$C$3:$E$28,2,0))</f>
        <v>N</v>
      </c>
    </row>
    <row r="752" spans="2:42">
      <c r="B752" s="319" t="s">
        <v>21</v>
      </c>
      <c r="C752" s="323"/>
      <c r="D752" s="324"/>
      <c r="E752" s="324"/>
      <c r="F752" s="324"/>
      <c r="G752" s="325"/>
      <c r="H752" s="325"/>
      <c r="I752" s="327"/>
      <c r="K752" s="323">
        <f t="shared" si="106"/>
        <v>746</v>
      </c>
      <c r="L752" s="324" t="s">
        <v>1</v>
      </c>
      <c r="M752" s="324">
        <v>11</v>
      </c>
      <c r="N752" s="324" t="s">
        <v>20</v>
      </c>
      <c r="O752" s="325">
        <v>22.5</v>
      </c>
      <c r="P752" s="325">
        <v>237</v>
      </c>
      <c r="Q752" s="327" t="s">
        <v>23</v>
      </c>
      <c r="S752" s="323">
        <f t="shared" si="107"/>
        <v>746</v>
      </c>
      <c r="T752" s="324" t="s">
        <v>1</v>
      </c>
      <c r="U752" s="324">
        <v>10</v>
      </c>
      <c r="V752" s="324" t="s">
        <v>20</v>
      </c>
      <c r="W752" s="325">
        <v>20</v>
      </c>
      <c r="X752" s="325">
        <v>181</v>
      </c>
      <c r="Y752" s="327" t="s">
        <v>23</v>
      </c>
      <c r="AA752" s="341" t="str">
        <f t="shared" si="108"/>
        <v>x</v>
      </c>
      <c r="AB752" s="342" t="str">
        <f t="shared" si="108"/>
        <v>x</v>
      </c>
      <c r="AC752" s="343" t="str">
        <f t="shared" si="109"/>
        <v>x</v>
      </c>
      <c r="AD752" s="343" t="str">
        <f t="shared" si="109"/>
        <v>x</v>
      </c>
      <c r="AE752" s="342" t="str">
        <f t="shared" si="110"/>
        <v>x</v>
      </c>
      <c r="AF752" s="342">
        <f t="shared" si="110"/>
        <v>22.5</v>
      </c>
      <c r="AG752" s="343" t="str">
        <f t="shared" si="111"/>
        <v>x</v>
      </c>
      <c r="AH752" s="343">
        <f t="shared" si="111"/>
        <v>237</v>
      </c>
      <c r="AI752" s="342" t="str">
        <f t="shared" si="112"/>
        <v>x</v>
      </c>
      <c r="AJ752" s="342">
        <f t="shared" si="112"/>
        <v>20</v>
      </c>
      <c r="AK752" s="343" t="str">
        <f t="shared" si="113"/>
        <v>x</v>
      </c>
      <c r="AL752" s="348">
        <f t="shared" si="113"/>
        <v>181</v>
      </c>
      <c r="AN752" s="342" t="str">
        <f>IF(ISERROR(VLOOKUP($I752,'TB. Bantuan'!$C$3:$E$28,2,0)=0),"x",VLOOKUP($I752,'TB. Bantuan'!$C$3:$E$28,2,0))</f>
        <v>x</v>
      </c>
      <c r="AO752" s="342" t="str">
        <f>IF(ISERROR(VLOOKUP($Q752,'TB. Bantuan'!$C$3:$E$28,2,0)=0),"x",VLOOKUP($Q752,'TB. Bantuan'!$C$3:$E$28,2,0))</f>
        <v>N</v>
      </c>
      <c r="AP752" s="342" t="str">
        <f>IF(ISERROR(VLOOKUP($Y752,'TB. Bantuan'!$C$3:$E$28,2,0)=0),"x",VLOOKUP($Y752,'TB. Bantuan'!$C$3:$E$28,2,0))</f>
        <v>N</v>
      </c>
    </row>
    <row r="753" spans="2:42">
      <c r="B753" s="319" t="s">
        <v>21</v>
      </c>
      <c r="C753" s="323"/>
      <c r="D753" s="324"/>
      <c r="E753" s="324"/>
      <c r="F753" s="324"/>
      <c r="G753" s="325"/>
      <c r="H753" s="325"/>
      <c r="I753" s="327"/>
      <c r="K753" s="323">
        <f t="shared" si="106"/>
        <v>747</v>
      </c>
      <c r="L753" s="324" t="s">
        <v>1</v>
      </c>
      <c r="M753" s="324">
        <v>11</v>
      </c>
      <c r="N753" s="324" t="s">
        <v>20</v>
      </c>
      <c r="O753" s="325">
        <v>23</v>
      </c>
      <c r="P753" s="325">
        <v>188</v>
      </c>
      <c r="Q753" s="327" t="s">
        <v>23</v>
      </c>
      <c r="S753" s="323">
        <f t="shared" si="107"/>
        <v>747</v>
      </c>
      <c r="T753" s="324" t="s">
        <v>1</v>
      </c>
      <c r="U753" s="324">
        <v>10</v>
      </c>
      <c r="V753" s="324" t="s">
        <v>20</v>
      </c>
      <c r="W753" s="325">
        <v>24</v>
      </c>
      <c r="X753" s="325">
        <v>167</v>
      </c>
      <c r="Y753" s="327" t="s">
        <v>23</v>
      </c>
      <c r="AA753" s="341" t="str">
        <f t="shared" si="108"/>
        <v>x</v>
      </c>
      <c r="AB753" s="342" t="str">
        <f t="shared" si="108"/>
        <v>x</v>
      </c>
      <c r="AC753" s="343" t="str">
        <f t="shared" si="109"/>
        <v>x</v>
      </c>
      <c r="AD753" s="343" t="str">
        <f t="shared" si="109"/>
        <v>x</v>
      </c>
      <c r="AE753" s="342" t="str">
        <f t="shared" si="110"/>
        <v>x</v>
      </c>
      <c r="AF753" s="342">
        <f t="shared" si="110"/>
        <v>23</v>
      </c>
      <c r="AG753" s="343" t="str">
        <f t="shared" si="111"/>
        <v>x</v>
      </c>
      <c r="AH753" s="343">
        <f t="shared" si="111"/>
        <v>188</v>
      </c>
      <c r="AI753" s="342" t="str">
        <f t="shared" si="112"/>
        <v>x</v>
      </c>
      <c r="AJ753" s="342">
        <f t="shared" si="112"/>
        <v>24</v>
      </c>
      <c r="AK753" s="343" t="str">
        <f t="shared" si="113"/>
        <v>x</v>
      </c>
      <c r="AL753" s="348">
        <f t="shared" si="113"/>
        <v>167</v>
      </c>
      <c r="AN753" s="342" t="str">
        <f>IF(ISERROR(VLOOKUP($I753,'TB. Bantuan'!$C$3:$E$28,2,0)=0),"x",VLOOKUP($I753,'TB. Bantuan'!$C$3:$E$28,2,0))</f>
        <v>x</v>
      </c>
      <c r="AO753" s="342" t="str">
        <f>IF(ISERROR(VLOOKUP($Q753,'TB. Bantuan'!$C$3:$E$28,2,0)=0),"x",VLOOKUP($Q753,'TB. Bantuan'!$C$3:$E$28,2,0))</f>
        <v>N</v>
      </c>
      <c r="AP753" s="342" t="str">
        <f>IF(ISERROR(VLOOKUP($Y753,'TB. Bantuan'!$C$3:$E$28,2,0)=0),"x",VLOOKUP($Y753,'TB. Bantuan'!$C$3:$E$28,2,0))</f>
        <v>N</v>
      </c>
    </row>
    <row r="754" spans="2:42">
      <c r="B754" s="319" t="s">
        <v>21</v>
      </c>
      <c r="C754" s="323"/>
      <c r="D754" s="324"/>
      <c r="E754" s="324"/>
      <c r="F754" s="324"/>
      <c r="G754" s="325"/>
      <c r="H754" s="325"/>
      <c r="I754" s="327"/>
      <c r="K754" s="323">
        <f t="shared" si="106"/>
        <v>748</v>
      </c>
      <c r="L754" s="324" t="s">
        <v>1</v>
      </c>
      <c r="M754" s="324">
        <v>11</v>
      </c>
      <c r="N754" s="324" t="s">
        <v>20</v>
      </c>
      <c r="O754" s="325">
        <v>23</v>
      </c>
      <c r="P754" s="325">
        <v>232</v>
      </c>
      <c r="Q754" s="327" t="s">
        <v>23</v>
      </c>
      <c r="S754" s="323">
        <f t="shared" si="107"/>
        <v>748</v>
      </c>
      <c r="T754" s="324" t="s">
        <v>1</v>
      </c>
      <c r="U754" s="324">
        <v>10</v>
      </c>
      <c r="V754" s="324" t="s">
        <v>20</v>
      </c>
      <c r="W754" s="325">
        <v>21</v>
      </c>
      <c r="X754" s="325">
        <v>192</v>
      </c>
      <c r="Y754" s="327" t="s">
        <v>23</v>
      </c>
      <c r="AA754" s="341" t="str">
        <f t="shared" si="108"/>
        <v>x</v>
      </c>
      <c r="AB754" s="342" t="str">
        <f t="shared" si="108"/>
        <v>x</v>
      </c>
      <c r="AC754" s="343" t="str">
        <f t="shared" si="109"/>
        <v>x</v>
      </c>
      <c r="AD754" s="343" t="str">
        <f t="shared" si="109"/>
        <v>x</v>
      </c>
      <c r="AE754" s="342" t="str">
        <f t="shared" si="110"/>
        <v>x</v>
      </c>
      <c r="AF754" s="342">
        <f t="shared" si="110"/>
        <v>23</v>
      </c>
      <c r="AG754" s="343" t="str">
        <f t="shared" si="111"/>
        <v>x</v>
      </c>
      <c r="AH754" s="343">
        <f t="shared" si="111"/>
        <v>232</v>
      </c>
      <c r="AI754" s="342" t="str">
        <f t="shared" si="112"/>
        <v>x</v>
      </c>
      <c r="AJ754" s="342">
        <f t="shared" si="112"/>
        <v>21</v>
      </c>
      <c r="AK754" s="343" t="str">
        <f t="shared" si="113"/>
        <v>x</v>
      </c>
      <c r="AL754" s="348">
        <f t="shared" si="113"/>
        <v>192</v>
      </c>
      <c r="AN754" s="342" t="str">
        <f>IF(ISERROR(VLOOKUP($I754,'TB. Bantuan'!$C$3:$E$28,2,0)=0),"x",VLOOKUP($I754,'TB. Bantuan'!$C$3:$E$28,2,0))</f>
        <v>x</v>
      </c>
      <c r="AO754" s="342" t="str">
        <f>IF(ISERROR(VLOOKUP($Q754,'TB. Bantuan'!$C$3:$E$28,2,0)=0),"x",VLOOKUP($Q754,'TB. Bantuan'!$C$3:$E$28,2,0))</f>
        <v>N</v>
      </c>
      <c r="AP754" s="342" t="str">
        <f>IF(ISERROR(VLOOKUP($Y754,'TB. Bantuan'!$C$3:$E$28,2,0)=0),"x",VLOOKUP($Y754,'TB. Bantuan'!$C$3:$E$28,2,0))</f>
        <v>N</v>
      </c>
    </row>
    <row r="755" spans="2:42">
      <c r="B755" s="319" t="s">
        <v>21</v>
      </c>
      <c r="C755" s="323"/>
      <c r="D755" s="324"/>
      <c r="E755" s="324"/>
      <c r="F755" s="324"/>
      <c r="G755" s="325"/>
      <c r="H755" s="325"/>
      <c r="I755" s="327"/>
      <c r="K755" s="323">
        <f t="shared" si="106"/>
        <v>749</v>
      </c>
      <c r="L755" s="324" t="s">
        <v>1</v>
      </c>
      <c r="M755" s="324">
        <v>11</v>
      </c>
      <c r="N755" s="324" t="s">
        <v>20</v>
      </c>
      <c r="O755" s="325">
        <v>23</v>
      </c>
      <c r="P755" s="325">
        <v>233</v>
      </c>
      <c r="Q755" s="327" t="s">
        <v>23</v>
      </c>
      <c r="S755" s="323">
        <f t="shared" si="107"/>
        <v>749</v>
      </c>
      <c r="T755" s="324" t="s">
        <v>1</v>
      </c>
      <c r="U755" s="324">
        <v>10</v>
      </c>
      <c r="V755" s="324" t="s">
        <v>20</v>
      </c>
      <c r="W755" s="325">
        <v>24</v>
      </c>
      <c r="X755" s="325">
        <v>344</v>
      </c>
      <c r="Y755" s="327" t="s">
        <v>24</v>
      </c>
      <c r="AA755" s="341" t="str">
        <f t="shared" si="108"/>
        <v>x</v>
      </c>
      <c r="AB755" s="342" t="str">
        <f t="shared" si="108"/>
        <v>x</v>
      </c>
      <c r="AC755" s="343" t="str">
        <f t="shared" si="109"/>
        <v>x</v>
      </c>
      <c r="AD755" s="343" t="str">
        <f t="shared" si="109"/>
        <v>x</v>
      </c>
      <c r="AE755" s="342" t="str">
        <f t="shared" si="110"/>
        <v>x</v>
      </c>
      <c r="AF755" s="342">
        <f t="shared" si="110"/>
        <v>23</v>
      </c>
      <c r="AG755" s="343" t="str">
        <f t="shared" si="111"/>
        <v>x</v>
      </c>
      <c r="AH755" s="343">
        <f t="shared" si="111"/>
        <v>233</v>
      </c>
      <c r="AI755" s="342" t="str">
        <f t="shared" si="112"/>
        <v>x</v>
      </c>
      <c r="AJ755" s="342">
        <f t="shared" si="112"/>
        <v>24</v>
      </c>
      <c r="AK755" s="343" t="str">
        <f t="shared" si="113"/>
        <v>x</v>
      </c>
      <c r="AL755" s="348">
        <f t="shared" si="113"/>
        <v>344</v>
      </c>
      <c r="AN755" s="342" t="str">
        <f>IF(ISERROR(VLOOKUP($I755,'TB. Bantuan'!$C$3:$E$28,2,0)=0),"x",VLOOKUP($I755,'TB. Bantuan'!$C$3:$E$28,2,0))</f>
        <v>x</v>
      </c>
      <c r="AO755" s="342" t="str">
        <f>IF(ISERROR(VLOOKUP($Q755,'TB. Bantuan'!$C$3:$E$28,2,0)=0),"x",VLOOKUP($Q755,'TB. Bantuan'!$C$3:$E$28,2,0))</f>
        <v>N</v>
      </c>
      <c r="AP755" s="342" t="str">
        <f>IF(ISERROR(VLOOKUP($Y755,'TB. Bantuan'!$C$3:$E$28,2,0)=0),"x",VLOOKUP($Y755,'TB. Bantuan'!$C$3:$E$28,2,0))</f>
        <v>DT</v>
      </c>
    </row>
    <row r="756" spans="2:42">
      <c r="B756" s="319" t="s">
        <v>21</v>
      </c>
      <c r="C756" s="323"/>
      <c r="D756" s="324"/>
      <c r="E756" s="324"/>
      <c r="F756" s="324"/>
      <c r="G756" s="325"/>
      <c r="H756" s="325"/>
      <c r="I756" s="327"/>
      <c r="K756" s="323">
        <f t="shared" si="106"/>
        <v>750</v>
      </c>
      <c r="L756" s="324" t="s">
        <v>1</v>
      </c>
      <c r="M756" s="324">
        <v>11</v>
      </c>
      <c r="N756" s="324" t="s">
        <v>20</v>
      </c>
      <c r="O756" s="325">
        <v>20.5</v>
      </c>
      <c r="P756" s="325">
        <v>207</v>
      </c>
      <c r="Q756" s="327" t="s">
        <v>23</v>
      </c>
      <c r="S756" s="323">
        <f t="shared" si="107"/>
        <v>750</v>
      </c>
      <c r="T756" s="324" t="s">
        <v>1</v>
      </c>
      <c r="U756" s="324">
        <v>10</v>
      </c>
      <c r="V756" s="324" t="s">
        <v>20</v>
      </c>
      <c r="W756" s="325">
        <v>21</v>
      </c>
      <c r="X756" s="325">
        <v>218</v>
      </c>
      <c r="Y756" s="327" t="s">
        <v>23</v>
      </c>
      <c r="AA756" s="341" t="str">
        <f t="shared" si="108"/>
        <v>x</v>
      </c>
      <c r="AB756" s="342" t="str">
        <f t="shared" si="108"/>
        <v>x</v>
      </c>
      <c r="AC756" s="343" t="str">
        <f t="shared" si="109"/>
        <v>x</v>
      </c>
      <c r="AD756" s="343" t="str">
        <f t="shared" si="109"/>
        <v>x</v>
      </c>
      <c r="AE756" s="342" t="str">
        <f t="shared" si="110"/>
        <v>x</v>
      </c>
      <c r="AF756" s="342">
        <f t="shared" si="110"/>
        <v>20.5</v>
      </c>
      <c r="AG756" s="343" t="str">
        <f t="shared" si="111"/>
        <v>x</v>
      </c>
      <c r="AH756" s="343">
        <f t="shared" si="111"/>
        <v>207</v>
      </c>
      <c r="AI756" s="342" t="str">
        <f t="shared" si="112"/>
        <v>x</v>
      </c>
      <c r="AJ756" s="342">
        <f t="shared" si="112"/>
        <v>21</v>
      </c>
      <c r="AK756" s="343" t="str">
        <f t="shared" si="113"/>
        <v>x</v>
      </c>
      <c r="AL756" s="348">
        <f t="shared" si="113"/>
        <v>218</v>
      </c>
      <c r="AN756" s="342" t="str">
        <f>IF(ISERROR(VLOOKUP($I756,'TB. Bantuan'!$C$3:$E$28,2,0)=0),"x",VLOOKUP($I756,'TB. Bantuan'!$C$3:$E$28,2,0))</f>
        <v>x</v>
      </c>
      <c r="AO756" s="342" t="str">
        <f>IF(ISERROR(VLOOKUP($Q756,'TB. Bantuan'!$C$3:$E$28,2,0)=0),"x",VLOOKUP($Q756,'TB. Bantuan'!$C$3:$E$28,2,0))</f>
        <v>N</v>
      </c>
      <c r="AP756" s="342" t="str">
        <f>IF(ISERROR(VLOOKUP($Y756,'TB. Bantuan'!$C$3:$E$28,2,0)=0),"x",VLOOKUP($Y756,'TB. Bantuan'!$C$3:$E$28,2,0))</f>
        <v>N</v>
      </c>
    </row>
    <row r="757" spans="2:42">
      <c r="B757" s="319" t="s">
        <v>21</v>
      </c>
      <c r="C757" s="323"/>
      <c r="D757" s="324"/>
      <c r="E757" s="324"/>
      <c r="F757" s="324"/>
      <c r="G757" s="325"/>
      <c r="H757" s="325"/>
      <c r="I757" s="327"/>
      <c r="K757" s="323">
        <f t="shared" si="106"/>
        <v>751</v>
      </c>
      <c r="L757" s="324" t="s">
        <v>1</v>
      </c>
      <c r="M757" s="324">
        <v>11</v>
      </c>
      <c r="N757" s="324" t="s">
        <v>20</v>
      </c>
      <c r="O757" s="325">
        <v>10</v>
      </c>
      <c r="P757" s="325">
        <v>75</v>
      </c>
      <c r="Q757" s="327" t="s">
        <v>23</v>
      </c>
      <c r="S757" s="323">
        <f t="shared" si="107"/>
        <v>751</v>
      </c>
      <c r="T757" s="324" t="s">
        <v>1</v>
      </c>
      <c r="U757" s="324">
        <v>10</v>
      </c>
      <c r="V757" s="324" t="s">
        <v>20</v>
      </c>
      <c r="W757" s="325">
        <v>16</v>
      </c>
      <c r="X757" s="325">
        <v>195</v>
      </c>
      <c r="Y757" s="327" t="s">
        <v>24</v>
      </c>
      <c r="AA757" s="341" t="str">
        <f t="shared" si="108"/>
        <v>x</v>
      </c>
      <c r="AB757" s="342" t="str">
        <f t="shared" si="108"/>
        <v>x</v>
      </c>
      <c r="AC757" s="343" t="str">
        <f t="shared" si="109"/>
        <v>x</v>
      </c>
      <c r="AD757" s="343" t="str">
        <f t="shared" si="109"/>
        <v>x</v>
      </c>
      <c r="AE757" s="342" t="str">
        <f t="shared" si="110"/>
        <v>x</v>
      </c>
      <c r="AF757" s="342">
        <f t="shared" si="110"/>
        <v>10</v>
      </c>
      <c r="AG757" s="343" t="str">
        <f t="shared" si="111"/>
        <v>x</v>
      </c>
      <c r="AH757" s="343">
        <f t="shared" si="111"/>
        <v>75</v>
      </c>
      <c r="AI757" s="342" t="str">
        <f t="shared" si="112"/>
        <v>x</v>
      </c>
      <c r="AJ757" s="342">
        <f t="shared" si="112"/>
        <v>16</v>
      </c>
      <c r="AK757" s="343" t="str">
        <f t="shared" si="113"/>
        <v>x</v>
      </c>
      <c r="AL757" s="348">
        <f t="shared" si="113"/>
        <v>195</v>
      </c>
      <c r="AN757" s="342" t="str">
        <f>IF(ISERROR(VLOOKUP($I757,'TB. Bantuan'!$C$3:$E$28,2,0)=0),"x",VLOOKUP($I757,'TB. Bantuan'!$C$3:$E$28,2,0))</f>
        <v>x</v>
      </c>
      <c r="AO757" s="342" t="str">
        <f>IF(ISERROR(VLOOKUP($Q757,'TB. Bantuan'!$C$3:$E$28,2,0)=0),"x",VLOOKUP($Q757,'TB. Bantuan'!$C$3:$E$28,2,0))</f>
        <v>N</v>
      </c>
      <c r="AP757" s="342" t="str">
        <f>IF(ISERROR(VLOOKUP($Y757,'TB. Bantuan'!$C$3:$E$28,2,0)=0),"x",VLOOKUP($Y757,'TB. Bantuan'!$C$3:$E$28,2,0))</f>
        <v>DT</v>
      </c>
    </row>
    <row r="758" spans="2:42">
      <c r="B758" s="319" t="s">
        <v>21</v>
      </c>
      <c r="C758" s="323"/>
      <c r="D758" s="324"/>
      <c r="E758" s="324"/>
      <c r="F758" s="324"/>
      <c r="G758" s="325"/>
      <c r="H758" s="325"/>
      <c r="I758" s="327"/>
      <c r="K758" s="323">
        <f t="shared" si="106"/>
        <v>752</v>
      </c>
      <c r="L758" s="324" t="s">
        <v>1</v>
      </c>
      <c r="M758" s="324">
        <v>11</v>
      </c>
      <c r="N758" s="324" t="s">
        <v>20</v>
      </c>
      <c r="O758" s="325">
        <v>12</v>
      </c>
      <c r="P758" s="325">
        <v>66</v>
      </c>
      <c r="Q758" s="327" t="s">
        <v>23</v>
      </c>
      <c r="S758" s="323">
        <f t="shared" si="107"/>
        <v>752</v>
      </c>
      <c r="T758" s="324" t="s">
        <v>1</v>
      </c>
      <c r="U758" s="324">
        <v>10</v>
      </c>
      <c r="V758" s="324" t="s">
        <v>20</v>
      </c>
      <c r="W758" s="325">
        <v>20</v>
      </c>
      <c r="X758" s="325">
        <v>141</v>
      </c>
      <c r="Y758" s="327" t="s">
        <v>23</v>
      </c>
      <c r="AA758" s="341" t="str">
        <f t="shared" si="108"/>
        <v>x</v>
      </c>
      <c r="AB758" s="342" t="str">
        <f t="shared" si="108"/>
        <v>x</v>
      </c>
      <c r="AC758" s="343" t="str">
        <f t="shared" si="109"/>
        <v>x</v>
      </c>
      <c r="AD758" s="343" t="str">
        <f t="shared" si="109"/>
        <v>x</v>
      </c>
      <c r="AE758" s="342" t="str">
        <f t="shared" si="110"/>
        <v>x</v>
      </c>
      <c r="AF758" s="342">
        <f t="shared" si="110"/>
        <v>12</v>
      </c>
      <c r="AG758" s="343" t="str">
        <f t="shared" si="111"/>
        <v>x</v>
      </c>
      <c r="AH758" s="343">
        <f t="shared" si="111"/>
        <v>66</v>
      </c>
      <c r="AI758" s="342" t="str">
        <f t="shared" si="112"/>
        <v>x</v>
      </c>
      <c r="AJ758" s="342">
        <f t="shared" si="112"/>
        <v>20</v>
      </c>
      <c r="AK758" s="343" t="str">
        <f t="shared" si="113"/>
        <v>x</v>
      </c>
      <c r="AL758" s="348">
        <f t="shared" si="113"/>
        <v>141</v>
      </c>
      <c r="AN758" s="342" t="str">
        <f>IF(ISERROR(VLOOKUP($I758,'TB. Bantuan'!$C$3:$E$28,2,0)=0),"x",VLOOKUP($I758,'TB. Bantuan'!$C$3:$E$28,2,0))</f>
        <v>x</v>
      </c>
      <c r="AO758" s="342" t="str">
        <f>IF(ISERROR(VLOOKUP($Q758,'TB. Bantuan'!$C$3:$E$28,2,0)=0),"x",VLOOKUP($Q758,'TB. Bantuan'!$C$3:$E$28,2,0))</f>
        <v>N</v>
      </c>
      <c r="AP758" s="342" t="str">
        <f>IF(ISERROR(VLOOKUP($Y758,'TB. Bantuan'!$C$3:$E$28,2,0)=0),"x",VLOOKUP($Y758,'TB. Bantuan'!$C$3:$E$28,2,0))</f>
        <v>N</v>
      </c>
    </row>
    <row r="759" spans="2:42">
      <c r="B759" s="319" t="s">
        <v>21</v>
      </c>
      <c r="C759" s="323"/>
      <c r="D759" s="324"/>
      <c r="E759" s="324"/>
      <c r="F759" s="324"/>
      <c r="G759" s="325"/>
      <c r="H759" s="325"/>
      <c r="I759" s="327"/>
      <c r="K759" s="323">
        <f t="shared" si="106"/>
        <v>753</v>
      </c>
      <c r="L759" s="324" t="s">
        <v>1</v>
      </c>
      <c r="M759" s="324">
        <v>11</v>
      </c>
      <c r="N759" s="324" t="s">
        <v>20</v>
      </c>
      <c r="O759" s="325">
        <v>24</v>
      </c>
      <c r="P759" s="325">
        <v>193</v>
      </c>
      <c r="Q759" s="327" t="s">
        <v>23</v>
      </c>
      <c r="S759" s="323">
        <f t="shared" si="107"/>
        <v>753</v>
      </c>
      <c r="T759" s="324" t="s">
        <v>1</v>
      </c>
      <c r="U759" s="324">
        <v>10</v>
      </c>
      <c r="V759" s="324" t="s">
        <v>20</v>
      </c>
      <c r="W759" s="325">
        <v>25</v>
      </c>
      <c r="X759" s="325">
        <v>299</v>
      </c>
      <c r="Y759" s="327" t="s">
        <v>23</v>
      </c>
      <c r="AA759" s="341" t="str">
        <f t="shared" si="108"/>
        <v>x</v>
      </c>
      <c r="AB759" s="342" t="str">
        <f t="shared" si="108"/>
        <v>x</v>
      </c>
      <c r="AC759" s="343" t="str">
        <f t="shared" si="109"/>
        <v>x</v>
      </c>
      <c r="AD759" s="343" t="str">
        <f t="shared" si="109"/>
        <v>x</v>
      </c>
      <c r="AE759" s="342" t="str">
        <f t="shared" si="110"/>
        <v>x</v>
      </c>
      <c r="AF759" s="342">
        <f t="shared" si="110"/>
        <v>24</v>
      </c>
      <c r="AG759" s="343" t="str">
        <f t="shared" si="111"/>
        <v>x</v>
      </c>
      <c r="AH759" s="343">
        <f t="shared" si="111"/>
        <v>193</v>
      </c>
      <c r="AI759" s="342" t="str">
        <f t="shared" si="112"/>
        <v>x</v>
      </c>
      <c r="AJ759" s="342">
        <f t="shared" si="112"/>
        <v>25</v>
      </c>
      <c r="AK759" s="343" t="str">
        <f t="shared" si="113"/>
        <v>x</v>
      </c>
      <c r="AL759" s="348">
        <f t="shared" si="113"/>
        <v>299</v>
      </c>
      <c r="AN759" s="342" t="str">
        <f>IF(ISERROR(VLOOKUP($I759,'TB. Bantuan'!$C$3:$E$28,2,0)=0),"x",VLOOKUP($I759,'TB. Bantuan'!$C$3:$E$28,2,0))</f>
        <v>x</v>
      </c>
      <c r="AO759" s="342" t="str">
        <f>IF(ISERROR(VLOOKUP($Q759,'TB. Bantuan'!$C$3:$E$28,2,0)=0),"x",VLOOKUP($Q759,'TB. Bantuan'!$C$3:$E$28,2,0))</f>
        <v>N</v>
      </c>
      <c r="AP759" s="342" t="str">
        <f>IF(ISERROR(VLOOKUP($Y759,'TB. Bantuan'!$C$3:$E$28,2,0)=0),"x",VLOOKUP($Y759,'TB. Bantuan'!$C$3:$E$28,2,0))</f>
        <v>N</v>
      </c>
    </row>
    <row r="760" spans="2:42">
      <c r="B760" s="319" t="s">
        <v>21</v>
      </c>
      <c r="C760" s="323"/>
      <c r="D760" s="324"/>
      <c r="E760" s="324"/>
      <c r="F760" s="324"/>
      <c r="G760" s="325"/>
      <c r="H760" s="325"/>
      <c r="I760" s="327"/>
      <c r="K760" s="323">
        <f t="shared" si="106"/>
        <v>754</v>
      </c>
      <c r="L760" s="324" t="s">
        <v>1</v>
      </c>
      <c r="M760" s="324">
        <v>11</v>
      </c>
      <c r="N760" s="324" t="s">
        <v>20</v>
      </c>
      <c r="O760" s="325">
        <v>16</v>
      </c>
      <c r="P760" s="325">
        <v>163</v>
      </c>
      <c r="Q760" s="327" t="s">
        <v>23</v>
      </c>
      <c r="S760" s="323">
        <f t="shared" si="107"/>
        <v>754</v>
      </c>
      <c r="T760" s="324" t="s">
        <v>1</v>
      </c>
      <c r="U760" s="324">
        <v>10</v>
      </c>
      <c r="V760" s="324" t="s">
        <v>20</v>
      </c>
      <c r="W760" s="325">
        <v>18</v>
      </c>
      <c r="X760" s="325">
        <v>115</v>
      </c>
      <c r="Y760" s="327" t="s">
        <v>23</v>
      </c>
      <c r="AA760" s="341" t="str">
        <f t="shared" si="108"/>
        <v>x</v>
      </c>
      <c r="AB760" s="342" t="str">
        <f t="shared" si="108"/>
        <v>x</v>
      </c>
      <c r="AC760" s="343" t="str">
        <f t="shared" si="109"/>
        <v>x</v>
      </c>
      <c r="AD760" s="343" t="str">
        <f t="shared" si="109"/>
        <v>x</v>
      </c>
      <c r="AE760" s="342" t="str">
        <f t="shared" si="110"/>
        <v>x</v>
      </c>
      <c r="AF760" s="342">
        <f t="shared" si="110"/>
        <v>16</v>
      </c>
      <c r="AG760" s="343" t="str">
        <f t="shared" si="111"/>
        <v>x</v>
      </c>
      <c r="AH760" s="343">
        <f t="shared" si="111"/>
        <v>163</v>
      </c>
      <c r="AI760" s="342" t="str">
        <f t="shared" si="112"/>
        <v>x</v>
      </c>
      <c r="AJ760" s="342">
        <f t="shared" si="112"/>
        <v>18</v>
      </c>
      <c r="AK760" s="343" t="str">
        <f t="shared" si="113"/>
        <v>x</v>
      </c>
      <c r="AL760" s="348">
        <f t="shared" si="113"/>
        <v>115</v>
      </c>
      <c r="AN760" s="342" t="str">
        <f>IF(ISERROR(VLOOKUP($I760,'TB. Bantuan'!$C$3:$E$28,2,0)=0),"x",VLOOKUP($I760,'TB. Bantuan'!$C$3:$E$28,2,0))</f>
        <v>x</v>
      </c>
      <c r="AO760" s="342" t="str">
        <f>IF(ISERROR(VLOOKUP($Q760,'TB. Bantuan'!$C$3:$E$28,2,0)=0),"x",VLOOKUP($Q760,'TB. Bantuan'!$C$3:$E$28,2,0))</f>
        <v>N</v>
      </c>
      <c r="AP760" s="342" t="str">
        <f>IF(ISERROR(VLOOKUP($Y760,'TB. Bantuan'!$C$3:$E$28,2,0)=0),"x",VLOOKUP($Y760,'TB. Bantuan'!$C$3:$E$28,2,0))</f>
        <v>N</v>
      </c>
    </row>
    <row r="761" spans="2:42">
      <c r="B761" s="319" t="s">
        <v>21</v>
      </c>
      <c r="C761" s="323"/>
      <c r="D761" s="324"/>
      <c r="E761" s="324"/>
      <c r="F761" s="324"/>
      <c r="G761" s="325"/>
      <c r="H761" s="325"/>
      <c r="I761" s="327"/>
      <c r="K761" s="323">
        <f t="shared" si="106"/>
        <v>755</v>
      </c>
      <c r="L761" s="324" t="s">
        <v>1</v>
      </c>
      <c r="M761" s="324">
        <v>11</v>
      </c>
      <c r="N761" s="324" t="s">
        <v>20</v>
      </c>
      <c r="O761" s="325">
        <v>21</v>
      </c>
      <c r="P761" s="325">
        <v>254</v>
      </c>
      <c r="Q761" s="327" t="s">
        <v>23</v>
      </c>
      <c r="S761" s="323">
        <f t="shared" si="107"/>
        <v>755</v>
      </c>
      <c r="T761" s="324" t="s">
        <v>1</v>
      </c>
      <c r="U761" s="324">
        <v>10</v>
      </c>
      <c r="V761" s="324" t="s">
        <v>20</v>
      </c>
      <c r="W761" s="325">
        <v>18</v>
      </c>
      <c r="X761" s="325">
        <v>113</v>
      </c>
      <c r="Y761" s="327" t="s">
        <v>23</v>
      </c>
      <c r="AA761" s="341" t="str">
        <f t="shared" si="108"/>
        <v>x</v>
      </c>
      <c r="AB761" s="342" t="str">
        <f t="shared" si="108"/>
        <v>x</v>
      </c>
      <c r="AC761" s="343" t="str">
        <f t="shared" si="109"/>
        <v>x</v>
      </c>
      <c r="AD761" s="343" t="str">
        <f t="shared" si="109"/>
        <v>x</v>
      </c>
      <c r="AE761" s="342" t="str">
        <f t="shared" si="110"/>
        <v>x</v>
      </c>
      <c r="AF761" s="342">
        <f t="shared" si="110"/>
        <v>21</v>
      </c>
      <c r="AG761" s="343" t="str">
        <f t="shared" si="111"/>
        <v>x</v>
      </c>
      <c r="AH761" s="343">
        <f t="shared" si="111"/>
        <v>254</v>
      </c>
      <c r="AI761" s="342" t="str">
        <f t="shared" si="112"/>
        <v>x</v>
      </c>
      <c r="AJ761" s="342">
        <f t="shared" si="112"/>
        <v>18</v>
      </c>
      <c r="AK761" s="343" t="str">
        <f t="shared" si="113"/>
        <v>x</v>
      </c>
      <c r="AL761" s="348">
        <f t="shared" si="113"/>
        <v>113</v>
      </c>
      <c r="AN761" s="342" t="str">
        <f>IF(ISERROR(VLOOKUP($I761,'TB. Bantuan'!$C$3:$E$28,2,0)=0),"x",VLOOKUP($I761,'TB. Bantuan'!$C$3:$E$28,2,0))</f>
        <v>x</v>
      </c>
      <c r="AO761" s="342" t="str">
        <f>IF(ISERROR(VLOOKUP($Q761,'TB. Bantuan'!$C$3:$E$28,2,0)=0),"x",VLOOKUP($Q761,'TB. Bantuan'!$C$3:$E$28,2,0))</f>
        <v>N</v>
      </c>
      <c r="AP761" s="342" t="str">
        <f>IF(ISERROR(VLOOKUP($Y761,'TB. Bantuan'!$C$3:$E$28,2,0)=0),"x",VLOOKUP($Y761,'TB. Bantuan'!$C$3:$E$28,2,0))</f>
        <v>N</v>
      </c>
    </row>
    <row r="762" spans="2:42">
      <c r="B762" s="319" t="s">
        <v>21</v>
      </c>
      <c r="C762" s="323"/>
      <c r="D762" s="324"/>
      <c r="E762" s="324"/>
      <c r="F762" s="324"/>
      <c r="G762" s="325"/>
      <c r="H762" s="325"/>
      <c r="I762" s="327"/>
      <c r="K762" s="323">
        <f t="shared" si="106"/>
        <v>756</v>
      </c>
      <c r="L762" s="324" t="s">
        <v>1</v>
      </c>
      <c r="M762" s="324">
        <v>11</v>
      </c>
      <c r="N762" s="324" t="s">
        <v>20</v>
      </c>
      <c r="O762" s="325">
        <v>20.5</v>
      </c>
      <c r="P762" s="325">
        <v>134</v>
      </c>
      <c r="Q762" s="327" t="s">
        <v>23</v>
      </c>
      <c r="S762" s="323">
        <f t="shared" si="107"/>
        <v>756</v>
      </c>
      <c r="T762" s="324" t="s">
        <v>1</v>
      </c>
      <c r="U762" s="324">
        <v>10</v>
      </c>
      <c r="V762" s="324" t="s">
        <v>20</v>
      </c>
      <c r="W762" s="325">
        <v>16</v>
      </c>
      <c r="X762" s="325">
        <v>93</v>
      </c>
      <c r="Y762" s="327" t="s">
        <v>23</v>
      </c>
      <c r="AA762" s="341" t="str">
        <f t="shared" si="108"/>
        <v>x</v>
      </c>
      <c r="AB762" s="342" t="str">
        <f t="shared" si="108"/>
        <v>x</v>
      </c>
      <c r="AC762" s="343" t="str">
        <f t="shared" si="109"/>
        <v>x</v>
      </c>
      <c r="AD762" s="343" t="str">
        <f t="shared" si="109"/>
        <v>x</v>
      </c>
      <c r="AE762" s="342" t="str">
        <f t="shared" si="110"/>
        <v>x</v>
      </c>
      <c r="AF762" s="342">
        <f t="shared" si="110"/>
        <v>20.5</v>
      </c>
      <c r="AG762" s="343" t="str">
        <f t="shared" si="111"/>
        <v>x</v>
      </c>
      <c r="AH762" s="343">
        <f t="shared" si="111"/>
        <v>134</v>
      </c>
      <c r="AI762" s="342" t="str">
        <f t="shared" si="112"/>
        <v>x</v>
      </c>
      <c r="AJ762" s="342">
        <f t="shared" si="112"/>
        <v>16</v>
      </c>
      <c r="AK762" s="343" t="str">
        <f t="shared" si="113"/>
        <v>x</v>
      </c>
      <c r="AL762" s="348">
        <f t="shared" si="113"/>
        <v>93</v>
      </c>
      <c r="AN762" s="342" t="str">
        <f>IF(ISERROR(VLOOKUP($I762,'TB. Bantuan'!$C$3:$E$28,2,0)=0),"x",VLOOKUP($I762,'TB. Bantuan'!$C$3:$E$28,2,0))</f>
        <v>x</v>
      </c>
      <c r="AO762" s="342" t="str">
        <f>IF(ISERROR(VLOOKUP($Q762,'TB. Bantuan'!$C$3:$E$28,2,0)=0),"x",VLOOKUP($Q762,'TB. Bantuan'!$C$3:$E$28,2,0))</f>
        <v>N</v>
      </c>
      <c r="AP762" s="342" t="str">
        <f>IF(ISERROR(VLOOKUP($Y762,'TB. Bantuan'!$C$3:$E$28,2,0)=0),"x",VLOOKUP($Y762,'TB. Bantuan'!$C$3:$E$28,2,0))</f>
        <v>N</v>
      </c>
    </row>
    <row r="763" spans="2:42">
      <c r="B763" s="319" t="s">
        <v>21</v>
      </c>
      <c r="C763" s="323"/>
      <c r="D763" s="324"/>
      <c r="E763" s="324"/>
      <c r="F763" s="324"/>
      <c r="G763" s="325"/>
      <c r="H763" s="325"/>
      <c r="I763" s="327"/>
      <c r="K763" s="323">
        <f t="shared" si="106"/>
        <v>757</v>
      </c>
      <c r="L763" s="324" t="s">
        <v>1</v>
      </c>
      <c r="M763" s="324">
        <v>11</v>
      </c>
      <c r="N763" s="324" t="s">
        <v>20</v>
      </c>
      <c r="O763" s="325">
        <v>16</v>
      </c>
      <c r="P763" s="325">
        <v>93</v>
      </c>
      <c r="Q763" s="327" t="s">
        <v>23</v>
      </c>
      <c r="S763" s="323">
        <f t="shared" si="107"/>
        <v>757</v>
      </c>
      <c r="T763" s="324" t="s">
        <v>1</v>
      </c>
      <c r="U763" s="324">
        <v>10</v>
      </c>
      <c r="V763" s="324" t="s">
        <v>20</v>
      </c>
      <c r="W763" s="325">
        <v>18</v>
      </c>
      <c r="X763" s="325">
        <v>78</v>
      </c>
      <c r="Y763" s="327" t="s">
        <v>23</v>
      </c>
      <c r="AA763" s="341" t="str">
        <f t="shared" si="108"/>
        <v>x</v>
      </c>
      <c r="AB763" s="342" t="str">
        <f t="shared" si="108"/>
        <v>x</v>
      </c>
      <c r="AC763" s="343" t="str">
        <f t="shared" si="109"/>
        <v>x</v>
      </c>
      <c r="AD763" s="343" t="str">
        <f t="shared" si="109"/>
        <v>x</v>
      </c>
      <c r="AE763" s="342" t="str">
        <f t="shared" si="110"/>
        <v>x</v>
      </c>
      <c r="AF763" s="342">
        <f t="shared" si="110"/>
        <v>16</v>
      </c>
      <c r="AG763" s="343" t="str">
        <f t="shared" si="111"/>
        <v>x</v>
      </c>
      <c r="AH763" s="343">
        <f t="shared" si="111"/>
        <v>93</v>
      </c>
      <c r="AI763" s="342" t="str">
        <f t="shared" si="112"/>
        <v>x</v>
      </c>
      <c r="AJ763" s="342">
        <f t="shared" si="112"/>
        <v>18</v>
      </c>
      <c r="AK763" s="343" t="str">
        <f t="shared" si="113"/>
        <v>x</v>
      </c>
      <c r="AL763" s="348">
        <f t="shared" si="113"/>
        <v>78</v>
      </c>
      <c r="AN763" s="342" t="str">
        <f>IF(ISERROR(VLOOKUP($I763,'TB. Bantuan'!$C$3:$E$28,2,0)=0),"x",VLOOKUP($I763,'TB. Bantuan'!$C$3:$E$28,2,0))</f>
        <v>x</v>
      </c>
      <c r="AO763" s="342" t="str">
        <f>IF(ISERROR(VLOOKUP($Q763,'TB. Bantuan'!$C$3:$E$28,2,0)=0),"x",VLOOKUP($Q763,'TB. Bantuan'!$C$3:$E$28,2,0))</f>
        <v>N</v>
      </c>
      <c r="AP763" s="342" t="str">
        <f>IF(ISERROR(VLOOKUP($Y763,'TB. Bantuan'!$C$3:$E$28,2,0)=0),"x",VLOOKUP($Y763,'TB. Bantuan'!$C$3:$E$28,2,0))</f>
        <v>N</v>
      </c>
    </row>
    <row r="764" spans="2:42">
      <c r="B764" s="319" t="s">
        <v>21</v>
      </c>
      <c r="C764" s="323"/>
      <c r="D764" s="324"/>
      <c r="E764" s="324"/>
      <c r="F764" s="324"/>
      <c r="G764" s="325"/>
      <c r="H764" s="325"/>
      <c r="I764" s="327"/>
      <c r="K764" s="323">
        <f t="shared" si="106"/>
        <v>758</v>
      </c>
      <c r="L764" s="324" t="s">
        <v>1</v>
      </c>
      <c r="M764" s="324">
        <v>11</v>
      </c>
      <c r="N764" s="324" t="s">
        <v>20</v>
      </c>
      <c r="O764" s="325">
        <v>24</v>
      </c>
      <c r="P764" s="325">
        <v>192</v>
      </c>
      <c r="Q764" s="327" t="s">
        <v>23</v>
      </c>
      <c r="S764" s="323">
        <f t="shared" si="107"/>
        <v>758</v>
      </c>
      <c r="T764" s="324" t="s">
        <v>1</v>
      </c>
      <c r="U764" s="324">
        <v>10</v>
      </c>
      <c r="V764" s="324" t="s">
        <v>20</v>
      </c>
      <c r="W764" s="325">
        <v>18</v>
      </c>
      <c r="X764" s="325">
        <v>117</v>
      </c>
      <c r="Y764" s="327" t="s">
        <v>23</v>
      </c>
      <c r="AA764" s="341" t="str">
        <f t="shared" si="108"/>
        <v>x</v>
      </c>
      <c r="AB764" s="342" t="str">
        <f t="shared" si="108"/>
        <v>x</v>
      </c>
      <c r="AC764" s="343" t="str">
        <f t="shared" si="109"/>
        <v>x</v>
      </c>
      <c r="AD764" s="343" t="str">
        <f t="shared" si="109"/>
        <v>x</v>
      </c>
      <c r="AE764" s="342" t="str">
        <f t="shared" si="110"/>
        <v>x</v>
      </c>
      <c r="AF764" s="342">
        <f t="shared" si="110"/>
        <v>24</v>
      </c>
      <c r="AG764" s="343" t="str">
        <f t="shared" si="111"/>
        <v>x</v>
      </c>
      <c r="AH764" s="343">
        <f t="shared" si="111"/>
        <v>192</v>
      </c>
      <c r="AI764" s="342" t="str">
        <f t="shared" si="112"/>
        <v>x</v>
      </c>
      <c r="AJ764" s="342">
        <f t="shared" si="112"/>
        <v>18</v>
      </c>
      <c r="AK764" s="343" t="str">
        <f t="shared" si="113"/>
        <v>x</v>
      </c>
      <c r="AL764" s="348">
        <f t="shared" si="113"/>
        <v>117</v>
      </c>
      <c r="AN764" s="342" t="str">
        <f>IF(ISERROR(VLOOKUP($I764,'TB. Bantuan'!$C$3:$E$28,2,0)=0),"x",VLOOKUP($I764,'TB. Bantuan'!$C$3:$E$28,2,0))</f>
        <v>x</v>
      </c>
      <c r="AO764" s="342" t="str">
        <f>IF(ISERROR(VLOOKUP($Q764,'TB. Bantuan'!$C$3:$E$28,2,0)=0),"x",VLOOKUP($Q764,'TB. Bantuan'!$C$3:$E$28,2,0))</f>
        <v>N</v>
      </c>
      <c r="AP764" s="342" t="str">
        <f>IF(ISERROR(VLOOKUP($Y764,'TB. Bantuan'!$C$3:$E$28,2,0)=0),"x",VLOOKUP($Y764,'TB. Bantuan'!$C$3:$E$28,2,0))</f>
        <v>N</v>
      </c>
    </row>
    <row r="765" spans="2:42">
      <c r="B765" s="319" t="s">
        <v>21</v>
      </c>
      <c r="C765" s="323"/>
      <c r="D765" s="324"/>
      <c r="E765" s="324"/>
      <c r="F765" s="324"/>
      <c r="G765" s="325"/>
      <c r="H765" s="325"/>
      <c r="I765" s="327"/>
      <c r="K765" s="323">
        <f t="shared" si="106"/>
        <v>759</v>
      </c>
      <c r="L765" s="324" t="s">
        <v>1</v>
      </c>
      <c r="M765" s="324">
        <v>11</v>
      </c>
      <c r="N765" s="324" t="s">
        <v>20</v>
      </c>
      <c r="O765" s="325">
        <v>22</v>
      </c>
      <c r="P765" s="325">
        <v>153</v>
      </c>
      <c r="Q765" s="327" t="s">
        <v>23</v>
      </c>
      <c r="S765" s="323">
        <f t="shared" si="107"/>
        <v>759</v>
      </c>
      <c r="T765" s="324" t="s">
        <v>1</v>
      </c>
      <c r="U765" s="324">
        <v>10</v>
      </c>
      <c r="V765" s="324" t="s">
        <v>20</v>
      </c>
      <c r="W765" s="325">
        <v>24</v>
      </c>
      <c r="X765" s="325">
        <v>258</v>
      </c>
      <c r="Y765" s="327" t="s">
        <v>23</v>
      </c>
      <c r="AA765" s="341" t="str">
        <f t="shared" si="108"/>
        <v>x</v>
      </c>
      <c r="AB765" s="342" t="str">
        <f t="shared" si="108"/>
        <v>x</v>
      </c>
      <c r="AC765" s="343" t="str">
        <f t="shared" si="109"/>
        <v>x</v>
      </c>
      <c r="AD765" s="343" t="str">
        <f t="shared" si="109"/>
        <v>x</v>
      </c>
      <c r="AE765" s="342" t="str">
        <f t="shared" si="110"/>
        <v>x</v>
      </c>
      <c r="AF765" s="342">
        <f t="shared" si="110"/>
        <v>22</v>
      </c>
      <c r="AG765" s="343" t="str">
        <f t="shared" si="111"/>
        <v>x</v>
      </c>
      <c r="AH765" s="343">
        <f t="shared" si="111"/>
        <v>153</v>
      </c>
      <c r="AI765" s="342" t="str">
        <f t="shared" si="112"/>
        <v>x</v>
      </c>
      <c r="AJ765" s="342">
        <f t="shared" si="112"/>
        <v>24</v>
      </c>
      <c r="AK765" s="343" t="str">
        <f t="shared" si="113"/>
        <v>x</v>
      </c>
      <c r="AL765" s="348">
        <f t="shared" si="113"/>
        <v>258</v>
      </c>
      <c r="AN765" s="342" t="str">
        <f>IF(ISERROR(VLOOKUP($I765,'TB. Bantuan'!$C$3:$E$28,2,0)=0),"x",VLOOKUP($I765,'TB. Bantuan'!$C$3:$E$28,2,0))</f>
        <v>x</v>
      </c>
      <c r="AO765" s="342" t="str">
        <f>IF(ISERROR(VLOOKUP($Q765,'TB. Bantuan'!$C$3:$E$28,2,0)=0),"x",VLOOKUP($Q765,'TB. Bantuan'!$C$3:$E$28,2,0))</f>
        <v>N</v>
      </c>
      <c r="AP765" s="342" t="str">
        <f>IF(ISERROR(VLOOKUP($Y765,'TB. Bantuan'!$C$3:$E$28,2,0)=0),"x",VLOOKUP($Y765,'TB. Bantuan'!$C$3:$E$28,2,0))</f>
        <v>N</v>
      </c>
    </row>
    <row r="766" spans="2:42">
      <c r="B766" s="319" t="s">
        <v>21</v>
      </c>
      <c r="C766" s="323"/>
      <c r="D766" s="324"/>
      <c r="E766" s="324"/>
      <c r="F766" s="324"/>
      <c r="G766" s="325"/>
      <c r="H766" s="325"/>
      <c r="I766" s="327"/>
      <c r="K766" s="323">
        <f t="shared" si="106"/>
        <v>760</v>
      </c>
      <c r="L766" s="324" t="s">
        <v>1</v>
      </c>
      <c r="M766" s="324">
        <v>11</v>
      </c>
      <c r="N766" s="324" t="s">
        <v>20</v>
      </c>
      <c r="O766" s="325">
        <v>19</v>
      </c>
      <c r="P766" s="325">
        <v>95</v>
      </c>
      <c r="Q766" s="327" t="s">
        <v>23</v>
      </c>
      <c r="S766" s="323">
        <f t="shared" si="107"/>
        <v>760</v>
      </c>
      <c r="T766" s="324" t="s">
        <v>1</v>
      </c>
      <c r="U766" s="324">
        <v>10</v>
      </c>
      <c r="V766" s="324" t="s">
        <v>20</v>
      </c>
      <c r="W766" s="325">
        <v>17</v>
      </c>
      <c r="X766" s="325">
        <v>216</v>
      </c>
      <c r="Y766" s="327" t="s">
        <v>23</v>
      </c>
      <c r="AA766" s="341" t="str">
        <f t="shared" si="108"/>
        <v>x</v>
      </c>
      <c r="AB766" s="342" t="str">
        <f t="shared" si="108"/>
        <v>x</v>
      </c>
      <c r="AC766" s="343" t="str">
        <f t="shared" si="109"/>
        <v>x</v>
      </c>
      <c r="AD766" s="343" t="str">
        <f t="shared" si="109"/>
        <v>x</v>
      </c>
      <c r="AE766" s="342" t="str">
        <f t="shared" si="110"/>
        <v>x</v>
      </c>
      <c r="AF766" s="342">
        <f t="shared" si="110"/>
        <v>19</v>
      </c>
      <c r="AG766" s="343" t="str">
        <f t="shared" si="111"/>
        <v>x</v>
      </c>
      <c r="AH766" s="343">
        <f t="shared" si="111"/>
        <v>95</v>
      </c>
      <c r="AI766" s="342" t="str">
        <f t="shared" si="112"/>
        <v>x</v>
      </c>
      <c r="AJ766" s="342">
        <f t="shared" si="112"/>
        <v>17</v>
      </c>
      <c r="AK766" s="343" t="str">
        <f t="shared" si="113"/>
        <v>x</v>
      </c>
      <c r="AL766" s="348">
        <f t="shared" si="113"/>
        <v>216</v>
      </c>
      <c r="AN766" s="342" t="str">
        <f>IF(ISERROR(VLOOKUP($I766,'TB. Bantuan'!$C$3:$E$28,2,0)=0),"x",VLOOKUP($I766,'TB. Bantuan'!$C$3:$E$28,2,0))</f>
        <v>x</v>
      </c>
      <c r="AO766" s="342" t="str">
        <f>IF(ISERROR(VLOOKUP($Q766,'TB. Bantuan'!$C$3:$E$28,2,0)=0),"x",VLOOKUP($Q766,'TB. Bantuan'!$C$3:$E$28,2,0))</f>
        <v>N</v>
      </c>
      <c r="AP766" s="342" t="str">
        <f>IF(ISERROR(VLOOKUP($Y766,'TB. Bantuan'!$C$3:$E$28,2,0)=0),"x",VLOOKUP($Y766,'TB. Bantuan'!$C$3:$E$28,2,0))</f>
        <v>N</v>
      </c>
    </row>
    <row r="767" spans="2:42">
      <c r="B767" s="319" t="s">
        <v>21</v>
      </c>
      <c r="C767" s="323"/>
      <c r="D767" s="324"/>
      <c r="E767" s="324"/>
      <c r="F767" s="324"/>
      <c r="G767" s="325"/>
      <c r="H767" s="325"/>
      <c r="I767" s="327"/>
      <c r="K767" s="323">
        <f t="shared" si="106"/>
        <v>761</v>
      </c>
      <c r="L767" s="324" t="s">
        <v>1</v>
      </c>
      <c r="M767" s="324">
        <v>11</v>
      </c>
      <c r="N767" s="324" t="s">
        <v>20</v>
      </c>
      <c r="O767" s="325">
        <v>15</v>
      </c>
      <c r="P767" s="325">
        <v>169</v>
      </c>
      <c r="Q767" s="327" t="s">
        <v>23</v>
      </c>
      <c r="S767" s="323">
        <f t="shared" si="107"/>
        <v>761</v>
      </c>
      <c r="T767" s="324" t="s">
        <v>1</v>
      </c>
      <c r="U767" s="324">
        <v>10</v>
      </c>
      <c r="V767" s="324" t="s">
        <v>20</v>
      </c>
      <c r="W767" s="325">
        <v>16</v>
      </c>
      <c r="X767" s="325">
        <v>176</v>
      </c>
      <c r="Y767" s="327" t="s">
        <v>24</v>
      </c>
      <c r="AA767" s="341" t="str">
        <f t="shared" si="108"/>
        <v>x</v>
      </c>
      <c r="AB767" s="342" t="str">
        <f t="shared" si="108"/>
        <v>x</v>
      </c>
      <c r="AC767" s="343" t="str">
        <f t="shared" si="109"/>
        <v>x</v>
      </c>
      <c r="AD767" s="343" t="str">
        <f t="shared" si="109"/>
        <v>x</v>
      </c>
      <c r="AE767" s="342" t="str">
        <f t="shared" si="110"/>
        <v>x</v>
      </c>
      <c r="AF767" s="342">
        <f t="shared" si="110"/>
        <v>15</v>
      </c>
      <c r="AG767" s="343" t="str">
        <f t="shared" si="111"/>
        <v>x</v>
      </c>
      <c r="AH767" s="343">
        <f t="shared" si="111"/>
        <v>169</v>
      </c>
      <c r="AI767" s="342" t="str">
        <f t="shared" si="112"/>
        <v>x</v>
      </c>
      <c r="AJ767" s="342">
        <f t="shared" si="112"/>
        <v>16</v>
      </c>
      <c r="AK767" s="343" t="str">
        <f t="shared" si="113"/>
        <v>x</v>
      </c>
      <c r="AL767" s="348">
        <f t="shared" si="113"/>
        <v>176</v>
      </c>
      <c r="AN767" s="342" t="str">
        <f>IF(ISERROR(VLOOKUP($I767,'TB. Bantuan'!$C$3:$E$28,2,0)=0),"x",VLOOKUP($I767,'TB. Bantuan'!$C$3:$E$28,2,0))</f>
        <v>x</v>
      </c>
      <c r="AO767" s="342" t="str">
        <f>IF(ISERROR(VLOOKUP($Q767,'TB. Bantuan'!$C$3:$E$28,2,0)=0),"x",VLOOKUP($Q767,'TB. Bantuan'!$C$3:$E$28,2,0))</f>
        <v>N</v>
      </c>
      <c r="AP767" s="342" t="str">
        <f>IF(ISERROR(VLOOKUP($Y767,'TB. Bantuan'!$C$3:$E$28,2,0)=0),"x",VLOOKUP($Y767,'TB. Bantuan'!$C$3:$E$28,2,0))</f>
        <v>DT</v>
      </c>
    </row>
    <row r="768" spans="2:42">
      <c r="B768" s="319" t="s">
        <v>21</v>
      </c>
      <c r="C768" s="323"/>
      <c r="D768" s="324"/>
      <c r="E768" s="324"/>
      <c r="F768" s="324"/>
      <c r="G768" s="325"/>
      <c r="H768" s="325"/>
      <c r="I768" s="327"/>
      <c r="K768" s="323">
        <f t="shared" si="106"/>
        <v>762</v>
      </c>
      <c r="L768" s="324" t="s">
        <v>1</v>
      </c>
      <c r="M768" s="324">
        <v>11</v>
      </c>
      <c r="N768" s="324" t="s">
        <v>20</v>
      </c>
      <c r="O768" s="325">
        <v>19</v>
      </c>
      <c r="P768" s="325">
        <v>188</v>
      </c>
      <c r="Q768" s="327" t="s">
        <v>23</v>
      </c>
      <c r="S768" s="323"/>
      <c r="T768" s="324"/>
      <c r="U768" s="324"/>
      <c r="V768" s="324"/>
      <c r="W768" s="325"/>
      <c r="X768" s="325"/>
      <c r="Y768" s="327"/>
      <c r="AA768" s="341" t="str">
        <f t="shared" si="108"/>
        <v>x</v>
      </c>
      <c r="AB768" s="342" t="str">
        <f t="shared" si="108"/>
        <v>x</v>
      </c>
      <c r="AC768" s="343" t="str">
        <f t="shared" si="109"/>
        <v>x</v>
      </c>
      <c r="AD768" s="343" t="str">
        <f t="shared" si="109"/>
        <v>x</v>
      </c>
      <c r="AE768" s="342" t="str">
        <f t="shared" si="110"/>
        <v>x</v>
      </c>
      <c r="AF768" s="342">
        <f t="shared" si="110"/>
        <v>19</v>
      </c>
      <c r="AG768" s="343" t="str">
        <f t="shared" si="111"/>
        <v>x</v>
      </c>
      <c r="AH768" s="343">
        <f t="shared" si="111"/>
        <v>188</v>
      </c>
      <c r="AI768" s="342" t="str">
        <f t="shared" si="112"/>
        <v>x</v>
      </c>
      <c r="AJ768" s="342" t="str">
        <f t="shared" si="112"/>
        <v>x</v>
      </c>
      <c r="AK768" s="343" t="str">
        <f t="shared" si="113"/>
        <v>x</v>
      </c>
      <c r="AL768" s="348" t="str">
        <f t="shared" si="113"/>
        <v>x</v>
      </c>
      <c r="AN768" s="342" t="str">
        <f>IF(ISERROR(VLOOKUP($I768,'TB. Bantuan'!$C$3:$E$28,2,0)=0),"x",VLOOKUP($I768,'TB. Bantuan'!$C$3:$E$28,2,0))</f>
        <v>x</v>
      </c>
      <c r="AO768" s="342" t="str">
        <f>IF(ISERROR(VLOOKUP($Q768,'TB. Bantuan'!$C$3:$E$28,2,0)=0),"x",VLOOKUP($Q768,'TB. Bantuan'!$C$3:$E$28,2,0))</f>
        <v>N</v>
      </c>
      <c r="AP768" s="342" t="str">
        <f>IF(ISERROR(VLOOKUP($Y768,'TB. Bantuan'!$C$3:$E$28,2,0)=0),"x",VLOOKUP($Y768,'TB. Bantuan'!$C$3:$E$28,2,0))</f>
        <v>x</v>
      </c>
    </row>
    <row r="769" spans="2:42">
      <c r="B769" s="319" t="s">
        <v>21</v>
      </c>
      <c r="C769" s="323"/>
      <c r="D769" s="324"/>
      <c r="E769" s="324"/>
      <c r="F769" s="324"/>
      <c r="G769" s="325"/>
      <c r="H769" s="325"/>
      <c r="I769" s="327"/>
      <c r="K769" s="323">
        <f t="shared" si="106"/>
        <v>763</v>
      </c>
      <c r="L769" s="324" t="s">
        <v>1</v>
      </c>
      <c r="M769" s="324">
        <v>11</v>
      </c>
      <c r="N769" s="324" t="s">
        <v>20</v>
      </c>
      <c r="O769" s="325">
        <v>21</v>
      </c>
      <c r="P769" s="325">
        <v>263</v>
      </c>
      <c r="Q769" s="327" t="s">
        <v>23</v>
      </c>
      <c r="S769" s="323"/>
      <c r="T769" s="324"/>
      <c r="U769" s="324"/>
      <c r="V769" s="324"/>
      <c r="W769" s="325"/>
      <c r="X769" s="325"/>
      <c r="Y769" s="327"/>
      <c r="AA769" s="341" t="str">
        <f t="shared" si="108"/>
        <v>x</v>
      </c>
      <c r="AB769" s="342" t="str">
        <f t="shared" si="108"/>
        <v>x</v>
      </c>
      <c r="AC769" s="343" t="str">
        <f t="shared" si="109"/>
        <v>x</v>
      </c>
      <c r="AD769" s="343" t="str">
        <f t="shared" si="109"/>
        <v>x</v>
      </c>
      <c r="AE769" s="342" t="str">
        <f t="shared" si="110"/>
        <v>x</v>
      </c>
      <c r="AF769" s="342">
        <f t="shared" si="110"/>
        <v>21</v>
      </c>
      <c r="AG769" s="343" t="str">
        <f t="shared" si="111"/>
        <v>x</v>
      </c>
      <c r="AH769" s="343">
        <f t="shared" si="111"/>
        <v>263</v>
      </c>
      <c r="AI769" s="342" t="str">
        <f t="shared" si="112"/>
        <v>x</v>
      </c>
      <c r="AJ769" s="342" t="str">
        <f t="shared" si="112"/>
        <v>x</v>
      </c>
      <c r="AK769" s="343" t="str">
        <f t="shared" si="113"/>
        <v>x</v>
      </c>
      <c r="AL769" s="348" t="str">
        <f t="shared" si="113"/>
        <v>x</v>
      </c>
      <c r="AN769" s="342" t="str">
        <f>IF(ISERROR(VLOOKUP($I769,'TB. Bantuan'!$C$3:$E$28,2,0)=0),"x",VLOOKUP($I769,'TB. Bantuan'!$C$3:$E$28,2,0))</f>
        <v>x</v>
      </c>
      <c r="AO769" s="342" t="str">
        <f>IF(ISERROR(VLOOKUP($Q769,'TB. Bantuan'!$C$3:$E$28,2,0)=0),"x",VLOOKUP($Q769,'TB. Bantuan'!$C$3:$E$28,2,0))</f>
        <v>N</v>
      </c>
      <c r="AP769" s="342" t="str">
        <f>IF(ISERROR(VLOOKUP($Y769,'TB. Bantuan'!$C$3:$E$28,2,0)=0),"x",VLOOKUP($Y769,'TB. Bantuan'!$C$3:$E$28,2,0))</f>
        <v>x</v>
      </c>
    </row>
    <row r="770" spans="2:42">
      <c r="B770" s="319" t="s">
        <v>21</v>
      </c>
      <c r="C770" s="323"/>
      <c r="D770" s="324"/>
      <c r="E770" s="324"/>
      <c r="F770" s="324"/>
      <c r="G770" s="325"/>
      <c r="H770" s="325"/>
      <c r="I770" s="327"/>
      <c r="K770" s="323">
        <f t="shared" si="106"/>
        <v>764</v>
      </c>
      <c r="L770" s="324" t="s">
        <v>1</v>
      </c>
      <c r="M770" s="324">
        <v>11</v>
      </c>
      <c r="N770" s="324" t="s">
        <v>20</v>
      </c>
      <c r="O770" s="325">
        <v>16</v>
      </c>
      <c r="P770" s="325">
        <v>116</v>
      </c>
      <c r="Q770" s="327" t="s">
        <v>26</v>
      </c>
      <c r="S770" s="323"/>
      <c r="T770" s="324"/>
      <c r="U770" s="324"/>
      <c r="V770" s="324"/>
      <c r="W770" s="325"/>
      <c r="X770" s="325"/>
      <c r="Y770" s="327"/>
      <c r="AA770" s="341" t="str">
        <f t="shared" si="108"/>
        <v>x</v>
      </c>
      <c r="AB770" s="342" t="str">
        <f t="shared" si="108"/>
        <v>x</v>
      </c>
      <c r="AC770" s="343" t="str">
        <f t="shared" si="109"/>
        <v>x</v>
      </c>
      <c r="AD770" s="343" t="str">
        <f t="shared" si="109"/>
        <v>x</v>
      </c>
      <c r="AE770" s="342" t="str">
        <f t="shared" si="110"/>
        <v>x</v>
      </c>
      <c r="AF770" s="342">
        <f t="shared" si="110"/>
        <v>16</v>
      </c>
      <c r="AG770" s="343" t="str">
        <f t="shared" si="111"/>
        <v>x</v>
      </c>
      <c r="AH770" s="343">
        <f t="shared" si="111"/>
        <v>116</v>
      </c>
      <c r="AI770" s="342" t="str">
        <f t="shared" si="112"/>
        <v>x</v>
      </c>
      <c r="AJ770" s="342" t="str">
        <f t="shared" si="112"/>
        <v>x</v>
      </c>
      <c r="AK770" s="343" t="str">
        <f t="shared" si="113"/>
        <v>x</v>
      </c>
      <c r="AL770" s="348" t="str">
        <f t="shared" si="113"/>
        <v>x</v>
      </c>
      <c r="AN770" s="342" t="str">
        <f>IF(ISERROR(VLOOKUP($I770,'TB. Bantuan'!$C$3:$E$28,2,0)=0),"x",VLOOKUP($I770,'TB. Bantuan'!$C$3:$E$28,2,0))</f>
        <v>x</v>
      </c>
      <c r="AO770" s="342" t="str">
        <f>IF(ISERROR(VLOOKUP($Q770,'TB. Bantuan'!$C$3:$E$28,2,0)=0),"x",VLOOKUP($Q770,'TB. Bantuan'!$C$3:$E$28,2,0))</f>
        <v>RF</v>
      </c>
      <c r="AP770" s="342" t="str">
        <f>IF(ISERROR(VLOOKUP($Y770,'TB. Bantuan'!$C$3:$E$28,2,0)=0),"x",VLOOKUP($Y770,'TB. Bantuan'!$C$3:$E$28,2,0))</f>
        <v>x</v>
      </c>
    </row>
    <row r="771" spans="2:42">
      <c r="B771" s="319" t="s">
        <v>21</v>
      </c>
      <c r="C771" s="323"/>
      <c r="D771" s="324"/>
      <c r="E771" s="324"/>
      <c r="F771" s="324"/>
      <c r="G771" s="325"/>
      <c r="H771" s="325"/>
      <c r="I771" s="327"/>
      <c r="K771" s="323">
        <f t="shared" si="106"/>
        <v>765</v>
      </c>
      <c r="L771" s="324" t="s">
        <v>1</v>
      </c>
      <c r="M771" s="324">
        <v>11</v>
      </c>
      <c r="N771" s="324" t="s">
        <v>20</v>
      </c>
      <c r="O771" s="325">
        <v>20</v>
      </c>
      <c r="P771" s="325">
        <v>191</v>
      </c>
      <c r="Q771" s="327" t="s">
        <v>23</v>
      </c>
      <c r="S771" s="323"/>
      <c r="T771" s="324"/>
      <c r="U771" s="324"/>
      <c r="V771" s="324"/>
      <c r="W771" s="325"/>
      <c r="X771" s="325"/>
      <c r="Y771" s="327"/>
      <c r="AA771" s="341" t="str">
        <f t="shared" si="108"/>
        <v>x</v>
      </c>
      <c r="AB771" s="342" t="str">
        <f t="shared" si="108"/>
        <v>x</v>
      </c>
      <c r="AC771" s="343" t="str">
        <f t="shared" si="109"/>
        <v>x</v>
      </c>
      <c r="AD771" s="343" t="str">
        <f t="shared" si="109"/>
        <v>x</v>
      </c>
      <c r="AE771" s="342" t="str">
        <f t="shared" si="110"/>
        <v>x</v>
      </c>
      <c r="AF771" s="342">
        <f t="shared" si="110"/>
        <v>20</v>
      </c>
      <c r="AG771" s="343" t="str">
        <f t="shared" si="111"/>
        <v>x</v>
      </c>
      <c r="AH771" s="343">
        <f t="shared" si="111"/>
        <v>191</v>
      </c>
      <c r="AI771" s="342" t="str">
        <f t="shared" si="112"/>
        <v>x</v>
      </c>
      <c r="AJ771" s="342" t="str">
        <f t="shared" si="112"/>
        <v>x</v>
      </c>
      <c r="AK771" s="343" t="str">
        <f t="shared" si="113"/>
        <v>x</v>
      </c>
      <c r="AL771" s="348" t="str">
        <f t="shared" si="113"/>
        <v>x</v>
      </c>
      <c r="AN771" s="342" t="str">
        <f>IF(ISERROR(VLOOKUP($I771,'TB. Bantuan'!$C$3:$E$28,2,0)=0),"x",VLOOKUP($I771,'TB. Bantuan'!$C$3:$E$28,2,0))</f>
        <v>x</v>
      </c>
      <c r="AO771" s="342" t="str">
        <f>IF(ISERROR(VLOOKUP($Q771,'TB. Bantuan'!$C$3:$E$28,2,0)=0),"x",VLOOKUP($Q771,'TB. Bantuan'!$C$3:$E$28,2,0))</f>
        <v>N</v>
      </c>
      <c r="AP771" s="342" t="str">
        <f>IF(ISERROR(VLOOKUP($Y771,'TB. Bantuan'!$C$3:$E$28,2,0)=0),"x",VLOOKUP($Y771,'TB. Bantuan'!$C$3:$E$28,2,0))</f>
        <v>x</v>
      </c>
    </row>
    <row r="772" spans="2:42">
      <c r="B772" s="319" t="s">
        <v>21</v>
      </c>
      <c r="C772" s="323"/>
      <c r="D772" s="324"/>
      <c r="E772" s="324"/>
      <c r="F772" s="324"/>
      <c r="G772" s="325"/>
      <c r="H772" s="325"/>
      <c r="I772" s="327"/>
      <c r="K772" s="323">
        <f t="shared" si="106"/>
        <v>766</v>
      </c>
      <c r="L772" s="324" t="s">
        <v>1</v>
      </c>
      <c r="M772" s="324">
        <v>11</v>
      </c>
      <c r="N772" s="324" t="s">
        <v>20</v>
      </c>
      <c r="O772" s="325">
        <v>24.5</v>
      </c>
      <c r="P772" s="325">
        <v>246</v>
      </c>
      <c r="Q772" s="327" t="s">
        <v>23</v>
      </c>
      <c r="S772" s="323"/>
      <c r="T772" s="324"/>
      <c r="U772" s="324"/>
      <c r="V772" s="324"/>
      <c r="W772" s="325"/>
      <c r="X772" s="325"/>
      <c r="Y772" s="327"/>
      <c r="AA772" s="341" t="str">
        <f t="shared" si="108"/>
        <v>x</v>
      </c>
      <c r="AB772" s="342" t="str">
        <f t="shared" si="108"/>
        <v>x</v>
      </c>
      <c r="AC772" s="343" t="str">
        <f t="shared" si="109"/>
        <v>x</v>
      </c>
      <c r="AD772" s="343" t="str">
        <f t="shared" si="109"/>
        <v>x</v>
      </c>
      <c r="AE772" s="342" t="str">
        <f t="shared" si="110"/>
        <v>x</v>
      </c>
      <c r="AF772" s="342">
        <f t="shared" si="110"/>
        <v>24.5</v>
      </c>
      <c r="AG772" s="343" t="str">
        <f t="shared" si="111"/>
        <v>x</v>
      </c>
      <c r="AH772" s="343">
        <f t="shared" si="111"/>
        <v>246</v>
      </c>
      <c r="AI772" s="342" t="str">
        <f t="shared" si="112"/>
        <v>x</v>
      </c>
      <c r="AJ772" s="342" t="str">
        <f t="shared" si="112"/>
        <v>x</v>
      </c>
      <c r="AK772" s="343" t="str">
        <f t="shared" si="113"/>
        <v>x</v>
      </c>
      <c r="AL772" s="348" t="str">
        <f t="shared" si="113"/>
        <v>x</v>
      </c>
      <c r="AN772" s="342" t="str">
        <f>IF(ISERROR(VLOOKUP($I772,'TB. Bantuan'!$C$3:$E$28,2,0)=0),"x",VLOOKUP($I772,'TB. Bantuan'!$C$3:$E$28,2,0))</f>
        <v>x</v>
      </c>
      <c r="AO772" s="342" t="str">
        <f>IF(ISERROR(VLOOKUP($Q772,'TB. Bantuan'!$C$3:$E$28,2,0)=0),"x",VLOOKUP($Q772,'TB. Bantuan'!$C$3:$E$28,2,0))</f>
        <v>N</v>
      </c>
      <c r="AP772" s="342" t="str">
        <f>IF(ISERROR(VLOOKUP($Y772,'TB. Bantuan'!$C$3:$E$28,2,0)=0),"x",VLOOKUP($Y772,'TB. Bantuan'!$C$3:$E$28,2,0))</f>
        <v>x</v>
      </c>
    </row>
    <row r="773" spans="2:42">
      <c r="B773" s="319" t="s">
        <v>21</v>
      </c>
      <c r="C773" s="323"/>
      <c r="D773" s="324"/>
      <c r="E773" s="324"/>
      <c r="F773" s="324"/>
      <c r="G773" s="325"/>
      <c r="H773" s="325"/>
      <c r="I773" s="327"/>
      <c r="K773" s="323">
        <f t="shared" si="106"/>
        <v>767</v>
      </c>
      <c r="L773" s="324" t="s">
        <v>1</v>
      </c>
      <c r="M773" s="324">
        <v>11</v>
      </c>
      <c r="N773" s="324" t="s">
        <v>20</v>
      </c>
      <c r="O773" s="325">
        <v>20</v>
      </c>
      <c r="P773" s="325">
        <v>132</v>
      </c>
      <c r="Q773" s="327" t="s">
        <v>23</v>
      </c>
      <c r="S773" s="323"/>
      <c r="T773" s="324"/>
      <c r="U773" s="324"/>
      <c r="V773" s="324"/>
      <c r="W773" s="325"/>
      <c r="X773" s="325"/>
      <c r="Y773" s="327"/>
      <c r="AA773" s="341" t="str">
        <f t="shared" si="108"/>
        <v>x</v>
      </c>
      <c r="AB773" s="342" t="str">
        <f t="shared" si="108"/>
        <v>x</v>
      </c>
      <c r="AC773" s="343" t="str">
        <f t="shared" si="109"/>
        <v>x</v>
      </c>
      <c r="AD773" s="343" t="str">
        <f t="shared" si="109"/>
        <v>x</v>
      </c>
      <c r="AE773" s="342" t="str">
        <f t="shared" si="110"/>
        <v>x</v>
      </c>
      <c r="AF773" s="342">
        <f t="shared" si="110"/>
        <v>20</v>
      </c>
      <c r="AG773" s="343" t="str">
        <f t="shared" si="111"/>
        <v>x</v>
      </c>
      <c r="AH773" s="343">
        <f t="shared" si="111"/>
        <v>132</v>
      </c>
      <c r="AI773" s="342" t="str">
        <f t="shared" si="112"/>
        <v>x</v>
      </c>
      <c r="AJ773" s="342" t="str">
        <f t="shared" si="112"/>
        <v>x</v>
      </c>
      <c r="AK773" s="343" t="str">
        <f t="shared" si="113"/>
        <v>x</v>
      </c>
      <c r="AL773" s="348" t="str">
        <f t="shared" si="113"/>
        <v>x</v>
      </c>
      <c r="AN773" s="342" t="str">
        <f>IF(ISERROR(VLOOKUP($I773,'TB. Bantuan'!$C$3:$E$28,2,0)=0),"x",VLOOKUP($I773,'TB. Bantuan'!$C$3:$E$28,2,0))</f>
        <v>x</v>
      </c>
      <c r="AO773" s="342" t="str">
        <f>IF(ISERROR(VLOOKUP($Q773,'TB. Bantuan'!$C$3:$E$28,2,0)=0),"x",VLOOKUP($Q773,'TB. Bantuan'!$C$3:$E$28,2,0))</f>
        <v>N</v>
      </c>
      <c r="AP773" s="342" t="str">
        <f>IF(ISERROR(VLOOKUP($Y773,'TB. Bantuan'!$C$3:$E$28,2,0)=0),"x",VLOOKUP($Y773,'TB. Bantuan'!$C$3:$E$28,2,0))</f>
        <v>x</v>
      </c>
    </row>
    <row r="774" spans="2:42">
      <c r="B774" s="319" t="s">
        <v>21</v>
      </c>
      <c r="C774" s="323"/>
      <c r="D774" s="324"/>
      <c r="E774" s="324"/>
      <c r="F774" s="324"/>
      <c r="G774" s="325"/>
      <c r="H774" s="325"/>
      <c r="I774" s="327"/>
      <c r="K774" s="323">
        <f t="shared" si="106"/>
        <v>768</v>
      </c>
      <c r="L774" s="324" t="s">
        <v>1</v>
      </c>
      <c r="M774" s="324">
        <v>11</v>
      </c>
      <c r="N774" s="324" t="s">
        <v>20</v>
      </c>
      <c r="O774" s="325">
        <v>19</v>
      </c>
      <c r="P774" s="325">
        <v>112</v>
      </c>
      <c r="Q774" s="327" t="s">
        <v>23</v>
      </c>
      <c r="S774" s="323"/>
      <c r="T774" s="324"/>
      <c r="U774" s="324"/>
      <c r="V774" s="324"/>
      <c r="W774" s="325"/>
      <c r="X774" s="325"/>
      <c r="Y774" s="327"/>
      <c r="AA774" s="341" t="str">
        <f t="shared" si="108"/>
        <v>x</v>
      </c>
      <c r="AB774" s="342" t="str">
        <f t="shared" si="108"/>
        <v>x</v>
      </c>
      <c r="AC774" s="343" t="str">
        <f t="shared" si="109"/>
        <v>x</v>
      </c>
      <c r="AD774" s="343" t="str">
        <f t="shared" si="109"/>
        <v>x</v>
      </c>
      <c r="AE774" s="342" t="str">
        <f t="shared" si="110"/>
        <v>x</v>
      </c>
      <c r="AF774" s="342">
        <f t="shared" si="110"/>
        <v>19</v>
      </c>
      <c r="AG774" s="343" t="str">
        <f t="shared" si="111"/>
        <v>x</v>
      </c>
      <c r="AH774" s="343">
        <f t="shared" si="111"/>
        <v>112</v>
      </c>
      <c r="AI774" s="342" t="str">
        <f t="shared" si="112"/>
        <v>x</v>
      </c>
      <c r="AJ774" s="342" t="str">
        <f t="shared" si="112"/>
        <v>x</v>
      </c>
      <c r="AK774" s="343" t="str">
        <f t="shared" si="113"/>
        <v>x</v>
      </c>
      <c r="AL774" s="348" t="str">
        <f t="shared" si="113"/>
        <v>x</v>
      </c>
      <c r="AN774" s="342" t="str">
        <f>IF(ISERROR(VLOOKUP($I774,'TB. Bantuan'!$C$3:$E$28,2,0)=0),"x",VLOOKUP($I774,'TB. Bantuan'!$C$3:$E$28,2,0))</f>
        <v>x</v>
      </c>
      <c r="AO774" s="342" t="str">
        <f>IF(ISERROR(VLOOKUP($Q774,'TB. Bantuan'!$C$3:$E$28,2,0)=0),"x",VLOOKUP($Q774,'TB. Bantuan'!$C$3:$E$28,2,0))</f>
        <v>N</v>
      </c>
      <c r="AP774" s="342" t="str">
        <f>IF(ISERROR(VLOOKUP($Y774,'TB. Bantuan'!$C$3:$E$28,2,0)=0),"x",VLOOKUP($Y774,'TB. Bantuan'!$C$3:$E$28,2,0))</f>
        <v>x</v>
      </c>
    </row>
    <row r="775" spans="2:42">
      <c r="B775" s="319" t="s">
        <v>21</v>
      </c>
      <c r="C775" s="323"/>
      <c r="D775" s="324"/>
      <c r="E775" s="324"/>
      <c r="F775" s="324"/>
      <c r="G775" s="325"/>
      <c r="H775" s="325"/>
      <c r="I775" s="327"/>
      <c r="K775" s="323">
        <f t="shared" si="106"/>
        <v>769</v>
      </c>
      <c r="L775" s="324" t="s">
        <v>1</v>
      </c>
      <c r="M775" s="324">
        <v>11</v>
      </c>
      <c r="N775" s="324" t="s">
        <v>20</v>
      </c>
      <c r="O775" s="325">
        <v>25.5</v>
      </c>
      <c r="P775" s="325">
        <v>373</v>
      </c>
      <c r="Q775" s="327" t="s">
        <v>23</v>
      </c>
      <c r="S775" s="323"/>
      <c r="T775" s="324"/>
      <c r="U775" s="324"/>
      <c r="V775" s="324"/>
      <c r="W775" s="325"/>
      <c r="X775" s="325"/>
      <c r="Y775" s="327"/>
      <c r="AA775" s="341" t="str">
        <f t="shared" si="108"/>
        <v>x</v>
      </c>
      <c r="AB775" s="342" t="str">
        <f t="shared" si="108"/>
        <v>x</v>
      </c>
      <c r="AC775" s="343" t="str">
        <f t="shared" si="109"/>
        <v>x</v>
      </c>
      <c r="AD775" s="343" t="str">
        <f t="shared" si="109"/>
        <v>x</v>
      </c>
      <c r="AE775" s="342" t="str">
        <f t="shared" si="110"/>
        <v>x</v>
      </c>
      <c r="AF775" s="342">
        <f t="shared" si="110"/>
        <v>25.5</v>
      </c>
      <c r="AG775" s="343" t="str">
        <f t="shared" si="111"/>
        <v>x</v>
      </c>
      <c r="AH775" s="343">
        <f t="shared" si="111"/>
        <v>373</v>
      </c>
      <c r="AI775" s="342" t="str">
        <f t="shared" si="112"/>
        <v>x</v>
      </c>
      <c r="AJ775" s="342" t="str">
        <f t="shared" si="112"/>
        <v>x</v>
      </c>
      <c r="AK775" s="343" t="str">
        <f t="shared" si="113"/>
        <v>x</v>
      </c>
      <c r="AL775" s="348" t="str">
        <f t="shared" si="113"/>
        <v>x</v>
      </c>
      <c r="AN775" s="342" t="str">
        <f>IF(ISERROR(VLOOKUP($I775,'TB. Bantuan'!$C$3:$E$28,2,0)=0),"x",VLOOKUP($I775,'TB. Bantuan'!$C$3:$E$28,2,0))</f>
        <v>x</v>
      </c>
      <c r="AO775" s="342" t="str">
        <f>IF(ISERROR(VLOOKUP($Q775,'TB. Bantuan'!$C$3:$E$28,2,0)=0),"x",VLOOKUP($Q775,'TB. Bantuan'!$C$3:$E$28,2,0))</f>
        <v>N</v>
      </c>
      <c r="AP775" s="342" t="str">
        <f>IF(ISERROR(VLOOKUP($Y775,'TB. Bantuan'!$C$3:$E$28,2,0)=0),"x",VLOOKUP($Y775,'TB. Bantuan'!$C$3:$E$28,2,0))</f>
        <v>x</v>
      </c>
    </row>
    <row r="776" spans="2:42">
      <c r="B776" s="319" t="s">
        <v>21</v>
      </c>
      <c r="C776" s="323"/>
      <c r="D776" s="324"/>
      <c r="E776" s="324"/>
      <c r="F776" s="324"/>
      <c r="G776" s="325"/>
      <c r="H776" s="325"/>
      <c r="I776" s="327"/>
      <c r="K776" s="323">
        <f t="shared" si="106"/>
        <v>770</v>
      </c>
      <c r="L776" s="324" t="s">
        <v>1</v>
      </c>
      <c r="M776" s="324">
        <v>11</v>
      </c>
      <c r="N776" s="324" t="s">
        <v>20</v>
      </c>
      <c r="O776" s="325">
        <v>10</v>
      </c>
      <c r="P776" s="325">
        <v>104</v>
      </c>
      <c r="Q776" s="327" t="s">
        <v>24</v>
      </c>
      <c r="S776" s="323"/>
      <c r="T776" s="324"/>
      <c r="U776" s="324"/>
      <c r="V776" s="324"/>
      <c r="W776" s="325"/>
      <c r="X776" s="325"/>
      <c r="Y776" s="327"/>
      <c r="AA776" s="341" t="str">
        <f t="shared" ref="AA776:AB807" si="114">IF($F776=AA$5,$G776,"x")</f>
        <v>x</v>
      </c>
      <c r="AB776" s="342" t="str">
        <f t="shared" si="114"/>
        <v>x</v>
      </c>
      <c r="AC776" s="343" t="str">
        <f t="shared" ref="AC776:AD807" si="115">IF($F776=AC$5,$H776,"x")</f>
        <v>x</v>
      </c>
      <c r="AD776" s="343" t="str">
        <f t="shared" si="115"/>
        <v>x</v>
      </c>
      <c r="AE776" s="342" t="str">
        <f t="shared" ref="AE776:AF807" si="116">IF($N776=AE$5,$O776,"x")</f>
        <v>x</v>
      </c>
      <c r="AF776" s="342">
        <f t="shared" si="116"/>
        <v>10</v>
      </c>
      <c r="AG776" s="343" t="str">
        <f t="shared" ref="AG776:AH807" si="117">IF($N776=AG$5,$P776,"x")</f>
        <v>x</v>
      </c>
      <c r="AH776" s="343">
        <f t="shared" si="117"/>
        <v>104</v>
      </c>
      <c r="AI776" s="342" t="str">
        <f t="shared" ref="AI776:AJ807" si="118">IF($V776=AI$5,$W776,"x")</f>
        <v>x</v>
      </c>
      <c r="AJ776" s="342" t="str">
        <f t="shared" si="118"/>
        <v>x</v>
      </c>
      <c r="AK776" s="343" t="str">
        <f t="shared" ref="AK776:AL807" si="119">IF($V776=AK$5,$X776,"x")</f>
        <v>x</v>
      </c>
      <c r="AL776" s="348" t="str">
        <f t="shared" si="119"/>
        <v>x</v>
      </c>
      <c r="AN776" s="342" t="str">
        <f>IF(ISERROR(VLOOKUP($I776,'TB. Bantuan'!$C$3:$E$28,2,0)=0),"x",VLOOKUP($I776,'TB. Bantuan'!$C$3:$E$28,2,0))</f>
        <v>x</v>
      </c>
      <c r="AO776" s="342" t="str">
        <f>IF(ISERROR(VLOOKUP($Q776,'TB. Bantuan'!$C$3:$E$28,2,0)=0),"x",VLOOKUP($Q776,'TB. Bantuan'!$C$3:$E$28,2,0))</f>
        <v>DT</v>
      </c>
      <c r="AP776" s="342" t="str">
        <f>IF(ISERROR(VLOOKUP($Y776,'TB. Bantuan'!$C$3:$E$28,2,0)=0),"x",VLOOKUP($Y776,'TB. Bantuan'!$C$3:$E$28,2,0))</f>
        <v>x</v>
      </c>
    </row>
    <row r="777" spans="2:42">
      <c r="B777" s="319" t="s">
        <v>21</v>
      </c>
      <c r="C777" s="323"/>
      <c r="D777" s="324"/>
      <c r="E777" s="324"/>
      <c r="F777" s="324"/>
      <c r="G777" s="325"/>
      <c r="H777" s="325"/>
      <c r="I777" s="327"/>
      <c r="K777" s="323">
        <f t="shared" ref="K777:K778" si="120">K776+1</f>
        <v>771</v>
      </c>
      <c r="L777" s="324" t="s">
        <v>1</v>
      </c>
      <c r="M777" s="324">
        <v>11</v>
      </c>
      <c r="N777" s="324" t="s">
        <v>20</v>
      </c>
      <c r="O777" s="325">
        <v>13</v>
      </c>
      <c r="P777" s="325">
        <v>160</v>
      </c>
      <c r="Q777" s="327" t="s">
        <v>23</v>
      </c>
      <c r="S777" s="323"/>
      <c r="T777" s="324"/>
      <c r="U777" s="324"/>
      <c r="V777" s="324"/>
      <c r="W777" s="325"/>
      <c r="X777" s="325"/>
      <c r="Y777" s="327"/>
      <c r="AA777" s="341" t="str">
        <f t="shared" si="114"/>
        <v>x</v>
      </c>
      <c r="AB777" s="342" t="str">
        <f t="shared" si="114"/>
        <v>x</v>
      </c>
      <c r="AC777" s="343" t="str">
        <f t="shared" si="115"/>
        <v>x</v>
      </c>
      <c r="AD777" s="343" t="str">
        <f t="shared" si="115"/>
        <v>x</v>
      </c>
      <c r="AE777" s="342" t="str">
        <f t="shared" si="116"/>
        <v>x</v>
      </c>
      <c r="AF777" s="342">
        <f t="shared" si="116"/>
        <v>13</v>
      </c>
      <c r="AG777" s="343" t="str">
        <f t="shared" si="117"/>
        <v>x</v>
      </c>
      <c r="AH777" s="343">
        <f t="shared" si="117"/>
        <v>160</v>
      </c>
      <c r="AI777" s="342" t="str">
        <f t="shared" si="118"/>
        <v>x</v>
      </c>
      <c r="AJ777" s="342" t="str">
        <f t="shared" si="118"/>
        <v>x</v>
      </c>
      <c r="AK777" s="343" t="str">
        <f t="shared" si="119"/>
        <v>x</v>
      </c>
      <c r="AL777" s="348" t="str">
        <f t="shared" si="119"/>
        <v>x</v>
      </c>
      <c r="AN777" s="342" t="str">
        <f>IF(ISERROR(VLOOKUP($I777,'TB. Bantuan'!$C$3:$E$28,2,0)=0),"x",VLOOKUP($I777,'TB. Bantuan'!$C$3:$E$28,2,0))</f>
        <v>x</v>
      </c>
      <c r="AO777" s="342" t="str">
        <f>IF(ISERROR(VLOOKUP($Q777,'TB. Bantuan'!$C$3:$E$28,2,0)=0),"x",VLOOKUP($Q777,'TB. Bantuan'!$C$3:$E$28,2,0))</f>
        <v>N</v>
      </c>
      <c r="AP777" s="342" t="str">
        <f>IF(ISERROR(VLOOKUP($Y777,'TB. Bantuan'!$C$3:$E$28,2,0)=0),"x",VLOOKUP($Y777,'TB. Bantuan'!$C$3:$E$28,2,0))</f>
        <v>x</v>
      </c>
    </row>
    <row r="778" spans="2:42">
      <c r="B778" s="319" t="s">
        <v>21</v>
      </c>
      <c r="C778" s="323"/>
      <c r="D778" s="324"/>
      <c r="E778" s="324"/>
      <c r="F778" s="324"/>
      <c r="G778" s="325"/>
      <c r="H778" s="325"/>
      <c r="I778" s="327"/>
      <c r="K778" s="323">
        <f t="shared" si="120"/>
        <v>772</v>
      </c>
      <c r="L778" s="324" t="s">
        <v>1</v>
      </c>
      <c r="M778" s="324">
        <v>11</v>
      </c>
      <c r="N778" s="324" t="s">
        <v>20</v>
      </c>
      <c r="O778" s="325">
        <v>13</v>
      </c>
      <c r="P778" s="325">
        <v>127</v>
      </c>
      <c r="Q778" s="327" t="s">
        <v>23</v>
      </c>
      <c r="S778" s="323"/>
      <c r="T778" s="324"/>
      <c r="U778" s="324"/>
      <c r="V778" s="324"/>
      <c r="W778" s="325"/>
      <c r="X778" s="325"/>
      <c r="Y778" s="327"/>
      <c r="AA778" s="341" t="str">
        <f t="shared" si="114"/>
        <v>x</v>
      </c>
      <c r="AB778" s="342" t="str">
        <f t="shared" si="114"/>
        <v>x</v>
      </c>
      <c r="AC778" s="343" t="str">
        <f t="shared" si="115"/>
        <v>x</v>
      </c>
      <c r="AD778" s="343" t="str">
        <f t="shared" si="115"/>
        <v>x</v>
      </c>
      <c r="AE778" s="342" t="str">
        <f t="shared" si="116"/>
        <v>x</v>
      </c>
      <c r="AF778" s="342">
        <f t="shared" si="116"/>
        <v>13</v>
      </c>
      <c r="AG778" s="343" t="str">
        <f t="shared" si="117"/>
        <v>x</v>
      </c>
      <c r="AH778" s="343">
        <f t="shared" si="117"/>
        <v>127</v>
      </c>
      <c r="AI778" s="342" t="str">
        <f t="shared" si="118"/>
        <v>x</v>
      </c>
      <c r="AJ778" s="342" t="str">
        <f t="shared" si="118"/>
        <v>x</v>
      </c>
      <c r="AK778" s="343" t="str">
        <f t="shared" si="119"/>
        <v>x</v>
      </c>
      <c r="AL778" s="348" t="str">
        <f t="shared" si="119"/>
        <v>x</v>
      </c>
      <c r="AN778" s="342" t="str">
        <f>IF(ISERROR(VLOOKUP($I778,'TB. Bantuan'!$C$3:$E$28,2,0)=0),"x",VLOOKUP($I778,'TB. Bantuan'!$C$3:$E$28,2,0))</f>
        <v>x</v>
      </c>
      <c r="AO778" s="342" t="str">
        <f>IF(ISERROR(VLOOKUP($Q778,'TB. Bantuan'!$C$3:$E$28,2,0)=0),"x",VLOOKUP($Q778,'TB. Bantuan'!$C$3:$E$28,2,0))</f>
        <v>N</v>
      </c>
      <c r="AP778" s="342" t="str">
        <f>IF(ISERROR(VLOOKUP($Y778,'TB. Bantuan'!$C$3:$E$28,2,0)=0),"x",VLOOKUP($Y778,'TB. Bantuan'!$C$3:$E$28,2,0))</f>
        <v>x</v>
      </c>
    </row>
    <row r="779" spans="2:42">
      <c r="B779" s="319" t="s">
        <v>21</v>
      </c>
      <c r="C779" s="323"/>
      <c r="D779" s="324"/>
      <c r="E779" s="324"/>
      <c r="F779" s="324"/>
      <c r="G779" s="325"/>
      <c r="H779" s="325"/>
      <c r="I779" s="327"/>
      <c r="K779" s="323">
        <f t="shared" ref="K779:K816" si="121">K778+1</f>
        <v>773</v>
      </c>
      <c r="L779" s="324" t="s">
        <v>1</v>
      </c>
      <c r="M779" s="324">
        <v>11</v>
      </c>
      <c r="N779" s="324" t="s">
        <v>20</v>
      </c>
      <c r="O779" s="325">
        <v>21</v>
      </c>
      <c r="P779" s="325">
        <v>222</v>
      </c>
      <c r="Q779" s="327" t="s">
        <v>23</v>
      </c>
      <c r="S779" s="323"/>
      <c r="T779" s="324"/>
      <c r="U779" s="324"/>
      <c r="V779" s="324"/>
      <c r="W779" s="325"/>
      <c r="X779" s="325"/>
      <c r="Y779" s="327"/>
      <c r="AA779" s="341" t="str">
        <f t="shared" si="114"/>
        <v>x</v>
      </c>
      <c r="AB779" s="342" t="str">
        <f t="shared" si="114"/>
        <v>x</v>
      </c>
      <c r="AC779" s="343" t="str">
        <f t="shared" si="115"/>
        <v>x</v>
      </c>
      <c r="AD779" s="343" t="str">
        <f t="shared" si="115"/>
        <v>x</v>
      </c>
      <c r="AE779" s="342" t="str">
        <f t="shared" si="116"/>
        <v>x</v>
      </c>
      <c r="AF779" s="342">
        <f t="shared" si="116"/>
        <v>21</v>
      </c>
      <c r="AG779" s="343" t="str">
        <f t="shared" si="117"/>
        <v>x</v>
      </c>
      <c r="AH779" s="343">
        <f t="shared" si="117"/>
        <v>222</v>
      </c>
      <c r="AI779" s="342" t="str">
        <f t="shared" si="118"/>
        <v>x</v>
      </c>
      <c r="AJ779" s="342" t="str">
        <f t="shared" si="118"/>
        <v>x</v>
      </c>
      <c r="AK779" s="343" t="str">
        <f t="shared" si="119"/>
        <v>x</v>
      </c>
      <c r="AL779" s="348" t="str">
        <f t="shared" si="119"/>
        <v>x</v>
      </c>
      <c r="AN779" s="342" t="str">
        <f>IF(ISERROR(VLOOKUP($I779,'TB. Bantuan'!$C$3:$E$28,2,0)=0),"x",VLOOKUP($I779,'TB. Bantuan'!$C$3:$E$28,2,0))</f>
        <v>x</v>
      </c>
      <c r="AO779" s="342" t="str">
        <f>IF(ISERROR(VLOOKUP($Q779,'TB. Bantuan'!$C$3:$E$28,2,0)=0),"x",VLOOKUP($Q779,'TB. Bantuan'!$C$3:$E$28,2,0))</f>
        <v>N</v>
      </c>
      <c r="AP779" s="342" t="str">
        <f>IF(ISERROR(VLOOKUP($Y779,'TB. Bantuan'!$C$3:$E$28,2,0)=0),"x",VLOOKUP($Y779,'TB. Bantuan'!$C$3:$E$28,2,0))</f>
        <v>x</v>
      </c>
    </row>
    <row r="780" spans="2:42">
      <c r="B780" s="319" t="s">
        <v>21</v>
      </c>
      <c r="C780" s="323"/>
      <c r="D780" s="324"/>
      <c r="E780" s="324"/>
      <c r="F780" s="324"/>
      <c r="G780" s="325"/>
      <c r="H780" s="325"/>
      <c r="I780" s="327"/>
      <c r="K780" s="323">
        <f t="shared" si="121"/>
        <v>774</v>
      </c>
      <c r="L780" s="324" t="s">
        <v>1</v>
      </c>
      <c r="M780" s="324">
        <v>11</v>
      </c>
      <c r="N780" s="324" t="s">
        <v>20</v>
      </c>
      <c r="O780" s="325">
        <v>22</v>
      </c>
      <c r="P780" s="325">
        <v>291</v>
      </c>
      <c r="Q780" s="327" t="s">
        <v>23</v>
      </c>
      <c r="S780" s="323"/>
      <c r="T780" s="324"/>
      <c r="U780" s="324"/>
      <c r="V780" s="324"/>
      <c r="W780" s="325"/>
      <c r="X780" s="325"/>
      <c r="Y780" s="327"/>
      <c r="AA780" s="341" t="str">
        <f t="shared" si="114"/>
        <v>x</v>
      </c>
      <c r="AB780" s="342" t="str">
        <f t="shared" si="114"/>
        <v>x</v>
      </c>
      <c r="AC780" s="343" t="str">
        <f t="shared" si="115"/>
        <v>x</v>
      </c>
      <c r="AD780" s="343" t="str">
        <f t="shared" si="115"/>
        <v>x</v>
      </c>
      <c r="AE780" s="342" t="str">
        <f t="shared" si="116"/>
        <v>x</v>
      </c>
      <c r="AF780" s="342">
        <f t="shared" si="116"/>
        <v>22</v>
      </c>
      <c r="AG780" s="343" t="str">
        <f t="shared" si="117"/>
        <v>x</v>
      </c>
      <c r="AH780" s="343">
        <f t="shared" si="117"/>
        <v>291</v>
      </c>
      <c r="AI780" s="342" t="str">
        <f t="shared" si="118"/>
        <v>x</v>
      </c>
      <c r="AJ780" s="342" t="str">
        <f t="shared" si="118"/>
        <v>x</v>
      </c>
      <c r="AK780" s="343" t="str">
        <f t="shared" si="119"/>
        <v>x</v>
      </c>
      <c r="AL780" s="348" t="str">
        <f t="shared" si="119"/>
        <v>x</v>
      </c>
      <c r="AN780" s="342" t="str">
        <f>IF(ISERROR(VLOOKUP($I780,'TB. Bantuan'!$C$3:$E$28,2,0)=0),"x",VLOOKUP($I780,'TB. Bantuan'!$C$3:$E$28,2,0))</f>
        <v>x</v>
      </c>
      <c r="AO780" s="342" t="str">
        <f>IF(ISERROR(VLOOKUP($Q780,'TB. Bantuan'!$C$3:$E$28,2,0)=0),"x",VLOOKUP($Q780,'TB. Bantuan'!$C$3:$E$28,2,0))</f>
        <v>N</v>
      </c>
      <c r="AP780" s="342" t="str">
        <f>IF(ISERROR(VLOOKUP($Y780,'TB. Bantuan'!$C$3:$E$28,2,0)=0),"x",VLOOKUP($Y780,'TB. Bantuan'!$C$3:$E$28,2,0))</f>
        <v>x</v>
      </c>
    </row>
    <row r="781" spans="2:42">
      <c r="B781" s="319" t="s">
        <v>21</v>
      </c>
      <c r="C781" s="323"/>
      <c r="D781" s="324"/>
      <c r="E781" s="324"/>
      <c r="F781" s="324"/>
      <c r="G781" s="325"/>
      <c r="H781" s="325"/>
      <c r="I781" s="327"/>
      <c r="K781" s="323">
        <f t="shared" si="121"/>
        <v>775</v>
      </c>
      <c r="L781" s="324" t="s">
        <v>1</v>
      </c>
      <c r="M781" s="324">
        <v>11</v>
      </c>
      <c r="N781" s="324" t="s">
        <v>20</v>
      </c>
      <c r="O781" s="325">
        <v>22</v>
      </c>
      <c r="P781" s="325">
        <v>263</v>
      </c>
      <c r="Q781" s="327" t="s">
        <v>23</v>
      </c>
      <c r="S781" s="323"/>
      <c r="T781" s="324"/>
      <c r="U781" s="324"/>
      <c r="V781" s="324"/>
      <c r="W781" s="325"/>
      <c r="X781" s="325"/>
      <c r="Y781" s="327"/>
      <c r="AA781" s="341" t="str">
        <f t="shared" si="114"/>
        <v>x</v>
      </c>
      <c r="AB781" s="342" t="str">
        <f t="shared" si="114"/>
        <v>x</v>
      </c>
      <c r="AC781" s="343" t="str">
        <f t="shared" si="115"/>
        <v>x</v>
      </c>
      <c r="AD781" s="343" t="str">
        <f t="shared" si="115"/>
        <v>x</v>
      </c>
      <c r="AE781" s="342" t="str">
        <f t="shared" si="116"/>
        <v>x</v>
      </c>
      <c r="AF781" s="342">
        <f t="shared" si="116"/>
        <v>22</v>
      </c>
      <c r="AG781" s="343" t="str">
        <f t="shared" si="117"/>
        <v>x</v>
      </c>
      <c r="AH781" s="343">
        <f t="shared" si="117"/>
        <v>263</v>
      </c>
      <c r="AI781" s="342" t="str">
        <f t="shared" si="118"/>
        <v>x</v>
      </c>
      <c r="AJ781" s="342" t="str">
        <f t="shared" si="118"/>
        <v>x</v>
      </c>
      <c r="AK781" s="343" t="str">
        <f t="shared" si="119"/>
        <v>x</v>
      </c>
      <c r="AL781" s="348" t="str">
        <f t="shared" si="119"/>
        <v>x</v>
      </c>
      <c r="AN781" s="342" t="str">
        <f>IF(ISERROR(VLOOKUP($I781,'TB. Bantuan'!$C$3:$E$28,2,0)=0),"x",VLOOKUP($I781,'TB. Bantuan'!$C$3:$E$28,2,0))</f>
        <v>x</v>
      </c>
      <c r="AO781" s="342" t="str">
        <f>IF(ISERROR(VLOOKUP($Q781,'TB. Bantuan'!$C$3:$E$28,2,0)=0),"x",VLOOKUP($Q781,'TB. Bantuan'!$C$3:$E$28,2,0))</f>
        <v>N</v>
      </c>
      <c r="AP781" s="342" t="str">
        <f>IF(ISERROR(VLOOKUP($Y781,'TB. Bantuan'!$C$3:$E$28,2,0)=0),"x",VLOOKUP($Y781,'TB. Bantuan'!$C$3:$E$28,2,0))</f>
        <v>x</v>
      </c>
    </row>
    <row r="782" spans="2:42">
      <c r="B782" s="319" t="s">
        <v>21</v>
      </c>
      <c r="C782" s="323"/>
      <c r="D782" s="324"/>
      <c r="E782" s="324"/>
      <c r="F782" s="324"/>
      <c r="G782" s="325"/>
      <c r="H782" s="325"/>
      <c r="I782" s="327"/>
      <c r="K782" s="323">
        <f t="shared" si="121"/>
        <v>776</v>
      </c>
      <c r="L782" s="324" t="s">
        <v>1</v>
      </c>
      <c r="M782" s="324">
        <v>11</v>
      </c>
      <c r="N782" s="324" t="s">
        <v>20</v>
      </c>
      <c r="O782" s="325">
        <v>16</v>
      </c>
      <c r="P782" s="325">
        <v>147</v>
      </c>
      <c r="Q782" s="327" t="s">
        <v>23</v>
      </c>
      <c r="S782" s="323"/>
      <c r="T782" s="324"/>
      <c r="U782" s="324"/>
      <c r="V782" s="324"/>
      <c r="W782" s="325"/>
      <c r="X782" s="325"/>
      <c r="Y782" s="327"/>
      <c r="AA782" s="341" t="str">
        <f t="shared" si="114"/>
        <v>x</v>
      </c>
      <c r="AB782" s="342" t="str">
        <f t="shared" si="114"/>
        <v>x</v>
      </c>
      <c r="AC782" s="343" t="str">
        <f t="shared" si="115"/>
        <v>x</v>
      </c>
      <c r="AD782" s="343" t="str">
        <f t="shared" si="115"/>
        <v>x</v>
      </c>
      <c r="AE782" s="342" t="str">
        <f t="shared" si="116"/>
        <v>x</v>
      </c>
      <c r="AF782" s="342">
        <f t="shared" si="116"/>
        <v>16</v>
      </c>
      <c r="AG782" s="343" t="str">
        <f t="shared" si="117"/>
        <v>x</v>
      </c>
      <c r="AH782" s="343">
        <f t="shared" si="117"/>
        <v>147</v>
      </c>
      <c r="AI782" s="342" t="str">
        <f t="shared" si="118"/>
        <v>x</v>
      </c>
      <c r="AJ782" s="342" t="str">
        <f t="shared" si="118"/>
        <v>x</v>
      </c>
      <c r="AK782" s="343" t="str">
        <f t="shared" si="119"/>
        <v>x</v>
      </c>
      <c r="AL782" s="348" t="str">
        <f t="shared" si="119"/>
        <v>x</v>
      </c>
      <c r="AN782" s="342" t="str">
        <f>IF(ISERROR(VLOOKUP($I782,'TB. Bantuan'!$C$3:$E$28,2,0)=0),"x",VLOOKUP($I782,'TB. Bantuan'!$C$3:$E$28,2,0))</f>
        <v>x</v>
      </c>
      <c r="AO782" s="342" t="str">
        <f>IF(ISERROR(VLOOKUP($Q782,'TB. Bantuan'!$C$3:$E$28,2,0)=0),"x",VLOOKUP($Q782,'TB. Bantuan'!$C$3:$E$28,2,0))</f>
        <v>N</v>
      </c>
      <c r="AP782" s="342" t="str">
        <f>IF(ISERROR(VLOOKUP($Y782,'TB. Bantuan'!$C$3:$E$28,2,0)=0),"x",VLOOKUP($Y782,'TB. Bantuan'!$C$3:$E$28,2,0))</f>
        <v>x</v>
      </c>
    </row>
    <row r="783" spans="2:42">
      <c r="B783" s="319" t="s">
        <v>21</v>
      </c>
      <c r="C783" s="323"/>
      <c r="D783" s="324"/>
      <c r="E783" s="324"/>
      <c r="F783" s="324"/>
      <c r="G783" s="325"/>
      <c r="H783" s="325"/>
      <c r="I783" s="327"/>
      <c r="K783" s="323">
        <f t="shared" si="121"/>
        <v>777</v>
      </c>
      <c r="L783" s="324" t="s">
        <v>1</v>
      </c>
      <c r="M783" s="324">
        <v>11</v>
      </c>
      <c r="N783" s="324" t="s">
        <v>20</v>
      </c>
      <c r="O783" s="325">
        <v>20</v>
      </c>
      <c r="P783" s="325">
        <v>231</v>
      </c>
      <c r="Q783" s="327" t="s">
        <v>23</v>
      </c>
      <c r="S783" s="323"/>
      <c r="T783" s="324"/>
      <c r="U783" s="324"/>
      <c r="V783" s="324"/>
      <c r="W783" s="325"/>
      <c r="X783" s="325"/>
      <c r="Y783" s="327"/>
      <c r="AA783" s="341" t="str">
        <f t="shared" si="114"/>
        <v>x</v>
      </c>
      <c r="AB783" s="342" t="str">
        <f t="shared" si="114"/>
        <v>x</v>
      </c>
      <c r="AC783" s="343" t="str">
        <f t="shared" si="115"/>
        <v>x</v>
      </c>
      <c r="AD783" s="343" t="str">
        <f t="shared" si="115"/>
        <v>x</v>
      </c>
      <c r="AE783" s="342" t="str">
        <f t="shared" si="116"/>
        <v>x</v>
      </c>
      <c r="AF783" s="342">
        <f t="shared" si="116"/>
        <v>20</v>
      </c>
      <c r="AG783" s="343" t="str">
        <f t="shared" si="117"/>
        <v>x</v>
      </c>
      <c r="AH783" s="343">
        <f t="shared" si="117"/>
        <v>231</v>
      </c>
      <c r="AI783" s="342" t="str">
        <f t="shared" si="118"/>
        <v>x</v>
      </c>
      <c r="AJ783" s="342" t="str">
        <f t="shared" si="118"/>
        <v>x</v>
      </c>
      <c r="AK783" s="343" t="str">
        <f t="shared" si="119"/>
        <v>x</v>
      </c>
      <c r="AL783" s="348" t="str">
        <f t="shared" si="119"/>
        <v>x</v>
      </c>
      <c r="AN783" s="342" t="str">
        <f>IF(ISERROR(VLOOKUP($I783,'TB. Bantuan'!$C$3:$E$28,2,0)=0),"x",VLOOKUP($I783,'TB. Bantuan'!$C$3:$E$28,2,0))</f>
        <v>x</v>
      </c>
      <c r="AO783" s="342" t="str">
        <f>IF(ISERROR(VLOOKUP($Q783,'TB. Bantuan'!$C$3:$E$28,2,0)=0),"x",VLOOKUP($Q783,'TB. Bantuan'!$C$3:$E$28,2,0))</f>
        <v>N</v>
      </c>
      <c r="AP783" s="342" t="str">
        <f>IF(ISERROR(VLOOKUP($Y783,'TB. Bantuan'!$C$3:$E$28,2,0)=0),"x",VLOOKUP($Y783,'TB. Bantuan'!$C$3:$E$28,2,0))</f>
        <v>x</v>
      </c>
    </row>
    <row r="784" spans="2:42">
      <c r="B784" s="319" t="s">
        <v>21</v>
      </c>
      <c r="C784" s="323"/>
      <c r="D784" s="324"/>
      <c r="E784" s="324"/>
      <c r="F784" s="324"/>
      <c r="G784" s="325"/>
      <c r="H784" s="325"/>
      <c r="I784" s="327"/>
      <c r="K784" s="323">
        <f t="shared" si="121"/>
        <v>778</v>
      </c>
      <c r="L784" s="324" t="s">
        <v>1</v>
      </c>
      <c r="M784" s="324">
        <v>11</v>
      </c>
      <c r="N784" s="324" t="s">
        <v>20</v>
      </c>
      <c r="O784" s="325">
        <v>27</v>
      </c>
      <c r="P784" s="325">
        <v>297</v>
      </c>
      <c r="Q784" s="327" t="s">
        <v>23</v>
      </c>
      <c r="S784" s="323"/>
      <c r="T784" s="324"/>
      <c r="U784" s="324"/>
      <c r="V784" s="324"/>
      <c r="W784" s="325"/>
      <c r="X784" s="325"/>
      <c r="Y784" s="327"/>
      <c r="AA784" s="341" t="str">
        <f t="shared" si="114"/>
        <v>x</v>
      </c>
      <c r="AB784" s="342" t="str">
        <f t="shared" si="114"/>
        <v>x</v>
      </c>
      <c r="AC784" s="343" t="str">
        <f t="shared" si="115"/>
        <v>x</v>
      </c>
      <c r="AD784" s="343" t="str">
        <f t="shared" si="115"/>
        <v>x</v>
      </c>
      <c r="AE784" s="342" t="str">
        <f t="shared" si="116"/>
        <v>x</v>
      </c>
      <c r="AF784" s="342">
        <f t="shared" si="116"/>
        <v>27</v>
      </c>
      <c r="AG784" s="343" t="str">
        <f t="shared" si="117"/>
        <v>x</v>
      </c>
      <c r="AH784" s="343">
        <f t="shared" si="117"/>
        <v>297</v>
      </c>
      <c r="AI784" s="342" t="str">
        <f t="shared" si="118"/>
        <v>x</v>
      </c>
      <c r="AJ784" s="342" t="str">
        <f t="shared" si="118"/>
        <v>x</v>
      </c>
      <c r="AK784" s="343" t="str">
        <f t="shared" si="119"/>
        <v>x</v>
      </c>
      <c r="AL784" s="348" t="str">
        <f t="shared" si="119"/>
        <v>x</v>
      </c>
      <c r="AN784" s="342" t="str">
        <f>IF(ISERROR(VLOOKUP($I784,'TB. Bantuan'!$C$3:$E$28,2,0)=0),"x",VLOOKUP($I784,'TB. Bantuan'!$C$3:$E$28,2,0))</f>
        <v>x</v>
      </c>
      <c r="AO784" s="342" t="str">
        <f>IF(ISERROR(VLOOKUP($Q784,'TB. Bantuan'!$C$3:$E$28,2,0)=0),"x",VLOOKUP($Q784,'TB. Bantuan'!$C$3:$E$28,2,0))</f>
        <v>N</v>
      </c>
      <c r="AP784" s="342" t="str">
        <f>IF(ISERROR(VLOOKUP($Y784,'TB. Bantuan'!$C$3:$E$28,2,0)=0),"x",VLOOKUP($Y784,'TB. Bantuan'!$C$3:$E$28,2,0))</f>
        <v>x</v>
      </c>
    </row>
    <row r="785" spans="2:42">
      <c r="B785" s="319" t="s">
        <v>21</v>
      </c>
      <c r="C785" s="323"/>
      <c r="D785" s="324"/>
      <c r="E785" s="324"/>
      <c r="F785" s="324"/>
      <c r="G785" s="325"/>
      <c r="H785" s="325"/>
      <c r="I785" s="327"/>
      <c r="K785" s="323">
        <f t="shared" si="121"/>
        <v>779</v>
      </c>
      <c r="L785" s="324" t="s">
        <v>1</v>
      </c>
      <c r="M785" s="324">
        <v>11</v>
      </c>
      <c r="N785" s="324" t="s">
        <v>20</v>
      </c>
      <c r="O785" s="325">
        <v>21</v>
      </c>
      <c r="P785" s="325">
        <v>246</v>
      </c>
      <c r="Q785" s="327" t="s">
        <v>23</v>
      </c>
      <c r="S785" s="323"/>
      <c r="T785" s="324"/>
      <c r="U785" s="324"/>
      <c r="V785" s="324"/>
      <c r="W785" s="325"/>
      <c r="X785" s="325"/>
      <c r="Y785" s="327"/>
      <c r="AA785" s="341" t="str">
        <f t="shared" si="114"/>
        <v>x</v>
      </c>
      <c r="AB785" s="342" t="str">
        <f t="shared" si="114"/>
        <v>x</v>
      </c>
      <c r="AC785" s="343" t="str">
        <f t="shared" si="115"/>
        <v>x</v>
      </c>
      <c r="AD785" s="343" t="str">
        <f t="shared" si="115"/>
        <v>x</v>
      </c>
      <c r="AE785" s="342" t="str">
        <f t="shared" si="116"/>
        <v>x</v>
      </c>
      <c r="AF785" s="342">
        <f t="shared" si="116"/>
        <v>21</v>
      </c>
      <c r="AG785" s="343" t="str">
        <f t="shared" si="117"/>
        <v>x</v>
      </c>
      <c r="AH785" s="343">
        <f t="shared" si="117"/>
        <v>246</v>
      </c>
      <c r="AI785" s="342" t="str">
        <f t="shared" si="118"/>
        <v>x</v>
      </c>
      <c r="AJ785" s="342" t="str">
        <f t="shared" si="118"/>
        <v>x</v>
      </c>
      <c r="AK785" s="343" t="str">
        <f t="shared" si="119"/>
        <v>x</v>
      </c>
      <c r="AL785" s="348" t="str">
        <f t="shared" si="119"/>
        <v>x</v>
      </c>
      <c r="AN785" s="342" t="str">
        <f>IF(ISERROR(VLOOKUP($I785,'TB. Bantuan'!$C$3:$E$28,2,0)=0),"x",VLOOKUP($I785,'TB. Bantuan'!$C$3:$E$28,2,0))</f>
        <v>x</v>
      </c>
      <c r="AO785" s="342" t="str">
        <f>IF(ISERROR(VLOOKUP($Q785,'TB. Bantuan'!$C$3:$E$28,2,0)=0),"x",VLOOKUP($Q785,'TB. Bantuan'!$C$3:$E$28,2,0))</f>
        <v>N</v>
      </c>
      <c r="AP785" s="342" t="str">
        <f>IF(ISERROR(VLOOKUP($Y785,'TB. Bantuan'!$C$3:$E$28,2,0)=0),"x",VLOOKUP($Y785,'TB. Bantuan'!$C$3:$E$28,2,0))</f>
        <v>x</v>
      </c>
    </row>
    <row r="786" spans="2:42">
      <c r="B786" s="319" t="s">
        <v>21</v>
      </c>
      <c r="C786" s="323"/>
      <c r="D786" s="324"/>
      <c r="E786" s="324"/>
      <c r="F786" s="324"/>
      <c r="G786" s="325"/>
      <c r="H786" s="325"/>
      <c r="I786" s="327"/>
      <c r="K786" s="323">
        <f t="shared" si="121"/>
        <v>780</v>
      </c>
      <c r="L786" s="324" t="s">
        <v>1</v>
      </c>
      <c r="M786" s="324">
        <v>11</v>
      </c>
      <c r="N786" s="324" t="s">
        <v>20</v>
      </c>
      <c r="O786" s="325">
        <v>21</v>
      </c>
      <c r="P786" s="325">
        <v>166</v>
      </c>
      <c r="Q786" s="327" t="s">
        <v>23</v>
      </c>
      <c r="S786" s="323"/>
      <c r="T786" s="324"/>
      <c r="U786" s="324"/>
      <c r="V786" s="324"/>
      <c r="W786" s="325"/>
      <c r="X786" s="325"/>
      <c r="Y786" s="327"/>
      <c r="AA786" s="341" t="str">
        <f t="shared" si="114"/>
        <v>x</v>
      </c>
      <c r="AB786" s="342" t="str">
        <f t="shared" si="114"/>
        <v>x</v>
      </c>
      <c r="AC786" s="343" t="str">
        <f t="shared" si="115"/>
        <v>x</v>
      </c>
      <c r="AD786" s="343" t="str">
        <f t="shared" si="115"/>
        <v>x</v>
      </c>
      <c r="AE786" s="342" t="str">
        <f t="shared" si="116"/>
        <v>x</v>
      </c>
      <c r="AF786" s="342">
        <f t="shared" si="116"/>
        <v>21</v>
      </c>
      <c r="AG786" s="343" t="str">
        <f t="shared" si="117"/>
        <v>x</v>
      </c>
      <c r="AH786" s="343">
        <f t="shared" si="117"/>
        <v>166</v>
      </c>
      <c r="AI786" s="342" t="str">
        <f t="shared" si="118"/>
        <v>x</v>
      </c>
      <c r="AJ786" s="342" t="str">
        <f t="shared" si="118"/>
        <v>x</v>
      </c>
      <c r="AK786" s="343" t="str">
        <f t="shared" si="119"/>
        <v>x</v>
      </c>
      <c r="AL786" s="348" t="str">
        <f t="shared" si="119"/>
        <v>x</v>
      </c>
      <c r="AN786" s="342" t="str">
        <f>IF(ISERROR(VLOOKUP($I786,'TB. Bantuan'!$C$3:$E$28,2,0)=0),"x",VLOOKUP($I786,'TB. Bantuan'!$C$3:$E$28,2,0))</f>
        <v>x</v>
      </c>
      <c r="AO786" s="342" t="str">
        <f>IF(ISERROR(VLOOKUP($Q786,'TB. Bantuan'!$C$3:$E$28,2,0)=0),"x",VLOOKUP($Q786,'TB. Bantuan'!$C$3:$E$28,2,0))</f>
        <v>N</v>
      </c>
      <c r="AP786" s="342" t="str">
        <f>IF(ISERROR(VLOOKUP($Y786,'TB. Bantuan'!$C$3:$E$28,2,0)=0),"x",VLOOKUP($Y786,'TB. Bantuan'!$C$3:$E$28,2,0))</f>
        <v>x</v>
      </c>
    </row>
    <row r="787" spans="2:42">
      <c r="B787" s="319" t="s">
        <v>21</v>
      </c>
      <c r="C787" s="323"/>
      <c r="D787" s="324"/>
      <c r="E787" s="324"/>
      <c r="F787" s="324"/>
      <c r="G787" s="325"/>
      <c r="H787" s="325"/>
      <c r="I787" s="327"/>
      <c r="K787" s="323">
        <f t="shared" si="121"/>
        <v>781</v>
      </c>
      <c r="L787" s="324" t="s">
        <v>1</v>
      </c>
      <c r="M787" s="324">
        <v>11</v>
      </c>
      <c r="N787" s="324" t="s">
        <v>20</v>
      </c>
      <c r="O787" s="325">
        <v>17</v>
      </c>
      <c r="P787" s="325">
        <v>97</v>
      </c>
      <c r="Q787" s="327" t="s">
        <v>23</v>
      </c>
      <c r="S787" s="323"/>
      <c r="T787" s="324"/>
      <c r="U787" s="324"/>
      <c r="V787" s="324"/>
      <c r="W787" s="325"/>
      <c r="X787" s="325"/>
      <c r="Y787" s="327"/>
      <c r="AA787" s="341" t="str">
        <f t="shared" si="114"/>
        <v>x</v>
      </c>
      <c r="AB787" s="342" t="str">
        <f t="shared" si="114"/>
        <v>x</v>
      </c>
      <c r="AC787" s="343" t="str">
        <f t="shared" si="115"/>
        <v>x</v>
      </c>
      <c r="AD787" s="343" t="str">
        <f t="shared" si="115"/>
        <v>x</v>
      </c>
      <c r="AE787" s="342" t="str">
        <f t="shared" si="116"/>
        <v>x</v>
      </c>
      <c r="AF787" s="342">
        <f t="shared" si="116"/>
        <v>17</v>
      </c>
      <c r="AG787" s="343" t="str">
        <f t="shared" si="117"/>
        <v>x</v>
      </c>
      <c r="AH787" s="343">
        <f t="shared" si="117"/>
        <v>97</v>
      </c>
      <c r="AI787" s="342" t="str">
        <f t="shared" si="118"/>
        <v>x</v>
      </c>
      <c r="AJ787" s="342" t="str">
        <f t="shared" si="118"/>
        <v>x</v>
      </c>
      <c r="AK787" s="343" t="str">
        <f t="shared" si="119"/>
        <v>x</v>
      </c>
      <c r="AL787" s="348" t="str">
        <f t="shared" si="119"/>
        <v>x</v>
      </c>
      <c r="AN787" s="342" t="str">
        <f>IF(ISERROR(VLOOKUP($I787,'TB. Bantuan'!$C$3:$E$28,2,0)=0),"x",VLOOKUP($I787,'TB. Bantuan'!$C$3:$E$28,2,0))</f>
        <v>x</v>
      </c>
      <c r="AO787" s="342" t="str">
        <f>IF(ISERROR(VLOOKUP($Q787,'TB. Bantuan'!$C$3:$E$28,2,0)=0),"x",VLOOKUP($Q787,'TB. Bantuan'!$C$3:$E$28,2,0))</f>
        <v>N</v>
      </c>
      <c r="AP787" s="342" t="str">
        <f>IF(ISERROR(VLOOKUP($Y787,'TB. Bantuan'!$C$3:$E$28,2,0)=0),"x",VLOOKUP($Y787,'TB. Bantuan'!$C$3:$E$28,2,0))</f>
        <v>x</v>
      </c>
    </row>
    <row r="788" spans="2:42">
      <c r="B788" s="319" t="s">
        <v>21</v>
      </c>
      <c r="C788" s="323"/>
      <c r="D788" s="324"/>
      <c r="E788" s="324"/>
      <c r="F788" s="324"/>
      <c r="G788" s="325"/>
      <c r="H788" s="325"/>
      <c r="I788" s="327"/>
      <c r="K788" s="323">
        <f t="shared" si="121"/>
        <v>782</v>
      </c>
      <c r="L788" s="324" t="s">
        <v>1</v>
      </c>
      <c r="M788" s="324">
        <v>11</v>
      </c>
      <c r="N788" s="324" t="s">
        <v>20</v>
      </c>
      <c r="O788" s="325">
        <v>23.5</v>
      </c>
      <c r="P788" s="325">
        <v>259</v>
      </c>
      <c r="Q788" s="327" t="s">
        <v>23</v>
      </c>
      <c r="S788" s="323"/>
      <c r="T788" s="324"/>
      <c r="U788" s="324"/>
      <c r="V788" s="324"/>
      <c r="W788" s="325"/>
      <c r="X788" s="325"/>
      <c r="Y788" s="327"/>
      <c r="AA788" s="341" t="str">
        <f t="shared" si="114"/>
        <v>x</v>
      </c>
      <c r="AB788" s="342" t="str">
        <f t="shared" si="114"/>
        <v>x</v>
      </c>
      <c r="AC788" s="343" t="str">
        <f t="shared" si="115"/>
        <v>x</v>
      </c>
      <c r="AD788" s="343" t="str">
        <f t="shared" si="115"/>
        <v>x</v>
      </c>
      <c r="AE788" s="342" t="str">
        <f t="shared" si="116"/>
        <v>x</v>
      </c>
      <c r="AF788" s="342">
        <f t="shared" si="116"/>
        <v>23.5</v>
      </c>
      <c r="AG788" s="343" t="str">
        <f t="shared" si="117"/>
        <v>x</v>
      </c>
      <c r="AH788" s="343">
        <f t="shared" si="117"/>
        <v>259</v>
      </c>
      <c r="AI788" s="342" t="str">
        <f t="shared" si="118"/>
        <v>x</v>
      </c>
      <c r="AJ788" s="342" t="str">
        <f t="shared" si="118"/>
        <v>x</v>
      </c>
      <c r="AK788" s="343" t="str">
        <f t="shared" si="119"/>
        <v>x</v>
      </c>
      <c r="AL788" s="348" t="str">
        <f t="shared" si="119"/>
        <v>x</v>
      </c>
      <c r="AN788" s="342" t="str">
        <f>IF(ISERROR(VLOOKUP($I788,'TB. Bantuan'!$C$3:$E$28,2,0)=0),"x",VLOOKUP($I788,'TB. Bantuan'!$C$3:$E$28,2,0))</f>
        <v>x</v>
      </c>
      <c r="AO788" s="342" t="str">
        <f>IF(ISERROR(VLOOKUP($Q788,'TB. Bantuan'!$C$3:$E$28,2,0)=0),"x",VLOOKUP($Q788,'TB. Bantuan'!$C$3:$E$28,2,0))</f>
        <v>N</v>
      </c>
      <c r="AP788" s="342" t="str">
        <f>IF(ISERROR(VLOOKUP($Y788,'TB. Bantuan'!$C$3:$E$28,2,0)=0),"x",VLOOKUP($Y788,'TB. Bantuan'!$C$3:$E$28,2,0))</f>
        <v>x</v>
      </c>
    </row>
    <row r="789" spans="2:42">
      <c r="B789" s="319" t="s">
        <v>21</v>
      </c>
      <c r="C789" s="323"/>
      <c r="D789" s="324"/>
      <c r="E789" s="324"/>
      <c r="F789" s="324"/>
      <c r="G789" s="325"/>
      <c r="H789" s="325"/>
      <c r="I789" s="327"/>
      <c r="K789" s="323">
        <f t="shared" si="121"/>
        <v>783</v>
      </c>
      <c r="L789" s="324" t="s">
        <v>1</v>
      </c>
      <c r="M789" s="324">
        <v>11</v>
      </c>
      <c r="N789" s="324" t="s">
        <v>20</v>
      </c>
      <c r="O789" s="325">
        <v>20</v>
      </c>
      <c r="P789" s="325">
        <v>221</v>
      </c>
      <c r="Q789" s="327" t="s">
        <v>23</v>
      </c>
      <c r="S789" s="323"/>
      <c r="T789" s="324"/>
      <c r="U789" s="324"/>
      <c r="V789" s="324"/>
      <c r="W789" s="325"/>
      <c r="X789" s="325"/>
      <c r="Y789" s="327"/>
      <c r="AA789" s="341" t="str">
        <f t="shared" si="114"/>
        <v>x</v>
      </c>
      <c r="AB789" s="342" t="str">
        <f t="shared" si="114"/>
        <v>x</v>
      </c>
      <c r="AC789" s="343" t="str">
        <f t="shared" si="115"/>
        <v>x</v>
      </c>
      <c r="AD789" s="343" t="str">
        <f t="shared" si="115"/>
        <v>x</v>
      </c>
      <c r="AE789" s="342" t="str">
        <f t="shared" si="116"/>
        <v>x</v>
      </c>
      <c r="AF789" s="342">
        <f t="shared" si="116"/>
        <v>20</v>
      </c>
      <c r="AG789" s="343" t="str">
        <f t="shared" si="117"/>
        <v>x</v>
      </c>
      <c r="AH789" s="343">
        <f t="shared" si="117"/>
        <v>221</v>
      </c>
      <c r="AI789" s="342" t="str">
        <f t="shared" si="118"/>
        <v>x</v>
      </c>
      <c r="AJ789" s="342" t="str">
        <f t="shared" si="118"/>
        <v>x</v>
      </c>
      <c r="AK789" s="343" t="str">
        <f t="shared" si="119"/>
        <v>x</v>
      </c>
      <c r="AL789" s="348" t="str">
        <f t="shared" si="119"/>
        <v>x</v>
      </c>
      <c r="AN789" s="342" t="str">
        <f>IF(ISERROR(VLOOKUP($I789,'TB. Bantuan'!$C$3:$E$28,2,0)=0),"x",VLOOKUP($I789,'TB. Bantuan'!$C$3:$E$28,2,0))</f>
        <v>x</v>
      </c>
      <c r="AO789" s="342" t="str">
        <f>IF(ISERROR(VLOOKUP($Q789,'TB. Bantuan'!$C$3:$E$28,2,0)=0),"x",VLOOKUP($Q789,'TB. Bantuan'!$C$3:$E$28,2,0))</f>
        <v>N</v>
      </c>
      <c r="AP789" s="342" t="str">
        <f>IF(ISERROR(VLOOKUP($Y789,'TB. Bantuan'!$C$3:$E$28,2,0)=0),"x",VLOOKUP($Y789,'TB. Bantuan'!$C$3:$E$28,2,0))</f>
        <v>x</v>
      </c>
    </row>
    <row r="790" spans="2:42">
      <c r="B790" s="319" t="s">
        <v>21</v>
      </c>
      <c r="C790" s="323"/>
      <c r="D790" s="324"/>
      <c r="E790" s="324"/>
      <c r="F790" s="324"/>
      <c r="G790" s="325"/>
      <c r="H790" s="325"/>
      <c r="I790" s="327"/>
      <c r="K790" s="323">
        <f t="shared" si="121"/>
        <v>784</v>
      </c>
      <c r="L790" s="324" t="s">
        <v>1</v>
      </c>
      <c r="M790" s="324">
        <v>11</v>
      </c>
      <c r="N790" s="324" t="s">
        <v>20</v>
      </c>
      <c r="O790" s="325">
        <v>21</v>
      </c>
      <c r="P790" s="325">
        <v>199</v>
      </c>
      <c r="Q790" s="327" t="s">
        <v>23</v>
      </c>
      <c r="S790" s="323"/>
      <c r="T790" s="324"/>
      <c r="U790" s="324"/>
      <c r="V790" s="324"/>
      <c r="W790" s="325"/>
      <c r="X790" s="325"/>
      <c r="Y790" s="327"/>
      <c r="AA790" s="341" t="str">
        <f t="shared" si="114"/>
        <v>x</v>
      </c>
      <c r="AB790" s="342" t="str">
        <f t="shared" si="114"/>
        <v>x</v>
      </c>
      <c r="AC790" s="343" t="str">
        <f t="shared" si="115"/>
        <v>x</v>
      </c>
      <c r="AD790" s="343" t="str">
        <f t="shared" si="115"/>
        <v>x</v>
      </c>
      <c r="AE790" s="342" t="str">
        <f t="shared" si="116"/>
        <v>x</v>
      </c>
      <c r="AF790" s="342">
        <f t="shared" si="116"/>
        <v>21</v>
      </c>
      <c r="AG790" s="343" t="str">
        <f t="shared" si="117"/>
        <v>x</v>
      </c>
      <c r="AH790" s="343">
        <f t="shared" si="117"/>
        <v>199</v>
      </c>
      <c r="AI790" s="342" t="str">
        <f t="shared" si="118"/>
        <v>x</v>
      </c>
      <c r="AJ790" s="342" t="str">
        <f t="shared" si="118"/>
        <v>x</v>
      </c>
      <c r="AK790" s="343" t="str">
        <f t="shared" si="119"/>
        <v>x</v>
      </c>
      <c r="AL790" s="348" t="str">
        <f t="shared" si="119"/>
        <v>x</v>
      </c>
      <c r="AN790" s="342" t="str">
        <f>IF(ISERROR(VLOOKUP($I790,'TB. Bantuan'!$C$3:$E$28,2,0)=0),"x",VLOOKUP($I790,'TB. Bantuan'!$C$3:$E$28,2,0))</f>
        <v>x</v>
      </c>
      <c r="AO790" s="342" t="str">
        <f>IF(ISERROR(VLOOKUP($Q790,'TB. Bantuan'!$C$3:$E$28,2,0)=0),"x",VLOOKUP($Q790,'TB. Bantuan'!$C$3:$E$28,2,0))</f>
        <v>N</v>
      </c>
      <c r="AP790" s="342" t="str">
        <f>IF(ISERROR(VLOOKUP($Y790,'TB. Bantuan'!$C$3:$E$28,2,0)=0),"x",VLOOKUP($Y790,'TB. Bantuan'!$C$3:$E$28,2,0))</f>
        <v>x</v>
      </c>
    </row>
    <row r="791" spans="2:42">
      <c r="B791" s="319" t="s">
        <v>21</v>
      </c>
      <c r="C791" s="323"/>
      <c r="D791" s="324"/>
      <c r="E791" s="324"/>
      <c r="F791" s="324"/>
      <c r="G791" s="325"/>
      <c r="H791" s="325"/>
      <c r="I791" s="327"/>
      <c r="K791" s="323">
        <f t="shared" si="121"/>
        <v>785</v>
      </c>
      <c r="L791" s="324" t="s">
        <v>1</v>
      </c>
      <c r="M791" s="324">
        <v>11</v>
      </c>
      <c r="N791" s="324" t="s">
        <v>20</v>
      </c>
      <c r="O791" s="325">
        <v>18</v>
      </c>
      <c r="P791" s="325">
        <v>119</v>
      </c>
      <c r="Q791" s="327" t="s">
        <v>23</v>
      </c>
      <c r="S791" s="323"/>
      <c r="T791" s="324"/>
      <c r="U791" s="324"/>
      <c r="V791" s="324"/>
      <c r="W791" s="325"/>
      <c r="X791" s="325"/>
      <c r="Y791" s="327"/>
      <c r="AA791" s="341" t="str">
        <f t="shared" si="114"/>
        <v>x</v>
      </c>
      <c r="AB791" s="342" t="str">
        <f t="shared" si="114"/>
        <v>x</v>
      </c>
      <c r="AC791" s="343" t="str">
        <f t="shared" si="115"/>
        <v>x</v>
      </c>
      <c r="AD791" s="343" t="str">
        <f t="shared" si="115"/>
        <v>x</v>
      </c>
      <c r="AE791" s="342" t="str">
        <f t="shared" si="116"/>
        <v>x</v>
      </c>
      <c r="AF791" s="342">
        <f t="shared" si="116"/>
        <v>18</v>
      </c>
      <c r="AG791" s="343" t="str">
        <f t="shared" si="117"/>
        <v>x</v>
      </c>
      <c r="AH791" s="343">
        <f t="shared" si="117"/>
        <v>119</v>
      </c>
      <c r="AI791" s="342" t="str">
        <f t="shared" si="118"/>
        <v>x</v>
      </c>
      <c r="AJ791" s="342" t="str">
        <f t="shared" si="118"/>
        <v>x</v>
      </c>
      <c r="AK791" s="343" t="str">
        <f t="shared" si="119"/>
        <v>x</v>
      </c>
      <c r="AL791" s="348" t="str">
        <f t="shared" si="119"/>
        <v>x</v>
      </c>
      <c r="AN791" s="342" t="str">
        <f>IF(ISERROR(VLOOKUP($I791,'TB. Bantuan'!$C$3:$E$28,2,0)=0),"x",VLOOKUP($I791,'TB. Bantuan'!$C$3:$E$28,2,0))</f>
        <v>x</v>
      </c>
      <c r="AO791" s="342" t="str">
        <f>IF(ISERROR(VLOOKUP($Q791,'TB. Bantuan'!$C$3:$E$28,2,0)=0),"x",VLOOKUP($Q791,'TB. Bantuan'!$C$3:$E$28,2,0))</f>
        <v>N</v>
      </c>
      <c r="AP791" s="342" t="str">
        <f>IF(ISERROR(VLOOKUP($Y791,'TB. Bantuan'!$C$3:$E$28,2,0)=0),"x",VLOOKUP($Y791,'TB. Bantuan'!$C$3:$E$28,2,0))</f>
        <v>x</v>
      </c>
    </row>
    <row r="792" spans="2:42">
      <c r="B792" s="319" t="s">
        <v>21</v>
      </c>
      <c r="C792" s="323"/>
      <c r="D792" s="324"/>
      <c r="E792" s="324"/>
      <c r="F792" s="324"/>
      <c r="G792" s="325"/>
      <c r="H792" s="325"/>
      <c r="I792" s="327"/>
      <c r="K792" s="323">
        <f t="shared" si="121"/>
        <v>786</v>
      </c>
      <c r="L792" s="324" t="s">
        <v>1</v>
      </c>
      <c r="M792" s="324">
        <v>11</v>
      </c>
      <c r="N792" s="324" t="s">
        <v>20</v>
      </c>
      <c r="O792" s="325">
        <v>20</v>
      </c>
      <c r="P792" s="325">
        <v>121</v>
      </c>
      <c r="Q792" s="327" t="s">
        <v>23</v>
      </c>
      <c r="S792" s="323"/>
      <c r="T792" s="324"/>
      <c r="U792" s="324"/>
      <c r="V792" s="324"/>
      <c r="W792" s="325"/>
      <c r="X792" s="325"/>
      <c r="Y792" s="327"/>
      <c r="AA792" s="341" t="str">
        <f t="shared" si="114"/>
        <v>x</v>
      </c>
      <c r="AB792" s="342" t="str">
        <f t="shared" si="114"/>
        <v>x</v>
      </c>
      <c r="AC792" s="343" t="str">
        <f t="shared" si="115"/>
        <v>x</v>
      </c>
      <c r="AD792" s="343" t="str">
        <f t="shared" si="115"/>
        <v>x</v>
      </c>
      <c r="AE792" s="342" t="str">
        <f t="shared" si="116"/>
        <v>x</v>
      </c>
      <c r="AF792" s="342">
        <f t="shared" si="116"/>
        <v>20</v>
      </c>
      <c r="AG792" s="343" t="str">
        <f t="shared" si="117"/>
        <v>x</v>
      </c>
      <c r="AH792" s="343">
        <f t="shared" si="117"/>
        <v>121</v>
      </c>
      <c r="AI792" s="342" t="str">
        <f t="shared" si="118"/>
        <v>x</v>
      </c>
      <c r="AJ792" s="342" t="str">
        <f t="shared" si="118"/>
        <v>x</v>
      </c>
      <c r="AK792" s="343" t="str">
        <f t="shared" si="119"/>
        <v>x</v>
      </c>
      <c r="AL792" s="348" t="str">
        <f t="shared" si="119"/>
        <v>x</v>
      </c>
      <c r="AN792" s="342" t="str">
        <f>IF(ISERROR(VLOOKUP($I792,'TB. Bantuan'!$C$3:$E$28,2,0)=0),"x",VLOOKUP($I792,'TB. Bantuan'!$C$3:$E$28,2,0))</f>
        <v>x</v>
      </c>
      <c r="AO792" s="342" t="str">
        <f>IF(ISERROR(VLOOKUP($Q792,'TB. Bantuan'!$C$3:$E$28,2,0)=0),"x",VLOOKUP($Q792,'TB. Bantuan'!$C$3:$E$28,2,0))</f>
        <v>N</v>
      </c>
      <c r="AP792" s="342" t="str">
        <f>IF(ISERROR(VLOOKUP($Y792,'TB. Bantuan'!$C$3:$E$28,2,0)=0),"x",VLOOKUP($Y792,'TB. Bantuan'!$C$3:$E$28,2,0))</f>
        <v>x</v>
      </c>
    </row>
    <row r="793" spans="2:42">
      <c r="B793" s="319" t="s">
        <v>21</v>
      </c>
      <c r="C793" s="323"/>
      <c r="D793" s="324"/>
      <c r="E793" s="324"/>
      <c r="F793" s="324"/>
      <c r="G793" s="325"/>
      <c r="H793" s="325"/>
      <c r="I793" s="327"/>
      <c r="K793" s="323">
        <f t="shared" si="121"/>
        <v>787</v>
      </c>
      <c r="L793" s="324" t="s">
        <v>1</v>
      </c>
      <c r="M793" s="324">
        <v>11</v>
      </c>
      <c r="N793" s="324" t="s">
        <v>20</v>
      </c>
      <c r="O793" s="325">
        <v>18</v>
      </c>
      <c r="P793" s="325">
        <v>109</v>
      </c>
      <c r="Q793" s="327" t="s">
        <v>23</v>
      </c>
      <c r="S793" s="323"/>
      <c r="T793" s="324"/>
      <c r="U793" s="324"/>
      <c r="V793" s="324"/>
      <c r="W793" s="325"/>
      <c r="X793" s="325"/>
      <c r="Y793" s="327"/>
      <c r="AA793" s="341" t="str">
        <f t="shared" si="114"/>
        <v>x</v>
      </c>
      <c r="AB793" s="342" t="str">
        <f t="shared" si="114"/>
        <v>x</v>
      </c>
      <c r="AC793" s="343" t="str">
        <f t="shared" si="115"/>
        <v>x</v>
      </c>
      <c r="AD793" s="343" t="str">
        <f t="shared" si="115"/>
        <v>x</v>
      </c>
      <c r="AE793" s="342" t="str">
        <f t="shared" si="116"/>
        <v>x</v>
      </c>
      <c r="AF793" s="342">
        <f t="shared" si="116"/>
        <v>18</v>
      </c>
      <c r="AG793" s="343" t="str">
        <f t="shared" si="117"/>
        <v>x</v>
      </c>
      <c r="AH793" s="343">
        <f t="shared" si="117"/>
        <v>109</v>
      </c>
      <c r="AI793" s="342" t="str">
        <f t="shared" si="118"/>
        <v>x</v>
      </c>
      <c r="AJ793" s="342" t="str">
        <f t="shared" si="118"/>
        <v>x</v>
      </c>
      <c r="AK793" s="343" t="str">
        <f t="shared" si="119"/>
        <v>x</v>
      </c>
      <c r="AL793" s="348" t="str">
        <f t="shared" si="119"/>
        <v>x</v>
      </c>
      <c r="AN793" s="342" t="str">
        <f>IF(ISERROR(VLOOKUP($I793,'TB. Bantuan'!$C$3:$E$28,2,0)=0),"x",VLOOKUP($I793,'TB. Bantuan'!$C$3:$E$28,2,0))</f>
        <v>x</v>
      </c>
      <c r="AO793" s="342" t="str">
        <f>IF(ISERROR(VLOOKUP($Q793,'TB. Bantuan'!$C$3:$E$28,2,0)=0),"x",VLOOKUP($Q793,'TB. Bantuan'!$C$3:$E$28,2,0))</f>
        <v>N</v>
      </c>
      <c r="AP793" s="342" t="str">
        <f>IF(ISERROR(VLOOKUP($Y793,'TB. Bantuan'!$C$3:$E$28,2,0)=0),"x",VLOOKUP($Y793,'TB. Bantuan'!$C$3:$E$28,2,0))</f>
        <v>x</v>
      </c>
    </row>
    <row r="794" spans="2:42">
      <c r="B794" s="319" t="s">
        <v>21</v>
      </c>
      <c r="C794" s="323"/>
      <c r="D794" s="324"/>
      <c r="E794" s="324"/>
      <c r="F794" s="324"/>
      <c r="G794" s="325"/>
      <c r="H794" s="325"/>
      <c r="I794" s="327"/>
      <c r="K794" s="323">
        <f t="shared" si="121"/>
        <v>788</v>
      </c>
      <c r="L794" s="324" t="s">
        <v>1</v>
      </c>
      <c r="M794" s="324">
        <v>11</v>
      </c>
      <c r="N794" s="324" t="s">
        <v>20</v>
      </c>
      <c r="O794" s="325">
        <v>21</v>
      </c>
      <c r="P794" s="325">
        <v>315</v>
      </c>
      <c r="Q794" s="327" t="s">
        <v>23</v>
      </c>
      <c r="S794" s="323"/>
      <c r="T794" s="324"/>
      <c r="U794" s="324"/>
      <c r="V794" s="324"/>
      <c r="W794" s="325"/>
      <c r="X794" s="325"/>
      <c r="Y794" s="327"/>
      <c r="AA794" s="341" t="str">
        <f t="shared" si="114"/>
        <v>x</v>
      </c>
      <c r="AB794" s="342" t="str">
        <f t="shared" si="114"/>
        <v>x</v>
      </c>
      <c r="AC794" s="343" t="str">
        <f t="shared" si="115"/>
        <v>x</v>
      </c>
      <c r="AD794" s="343" t="str">
        <f t="shared" si="115"/>
        <v>x</v>
      </c>
      <c r="AE794" s="342" t="str">
        <f t="shared" si="116"/>
        <v>x</v>
      </c>
      <c r="AF794" s="342">
        <f t="shared" si="116"/>
        <v>21</v>
      </c>
      <c r="AG794" s="343" t="str">
        <f t="shared" si="117"/>
        <v>x</v>
      </c>
      <c r="AH794" s="343">
        <f t="shared" si="117"/>
        <v>315</v>
      </c>
      <c r="AI794" s="342" t="str">
        <f t="shared" si="118"/>
        <v>x</v>
      </c>
      <c r="AJ794" s="342" t="str">
        <f t="shared" si="118"/>
        <v>x</v>
      </c>
      <c r="AK794" s="343" t="str">
        <f t="shared" si="119"/>
        <v>x</v>
      </c>
      <c r="AL794" s="348" t="str">
        <f t="shared" si="119"/>
        <v>x</v>
      </c>
      <c r="AN794" s="342" t="str">
        <f>IF(ISERROR(VLOOKUP($I794,'TB. Bantuan'!$C$3:$E$28,2,0)=0),"x",VLOOKUP($I794,'TB. Bantuan'!$C$3:$E$28,2,0))</f>
        <v>x</v>
      </c>
      <c r="AO794" s="342" t="str">
        <f>IF(ISERROR(VLOOKUP($Q794,'TB. Bantuan'!$C$3:$E$28,2,0)=0),"x",VLOOKUP($Q794,'TB. Bantuan'!$C$3:$E$28,2,0))</f>
        <v>N</v>
      </c>
      <c r="AP794" s="342" t="str">
        <f>IF(ISERROR(VLOOKUP($Y794,'TB. Bantuan'!$C$3:$E$28,2,0)=0),"x",VLOOKUP($Y794,'TB. Bantuan'!$C$3:$E$28,2,0))</f>
        <v>x</v>
      </c>
    </row>
    <row r="795" spans="2:42">
      <c r="B795" s="319" t="s">
        <v>21</v>
      </c>
      <c r="C795" s="323"/>
      <c r="D795" s="324"/>
      <c r="E795" s="324"/>
      <c r="F795" s="324"/>
      <c r="G795" s="325"/>
      <c r="H795" s="325"/>
      <c r="I795" s="327"/>
      <c r="K795" s="323">
        <f t="shared" si="121"/>
        <v>789</v>
      </c>
      <c r="L795" s="324" t="s">
        <v>1</v>
      </c>
      <c r="M795" s="324">
        <v>11</v>
      </c>
      <c r="N795" s="324" t="s">
        <v>20</v>
      </c>
      <c r="O795" s="325">
        <v>17</v>
      </c>
      <c r="P795" s="325">
        <v>121</v>
      </c>
      <c r="Q795" s="327" t="s">
        <v>23</v>
      </c>
      <c r="S795" s="323"/>
      <c r="T795" s="324"/>
      <c r="U795" s="324"/>
      <c r="V795" s="324"/>
      <c r="W795" s="325"/>
      <c r="X795" s="325"/>
      <c r="Y795" s="327"/>
      <c r="AA795" s="341" t="str">
        <f t="shared" si="114"/>
        <v>x</v>
      </c>
      <c r="AB795" s="342" t="str">
        <f t="shared" si="114"/>
        <v>x</v>
      </c>
      <c r="AC795" s="343" t="str">
        <f t="shared" si="115"/>
        <v>x</v>
      </c>
      <c r="AD795" s="343" t="str">
        <f t="shared" si="115"/>
        <v>x</v>
      </c>
      <c r="AE795" s="342" t="str">
        <f t="shared" si="116"/>
        <v>x</v>
      </c>
      <c r="AF795" s="342">
        <f t="shared" si="116"/>
        <v>17</v>
      </c>
      <c r="AG795" s="343" t="str">
        <f t="shared" si="117"/>
        <v>x</v>
      </c>
      <c r="AH795" s="343">
        <f t="shared" si="117"/>
        <v>121</v>
      </c>
      <c r="AI795" s="342" t="str">
        <f t="shared" si="118"/>
        <v>x</v>
      </c>
      <c r="AJ795" s="342" t="str">
        <f t="shared" si="118"/>
        <v>x</v>
      </c>
      <c r="AK795" s="343" t="str">
        <f t="shared" si="119"/>
        <v>x</v>
      </c>
      <c r="AL795" s="348" t="str">
        <f t="shared" si="119"/>
        <v>x</v>
      </c>
      <c r="AN795" s="342" t="str">
        <f>IF(ISERROR(VLOOKUP($I795,'TB. Bantuan'!$C$3:$E$28,2,0)=0),"x",VLOOKUP($I795,'TB. Bantuan'!$C$3:$E$28,2,0))</f>
        <v>x</v>
      </c>
      <c r="AO795" s="342" t="str">
        <f>IF(ISERROR(VLOOKUP($Q795,'TB. Bantuan'!$C$3:$E$28,2,0)=0),"x",VLOOKUP($Q795,'TB. Bantuan'!$C$3:$E$28,2,0))</f>
        <v>N</v>
      </c>
      <c r="AP795" s="342" t="str">
        <f>IF(ISERROR(VLOOKUP($Y795,'TB. Bantuan'!$C$3:$E$28,2,0)=0),"x",VLOOKUP($Y795,'TB. Bantuan'!$C$3:$E$28,2,0))</f>
        <v>x</v>
      </c>
    </row>
    <row r="796" spans="2:42">
      <c r="B796" s="319" t="s">
        <v>21</v>
      </c>
      <c r="C796" s="323"/>
      <c r="D796" s="324"/>
      <c r="E796" s="324"/>
      <c r="F796" s="324"/>
      <c r="G796" s="325"/>
      <c r="H796" s="325"/>
      <c r="I796" s="327"/>
      <c r="K796" s="323">
        <f t="shared" si="121"/>
        <v>790</v>
      </c>
      <c r="L796" s="324" t="s">
        <v>1</v>
      </c>
      <c r="M796" s="324">
        <v>11</v>
      </c>
      <c r="N796" s="324" t="s">
        <v>20</v>
      </c>
      <c r="O796" s="325">
        <v>21</v>
      </c>
      <c r="P796" s="325">
        <v>253</v>
      </c>
      <c r="Q796" s="327" t="s">
        <v>23</v>
      </c>
      <c r="S796" s="323"/>
      <c r="T796" s="324"/>
      <c r="U796" s="324"/>
      <c r="V796" s="324"/>
      <c r="W796" s="325"/>
      <c r="X796" s="325"/>
      <c r="Y796" s="327"/>
      <c r="AA796" s="341" t="str">
        <f t="shared" si="114"/>
        <v>x</v>
      </c>
      <c r="AB796" s="342" t="str">
        <f t="shared" si="114"/>
        <v>x</v>
      </c>
      <c r="AC796" s="343" t="str">
        <f t="shared" si="115"/>
        <v>x</v>
      </c>
      <c r="AD796" s="343" t="str">
        <f t="shared" si="115"/>
        <v>x</v>
      </c>
      <c r="AE796" s="342" t="str">
        <f t="shared" si="116"/>
        <v>x</v>
      </c>
      <c r="AF796" s="342">
        <f t="shared" si="116"/>
        <v>21</v>
      </c>
      <c r="AG796" s="343" t="str">
        <f t="shared" si="117"/>
        <v>x</v>
      </c>
      <c r="AH796" s="343">
        <f t="shared" si="117"/>
        <v>253</v>
      </c>
      <c r="AI796" s="342" t="str">
        <f t="shared" si="118"/>
        <v>x</v>
      </c>
      <c r="AJ796" s="342" t="str">
        <f t="shared" si="118"/>
        <v>x</v>
      </c>
      <c r="AK796" s="343" t="str">
        <f t="shared" si="119"/>
        <v>x</v>
      </c>
      <c r="AL796" s="348" t="str">
        <f t="shared" si="119"/>
        <v>x</v>
      </c>
      <c r="AN796" s="342" t="str">
        <f>IF(ISERROR(VLOOKUP($I796,'TB. Bantuan'!$C$3:$E$28,2,0)=0),"x",VLOOKUP($I796,'TB. Bantuan'!$C$3:$E$28,2,0))</f>
        <v>x</v>
      </c>
      <c r="AO796" s="342" t="str">
        <f>IF(ISERROR(VLOOKUP($Q796,'TB. Bantuan'!$C$3:$E$28,2,0)=0),"x",VLOOKUP($Q796,'TB. Bantuan'!$C$3:$E$28,2,0))</f>
        <v>N</v>
      </c>
      <c r="AP796" s="342" t="str">
        <f>IF(ISERROR(VLOOKUP($Y796,'TB. Bantuan'!$C$3:$E$28,2,0)=0),"x",VLOOKUP($Y796,'TB. Bantuan'!$C$3:$E$28,2,0))</f>
        <v>x</v>
      </c>
    </row>
    <row r="797" spans="2:42">
      <c r="B797" s="319" t="s">
        <v>21</v>
      </c>
      <c r="C797" s="323"/>
      <c r="D797" s="324"/>
      <c r="E797" s="324"/>
      <c r="F797" s="324"/>
      <c r="G797" s="325"/>
      <c r="H797" s="325"/>
      <c r="I797" s="327"/>
      <c r="K797" s="323">
        <f t="shared" si="121"/>
        <v>791</v>
      </c>
      <c r="L797" s="324" t="s">
        <v>1</v>
      </c>
      <c r="M797" s="324">
        <v>11</v>
      </c>
      <c r="N797" s="324" t="s">
        <v>20</v>
      </c>
      <c r="O797" s="325">
        <v>15</v>
      </c>
      <c r="P797" s="325">
        <v>123</v>
      </c>
      <c r="Q797" s="327" t="s">
        <v>23</v>
      </c>
      <c r="S797" s="323"/>
      <c r="T797" s="324"/>
      <c r="U797" s="324"/>
      <c r="V797" s="324"/>
      <c r="W797" s="325"/>
      <c r="X797" s="325"/>
      <c r="Y797" s="327"/>
      <c r="AA797" s="341" t="str">
        <f t="shared" si="114"/>
        <v>x</v>
      </c>
      <c r="AB797" s="342" t="str">
        <f t="shared" si="114"/>
        <v>x</v>
      </c>
      <c r="AC797" s="343" t="str">
        <f t="shared" si="115"/>
        <v>x</v>
      </c>
      <c r="AD797" s="343" t="str">
        <f t="shared" si="115"/>
        <v>x</v>
      </c>
      <c r="AE797" s="342" t="str">
        <f t="shared" si="116"/>
        <v>x</v>
      </c>
      <c r="AF797" s="342">
        <f t="shared" si="116"/>
        <v>15</v>
      </c>
      <c r="AG797" s="343" t="str">
        <f t="shared" si="117"/>
        <v>x</v>
      </c>
      <c r="AH797" s="343">
        <f t="shared" si="117"/>
        <v>123</v>
      </c>
      <c r="AI797" s="342" t="str">
        <f t="shared" si="118"/>
        <v>x</v>
      </c>
      <c r="AJ797" s="342" t="str">
        <f t="shared" si="118"/>
        <v>x</v>
      </c>
      <c r="AK797" s="343" t="str">
        <f t="shared" si="119"/>
        <v>x</v>
      </c>
      <c r="AL797" s="348" t="str">
        <f t="shared" si="119"/>
        <v>x</v>
      </c>
      <c r="AN797" s="342" t="str">
        <f>IF(ISERROR(VLOOKUP($I797,'TB. Bantuan'!$C$3:$E$28,2,0)=0),"x",VLOOKUP($I797,'TB. Bantuan'!$C$3:$E$28,2,0))</f>
        <v>x</v>
      </c>
      <c r="AO797" s="342" t="str">
        <f>IF(ISERROR(VLOOKUP($Q797,'TB. Bantuan'!$C$3:$E$28,2,0)=0),"x",VLOOKUP($Q797,'TB. Bantuan'!$C$3:$E$28,2,0))</f>
        <v>N</v>
      </c>
      <c r="AP797" s="342" t="str">
        <f>IF(ISERROR(VLOOKUP($Y797,'TB. Bantuan'!$C$3:$E$28,2,0)=0),"x",VLOOKUP($Y797,'TB. Bantuan'!$C$3:$E$28,2,0))</f>
        <v>x</v>
      </c>
    </row>
    <row r="798" spans="2:42">
      <c r="B798" s="319" t="s">
        <v>21</v>
      </c>
      <c r="C798" s="323"/>
      <c r="D798" s="324"/>
      <c r="E798" s="324"/>
      <c r="F798" s="324"/>
      <c r="G798" s="325"/>
      <c r="H798" s="325"/>
      <c r="I798" s="327"/>
      <c r="K798" s="323">
        <f t="shared" si="121"/>
        <v>792</v>
      </c>
      <c r="L798" s="324" t="s">
        <v>1</v>
      </c>
      <c r="M798" s="324">
        <v>11</v>
      </c>
      <c r="N798" s="324" t="s">
        <v>20</v>
      </c>
      <c r="O798" s="325">
        <v>17.5</v>
      </c>
      <c r="P798" s="325">
        <v>190</v>
      </c>
      <c r="Q798" s="327" t="s">
        <v>23</v>
      </c>
      <c r="S798" s="323"/>
      <c r="T798" s="324"/>
      <c r="U798" s="324"/>
      <c r="V798" s="324"/>
      <c r="W798" s="325"/>
      <c r="X798" s="325"/>
      <c r="Y798" s="327"/>
      <c r="AA798" s="341" t="str">
        <f t="shared" si="114"/>
        <v>x</v>
      </c>
      <c r="AB798" s="342" t="str">
        <f t="shared" si="114"/>
        <v>x</v>
      </c>
      <c r="AC798" s="343" t="str">
        <f t="shared" si="115"/>
        <v>x</v>
      </c>
      <c r="AD798" s="343" t="str">
        <f t="shared" si="115"/>
        <v>x</v>
      </c>
      <c r="AE798" s="342" t="str">
        <f t="shared" si="116"/>
        <v>x</v>
      </c>
      <c r="AF798" s="342">
        <f t="shared" si="116"/>
        <v>17.5</v>
      </c>
      <c r="AG798" s="343" t="str">
        <f t="shared" si="117"/>
        <v>x</v>
      </c>
      <c r="AH798" s="343">
        <f t="shared" si="117"/>
        <v>190</v>
      </c>
      <c r="AI798" s="342" t="str">
        <f t="shared" si="118"/>
        <v>x</v>
      </c>
      <c r="AJ798" s="342" t="str">
        <f t="shared" si="118"/>
        <v>x</v>
      </c>
      <c r="AK798" s="343" t="str">
        <f t="shared" si="119"/>
        <v>x</v>
      </c>
      <c r="AL798" s="348" t="str">
        <f t="shared" si="119"/>
        <v>x</v>
      </c>
      <c r="AN798" s="342" t="str">
        <f>IF(ISERROR(VLOOKUP($I798,'TB. Bantuan'!$C$3:$E$28,2,0)=0),"x",VLOOKUP($I798,'TB. Bantuan'!$C$3:$E$28,2,0))</f>
        <v>x</v>
      </c>
      <c r="AO798" s="342" t="str">
        <f>IF(ISERROR(VLOOKUP($Q798,'TB. Bantuan'!$C$3:$E$28,2,0)=0),"x",VLOOKUP($Q798,'TB. Bantuan'!$C$3:$E$28,2,0))</f>
        <v>N</v>
      </c>
      <c r="AP798" s="342" t="str">
        <f>IF(ISERROR(VLOOKUP($Y798,'TB. Bantuan'!$C$3:$E$28,2,0)=0),"x",VLOOKUP($Y798,'TB. Bantuan'!$C$3:$E$28,2,0))</f>
        <v>x</v>
      </c>
    </row>
    <row r="799" spans="2:42">
      <c r="B799" s="319" t="s">
        <v>21</v>
      </c>
      <c r="C799" s="323"/>
      <c r="D799" s="324"/>
      <c r="E799" s="324"/>
      <c r="F799" s="324"/>
      <c r="G799" s="325"/>
      <c r="H799" s="325"/>
      <c r="I799" s="327"/>
      <c r="K799" s="323">
        <f t="shared" si="121"/>
        <v>793</v>
      </c>
      <c r="L799" s="324" t="s">
        <v>1</v>
      </c>
      <c r="M799" s="324">
        <v>11</v>
      </c>
      <c r="N799" s="324" t="s">
        <v>20</v>
      </c>
      <c r="O799" s="325">
        <v>24</v>
      </c>
      <c r="P799" s="325">
        <v>169</v>
      </c>
      <c r="Q799" s="327" t="s">
        <v>23</v>
      </c>
      <c r="S799" s="323"/>
      <c r="T799" s="324"/>
      <c r="U799" s="324"/>
      <c r="V799" s="324"/>
      <c r="W799" s="325"/>
      <c r="X799" s="325"/>
      <c r="Y799" s="327"/>
      <c r="AA799" s="341" t="str">
        <f t="shared" si="114"/>
        <v>x</v>
      </c>
      <c r="AB799" s="342" t="str">
        <f t="shared" si="114"/>
        <v>x</v>
      </c>
      <c r="AC799" s="343" t="str">
        <f t="shared" si="115"/>
        <v>x</v>
      </c>
      <c r="AD799" s="343" t="str">
        <f t="shared" si="115"/>
        <v>x</v>
      </c>
      <c r="AE799" s="342" t="str">
        <f t="shared" si="116"/>
        <v>x</v>
      </c>
      <c r="AF799" s="342">
        <f t="shared" si="116"/>
        <v>24</v>
      </c>
      <c r="AG799" s="343" t="str">
        <f t="shared" si="117"/>
        <v>x</v>
      </c>
      <c r="AH799" s="343">
        <f t="shared" si="117"/>
        <v>169</v>
      </c>
      <c r="AI799" s="342" t="str">
        <f t="shared" si="118"/>
        <v>x</v>
      </c>
      <c r="AJ799" s="342" t="str">
        <f t="shared" si="118"/>
        <v>x</v>
      </c>
      <c r="AK799" s="343" t="str">
        <f t="shared" si="119"/>
        <v>x</v>
      </c>
      <c r="AL799" s="348" t="str">
        <f t="shared" si="119"/>
        <v>x</v>
      </c>
      <c r="AN799" s="342" t="str">
        <f>IF(ISERROR(VLOOKUP($I799,'TB. Bantuan'!$C$3:$E$28,2,0)=0),"x",VLOOKUP($I799,'TB. Bantuan'!$C$3:$E$28,2,0))</f>
        <v>x</v>
      </c>
      <c r="AO799" s="342" t="str">
        <f>IF(ISERROR(VLOOKUP($Q799,'TB. Bantuan'!$C$3:$E$28,2,0)=0),"x",VLOOKUP($Q799,'TB. Bantuan'!$C$3:$E$28,2,0))</f>
        <v>N</v>
      </c>
      <c r="AP799" s="342" t="str">
        <f>IF(ISERROR(VLOOKUP($Y799,'TB. Bantuan'!$C$3:$E$28,2,0)=0),"x",VLOOKUP($Y799,'TB. Bantuan'!$C$3:$E$28,2,0))</f>
        <v>x</v>
      </c>
    </row>
    <row r="800" spans="2:42">
      <c r="B800" s="319" t="s">
        <v>21</v>
      </c>
      <c r="C800" s="323"/>
      <c r="D800" s="324"/>
      <c r="E800" s="324"/>
      <c r="F800" s="324"/>
      <c r="G800" s="325"/>
      <c r="H800" s="325"/>
      <c r="I800" s="327"/>
      <c r="K800" s="323">
        <f t="shared" si="121"/>
        <v>794</v>
      </c>
      <c r="L800" s="324" t="s">
        <v>1</v>
      </c>
      <c r="M800" s="324">
        <v>11</v>
      </c>
      <c r="N800" s="324" t="s">
        <v>20</v>
      </c>
      <c r="O800" s="325">
        <v>21</v>
      </c>
      <c r="P800" s="325">
        <v>120</v>
      </c>
      <c r="Q800" s="327" t="s">
        <v>23</v>
      </c>
      <c r="S800" s="323"/>
      <c r="T800" s="324"/>
      <c r="U800" s="324"/>
      <c r="V800" s="324"/>
      <c r="W800" s="325"/>
      <c r="X800" s="325"/>
      <c r="Y800" s="327"/>
      <c r="AA800" s="341" t="str">
        <f t="shared" si="114"/>
        <v>x</v>
      </c>
      <c r="AB800" s="342" t="str">
        <f t="shared" si="114"/>
        <v>x</v>
      </c>
      <c r="AC800" s="343" t="str">
        <f t="shared" si="115"/>
        <v>x</v>
      </c>
      <c r="AD800" s="343" t="str">
        <f t="shared" si="115"/>
        <v>x</v>
      </c>
      <c r="AE800" s="342" t="str">
        <f t="shared" si="116"/>
        <v>x</v>
      </c>
      <c r="AF800" s="342">
        <f t="shared" si="116"/>
        <v>21</v>
      </c>
      <c r="AG800" s="343" t="str">
        <f t="shared" si="117"/>
        <v>x</v>
      </c>
      <c r="AH800" s="343">
        <f t="shared" si="117"/>
        <v>120</v>
      </c>
      <c r="AI800" s="342" t="str">
        <f t="shared" si="118"/>
        <v>x</v>
      </c>
      <c r="AJ800" s="342" t="str">
        <f t="shared" si="118"/>
        <v>x</v>
      </c>
      <c r="AK800" s="343" t="str">
        <f t="shared" si="119"/>
        <v>x</v>
      </c>
      <c r="AL800" s="348" t="str">
        <f t="shared" si="119"/>
        <v>x</v>
      </c>
      <c r="AN800" s="342" t="str">
        <f>IF(ISERROR(VLOOKUP($I800,'TB. Bantuan'!$C$3:$E$28,2,0)=0),"x",VLOOKUP($I800,'TB. Bantuan'!$C$3:$E$28,2,0))</f>
        <v>x</v>
      </c>
      <c r="AO800" s="342" t="str">
        <f>IF(ISERROR(VLOOKUP($Q800,'TB. Bantuan'!$C$3:$E$28,2,0)=0),"x",VLOOKUP($Q800,'TB. Bantuan'!$C$3:$E$28,2,0))</f>
        <v>N</v>
      </c>
      <c r="AP800" s="342" t="str">
        <f>IF(ISERROR(VLOOKUP($Y800,'TB. Bantuan'!$C$3:$E$28,2,0)=0),"x",VLOOKUP($Y800,'TB. Bantuan'!$C$3:$E$28,2,0))</f>
        <v>x</v>
      </c>
    </row>
    <row r="801" spans="2:42">
      <c r="B801" s="319" t="s">
        <v>21</v>
      </c>
      <c r="C801" s="323"/>
      <c r="D801" s="324"/>
      <c r="E801" s="324"/>
      <c r="F801" s="324"/>
      <c r="G801" s="325"/>
      <c r="H801" s="325"/>
      <c r="I801" s="327"/>
      <c r="K801" s="323">
        <f t="shared" si="121"/>
        <v>795</v>
      </c>
      <c r="L801" s="324" t="s">
        <v>1</v>
      </c>
      <c r="M801" s="324">
        <v>11</v>
      </c>
      <c r="N801" s="324" t="s">
        <v>20</v>
      </c>
      <c r="O801" s="325">
        <v>21</v>
      </c>
      <c r="P801" s="325">
        <v>133</v>
      </c>
      <c r="Q801" s="327" t="s">
        <v>23</v>
      </c>
      <c r="S801" s="323"/>
      <c r="T801" s="324"/>
      <c r="U801" s="324"/>
      <c r="V801" s="324"/>
      <c r="W801" s="325"/>
      <c r="X801" s="325"/>
      <c r="Y801" s="327"/>
      <c r="AA801" s="341" t="str">
        <f t="shared" si="114"/>
        <v>x</v>
      </c>
      <c r="AB801" s="342" t="str">
        <f t="shared" si="114"/>
        <v>x</v>
      </c>
      <c r="AC801" s="343" t="str">
        <f t="shared" si="115"/>
        <v>x</v>
      </c>
      <c r="AD801" s="343" t="str">
        <f t="shared" si="115"/>
        <v>x</v>
      </c>
      <c r="AE801" s="342" t="str">
        <f t="shared" si="116"/>
        <v>x</v>
      </c>
      <c r="AF801" s="342">
        <f t="shared" si="116"/>
        <v>21</v>
      </c>
      <c r="AG801" s="343" t="str">
        <f t="shared" si="117"/>
        <v>x</v>
      </c>
      <c r="AH801" s="343">
        <f t="shared" si="117"/>
        <v>133</v>
      </c>
      <c r="AI801" s="342" t="str">
        <f t="shared" si="118"/>
        <v>x</v>
      </c>
      <c r="AJ801" s="342" t="str">
        <f t="shared" si="118"/>
        <v>x</v>
      </c>
      <c r="AK801" s="343" t="str">
        <f t="shared" si="119"/>
        <v>x</v>
      </c>
      <c r="AL801" s="348" t="str">
        <f t="shared" si="119"/>
        <v>x</v>
      </c>
      <c r="AN801" s="342" t="str">
        <f>IF(ISERROR(VLOOKUP($I801,'TB. Bantuan'!$C$3:$E$28,2,0)=0),"x",VLOOKUP($I801,'TB. Bantuan'!$C$3:$E$28,2,0))</f>
        <v>x</v>
      </c>
      <c r="AO801" s="342" t="str">
        <f>IF(ISERROR(VLOOKUP($Q801,'TB. Bantuan'!$C$3:$E$28,2,0)=0),"x",VLOOKUP($Q801,'TB. Bantuan'!$C$3:$E$28,2,0))</f>
        <v>N</v>
      </c>
      <c r="AP801" s="342" t="str">
        <f>IF(ISERROR(VLOOKUP($Y801,'TB. Bantuan'!$C$3:$E$28,2,0)=0),"x",VLOOKUP($Y801,'TB. Bantuan'!$C$3:$E$28,2,0))</f>
        <v>x</v>
      </c>
    </row>
    <row r="802" spans="2:42">
      <c r="B802" s="319" t="s">
        <v>21</v>
      </c>
      <c r="C802" s="323"/>
      <c r="D802" s="324"/>
      <c r="E802" s="324"/>
      <c r="F802" s="324"/>
      <c r="G802" s="325"/>
      <c r="H802" s="325"/>
      <c r="I802" s="327"/>
      <c r="K802" s="323">
        <f t="shared" si="121"/>
        <v>796</v>
      </c>
      <c r="L802" s="324" t="s">
        <v>1</v>
      </c>
      <c r="M802" s="324">
        <v>11</v>
      </c>
      <c r="N802" s="324" t="s">
        <v>20</v>
      </c>
      <c r="O802" s="325">
        <v>25</v>
      </c>
      <c r="P802" s="325">
        <v>323</v>
      </c>
      <c r="Q802" s="327" t="s">
        <v>23</v>
      </c>
      <c r="S802" s="323"/>
      <c r="T802" s="324"/>
      <c r="U802" s="324"/>
      <c r="V802" s="324"/>
      <c r="W802" s="325"/>
      <c r="X802" s="325"/>
      <c r="Y802" s="327"/>
      <c r="AA802" s="341" t="str">
        <f t="shared" si="114"/>
        <v>x</v>
      </c>
      <c r="AB802" s="342" t="str">
        <f t="shared" si="114"/>
        <v>x</v>
      </c>
      <c r="AC802" s="343" t="str">
        <f t="shared" si="115"/>
        <v>x</v>
      </c>
      <c r="AD802" s="343" t="str">
        <f t="shared" si="115"/>
        <v>x</v>
      </c>
      <c r="AE802" s="342" t="str">
        <f t="shared" si="116"/>
        <v>x</v>
      </c>
      <c r="AF802" s="342">
        <f t="shared" si="116"/>
        <v>25</v>
      </c>
      <c r="AG802" s="343" t="str">
        <f t="shared" si="117"/>
        <v>x</v>
      </c>
      <c r="AH802" s="343">
        <f t="shared" si="117"/>
        <v>323</v>
      </c>
      <c r="AI802" s="342" t="str">
        <f t="shared" si="118"/>
        <v>x</v>
      </c>
      <c r="AJ802" s="342" t="str">
        <f t="shared" si="118"/>
        <v>x</v>
      </c>
      <c r="AK802" s="343" t="str">
        <f t="shared" si="119"/>
        <v>x</v>
      </c>
      <c r="AL802" s="348" t="str">
        <f t="shared" si="119"/>
        <v>x</v>
      </c>
      <c r="AN802" s="342" t="str">
        <f>IF(ISERROR(VLOOKUP($I802,'TB. Bantuan'!$C$3:$E$28,2,0)=0),"x",VLOOKUP($I802,'TB. Bantuan'!$C$3:$E$28,2,0))</f>
        <v>x</v>
      </c>
      <c r="AO802" s="342" t="str">
        <f>IF(ISERROR(VLOOKUP($Q802,'TB. Bantuan'!$C$3:$E$28,2,0)=0),"x",VLOOKUP($Q802,'TB. Bantuan'!$C$3:$E$28,2,0))</f>
        <v>N</v>
      </c>
      <c r="AP802" s="342" t="str">
        <f>IF(ISERROR(VLOOKUP($Y802,'TB. Bantuan'!$C$3:$E$28,2,0)=0),"x",VLOOKUP($Y802,'TB. Bantuan'!$C$3:$E$28,2,0))</f>
        <v>x</v>
      </c>
    </row>
    <row r="803" spans="2:42">
      <c r="B803" s="319" t="s">
        <v>21</v>
      </c>
      <c r="C803" s="323"/>
      <c r="D803" s="324"/>
      <c r="E803" s="324"/>
      <c r="F803" s="324"/>
      <c r="G803" s="325"/>
      <c r="H803" s="325"/>
      <c r="I803" s="327"/>
      <c r="K803" s="323">
        <f t="shared" si="121"/>
        <v>797</v>
      </c>
      <c r="L803" s="324" t="s">
        <v>1</v>
      </c>
      <c r="M803" s="324">
        <v>11</v>
      </c>
      <c r="N803" s="324" t="s">
        <v>20</v>
      </c>
      <c r="O803" s="325">
        <v>14</v>
      </c>
      <c r="P803" s="325">
        <v>132</v>
      </c>
      <c r="Q803" s="327" t="s">
        <v>23</v>
      </c>
      <c r="S803" s="323"/>
      <c r="T803" s="324"/>
      <c r="U803" s="324"/>
      <c r="V803" s="324"/>
      <c r="W803" s="325"/>
      <c r="X803" s="325"/>
      <c r="Y803" s="327"/>
      <c r="AA803" s="341" t="str">
        <f t="shared" si="114"/>
        <v>x</v>
      </c>
      <c r="AB803" s="342" t="str">
        <f t="shared" si="114"/>
        <v>x</v>
      </c>
      <c r="AC803" s="343" t="str">
        <f t="shared" si="115"/>
        <v>x</v>
      </c>
      <c r="AD803" s="343" t="str">
        <f t="shared" si="115"/>
        <v>x</v>
      </c>
      <c r="AE803" s="342" t="str">
        <f t="shared" si="116"/>
        <v>x</v>
      </c>
      <c r="AF803" s="342">
        <f t="shared" si="116"/>
        <v>14</v>
      </c>
      <c r="AG803" s="343" t="str">
        <f t="shared" si="117"/>
        <v>x</v>
      </c>
      <c r="AH803" s="343">
        <f t="shared" si="117"/>
        <v>132</v>
      </c>
      <c r="AI803" s="342" t="str">
        <f t="shared" si="118"/>
        <v>x</v>
      </c>
      <c r="AJ803" s="342" t="str">
        <f t="shared" si="118"/>
        <v>x</v>
      </c>
      <c r="AK803" s="343" t="str">
        <f t="shared" si="119"/>
        <v>x</v>
      </c>
      <c r="AL803" s="348" t="str">
        <f t="shared" si="119"/>
        <v>x</v>
      </c>
      <c r="AN803" s="342" t="str">
        <f>IF(ISERROR(VLOOKUP($I803,'TB. Bantuan'!$C$3:$E$28,2,0)=0),"x",VLOOKUP($I803,'TB. Bantuan'!$C$3:$E$28,2,0))</f>
        <v>x</v>
      </c>
      <c r="AO803" s="342" t="str">
        <f>IF(ISERROR(VLOOKUP($Q803,'TB. Bantuan'!$C$3:$E$28,2,0)=0),"x",VLOOKUP($Q803,'TB. Bantuan'!$C$3:$E$28,2,0))</f>
        <v>N</v>
      </c>
      <c r="AP803" s="342" t="str">
        <f>IF(ISERROR(VLOOKUP($Y803,'TB. Bantuan'!$C$3:$E$28,2,0)=0),"x",VLOOKUP($Y803,'TB. Bantuan'!$C$3:$E$28,2,0))</f>
        <v>x</v>
      </c>
    </row>
    <row r="804" spans="2:42">
      <c r="B804" s="319" t="s">
        <v>21</v>
      </c>
      <c r="C804" s="323"/>
      <c r="D804" s="324"/>
      <c r="E804" s="324"/>
      <c r="F804" s="324"/>
      <c r="G804" s="325"/>
      <c r="H804" s="325"/>
      <c r="I804" s="327"/>
      <c r="K804" s="323">
        <f t="shared" si="121"/>
        <v>798</v>
      </c>
      <c r="L804" s="324" t="s">
        <v>1</v>
      </c>
      <c r="M804" s="324">
        <v>11</v>
      </c>
      <c r="N804" s="324" t="s">
        <v>20</v>
      </c>
      <c r="O804" s="325">
        <v>16</v>
      </c>
      <c r="P804" s="325">
        <v>178</v>
      </c>
      <c r="Q804" s="327" t="s">
        <v>23</v>
      </c>
      <c r="S804" s="323"/>
      <c r="T804" s="324"/>
      <c r="U804" s="324"/>
      <c r="V804" s="324"/>
      <c r="W804" s="325"/>
      <c r="X804" s="325"/>
      <c r="Y804" s="327"/>
      <c r="AA804" s="341" t="str">
        <f t="shared" si="114"/>
        <v>x</v>
      </c>
      <c r="AB804" s="342" t="str">
        <f t="shared" si="114"/>
        <v>x</v>
      </c>
      <c r="AC804" s="343" t="str">
        <f t="shared" si="115"/>
        <v>x</v>
      </c>
      <c r="AD804" s="343" t="str">
        <f t="shared" si="115"/>
        <v>x</v>
      </c>
      <c r="AE804" s="342" t="str">
        <f t="shared" si="116"/>
        <v>x</v>
      </c>
      <c r="AF804" s="342">
        <f t="shared" si="116"/>
        <v>16</v>
      </c>
      <c r="AG804" s="343" t="str">
        <f t="shared" si="117"/>
        <v>x</v>
      </c>
      <c r="AH804" s="343">
        <f t="shared" si="117"/>
        <v>178</v>
      </c>
      <c r="AI804" s="342" t="str">
        <f t="shared" si="118"/>
        <v>x</v>
      </c>
      <c r="AJ804" s="342" t="str">
        <f t="shared" si="118"/>
        <v>x</v>
      </c>
      <c r="AK804" s="343" t="str">
        <f t="shared" si="119"/>
        <v>x</v>
      </c>
      <c r="AL804" s="348" t="str">
        <f t="shared" si="119"/>
        <v>x</v>
      </c>
      <c r="AN804" s="342" t="str">
        <f>IF(ISERROR(VLOOKUP($I804,'TB. Bantuan'!$C$3:$E$28,2,0)=0),"x",VLOOKUP($I804,'TB. Bantuan'!$C$3:$E$28,2,0))</f>
        <v>x</v>
      </c>
      <c r="AO804" s="342" t="str">
        <f>IF(ISERROR(VLOOKUP($Q804,'TB. Bantuan'!$C$3:$E$28,2,0)=0),"x",VLOOKUP($Q804,'TB. Bantuan'!$C$3:$E$28,2,0))</f>
        <v>N</v>
      </c>
      <c r="AP804" s="342" t="str">
        <f>IF(ISERROR(VLOOKUP($Y804,'TB. Bantuan'!$C$3:$E$28,2,0)=0),"x",VLOOKUP($Y804,'TB. Bantuan'!$C$3:$E$28,2,0))</f>
        <v>x</v>
      </c>
    </row>
    <row r="805" spans="2:42">
      <c r="B805" s="319" t="s">
        <v>21</v>
      </c>
      <c r="C805" s="323"/>
      <c r="D805" s="324"/>
      <c r="E805" s="324"/>
      <c r="F805" s="324"/>
      <c r="G805" s="325"/>
      <c r="H805" s="325"/>
      <c r="I805" s="327"/>
      <c r="K805" s="323">
        <f t="shared" si="121"/>
        <v>799</v>
      </c>
      <c r="L805" s="324" t="s">
        <v>1</v>
      </c>
      <c r="M805" s="324">
        <v>11</v>
      </c>
      <c r="N805" s="324" t="s">
        <v>20</v>
      </c>
      <c r="O805" s="325">
        <v>20</v>
      </c>
      <c r="P805" s="325">
        <v>185</v>
      </c>
      <c r="Q805" s="327" t="s">
        <v>23</v>
      </c>
      <c r="S805" s="323"/>
      <c r="T805" s="324"/>
      <c r="U805" s="324"/>
      <c r="V805" s="324"/>
      <c r="W805" s="325"/>
      <c r="X805" s="325"/>
      <c r="Y805" s="327"/>
      <c r="AA805" s="341" t="str">
        <f t="shared" si="114"/>
        <v>x</v>
      </c>
      <c r="AB805" s="342" t="str">
        <f t="shared" si="114"/>
        <v>x</v>
      </c>
      <c r="AC805" s="343" t="str">
        <f t="shared" si="115"/>
        <v>x</v>
      </c>
      <c r="AD805" s="343" t="str">
        <f t="shared" si="115"/>
        <v>x</v>
      </c>
      <c r="AE805" s="342" t="str">
        <f t="shared" si="116"/>
        <v>x</v>
      </c>
      <c r="AF805" s="342">
        <f t="shared" si="116"/>
        <v>20</v>
      </c>
      <c r="AG805" s="343" t="str">
        <f t="shared" si="117"/>
        <v>x</v>
      </c>
      <c r="AH805" s="343">
        <f t="shared" si="117"/>
        <v>185</v>
      </c>
      <c r="AI805" s="342" t="str">
        <f t="shared" si="118"/>
        <v>x</v>
      </c>
      <c r="AJ805" s="342" t="str">
        <f t="shared" si="118"/>
        <v>x</v>
      </c>
      <c r="AK805" s="343" t="str">
        <f t="shared" si="119"/>
        <v>x</v>
      </c>
      <c r="AL805" s="348" t="str">
        <f t="shared" si="119"/>
        <v>x</v>
      </c>
      <c r="AN805" s="342" t="str">
        <f>IF(ISERROR(VLOOKUP($I805,'TB. Bantuan'!$C$3:$E$28,2,0)=0),"x",VLOOKUP($I805,'TB. Bantuan'!$C$3:$E$28,2,0))</f>
        <v>x</v>
      </c>
      <c r="AO805" s="342" t="str">
        <f>IF(ISERROR(VLOOKUP($Q805,'TB. Bantuan'!$C$3:$E$28,2,0)=0),"x",VLOOKUP($Q805,'TB. Bantuan'!$C$3:$E$28,2,0))</f>
        <v>N</v>
      </c>
      <c r="AP805" s="342" t="str">
        <f>IF(ISERROR(VLOOKUP($Y805,'TB. Bantuan'!$C$3:$E$28,2,0)=0),"x",VLOOKUP($Y805,'TB. Bantuan'!$C$3:$E$28,2,0))</f>
        <v>x</v>
      </c>
    </row>
    <row r="806" spans="2:42">
      <c r="B806" s="319" t="s">
        <v>21</v>
      </c>
      <c r="C806" s="323"/>
      <c r="D806" s="324"/>
      <c r="E806" s="324"/>
      <c r="F806" s="324"/>
      <c r="G806" s="325"/>
      <c r="H806" s="325"/>
      <c r="I806" s="327"/>
      <c r="K806" s="323">
        <f t="shared" si="121"/>
        <v>800</v>
      </c>
      <c r="L806" s="324" t="s">
        <v>1</v>
      </c>
      <c r="M806" s="324">
        <v>11</v>
      </c>
      <c r="N806" s="324" t="s">
        <v>20</v>
      </c>
      <c r="O806" s="325">
        <v>9</v>
      </c>
      <c r="P806" s="325">
        <v>93</v>
      </c>
      <c r="Q806" s="327" t="s">
        <v>23</v>
      </c>
      <c r="S806" s="323"/>
      <c r="T806" s="324"/>
      <c r="U806" s="324"/>
      <c r="V806" s="324"/>
      <c r="W806" s="325"/>
      <c r="X806" s="325"/>
      <c r="Y806" s="327"/>
      <c r="AA806" s="341" t="str">
        <f t="shared" si="114"/>
        <v>x</v>
      </c>
      <c r="AB806" s="342" t="str">
        <f t="shared" si="114"/>
        <v>x</v>
      </c>
      <c r="AC806" s="343" t="str">
        <f t="shared" si="115"/>
        <v>x</v>
      </c>
      <c r="AD806" s="343" t="str">
        <f t="shared" si="115"/>
        <v>x</v>
      </c>
      <c r="AE806" s="342" t="str">
        <f t="shared" si="116"/>
        <v>x</v>
      </c>
      <c r="AF806" s="342">
        <f t="shared" si="116"/>
        <v>9</v>
      </c>
      <c r="AG806" s="343" t="str">
        <f t="shared" si="117"/>
        <v>x</v>
      </c>
      <c r="AH806" s="343">
        <f t="shared" si="117"/>
        <v>93</v>
      </c>
      <c r="AI806" s="342" t="str">
        <f t="shared" si="118"/>
        <v>x</v>
      </c>
      <c r="AJ806" s="342" t="str">
        <f t="shared" si="118"/>
        <v>x</v>
      </c>
      <c r="AK806" s="343" t="str">
        <f t="shared" si="119"/>
        <v>x</v>
      </c>
      <c r="AL806" s="348" t="str">
        <f t="shared" si="119"/>
        <v>x</v>
      </c>
      <c r="AN806" s="342" t="str">
        <f>IF(ISERROR(VLOOKUP($I806,'TB. Bantuan'!$C$3:$E$28,2,0)=0),"x",VLOOKUP($I806,'TB. Bantuan'!$C$3:$E$28,2,0))</f>
        <v>x</v>
      </c>
      <c r="AO806" s="342" t="str">
        <f>IF(ISERROR(VLOOKUP($Q806,'TB. Bantuan'!$C$3:$E$28,2,0)=0),"x",VLOOKUP($Q806,'TB. Bantuan'!$C$3:$E$28,2,0))</f>
        <v>N</v>
      </c>
      <c r="AP806" s="342" t="str">
        <f>IF(ISERROR(VLOOKUP($Y806,'TB. Bantuan'!$C$3:$E$28,2,0)=0),"x",VLOOKUP($Y806,'TB. Bantuan'!$C$3:$E$28,2,0))</f>
        <v>x</v>
      </c>
    </row>
    <row r="807" spans="2:42">
      <c r="B807" s="319" t="s">
        <v>21</v>
      </c>
      <c r="C807" s="323"/>
      <c r="D807" s="324"/>
      <c r="E807" s="324"/>
      <c r="F807" s="324"/>
      <c r="G807" s="325"/>
      <c r="H807" s="325"/>
      <c r="I807" s="327"/>
      <c r="K807" s="323">
        <f t="shared" si="121"/>
        <v>801</v>
      </c>
      <c r="L807" s="324" t="s">
        <v>1</v>
      </c>
      <c r="M807" s="324">
        <v>11</v>
      </c>
      <c r="N807" s="324" t="s">
        <v>20</v>
      </c>
      <c r="O807" s="325">
        <v>24</v>
      </c>
      <c r="P807" s="325">
        <v>285</v>
      </c>
      <c r="Q807" s="327" t="s">
        <v>23</v>
      </c>
      <c r="S807" s="323"/>
      <c r="T807" s="324"/>
      <c r="U807" s="324"/>
      <c r="V807" s="324"/>
      <c r="W807" s="325"/>
      <c r="X807" s="325"/>
      <c r="Y807" s="327"/>
      <c r="AA807" s="341" t="str">
        <f t="shared" si="114"/>
        <v>x</v>
      </c>
      <c r="AB807" s="342" t="str">
        <f t="shared" si="114"/>
        <v>x</v>
      </c>
      <c r="AC807" s="343" t="str">
        <f t="shared" si="115"/>
        <v>x</v>
      </c>
      <c r="AD807" s="343" t="str">
        <f t="shared" si="115"/>
        <v>x</v>
      </c>
      <c r="AE807" s="342" t="str">
        <f t="shared" si="116"/>
        <v>x</v>
      </c>
      <c r="AF807" s="342">
        <f t="shared" si="116"/>
        <v>24</v>
      </c>
      <c r="AG807" s="343" t="str">
        <f t="shared" si="117"/>
        <v>x</v>
      </c>
      <c r="AH807" s="343">
        <f t="shared" si="117"/>
        <v>285</v>
      </c>
      <c r="AI807" s="342" t="str">
        <f t="shared" si="118"/>
        <v>x</v>
      </c>
      <c r="AJ807" s="342" t="str">
        <f t="shared" si="118"/>
        <v>x</v>
      </c>
      <c r="AK807" s="343" t="str">
        <f t="shared" si="119"/>
        <v>x</v>
      </c>
      <c r="AL807" s="348" t="str">
        <f t="shared" si="119"/>
        <v>x</v>
      </c>
      <c r="AN807" s="342" t="str">
        <f>IF(ISERROR(VLOOKUP($I807,'TB. Bantuan'!$C$3:$E$28,2,0)=0),"x",VLOOKUP($I807,'TB. Bantuan'!$C$3:$E$28,2,0))</f>
        <v>x</v>
      </c>
      <c r="AO807" s="342" t="str">
        <f>IF(ISERROR(VLOOKUP($Q807,'TB. Bantuan'!$C$3:$E$28,2,0)=0),"x",VLOOKUP($Q807,'TB. Bantuan'!$C$3:$E$28,2,0))</f>
        <v>N</v>
      </c>
      <c r="AP807" s="342" t="str">
        <f>IF(ISERROR(VLOOKUP($Y807,'TB. Bantuan'!$C$3:$E$28,2,0)=0),"x",VLOOKUP($Y807,'TB. Bantuan'!$C$3:$E$28,2,0))</f>
        <v>x</v>
      </c>
    </row>
    <row r="808" spans="2:42">
      <c r="B808" s="319" t="s">
        <v>21</v>
      </c>
      <c r="C808" s="323"/>
      <c r="D808" s="324"/>
      <c r="E808" s="324"/>
      <c r="F808" s="324"/>
      <c r="G808" s="325"/>
      <c r="H808" s="325"/>
      <c r="I808" s="327"/>
      <c r="K808" s="323">
        <f t="shared" si="121"/>
        <v>802</v>
      </c>
      <c r="L808" s="324" t="s">
        <v>1</v>
      </c>
      <c r="M808" s="324">
        <v>11</v>
      </c>
      <c r="N808" s="324" t="s">
        <v>20</v>
      </c>
      <c r="O808" s="325">
        <v>21</v>
      </c>
      <c r="P808" s="325">
        <v>171</v>
      </c>
      <c r="Q808" s="327" t="s">
        <v>23</v>
      </c>
      <c r="S808" s="323"/>
      <c r="T808" s="324"/>
      <c r="U808" s="324"/>
      <c r="V808" s="324"/>
      <c r="W808" s="325"/>
      <c r="X808" s="325"/>
      <c r="Y808" s="327"/>
      <c r="AA808" s="341" t="str">
        <f t="shared" ref="AA808:AB839" si="122">IF($F808=AA$5,$G808,"x")</f>
        <v>x</v>
      </c>
      <c r="AB808" s="342" t="str">
        <f t="shared" si="122"/>
        <v>x</v>
      </c>
      <c r="AC808" s="343" t="str">
        <f t="shared" ref="AC808:AD839" si="123">IF($F808=AC$5,$H808,"x")</f>
        <v>x</v>
      </c>
      <c r="AD808" s="343" t="str">
        <f t="shared" si="123"/>
        <v>x</v>
      </c>
      <c r="AE808" s="342" t="str">
        <f t="shared" ref="AE808:AF839" si="124">IF($N808=AE$5,$O808,"x")</f>
        <v>x</v>
      </c>
      <c r="AF808" s="342">
        <f t="shared" si="124"/>
        <v>21</v>
      </c>
      <c r="AG808" s="343" t="str">
        <f t="shared" ref="AG808:AH839" si="125">IF($N808=AG$5,$P808,"x")</f>
        <v>x</v>
      </c>
      <c r="AH808" s="343">
        <f t="shared" si="125"/>
        <v>171</v>
      </c>
      <c r="AI808" s="342" t="str">
        <f t="shared" ref="AI808:AJ839" si="126">IF($V808=AI$5,$W808,"x")</f>
        <v>x</v>
      </c>
      <c r="AJ808" s="342" t="str">
        <f t="shared" si="126"/>
        <v>x</v>
      </c>
      <c r="AK808" s="343" t="str">
        <f t="shared" ref="AK808:AL839" si="127">IF($V808=AK$5,$X808,"x")</f>
        <v>x</v>
      </c>
      <c r="AL808" s="348" t="str">
        <f t="shared" si="127"/>
        <v>x</v>
      </c>
      <c r="AN808" s="342" t="str">
        <f>IF(ISERROR(VLOOKUP($I808,'TB. Bantuan'!$C$3:$E$28,2,0)=0),"x",VLOOKUP($I808,'TB. Bantuan'!$C$3:$E$28,2,0))</f>
        <v>x</v>
      </c>
      <c r="AO808" s="342" t="str">
        <f>IF(ISERROR(VLOOKUP($Q808,'TB. Bantuan'!$C$3:$E$28,2,0)=0),"x",VLOOKUP($Q808,'TB. Bantuan'!$C$3:$E$28,2,0))</f>
        <v>N</v>
      </c>
      <c r="AP808" s="342" t="str">
        <f>IF(ISERROR(VLOOKUP($Y808,'TB. Bantuan'!$C$3:$E$28,2,0)=0),"x",VLOOKUP($Y808,'TB. Bantuan'!$C$3:$E$28,2,0))</f>
        <v>x</v>
      </c>
    </row>
    <row r="809" spans="2:42">
      <c r="B809" s="319" t="s">
        <v>21</v>
      </c>
      <c r="C809" s="323"/>
      <c r="D809" s="324"/>
      <c r="E809" s="324"/>
      <c r="F809" s="324"/>
      <c r="G809" s="325"/>
      <c r="H809" s="325"/>
      <c r="I809" s="327"/>
      <c r="K809" s="323">
        <f t="shared" si="121"/>
        <v>803</v>
      </c>
      <c r="L809" s="324" t="s">
        <v>1</v>
      </c>
      <c r="M809" s="324">
        <v>11</v>
      </c>
      <c r="N809" s="324" t="s">
        <v>20</v>
      </c>
      <c r="O809" s="325">
        <v>13</v>
      </c>
      <c r="P809" s="325">
        <v>168</v>
      </c>
      <c r="Q809" s="327" t="s">
        <v>23</v>
      </c>
      <c r="S809" s="323"/>
      <c r="T809" s="324"/>
      <c r="U809" s="324"/>
      <c r="V809" s="324"/>
      <c r="W809" s="325"/>
      <c r="X809" s="325"/>
      <c r="Y809" s="327"/>
      <c r="AA809" s="341" t="str">
        <f t="shared" si="122"/>
        <v>x</v>
      </c>
      <c r="AB809" s="342" t="str">
        <f t="shared" si="122"/>
        <v>x</v>
      </c>
      <c r="AC809" s="343" t="str">
        <f t="shared" si="123"/>
        <v>x</v>
      </c>
      <c r="AD809" s="343" t="str">
        <f t="shared" si="123"/>
        <v>x</v>
      </c>
      <c r="AE809" s="342" t="str">
        <f t="shared" si="124"/>
        <v>x</v>
      </c>
      <c r="AF809" s="342">
        <f t="shared" si="124"/>
        <v>13</v>
      </c>
      <c r="AG809" s="343" t="str">
        <f t="shared" si="125"/>
        <v>x</v>
      </c>
      <c r="AH809" s="343">
        <f t="shared" si="125"/>
        <v>168</v>
      </c>
      <c r="AI809" s="342" t="str">
        <f t="shared" si="126"/>
        <v>x</v>
      </c>
      <c r="AJ809" s="342" t="str">
        <f t="shared" si="126"/>
        <v>x</v>
      </c>
      <c r="AK809" s="343" t="str">
        <f t="shared" si="127"/>
        <v>x</v>
      </c>
      <c r="AL809" s="348" t="str">
        <f t="shared" si="127"/>
        <v>x</v>
      </c>
      <c r="AN809" s="342" t="str">
        <f>IF(ISERROR(VLOOKUP($I809,'TB. Bantuan'!$C$3:$E$28,2,0)=0),"x",VLOOKUP($I809,'TB. Bantuan'!$C$3:$E$28,2,0))</f>
        <v>x</v>
      </c>
      <c r="AO809" s="342" t="str">
        <f>IF(ISERROR(VLOOKUP($Q809,'TB. Bantuan'!$C$3:$E$28,2,0)=0),"x",VLOOKUP($Q809,'TB. Bantuan'!$C$3:$E$28,2,0))</f>
        <v>N</v>
      </c>
      <c r="AP809" s="342" t="str">
        <f>IF(ISERROR(VLOOKUP($Y809,'TB. Bantuan'!$C$3:$E$28,2,0)=0),"x",VLOOKUP($Y809,'TB. Bantuan'!$C$3:$E$28,2,0))</f>
        <v>x</v>
      </c>
    </row>
    <row r="810" spans="2:42">
      <c r="B810" s="319" t="s">
        <v>21</v>
      </c>
      <c r="C810" s="323"/>
      <c r="D810" s="324"/>
      <c r="E810" s="324"/>
      <c r="F810" s="324"/>
      <c r="G810" s="325"/>
      <c r="H810" s="325"/>
      <c r="I810" s="327"/>
      <c r="K810" s="323">
        <f t="shared" si="121"/>
        <v>804</v>
      </c>
      <c r="L810" s="324" t="s">
        <v>1</v>
      </c>
      <c r="M810" s="324">
        <v>11</v>
      </c>
      <c r="N810" s="324" t="s">
        <v>20</v>
      </c>
      <c r="O810" s="325">
        <v>18</v>
      </c>
      <c r="P810" s="325">
        <v>88</v>
      </c>
      <c r="Q810" s="327" t="s">
        <v>23</v>
      </c>
      <c r="S810" s="323"/>
      <c r="T810" s="324"/>
      <c r="U810" s="324"/>
      <c r="V810" s="324"/>
      <c r="W810" s="325"/>
      <c r="X810" s="325"/>
      <c r="Y810" s="327"/>
      <c r="AA810" s="341" t="str">
        <f t="shared" si="122"/>
        <v>x</v>
      </c>
      <c r="AB810" s="342" t="str">
        <f t="shared" si="122"/>
        <v>x</v>
      </c>
      <c r="AC810" s="343" t="str">
        <f t="shared" si="123"/>
        <v>x</v>
      </c>
      <c r="AD810" s="343" t="str">
        <f t="shared" si="123"/>
        <v>x</v>
      </c>
      <c r="AE810" s="342" t="str">
        <f t="shared" si="124"/>
        <v>x</v>
      </c>
      <c r="AF810" s="342">
        <f t="shared" si="124"/>
        <v>18</v>
      </c>
      <c r="AG810" s="343" t="str">
        <f t="shared" si="125"/>
        <v>x</v>
      </c>
      <c r="AH810" s="343">
        <f t="shared" si="125"/>
        <v>88</v>
      </c>
      <c r="AI810" s="342" t="str">
        <f t="shared" si="126"/>
        <v>x</v>
      </c>
      <c r="AJ810" s="342" t="str">
        <f t="shared" si="126"/>
        <v>x</v>
      </c>
      <c r="AK810" s="343" t="str">
        <f t="shared" si="127"/>
        <v>x</v>
      </c>
      <c r="AL810" s="348" t="str">
        <f t="shared" si="127"/>
        <v>x</v>
      </c>
      <c r="AN810" s="342" t="str">
        <f>IF(ISERROR(VLOOKUP($I810,'TB. Bantuan'!$C$3:$E$28,2,0)=0),"x",VLOOKUP($I810,'TB. Bantuan'!$C$3:$E$28,2,0))</f>
        <v>x</v>
      </c>
      <c r="AO810" s="342" t="str">
        <f>IF(ISERROR(VLOOKUP($Q810,'TB. Bantuan'!$C$3:$E$28,2,0)=0),"x",VLOOKUP($Q810,'TB. Bantuan'!$C$3:$E$28,2,0))</f>
        <v>N</v>
      </c>
      <c r="AP810" s="342" t="str">
        <f>IF(ISERROR(VLOOKUP($Y810,'TB. Bantuan'!$C$3:$E$28,2,0)=0),"x",VLOOKUP($Y810,'TB. Bantuan'!$C$3:$E$28,2,0))</f>
        <v>x</v>
      </c>
    </row>
    <row r="811" spans="2:42">
      <c r="B811" s="319" t="s">
        <v>21</v>
      </c>
      <c r="C811" s="323"/>
      <c r="D811" s="324"/>
      <c r="E811" s="324"/>
      <c r="F811" s="324"/>
      <c r="G811" s="325"/>
      <c r="H811" s="325"/>
      <c r="I811" s="327"/>
      <c r="K811" s="323">
        <f t="shared" si="121"/>
        <v>805</v>
      </c>
      <c r="L811" s="324" t="s">
        <v>1</v>
      </c>
      <c r="M811" s="324">
        <v>11</v>
      </c>
      <c r="N811" s="324" t="s">
        <v>20</v>
      </c>
      <c r="O811" s="325">
        <v>10</v>
      </c>
      <c r="P811" s="325">
        <v>53</v>
      </c>
      <c r="Q811" s="327" t="s">
        <v>23</v>
      </c>
      <c r="S811" s="323"/>
      <c r="T811" s="324"/>
      <c r="U811" s="324"/>
      <c r="V811" s="324"/>
      <c r="W811" s="325"/>
      <c r="X811" s="325"/>
      <c r="Y811" s="327"/>
      <c r="AA811" s="341" t="str">
        <f t="shared" si="122"/>
        <v>x</v>
      </c>
      <c r="AB811" s="342" t="str">
        <f t="shared" si="122"/>
        <v>x</v>
      </c>
      <c r="AC811" s="343" t="str">
        <f t="shared" si="123"/>
        <v>x</v>
      </c>
      <c r="AD811" s="343" t="str">
        <f t="shared" si="123"/>
        <v>x</v>
      </c>
      <c r="AE811" s="342" t="str">
        <f t="shared" si="124"/>
        <v>x</v>
      </c>
      <c r="AF811" s="342">
        <f t="shared" si="124"/>
        <v>10</v>
      </c>
      <c r="AG811" s="343" t="str">
        <f t="shared" si="125"/>
        <v>x</v>
      </c>
      <c r="AH811" s="343">
        <f t="shared" si="125"/>
        <v>53</v>
      </c>
      <c r="AI811" s="342" t="str">
        <f t="shared" si="126"/>
        <v>x</v>
      </c>
      <c r="AJ811" s="342" t="str">
        <f t="shared" si="126"/>
        <v>x</v>
      </c>
      <c r="AK811" s="343" t="str">
        <f t="shared" si="127"/>
        <v>x</v>
      </c>
      <c r="AL811" s="348" t="str">
        <f t="shared" si="127"/>
        <v>x</v>
      </c>
      <c r="AN811" s="342" t="str">
        <f>IF(ISERROR(VLOOKUP($I811,'TB. Bantuan'!$C$3:$E$28,2,0)=0),"x",VLOOKUP($I811,'TB. Bantuan'!$C$3:$E$28,2,0))</f>
        <v>x</v>
      </c>
      <c r="AO811" s="342" t="str">
        <f>IF(ISERROR(VLOOKUP($Q811,'TB. Bantuan'!$C$3:$E$28,2,0)=0),"x",VLOOKUP($Q811,'TB. Bantuan'!$C$3:$E$28,2,0))</f>
        <v>N</v>
      </c>
      <c r="AP811" s="342" t="str">
        <f>IF(ISERROR(VLOOKUP($Y811,'TB. Bantuan'!$C$3:$E$28,2,0)=0),"x",VLOOKUP($Y811,'TB. Bantuan'!$C$3:$E$28,2,0))</f>
        <v>x</v>
      </c>
    </row>
    <row r="812" spans="2:42">
      <c r="B812" s="319" t="s">
        <v>21</v>
      </c>
      <c r="C812" s="323"/>
      <c r="D812" s="324"/>
      <c r="E812" s="324"/>
      <c r="F812" s="324"/>
      <c r="G812" s="325"/>
      <c r="H812" s="325"/>
      <c r="I812" s="327"/>
      <c r="K812" s="323">
        <f t="shared" si="121"/>
        <v>806</v>
      </c>
      <c r="L812" s="324" t="s">
        <v>1</v>
      </c>
      <c r="M812" s="324">
        <v>11</v>
      </c>
      <c r="N812" s="324" t="s">
        <v>20</v>
      </c>
      <c r="O812" s="325">
        <v>19</v>
      </c>
      <c r="P812" s="325">
        <v>141</v>
      </c>
      <c r="Q812" s="327" t="s">
        <v>23</v>
      </c>
      <c r="S812" s="323"/>
      <c r="T812" s="324"/>
      <c r="U812" s="324"/>
      <c r="V812" s="324"/>
      <c r="W812" s="325"/>
      <c r="X812" s="325"/>
      <c r="Y812" s="327"/>
      <c r="AA812" s="341" t="str">
        <f t="shared" si="122"/>
        <v>x</v>
      </c>
      <c r="AB812" s="342" t="str">
        <f t="shared" si="122"/>
        <v>x</v>
      </c>
      <c r="AC812" s="343" t="str">
        <f t="shared" si="123"/>
        <v>x</v>
      </c>
      <c r="AD812" s="343" t="str">
        <f t="shared" si="123"/>
        <v>x</v>
      </c>
      <c r="AE812" s="342" t="str">
        <f t="shared" si="124"/>
        <v>x</v>
      </c>
      <c r="AF812" s="342">
        <f t="shared" si="124"/>
        <v>19</v>
      </c>
      <c r="AG812" s="343" t="str">
        <f t="shared" si="125"/>
        <v>x</v>
      </c>
      <c r="AH812" s="343">
        <f t="shared" si="125"/>
        <v>141</v>
      </c>
      <c r="AI812" s="342" t="str">
        <f t="shared" si="126"/>
        <v>x</v>
      </c>
      <c r="AJ812" s="342" t="str">
        <f t="shared" si="126"/>
        <v>x</v>
      </c>
      <c r="AK812" s="343" t="str">
        <f t="shared" si="127"/>
        <v>x</v>
      </c>
      <c r="AL812" s="348" t="str">
        <f t="shared" si="127"/>
        <v>x</v>
      </c>
      <c r="AN812" s="342" t="str">
        <f>IF(ISERROR(VLOOKUP($I812,'TB. Bantuan'!$C$3:$E$28,2,0)=0),"x",VLOOKUP($I812,'TB. Bantuan'!$C$3:$E$28,2,0))</f>
        <v>x</v>
      </c>
      <c r="AO812" s="342" t="str">
        <f>IF(ISERROR(VLOOKUP($Q812,'TB. Bantuan'!$C$3:$E$28,2,0)=0),"x",VLOOKUP($Q812,'TB. Bantuan'!$C$3:$E$28,2,0))</f>
        <v>N</v>
      </c>
      <c r="AP812" s="342" t="str">
        <f>IF(ISERROR(VLOOKUP($Y812,'TB. Bantuan'!$C$3:$E$28,2,0)=0),"x",VLOOKUP($Y812,'TB. Bantuan'!$C$3:$E$28,2,0))</f>
        <v>x</v>
      </c>
    </row>
    <row r="813" spans="2:42">
      <c r="B813" s="319" t="s">
        <v>21</v>
      </c>
      <c r="C813" s="323"/>
      <c r="D813" s="324"/>
      <c r="E813" s="324"/>
      <c r="F813" s="324"/>
      <c r="G813" s="325"/>
      <c r="H813" s="325"/>
      <c r="I813" s="327"/>
      <c r="K813" s="323">
        <f t="shared" si="121"/>
        <v>807</v>
      </c>
      <c r="L813" s="324" t="s">
        <v>1</v>
      </c>
      <c r="M813" s="324">
        <v>11</v>
      </c>
      <c r="N813" s="324" t="s">
        <v>20</v>
      </c>
      <c r="O813" s="325">
        <v>10</v>
      </c>
      <c r="P813" s="325">
        <v>68</v>
      </c>
      <c r="Q813" s="327" t="s">
        <v>23</v>
      </c>
      <c r="S813" s="323"/>
      <c r="T813" s="324"/>
      <c r="U813" s="324"/>
      <c r="V813" s="324"/>
      <c r="W813" s="325"/>
      <c r="X813" s="325"/>
      <c r="Y813" s="327"/>
      <c r="AA813" s="341" t="str">
        <f t="shared" si="122"/>
        <v>x</v>
      </c>
      <c r="AB813" s="342" t="str">
        <f t="shared" si="122"/>
        <v>x</v>
      </c>
      <c r="AC813" s="343" t="str">
        <f t="shared" si="123"/>
        <v>x</v>
      </c>
      <c r="AD813" s="343" t="str">
        <f t="shared" si="123"/>
        <v>x</v>
      </c>
      <c r="AE813" s="342" t="str">
        <f t="shared" si="124"/>
        <v>x</v>
      </c>
      <c r="AF813" s="342">
        <f t="shared" si="124"/>
        <v>10</v>
      </c>
      <c r="AG813" s="343" t="str">
        <f t="shared" si="125"/>
        <v>x</v>
      </c>
      <c r="AH813" s="343">
        <f t="shared" si="125"/>
        <v>68</v>
      </c>
      <c r="AI813" s="342" t="str">
        <f t="shared" si="126"/>
        <v>x</v>
      </c>
      <c r="AJ813" s="342" t="str">
        <f t="shared" si="126"/>
        <v>x</v>
      </c>
      <c r="AK813" s="343" t="str">
        <f t="shared" si="127"/>
        <v>x</v>
      </c>
      <c r="AL813" s="348" t="str">
        <f t="shared" si="127"/>
        <v>x</v>
      </c>
      <c r="AN813" s="342" t="str">
        <f>IF(ISERROR(VLOOKUP($I813,'TB. Bantuan'!$C$3:$E$28,2,0)=0),"x",VLOOKUP($I813,'TB. Bantuan'!$C$3:$E$28,2,0))</f>
        <v>x</v>
      </c>
      <c r="AO813" s="342" t="str">
        <f>IF(ISERROR(VLOOKUP($Q813,'TB. Bantuan'!$C$3:$E$28,2,0)=0),"x",VLOOKUP($Q813,'TB. Bantuan'!$C$3:$E$28,2,0))</f>
        <v>N</v>
      </c>
      <c r="AP813" s="342" t="str">
        <f>IF(ISERROR(VLOOKUP($Y813,'TB. Bantuan'!$C$3:$E$28,2,0)=0),"x",VLOOKUP($Y813,'TB. Bantuan'!$C$3:$E$28,2,0))</f>
        <v>x</v>
      </c>
    </row>
    <row r="814" spans="2:42">
      <c r="B814" s="319" t="s">
        <v>21</v>
      </c>
      <c r="C814" s="323"/>
      <c r="D814" s="324"/>
      <c r="E814" s="324"/>
      <c r="F814" s="324"/>
      <c r="G814" s="325"/>
      <c r="H814" s="325"/>
      <c r="I814" s="327"/>
      <c r="K814" s="323">
        <f t="shared" si="121"/>
        <v>808</v>
      </c>
      <c r="L814" s="324" t="s">
        <v>1</v>
      </c>
      <c r="M814" s="324">
        <v>11</v>
      </c>
      <c r="N814" s="324" t="s">
        <v>20</v>
      </c>
      <c r="O814" s="325">
        <v>16</v>
      </c>
      <c r="P814" s="325">
        <v>154</v>
      </c>
      <c r="Q814" s="327" t="s">
        <v>23</v>
      </c>
      <c r="S814" s="323"/>
      <c r="T814" s="324"/>
      <c r="U814" s="324"/>
      <c r="V814" s="324"/>
      <c r="W814" s="325"/>
      <c r="X814" s="325"/>
      <c r="Y814" s="327"/>
      <c r="AA814" s="341" t="str">
        <f t="shared" si="122"/>
        <v>x</v>
      </c>
      <c r="AB814" s="342" t="str">
        <f t="shared" si="122"/>
        <v>x</v>
      </c>
      <c r="AC814" s="343" t="str">
        <f t="shared" si="123"/>
        <v>x</v>
      </c>
      <c r="AD814" s="343" t="str">
        <f t="shared" si="123"/>
        <v>x</v>
      </c>
      <c r="AE814" s="342" t="str">
        <f t="shared" si="124"/>
        <v>x</v>
      </c>
      <c r="AF814" s="342">
        <f t="shared" si="124"/>
        <v>16</v>
      </c>
      <c r="AG814" s="343" t="str">
        <f t="shared" si="125"/>
        <v>x</v>
      </c>
      <c r="AH814" s="343">
        <f t="shared" si="125"/>
        <v>154</v>
      </c>
      <c r="AI814" s="342" t="str">
        <f t="shared" si="126"/>
        <v>x</v>
      </c>
      <c r="AJ814" s="342" t="str">
        <f t="shared" si="126"/>
        <v>x</v>
      </c>
      <c r="AK814" s="343" t="str">
        <f t="shared" si="127"/>
        <v>x</v>
      </c>
      <c r="AL814" s="348" t="str">
        <f t="shared" si="127"/>
        <v>x</v>
      </c>
      <c r="AN814" s="342" t="str">
        <f>IF(ISERROR(VLOOKUP($I814,'TB. Bantuan'!$C$3:$E$28,2,0)=0),"x",VLOOKUP($I814,'TB. Bantuan'!$C$3:$E$28,2,0))</f>
        <v>x</v>
      </c>
      <c r="AO814" s="342" t="str">
        <f>IF(ISERROR(VLOOKUP($Q814,'TB. Bantuan'!$C$3:$E$28,2,0)=0),"x",VLOOKUP($Q814,'TB. Bantuan'!$C$3:$E$28,2,0))</f>
        <v>N</v>
      </c>
      <c r="AP814" s="342" t="str">
        <f>IF(ISERROR(VLOOKUP($Y814,'TB. Bantuan'!$C$3:$E$28,2,0)=0),"x",VLOOKUP($Y814,'TB. Bantuan'!$C$3:$E$28,2,0))</f>
        <v>x</v>
      </c>
    </row>
    <row r="815" spans="2:42">
      <c r="B815" s="319" t="s">
        <v>21</v>
      </c>
      <c r="C815" s="323"/>
      <c r="D815" s="324"/>
      <c r="E815" s="324"/>
      <c r="F815" s="324"/>
      <c r="G815" s="325"/>
      <c r="H815" s="325"/>
      <c r="I815" s="327"/>
      <c r="K815" s="323">
        <f t="shared" si="121"/>
        <v>809</v>
      </c>
      <c r="L815" s="324" t="s">
        <v>1</v>
      </c>
      <c r="M815" s="324">
        <v>11</v>
      </c>
      <c r="N815" s="324" t="s">
        <v>20</v>
      </c>
      <c r="O815" s="325">
        <v>10</v>
      </c>
      <c r="P815" s="325">
        <v>55</v>
      </c>
      <c r="Q815" s="327" t="s">
        <v>23</v>
      </c>
      <c r="S815" s="323"/>
      <c r="T815" s="324"/>
      <c r="U815" s="324"/>
      <c r="V815" s="324"/>
      <c r="W815" s="325"/>
      <c r="X815" s="325"/>
      <c r="Y815" s="327"/>
      <c r="AA815" s="341" t="str">
        <f t="shared" si="122"/>
        <v>x</v>
      </c>
      <c r="AB815" s="342" t="str">
        <f t="shared" si="122"/>
        <v>x</v>
      </c>
      <c r="AC815" s="343" t="str">
        <f t="shared" si="123"/>
        <v>x</v>
      </c>
      <c r="AD815" s="343" t="str">
        <f t="shared" si="123"/>
        <v>x</v>
      </c>
      <c r="AE815" s="342" t="str">
        <f t="shared" si="124"/>
        <v>x</v>
      </c>
      <c r="AF815" s="342">
        <f t="shared" si="124"/>
        <v>10</v>
      </c>
      <c r="AG815" s="343" t="str">
        <f t="shared" si="125"/>
        <v>x</v>
      </c>
      <c r="AH815" s="343">
        <f t="shared" si="125"/>
        <v>55</v>
      </c>
      <c r="AI815" s="342" t="str">
        <f t="shared" si="126"/>
        <v>x</v>
      </c>
      <c r="AJ815" s="342" t="str">
        <f t="shared" si="126"/>
        <v>x</v>
      </c>
      <c r="AK815" s="343" t="str">
        <f t="shared" si="127"/>
        <v>x</v>
      </c>
      <c r="AL815" s="348" t="str">
        <f t="shared" si="127"/>
        <v>x</v>
      </c>
      <c r="AN815" s="342" t="str">
        <f>IF(ISERROR(VLOOKUP($I815,'TB. Bantuan'!$C$3:$E$28,2,0)=0),"x",VLOOKUP($I815,'TB. Bantuan'!$C$3:$E$28,2,0))</f>
        <v>x</v>
      </c>
      <c r="AO815" s="342" t="str">
        <f>IF(ISERROR(VLOOKUP($Q815,'TB. Bantuan'!$C$3:$E$28,2,0)=0),"x",VLOOKUP($Q815,'TB. Bantuan'!$C$3:$E$28,2,0))</f>
        <v>N</v>
      </c>
      <c r="AP815" s="342" t="str">
        <f>IF(ISERROR(VLOOKUP($Y815,'TB. Bantuan'!$C$3:$E$28,2,0)=0),"x",VLOOKUP($Y815,'TB. Bantuan'!$C$3:$E$28,2,0))</f>
        <v>x</v>
      </c>
    </row>
    <row r="816" spans="2:42">
      <c r="B816" s="319" t="s">
        <v>21</v>
      </c>
      <c r="C816" s="323"/>
      <c r="D816" s="324"/>
      <c r="E816" s="324"/>
      <c r="F816" s="324"/>
      <c r="G816" s="325"/>
      <c r="H816" s="325"/>
      <c r="I816" s="327"/>
      <c r="K816" s="323">
        <f t="shared" si="121"/>
        <v>810</v>
      </c>
      <c r="L816" s="324" t="s">
        <v>1</v>
      </c>
      <c r="M816" s="324">
        <v>11</v>
      </c>
      <c r="N816" s="324" t="s">
        <v>20</v>
      </c>
      <c r="O816" s="325">
        <v>23.5</v>
      </c>
      <c r="P816" s="325">
        <v>306</v>
      </c>
      <c r="Q816" s="327" t="s">
        <v>23</v>
      </c>
      <c r="S816" s="323"/>
      <c r="T816" s="324"/>
      <c r="U816" s="324"/>
      <c r="V816" s="324"/>
      <c r="W816" s="325"/>
      <c r="X816" s="325"/>
      <c r="Y816" s="327"/>
      <c r="AA816" s="341" t="str">
        <f t="shared" si="122"/>
        <v>x</v>
      </c>
      <c r="AB816" s="342" t="str">
        <f t="shared" si="122"/>
        <v>x</v>
      </c>
      <c r="AC816" s="343" t="str">
        <f t="shared" si="123"/>
        <v>x</v>
      </c>
      <c r="AD816" s="343" t="str">
        <f t="shared" si="123"/>
        <v>x</v>
      </c>
      <c r="AE816" s="342" t="str">
        <f t="shared" si="124"/>
        <v>x</v>
      </c>
      <c r="AF816" s="342">
        <f t="shared" si="124"/>
        <v>23.5</v>
      </c>
      <c r="AG816" s="343" t="str">
        <f t="shared" si="125"/>
        <v>x</v>
      </c>
      <c r="AH816" s="343">
        <f t="shared" si="125"/>
        <v>306</v>
      </c>
      <c r="AI816" s="342" t="str">
        <f t="shared" si="126"/>
        <v>x</v>
      </c>
      <c r="AJ816" s="342" t="str">
        <f t="shared" si="126"/>
        <v>x</v>
      </c>
      <c r="AK816" s="343" t="str">
        <f t="shared" si="127"/>
        <v>x</v>
      </c>
      <c r="AL816" s="348" t="str">
        <f t="shared" si="127"/>
        <v>x</v>
      </c>
      <c r="AN816" s="342" t="str">
        <f>IF(ISERROR(VLOOKUP($I816,'TB. Bantuan'!$C$3:$E$28,2,0)=0),"x",VLOOKUP($I816,'TB. Bantuan'!$C$3:$E$28,2,0))</f>
        <v>x</v>
      </c>
      <c r="AO816" s="342" t="str">
        <f>IF(ISERROR(VLOOKUP($Q816,'TB. Bantuan'!$C$3:$E$28,2,0)=0),"x",VLOOKUP($Q816,'TB. Bantuan'!$C$3:$E$28,2,0))</f>
        <v>N</v>
      </c>
      <c r="AP816" s="342" t="str">
        <f>IF(ISERROR(VLOOKUP($Y816,'TB. Bantuan'!$C$3:$E$28,2,0)=0),"x",VLOOKUP($Y816,'TB. Bantuan'!$C$3:$E$28,2,0))</f>
        <v>x</v>
      </c>
    </row>
    <row r="817" spans="2:42">
      <c r="B817" s="319" t="s">
        <v>21</v>
      </c>
      <c r="C817" s="323"/>
      <c r="D817" s="324"/>
      <c r="E817" s="324"/>
      <c r="F817" s="324"/>
      <c r="G817" s="325"/>
      <c r="H817" s="325"/>
      <c r="I817" s="327"/>
      <c r="K817" s="323"/>
      <c r="L817" s="324"/>
      <c r="M817" s="324"/>
      <c r="N817" s="324"/>
      <c r="O817" s="325"/>
      <c r="P817" s="325"/>
      <c r="Q817" s="327"/>
      <c r="S817" s="323"/>
      <c r="T817" s="324"/>
      <c r="U817" s="324"/>
      <c r="V817" s="324"/>
      <c r="W817" s="325"/>
      <c r="X817" s="325"/>
      <c r="Y817" s="327"/>
      <c r="AA817" s="341" t="str">
        <f t="shared" si="122"/>
        <v>x</v>
      </c>
      <c r="AB817" s="342" t="str">
        <f t="shared" si="122"/>
        <v>x</v>
      </c>
      <c r="AC817" s="343" t="str">
        <f t="shared" si="123"/>
        <v>x</v>
      </c>
      <c r="AD817" s="343" t="str">
        <f t="shared" si="123"/>
        <v>x</v>
      </c>
      <c r="AE817" s="342" t="str">
        <f t="shared" si="124"/>
        <v>x</v>
      </c>
      <c r="AF817" s="342" t="str">
        <f t="shared" si="124"/>
        <v>x</v>
      </c>
      <c r="AG817" s="343" t="str">
        <f t="shared" si="125"/>
        <v>x</v>
      </c>
      <c r="AH817" s="343" t="str">
        <f t="shared" si="125"/>
        <v>x</v>
      </c>
      <c r="AI817" s="342" t="str">
        <f t="shared" si="126"/>
        <v>x</v>
      </c>
      <c r="AJ817" s="342" t="str">
        <f t="shared" si="126"/>
        <v>x</v>
      </c>
      <c r="AK817" s="343" t="str">
        <f t="shared" si="127"/>
        <v>x</v>
      </c>
      <c r="AL817" s="348" t="str">
        <f t="shared" si="127"/>
        <v>x</v>
      </c>
      <c r="AN817" s="342" t="str">
        <f>IF(ISERROR(VLOOKUP($I817,'TB. Bantuan'!$C$3:$E$28,2,0)=0),"x",VLOOKUP($I817,'TB. Bantuan'!$C$3:$E$28,2,0))</f>
        <v>x</v>
      </c>
      <c r="AO817" s="342" t="str">
        <f>IF(ISERROR(VLOOKUP($Q817,'TB. Bantuan'!$C$3:$E$28,2,0)=0),"x",VLOOKUP($Q817,'TB. Bantuan'!$C$3:$E$28,2,0))</f>
        <v>x</v>
      </c>
      <c r="AP817" s="342" t="str">
        <f>IF(ISERROR(VLOOKUP($Y817,'TB. Bantuan'!$C$3:$E$28,2,0)=0),"x",VLOOKUP($Y817,'TB. Bantuan'!$C$3:$E$28,2,0))</f>
        <v>x</v>
      </c>
    </row>
    <row r="818" spans="2:42">
      <c r="B818" s="319" t="s">
        <v>21</v>
      </c>
      <c r="C818" s="323"/>
      <c r="D818" s="324"/>
      <c r="E818" s="324"/>
      <c r="F818" s="324"/>
      <c r="G818" s="325"/>
      <c r="H818" s="325"/>
      <c r="I818" s="327"/>
      <c r="K818" s="323"/>
      <c r="L818" s="324"/>
      <c r="M818" s="324"/>
      <c r="N818" s="324"/>
      <c r="O818" s="325"/>
      <c r="P818" s="325"/>
      <c r="Q818" s="327"/>
      <c r="S818" s="323"/>
      <c r="T818" s="324"/>
      <c r="U818" s="324"/>
      <c r="V818" s="324"/>
      <c r="W818" s="325"/>
      <c r="X818" s="325"/>
      <c r="Y818" s="327"/>
      <c r="AA818" s="341" t="str">
        <f t="shared" si="122"/>
        <v>x</v>
      </c>
      <c r="AB818" s="342" t="str">
        <f t="shared" si="122"/>
        <v>x</v>
      </c>
      <c r="AC818" s="343" t="str">
        <f t="shared" si="123"/>
        <v>x</v>
      </c>
      <c r="AD818" s="343" t="str">
        <f t="shared" si="123"/>
        <v>x</v>
      </c>
      <c r="AE818" s="342" t="str">
        <f t="shared" si="124"/>
        <v>x</v>
      </c>
      <c r="AF818" s="342" t="str">
        <f t="shared" si="124"/>
        <v>x</v>
      </c>
      <c r="AG818" s="343" t="str">
        <f t="shared" si="125"/>
        <v>x</v>
      </c>
      <c r="AH818" s="343" t="str">
        <f t="shared" si="125"/>
        <v>x</v>
      </c>
      <c r="AI818" s="342" t="str">
        <f t="shared" si="126"/>
        <v>x</v>
      </c>
      <c r="AJ818" s="342" t="str">
        <f t="shared" si="126"/>
        <v>x</v>
      </c>
      <c r="AK818" s="343" t="str">
        <f t="shared" si="127"/>
        <v>x</v>
      </c>
      <c r="AL818" s="348" t="str">
        <f t="shared" si="127"/>
        <v>x</v>
      </c>
      <c r="AN818" s="342" t="str">
        <f>IF(ISERROR(VLOOKUP($I818,'TB. Bantuan'!$C$3:$E$28,2,0)=0),"x",VLOOKUP($I818,'TB. Bantuan'!$C$3:$E$28,2,0))</f>
        <v>x</v>
      </c>
      <c r="AO818" s="342" t="str">
        <f>IF(ISERROR(VLOOKUP($Q818,'TB. Bantuan'!$C$3:$E$28,2,0)=0),"x",VLOOKUP($Q818,'TB. Bantuan'!$C$3:$E$28,2,0))</f>
        <v>x</v>
      </c>
      <c r="AP818" s="342" t="str">
        <f>IF(ISERROR(VLOOKUP($Y818,'TB. Bantuan'!$C$3:$E$28,2,0)=0),"x",VLOOKUP($Y818,'TB. Bantuan'!$C$3:$E$28,2,0))</f>
        <v>x</v>
      </c>
    </row>
    <row r="819" spans="2:42">
      <c r="B819" s="319" t="s">
        <v>21</v>
      </c>
      <c r="C819" s="323"/>
      <c r="D819" s="324"/>
      <c r="E819" s="324"/>
      <c r="F819" s="324"/>
      <c r="G819" s="325"/>
      <c r="H819" s="325"/>
      <c r="I819" s="327"/>
      <c r="K819" s="323"/>
      <c r="L819" s="324"/>
      <c r="M819" s="324"/>
      <c r="N819" s="324"/>
      <c r="O819" s="325"/>
      <c r="P819" s="325"/>
      <c r="Q819" s="327"/>
      <c r="S819" s="323"/>
      <c r="T819" s="324"/>
      <c r="U819" s="324"/>
      <c r="V819" s="324"/>
      <c r="W819" s="325"/>
      <c r="X819" s="325"/>
      <c r="Y819" s="327"/>
      <c r="AA819" s="341" t="str">
        <f t="shared" si="122"/>
        <v>x</v>
      </c>
      <c r="AB819" s="342" t="str">
        <f t="shared" si="122"/>
        <v>x</v>
      </c>
      <c r="AC819" s="343" t="str">
        <f t="shared" si="123"/>
        <v>x</v>
      </c>
      <c r="AD819" s="343" t="str">
        <f t="shared" si="123"/>
        <v>x</v>
      </c>
      <c r="AE819" s="342" t="str">
        <f t="shared" si="124"/>
        <v>x</v>
      </c>
      <c r="AF819" s="342" t="str">
        <f t="shared" si="124"/>
        <v>x</v>
      </c>
      <c r="AG819" s="343" t="str">
        <f t="shared" si="125"/>
        <v>x</v>
      </c>
      <c r="AH819" s="343" t="str">
        <f t="shared" si="125"/>
        <v>x</v>
      </c>
      <c r="AI819" s="342" t="str">
        <f t="shared" si="126"/>
        <v>x</v>
      </c>
      <c r="AJ819" s="342" t="str">
        <f t="shared" si="126"/>
        <v>x</v>
      </c>
      <c r="AK819" s="343" t="str">
        <f t="shared" si="127"/>
        <v>x</v>
      </c>
      <c r="AL819" s="348" t="str">
        <f t="shared" si="127"/>
        <v>x</v>
      </c>
      <c r="AN819" s="342" t="str">
        <f>IF(ISERROR(VLOOKUP($I819,'TB. Bantuan'!$C$3:$E$28,2,0)=0),"x",VLOOKUP($I819,'TB. Bantuan'!$C$3:$E$28,2,0))</f>
        <v>x</v>
      </c>
      <c r="AO819" s="342" t="str">
        <f>IF(ISERROR(VLOOKUP($Q819,'TB. Bantuan'!$C$3:$E$28,2,0)=0),"x",VLOOKUP($Q819,'TB. Bantuan'!$C$3:$E$28,2,0))</f>
        <v>x</v>
      </c>
      <c r="AP819" s="342" t="str">
        <f>IF(ISERROR(VLOOKUP($Y819,'TB. Bantuan'!$C$3:$E$28,2,0)=0),"x",VLOOKUP($Y819,'TB. Bantuan'!$C$3:$E$28,2,0))</f>
        <v>x</v>
      </c>
    </row>
    <row r="820" spans="2:42">
      <c r="B820" s="319" t="s">
        <v>21</v>
      </c>
      <c r="C820" s="323"/>
      <c r="D820" s="324"/>
      <c r="E820" s="324"/>
      <c r="F820" s="324"/>
      <c r="G820" s="325"/>
      <c r="H820" s="325"/>
      <c r="I820" s="327"/>
      <c r="K820" s="323"/>
      <c r="L820" s="324"/>
      <c r="M820" s="324"/>
      <c r="N820" s="324"/>
      <c r="O820" s="325"/>
      <c r="P820" s="325"/>
      <c r="Q820" s="327"/>
      <c r="S820" s="323"/>
      <c r="T820" s="324"/>
      <c r="U820" s="324"/>
      <c r="V820" s="324"/>
      <c r="W820" s="325"/>
      <c r="X820" s="325"/>
      <c r="Y820" s="327"/>
      <c r="AA820" s="341" t="str">
        <f t="shared" si="122"/>
        <v>x</v>
      </c>
      <c r="AB820" s="342" t="str">
        <f t="shared" si="122"/>
        <v>x</v>
      </c>
      <c r="AC820" s="343" t="str">
        <f t="shared" si="123"/>
        <v>x</v>
      </c>
      <c r="AD820" s="343" t="str">
        <f t="shared" si="123"/>
        <v>x</v>
      </c>
      <c r="AE820" s="342" t="str">
        <f t="shared" si="124"/>
        <v>x</v>
      </c>
      <c r="AF820" s="342" t="str">
        <f t="shared" si="124"/>
        <v>x</v>
      </c>
      <c r="AG820" s="343" t="str">
        <f t="shared" si="125"/>
        <v>x</v>
      </c>
      <c r="AH820" s="343" t="str">
        <f t="shared" si="125"/>
        <v>x</v>
      </c>
      <c r="AI820" s="342" t="str">
        <f t="shared" si="126"/>
        <v>x</v>
      </c>
      <c r="AJ820" s="342" t="str">
        <f t="shared" si="126"/>
        <v>x</v>
      </c>
      <c r="AK820" s="343" t="str">
        <f t="shared" si="127"/>
        <v>x</v>
      </c>
      <c r="AL820" s="348" t="str">
        <f t="shared" si="127"/>
        <v>x</v>
      </c>
      <c r="AN820" s="342" t="str">
        <f>IF(ISERROR(VLOOKUP($I820,'TB. Bantuan'!$C$3:$E$28,2,0)=0),"x",VLOOKUP($I820,'TB. Bantuan'!$C$3:$E$28,2,0))</f>
        <v>x</v>
      </c>
      <c r="AO820" s="342" t="str">
        <f>IF(ISERROR(VLOOKUP($Q820,'TB. Bantuan'!$C$3:$E$28,2,0)=0),"x",VLOOKUP($Q820,'TB. Bantuan'!$C$3:$E$28,2,0))</f>
        <v>x</v>
      </c>
      <c r="AP820" s="342" t="str">
        <f>IF(ISERROR(VLOOKUP($Y820,'TB. Bantuan'!$C$3:$E$28,2,0)=0),"x",VLOOKUP($Y820,'TB. Bantuan'!$C$3:$E$28,2,0))</f>
        <v>x</v>
      </c>
    </row>
    <row r="821" spans="2:42">
      <c r="B821" s="319" t="s">
        <v>21</v>
      </c>
      <c r="C821" s="323"/>
      <c r="D821" s="324"/>
      <c r="E821" s="324"/>
      <c r="F821" s="324"/>
      <c r="G821" s="325"/>
      <c r="H821" s="325"/>
      <c r="I821" s="327"/>
      <c r="K821" s="323"/>
      <c r="L821" s="324"/>
      <c r="M821" s="324"/>
      <c r="N821" s="324"/>
      <c r="O821" s="325"/>
      <c r="P821" s="325"/>
      <c r="Q821" s="327"/>
      <c r="S821" s="323"/>
      <c r="T821" s="324"/>
      <c r="U821" s="324"/>
      <c r="V821" s="324"/>
      <c r="W821" s="325"/>
      <c r="X821" s="325"/>
      <c r="Y821" s="327"/>
      <c r="AA821" s="341" t="str">
        <f t="shared" si="122"/>
        <v>x</v>
      </c>
      <c r="AB821" s="342" t="str">
        <f t="shared" si="122"/>
        <v>x</v>
      </c>
      <c r="AC821" s="343" t="str">
        <f t="shared" si="123"/>
        <v>x</v>
      </c>
      <c r="AD821" s="343" t="str">
        <f t="shared" si="123"/>
        <v>x</v>
      </c>
      <c r="AE821" s="342" t="str">
        <f t="shared" si="124"/>
        <v>x</v>
      </c>
      <c r="AF821" s="342" t="str">
        <f t="shared" si="124"/>
        <v>x</v>
      </c>
      <c r="AG821" s="343" t="str">
        <f t="shared" si="125"/>
        <v>x</v>
      </c>
      <c r="AH821" s="343" t="str">
        <f t="shared" si="125"/>
        <v>x</v>
      </c>
      <c r="AI821" s="342" t="str">
        <f t="shared" si="126"/>
        <v>x</v>
      </c>
      <c r="AJ821" s="342" t="str">
        <f t="shared" si="126"/>
        <v>x</v>
      </c>
      <c r="AK821" s="343" t="str">
        <f t="shared" si="127"/>
        <v>x</v>
      </c>
      <c r="AL821" s="348" t="str">
        <f t="shared" si="127"/>
        <v>x</v>
      </c>
      <c r="AN821" s="342" t="str">
        <f>IF(ISERROR(VLOOKUP($I821,'TB. Bantuan'!$C$3:$E$28,2,0)=0),"x",VLOOKUP($I821,'TB. Bantuan'!$C$3:$E$28,2,0))</f>
        <v>x</v>
      </c>
      <c r="AO821" s="342" t="str">
        <f>IF(ISERROR(VLOOKUP($Q821,'TB. Bantuan'!$C$3:$E$28,2,0)=0),"x",VLOOKUP($Q821,'TB. Bantuan'!$C$3:$E$28,2,0))</f>
        <v>x</v>
      </c>
      <c r="AP821" s="342" t="str">
        <f>IF(ISERROR(VLOOKUP($Y821,'TB. Bantuan'!$C$3:$E$28,2,0)=0),"x",VLOOKUP($Y821,'TB. Bantuan'!$C$3:$E$28,2,0))</f>
        <v>x</v>
      </c>
    </row>
    <row r="822" spans="2:42">
      <c r="B822" s="319" t="s">
        <v>21</v>
      </c>
      <c r="C822" s="323"/>
      <c r="D822" s="324"/>
      <c r="E822" s="324"/>
      <c r="F822" s="324"/>
      <c r="G822" s="325"/>
      <c r="H822" s="325"/>
      <c r="I822" s="327"/>
      <c r="K822" s="323"/>
      <c r="L822" s="324"/>
      <c r="M822" s="324"/>
      <c r="N822" s="324"/>
      <c r="O822" s="325"/>
      <c r="P822" s="325"/>
      <c r="Q822" s="327"/>
      <c r="S822" s="323"/>
      <c r="T822" s="324"/>
      <c r="U822" s="324"/>
      <c r="V822" s="324"/>
      <c r="W822" s="325"/>
      <c r="X822" s="325"/>
      <c r="Y822" s="327"/>
      <c r="AA822" s="341" t="str">
        <f t="shared" si="122"/>
        <v>x</v>
      </c>
      <c r="AB822" s="342" t="str">
        <f t="shared" si="122"/>
        <v>x</v>
      </c>
      <c r="AC822" s="343" t="str">
        <f t="shared" si="123"/>
        <v>x</v>
      </c>
      <c r="AD822" s="343" t="str">
        <f t="shared" si="123"/>
        <v>x</v>
      </c>
      <c r="AE822" s="342" t="str">
        <f t="shared" si="124"/>
        <v>x</v>
      </c>
      <c r="AF822" s="342" t="str">
        <f t="shared" si="124"/>
        <v>x</v>
      </c>
      <c r="AG822" s="343" t="str">
        <f t="shared" si="125"/>
        <v>x</v>
      </c>
      <c r="AH822" s="343" t="str">
        <f t="shared" si="125"/>
        <v>x</v>
      </c>
      <c r="AI822" s="342" t="str">
        <f t="shared" si="126"/>
        <v>x</v>
      </c>
      <c r="AJ822" s="342" t="str">
        <f t="shared" si="126"/>
        <v>x</v>
      </c>
      <c r="AK822" s="343" t="str">
        <f t="shared" si="127"/>
        <v>x</v>
      </c>
      <c r="AL822" s="348" t="str">
        <f t="shared" si="127"/>
        <v>x</v>
      </c>
      <c r="AN822" s="342" t="str">
        <f>IF(ISERROR(VLOOKUP($I822,'TB. Bantuan'!$C$3:$E$28,2,0)=0),"x",VLOOKUP($I822,'TB. Bantuan'!$C$3:$E$28,2,0))</f>
        <v>x</v>
      </c>
      <c r="AO822" s="342" t="str">
        <f>IF(ISERROR(VLOOKUP($Q822,'TB. Bantuan'!$C$3:$E$28,2,0)=0),"x",VLOOKUP($Q822,'TB. Bantuan'!$C$3:$E$28,2,0))</f>
        <v>x</v>
      </c>
      <c r="AP822" s="342" t="str">
        <f>IF(ISERROR(VLOOKUP($Y822,'TB. Bantuan'!$C$3:$E$28,2,0)=0),"x",VLOOKUP($Y822,'TB. Bantuan'!$C$3:$E$28,2,0))</f>
        <v>x</v>
      </c>
    </row>
    <row r="823" spans="2:42">
      <c r="B823" s="319" t="s">
        <v>21</v>
      </c>
      <c r="C823" s="323"/>
      <c r="D823" s="324"/>
      <c r="E823" s="324"/>
      <c r="F823" s="324"/>
      <c r="G823" s="325"/>
      <c r="H823" s="325"/>
      <c r="I823" s="327"/>
      <c r="K823" s="323"/>
      <c r="L823" s="324"/>
      <c r="M823" s="324"/>
      <c r="N823" s="324"/>
      <c r="O823" s="325"/>
      <c r="P823" s="325"/>
      <c r="Q823" s="327"/>
      <c r="S823" s="323"/>
      <c r="T823" s="324"/>
      <c r="U823" s="324"/>
      <c r="V823" s="324"/>
      <c r="W823" s="325"/>
      <c r="X823" s="325"/>
      <c r="Y823" s="327"/>
      <c r="AA823" s="341" t="str">
        <f t="shared" si="122"/>
        <v>x</v>
      </c>
      <c r="AB823" s="342" t="str">
        <f t="shared" si="122"/>
        <v>x</v>
      </c>
      <c r="AC823" s="343" t="str">
        <f t="shared" si="123"/>
        <v>x</v>
      </c>
      <c r="AD823" s="343" t="str">
        <f t="shared" si="123"/>
        <v>x</v>
      </c>
      <c r="AE823" s="342" t="str">
        <f t="shared" si="124"/>
        <v>x</v>
      </c>
      <c r="AF823" s="342" t="str">
        <f t="shared" si="124"/>
        <v>x</v>
      </c>
      <c r="AG823" s="343" t="str">
        <f t="shared" si="125"/>
        <v>x</v>
      </c>
      <c r="AH823" s="343" t="str">
        <f t="shared" si="125"/>
        <v>x</v>
      </c>
      <c r="AI823" s="342" t="str">
        <f t="shared" si="126"/>
        <v>x</v>
      </c>
      <c r="AJ823" s="342" t="str">
        <f t="shared" si="126"/>
        <v>x</v>
      </c>
      <c r="AK823" s="343" t="str">
        <f t="shared" si="127"/>
        <v>x</v>
      </c>
      <c r="AL823" s="348" t="str">
        <f t="shared" si="127"/>
        <v>x</v>
      </c>
      <c r="AN823" s="342" t="str">
        <f>IF(ISERROR(VLOOKUP($I823,'TB. Bantuan'!$C$3:$E$28,2,0)=0),"x",VLOOKUP($I823,'TB. Bantuan'!$C$3:$E$28,2,0))</f>
        <v>x</v>
      </c>
      <c r="AO823" s="342" t="str">
        <f>IF(ISERROR(VLOOKUP($Q823,'TB. Bantuan'!$C$3:$E$28,2,0)=0),"x",VLOOKUP($Q823,'TB. Bantuan'!$C$3:$E$28,2,0))</f>
        <v>x</v>
      </c>
      <c r="AP823" s="342" t="str">
        <f>IF(ISERROR(VLOOKUP($Y823,'TB. Bantuan'!$C$3:$E$28,2,0)=0),"x",VLOOKUP($Y823,'TB. Bantuan'!$C$3:$E$28,2,0))</f>
        <v>x</v>
      </c>
    </row>
    <row r="824" spans="2:42">
      <c r="B824" s="319" t="s">
        <v>21</v>
      </c>
      <c r="C824" s="323"/>
      <c r="D824" s="324"/>
      <c r="E824" s="324"/>
      <c r="F824" s="324"/>
      <c r="G824" s="325"/>
      <c r="H824" s="325"/>
      <c r="I824" s="327"/>
      <c r="K824" s="323"/>
      <c r="L824" s="324"/>
      <c r="M824" s="324"/>
      <c r="N824" s="324"/>
      <c r="O824" s="325"/>
      <c r="P824" s="325"/>
      <c r="Q824" s="327"/>
      <c r="S824" s="323"/>
      <c r="T824" s="324"/>
      <c r="U824" s="324"/>
      <c r="V824" s="324"/>
      <c r="W824" s="325"/>
      <c r="X824" s="325"/>
      <c r="Y824" s="327"/>
      <c r="AA824" s="341" t="str">
        <f t="shared" si="122"/>
        <v>x</v>
      </c>
      <c r="AB824" s="342" t="str">
        <f t="shared" si="122"/>
        <v>x</v>
      </c>
      <c r="AC824" s="343" t="str">
        <f t="shared" si="123"/>
        <v>x</v>
      </c>
      <c r="AD824" s="343" t="str">
        <f t="shared" si="123"/>
        <v>x</v>
      </c>
      <c r="AE824" s="342" t="str">
        <f t="shared" si="124"/>
        <v>x</v>
      </c>
      <c r="AF824" s="342" t="str">
        <f t="shared" si="124"/>
        <v>x</v>
      </c>
      <c r="AG824" s="343" t="str">
        <f t="shared" si="125"/>
        <v>x</v>
      </c>
      <c r="AH824" s="343" t="str">
        <f t="shared" si="125"/>
        <v>x</v>
      </c>
      <c r="AI824" s="342" t="str">
        <f t="shared" si="126"/>
        <v>x</v>
      </c>
      <c r="AJ824" s="342" t="str">
        <f t="shared" si="126"/>
        <v>x</v>
      </c>
      <c r="AK824" s="343" t="str">
        <f t="shared" si="127"/>
        <v>x</v>
      </c>
      <c r="AL824" s="348" t="str">
        <f t="shared" si="127"/>
        <v>x</v>
      </c>
      <c r="AN824" s="342" t="str">
        <f>IF(ISERROR(VLOOKUP($I824,'TB. Bantuan'!$C$3:$E$28,2,0)=0),"x",VLOOKUP($I824,'TB. Bantuan'!$C$3:$E$28,2,0))</f>
        <v>x</v>
      </c>
      <c r="AO824" s="342" t="str">
        <f>IF(ISERROR(VLOOKUP($Q824,'TB. Bantuan'!$C$3:$E$28,2,0)=0),"x",VLOOKUP($Q824,'TB. Bantuan'!$C$3:$E$28,2,0))</f>
        <v>x</v>
      </c>
      <c r="AP824" s="342" t="str">
        <f>IF(ISERROR(VLOOKUP($Y824,'TB. Bantuan'!$C$3:$E$28,2,0)=0),"x",VLOOKUP($Y824,'TB. Bantuan'!$C$3:$E$28,2,0))</f>
        <v>x</v>
      </c>
    </row>
    <row r="825" spans="2:42">
      <c r="B825" s="319" t="s">
        <v>21</v>
      </c>
      <c r="C825" s="323"/>
      <c r="D825" s="324"/>
      <c r="E825" s="324"/>
      <c r="F825" s="324"/>
      <c r="G825" s="325"/>
      <c r="H825" s="325"/>
      <c r="I825" s="327"/>
      <c r="K825" s="323"/>
      <c r="L825" s="324"/>
      <c r="M825" s="324"/>
      <c r="N825" s="324"/>
      <c r="O825" s="325"/>
      <c r="P825" s="325"/>
      <c r="Q825" s="327"/>
      <c r="S825" s="323"/>
      <c r="T825" s="324"/>
      <c r="U825" s="324"/>
      <c r="V825" s="324"/>
      <c r="W825" s="325"/>
      <c r="X825" s="325"/>
      <c r="Y825" s="327"/>
      <c r="AA825" s="341" t="str">
        <f t="shared" si="122"/>
        <v>x</v>
      </c>
      <c r="AB825" s="342" t="str">
        <f t="shared" si="122"/>
        <v>x</v>
      </c>
      <c r="AC825" s="343" t="str">
        <f t="shared" si="123"/>
        <v>x</v>
      </c>
      <c r="AD825" s="343" t="str">
        <f t="shared" si="123"/>
        <v>x</v>
      </c>
      <c r="AE825" s="342" t="str">
        <f t="shared" si="124"/>
        <v>x</v>
      </c>
      <c r="AF825" s="342" t="str">
        <f t="shared" si="124"/>
        <v>x</v>
      </c>
      <c r="AG825" s="343" t="str">
        <f t="shared" si="125"/>
        <v>x</v>
      </c>
      <c r="AH825" s="343" t="str">
        <f t="shared" si="125"/>
        <v>x</v>
      </c>
      <c r="AI825" s="342" t="str">
        <f t="shared" si="126"/>
        <v>x</v>
      </c>
      <c r="AJ825" s="342" t="str">
        <f t="shared" si="126"/>
        <v>x</v>
      </c>
      <c r="AK825" s="343" t="str">
        <f t="shared" si="127"/>
        <v>x</v>
      </c>
      <c r="AL825" s="348" t="str">
        <f t="shared" si="127"/>
        <v>x</v>
      </c>
      <c r="AN825" s="342" t="str">
        <f>IF(ISERROR(VLOOKUP($I825,'TB. Bantuan'!$C$3:$E$28,2,0)=0),"x",VLOOKUP($I825,'TB. Bantuan'!$C$3:$E$28,2,0))</f>
        <v>x</v>
      </c>
      <c r="AO825" s="342" t="str">
        <f>IF(ISERROR(VLOOKUP($Q825,'TB. Bantuan'!$C$3:$E$28,2,0)=0),"x",VLOOKUP($Q825,'TB. Bantuan'!$C$3:$E$28,2,0))</f>
        <v>x</v>
      </c>
      <c r="AP825" s="342" t="str">
        <f>IF(ISERROR(VLOOKUP($Y825,'TB. Bantuan'!$C$3:$E$28,2,0)=0),"x",VLOOKUP($Y825,'TB. Bantuan'!$C$3:$E$28,2,0))</f>
        <v>x</v>
      </c>
    </row>
    <row r="826" spans="2:42">
      <c r="B826" s="319" t="s">
        <v>21</v>
      </c>
      <c r="C826" s="323"/>
      <c r="D826" s="324"/>
      <c r="E826" s="324"/>
      <c r="F826" s="324"/>
      <c r="G826" s="325"/>
      <c r="H826" s="325"/>
      <c r="I826" s="327"/>
      <c r="K826" s="323"/>
      <c r="L826" s="324"/>
      <c r="M826" s="324"/>
      <c r="N826" s="324"/>
      <c r="O826" s="325"/>
      <c r="P826" s="325"/>
      <c r="Q826" s="327"/>
      <c r="S826" s="323"/>
      <c r="T826" s="324"/>
      <c r="U826" s="324"/>
      <c r="V826" s="324"/>
      <c r="W826" s="325"/>
      <c r="X826" s="325"/>
      <c r="Y826" s="327"/>
      <c r="AA826" s="341" t="str">
        <f t="shared" si="122"/>
        <v>x</v>
      </c>
      <c r="AB826" s="342" t="str">
        <f t="shared" si="122"/>
        <v>x</v>
      </c>
      <c r="AC826" s="343" t="str">
        <f t="shared" si="123"/>
        <v>x</v>
      </c>
      <c r="AD826" s="343" t="str">
        <f t="shared" si="123"/>
        <v>x</v>
      </c>
      <c r="AE826" s="342" t="str">
        <f t="shared" si="124"/>
        <v>x</v>
      </c>
      <c r="AF826" s="342" t="str">
        <f t="shared" si="124"/>
        <v>x</v>
      </c>
      <c r="AG826" s="343" t="str">
        <f t="shared" si="125"/>
        <v>x</v>
      </c>
      <c r="AH826" s="343" t="str">
        <f t="shared" si="125"/>
        <v>x</v>
      </c>
      <c r="AI826" s="342" t="str">
        <f t="shared" si="126"/>
        <v>x</v>
      </c>
      <c r="AJ826" s="342" t="str">
        <f t="shared" si="126"/>
        <v>x</v>
      </c>
      <c r="AK826" s="343" t="str">
        <f t="shared" si="127"/>
        <v>x</v>
      </c>
      <c r="AL826" s="348" t="str">
        <f t="shared" si="127"/>
        <v>x</v>
      </c>
      <c r="AN826" s="342" t="str">
        <f>IF(ISERROR(VLOOKUP($I826,'TB. Bantuan'!$C$3:$E$28,2,0)=0),"x",VLOOKUP($I826,'TB. Bantuan'!$C$3:$E$28,2,0))</f>
        <v>x</v>
      </c>
      <c r="AO826" s="342" t="str">
        <f>IF(ISERROR(VLOOKUP($Q826,'TB. Bantuan'!$C$3:$E$28,2,0)=0),"x",VLOOKUP($Q826,'TB. Bantuan'!$C$3:$E$28,2,0))</f>
        <v>x</v>
      </c>
      <c r="AP826" s="342" t="str">
        <f>IF(ISERROR(VLOOKUP($Y826,'TB. Bantuan'!$C$3:$E$28,2,0)=0),"x",VLOOKUP($Y826,'TB. Bantuan'!$C$3:$E$28,2,0))</f>
        <v>x</v>
      </c>
    </row>
    <row r="827" spans="2:42">
      <c r="B827" s="319" t="s">
        <v>21</v>
      </c>
      <c r="C827" s="323"/>
      <c r="D827" s="324"/>
      <c r="E827" s="324"/>
      <c r="F827" s="324"/>
      <c r="G827" s="325"/>
      <c r="H827" s="325"/>
      <c r="I827" s="327"/>
      <c r="K827" s="323"/>
      <c r="L827" s="324"/>
      <c r="M827" s="324"/>
      <c r="N827" s="324"/>
      <c r="O827" s="325"/>
      <c r="P827" s="325"/>
      <c r="Q827" s="327"/>
      <c r="S827" s="323"/>
      <c r="T827" s="324"/>
      <c r="U827" s="324"/>
      <c r="V827" s="324"/>
      <c r="W827" s="325"/>
      <c r="X827" s="325"/>
      <c r="Y827" s="327"/>
      <c r="AA827" s="341" t="str">
        <f t="shared" si="122"/>
        <v>x</v>
      </c>
      <c r="AB827" s="342" t="str">
        <f t="shared" si="122"/>
        <v>x</v>
      </c>
      <c r="AC827" s="343" t="str">
        <f t="shared" si="123"/>
        <v>x</v>
      </c>
      <c r="AD827" s="343" t="str">
        <f t="shared" si="123"/>
        <v>x</v>
      </c>
      <c r="AE827" s="342" t="str">
        <f t="shared" si="124"/>
        <v>x</v>
      </c>
      <c r="AF827" s="342" t="str">
        <f t="shared" si="124"/>
        <v>x</v>
      </c>
      <c r="AG827" s="343" t="str">
        <f t="shared" si="125"/>
        <v>x</v>
      </c>
      <c r="AH827" s="343" t="str">
        <f t="shared" si="125"/>
        <v>x</v>
      </c>
      <c r="AI827" s="342" t="str">
        <f t="shared" si="126"/>
        <v>x</v>
      </c>
      <c r="AJ827" s="342" t="str">
        <f t="shared" si="126"/>
        <v>x</v>
      </c>
      <c r="AK827" s="343" t="str">
        <f t="shared" si="127"/>
        <v>x</v>
      </c>
      <c r="AL827" s="348" t="str">
        <f t="shared" si="127"/>
        <v>x</v>
      </c>
      <c r="AN827" s="342" t="str">
        <f>IF(ISERROR(VLOOKUP($I827,'TB. Bantuan'!$C$3:$E$28,2,0)=0),"x",VLOOKUP($I827,'TB. Bantuan'!$C$3:$E$28,2,0))</f>
        <v>x</v>
      </c>
      <c r="AO827" s="342" t="str">
        <f>IF(ISERROR(VLOOKUP($Q827,'TB. Bantuan'!$C$3:$E$28,2,0)=0),"x",VLOOKUP($Q827,'TB. Bantuan'!$C$3:$E$28,2,0))</f>
        <v>x</v>
      </c>
      <c r="AP827" s="342" t="str">
        <f>IF(ISERROR(VLOOKUP($Y827,'TB. Bantuan'!$C$3:$E$28,2,0)=0),"x",VLOOKUP($Y827,'TB. Bantuan'!$C$3:$E$28,2,0))</f>
        <v>x</v>
      </c>
    </row>
    <row r="828" spans="2:42">
      <c r="B828" s="319" t="s">
        <v>21</v>
      </c>
      <c r="C828" s="323"/>
      <c r="D828" s="324"/>
      <c r="E828" s="324"/>
      <c r="F828" s="324"/>
      <c r="G828" s="325"/>
      <c r="H828" s="325"/>
      <c r="I828" s="327"/>
      <c r="K828" s="323"/>
      <c r="L828" s="324"/>
      <c r="M828" s="324"/>
      <c r="N828" s="324"/>
      <c r="O828" s="325"/>
      <c r="P828" s="325"/>
      <c r="Q828" s="327"/>
      <c r="S828" s="323"/>
      <c r="T828" s="324"/>
      <c r="U828" s="324"/>
      <c r="V828" s="324"/>
      <c r="W828" s="325"/>
      <c r="X828" s="325"/>
      <c r="Y828" s="327"/>
      <c r="AA828" s="341" t="str">
        <f t="shared" si="122"/>
        <v>x</v>
      </c>
      <c r="AB828" s="342" t="str">
        <f t="shared" si="122"/>
        <v>x</v>
      </c>
      <c r="AC828" s="343" t="str">
        <f t="shared" si="123"/>
        <v>x</v>
      </c>
      <c r="AD828" s="343" t="str">
        <f t="shared" si="123"/>
        <v>x</v>
      </c>
      <c r="AE828" s="342" t="str">
        <f t="shared" si="124"/>
        <v>x</v>
      </c>
      <c r="AF828" s="342" t="str">
        <f t="shared" si="124"/>
        <v>x</v>
      </c>
      <c r="AG828" s="343" t="str">
        <f t="shared" si="125"/>
        <v>x</v>
      </c>
      <c r="AH828" s="343" t="str">
        <f t="shared" si="125"/>
        <v>x</v>
      </c>
      <c r="AI828" s="342" t="str">
        <f t="shared" si="126"/>
        <v>x</v>
      </c>
      <c r="AJ828" s="342" t="str">
        <f t="shared" si="126"/>
        <v>x</v>
      </c>
      <c r="AK828" s="343" t="str">
        <f t="shared" si="127"/>
        <v>x</v>
      </c>
      <c r="AL828" s="348" t="str">
        <f t="shared" si="127"/>
        <v>x</v>
      </c>
      <c r="AN828" s="342" t="str">
        <f>IF(ISERROR(VLOOKUP($I828,'TB. Bantuan'!$C$3:$E$28,2,0)=0),"x",VLOOKUP($I828,'TB. Bantuan'!$C$3:$E$28,2,0))</f>
        <v>x</v>
      </c>
      <c r="AO828" s="342" t="str">
        <f>IF(ISERROR(VLOOKUP($Q828,'TB. Bantuan'!$C$3:$E$28,2,0)=0),"x",VLOOKUP($Q828,'TB. Bantuan'!$C$3:$E$28,2,0))</f>
        <v>x</v>
      </c>
      <c r="AP828" s="342" t="str">
        <f>IF(ISERROR(VLOOKUP($Y828,'TB. Bantuan'!$C$3:$E$28,2,0)=0),"x",VLOOKUP($Y828,'TB. Bantuan'!$C$3:$E$28,2,0))</f>
        <v>x</v>
      </c>
    </row>
    <row r="829" spans="2:42">
      <c r="B829" s="319" t="s">
        <v>21</v>
      </c>
      <c r="C829" s="323"/>
      <c r="D829" s="324"/>
      <c r="E829" s="324"/>
      <c r="F829" s="324"/>
      <c r="G829" s="325"/>
      <c r="H829" s="325"/>
      <c r="I829" s="327"/>
      <c r="K829" s="323"/>
      <c r="L829" s="324"/>
      <c r="M829" s="324"/>
      <c r="N829" s="324"/>
      <c r="O829" s="325"/>
      <c r="P829" s="325"/>
      <c r="Q829" s="327"/>
      <c r="S829" s="323"/>
      <c r="T829" s="324"/>
      <c r="U829" s="324"/>
      <c r="V829" s="324"/>
      <c r="W829" s="325"/>
      <c r="X829" s="325"/>
      <c r="Y829" s="327"/>
      <c r="AA829" s="341" t="str">
        <f t="shared" si="122"/>
        <v>x</v>
      </c>
      <c r="AB829" s="342" t="str">
        <f t="shared" si="122"/>
        <v>x</v>
      </c>
      <c r="AC829" s="343" t="str">
        <f t="shared" si="123"/>
        <v>x</v>
      </c>
      <c r="AD829" s="343" t="str">
        <f t="shared" si="123"/>
        <v>x</v>
      </c>
      <c r="AE829" s="342" t="str">
        <f t="shared" si="124"/>
        <v>x</v>
      </c>
      <c r="AF829" s="342" t="str">
        <f t="shared" si="124"/>
        <v>x</v>
      </c>
      <c r="AG829" s="343" t="str">
        <f t="shared" si="125"/>
        <v>x</v>
      </c>
      <c r="AH829" s="343" t="str">
        <f t="shared" si="125"/>
        <v>x</v>
      </c>
      <c r="AI829" s="342" t="str">
        <f t="shared" si="126"/>
        <v>x</v>
      </c>
      <c r="AJ829" s="342" t="str">
        <f t="shared" si="126"/>
        <v>x</v>
      </c>
      <c r="AK829" s="343" t="str">
        <f t="shared" si="127"/>
        <v>x</v>
      </c>
      <c r="AL829" s="348" t="str">
        <f t="shared" si="127"/>
        <v>x</v>
      </c>
      <c r="AN829" s="342" t="str">
        <f>IF(ISERROR(VLOOKUP($I829,'TB. Bantuan'!$C$3:$E$28,2,0)=0),"x",VLOOKUP($I829,'TB. Bantuan'!$C$3:$E$28,2,0))</f>
        <v>x</v>
      </c>
      <c r="AO829" s="342" t="str">
        <f>IF(ISERROR(VLOOKUP($Q829,'TB. Bantuan'!$C$3:$E$28,2,0)=0),"x",VLOOKUP($Q829,'TB. Bantuan'!$C$3:$E$28,2,0))</f>
        <v>x</v>
      </c>
      <c r="AP829" s="342" t="str">
        <f>IF(ISERROR(VLOOKUP($Y829,'TB. Bantuan'!$C$3:$E$28,2,0)=0),"x",VLOOKUP($Y829,'TB. Bantuan'!$C$3:$E$28,2,0))</f>
        <v>x</v>
      </c>
    </row>
    <row r="830" spans="2:42">
      <c r="B830" s="319" t="s">
        <v>21</v>
      </c>
      <c r="C830" s="323"/>
      <c r="D830" s="324"/>
      <c r="E830" s="324"/>
      <c r="F830" s="324"/>
      <c r="G830" s="325"/>
      <c r="H830" s="325"/>
      <c r="I830" s="327"/>
      <c r="K830" s="323"/>
      <c r="L830" s="324"/>
      <c r="M830" s="324"/>
      <c r="N830" s="324"/>
      <c r="O830" s="325"/>
      <c r="P830" s="325"/>
      <c r="Q830" s="327"/>
      <c r="S830" s="323"/>
      <c r="T830" s="324"/>
      <c r="U830" s="324"/>
      <c r="V830" s="324"/>
      <c r="W830" s="325"/>
      <c r="X830" s="325"/>
      <c r="Y830" s="327"/>
      <c r="AA830" s="341" t="str">
        <f t="shared" si="122"/>
        <v>x</v>
      </c>
      <c r="AB830" s="342" t="str">
        <f t="shared" si="122"/>
        <v>x</v>
      </c>
      <c r="AC830" s="343" t="str">
        <f t="shared" si="123"/>
        <v>x</v>
      </c>
      <c r="AD830" s="343" t="str">
        <f t="shared" si="123"/>
        <v>x</v>
      </c>
      <c r="AE830" s="342" t="str">
        <f t="shared" si="124"/>
        <v>x</v>
      </c>
      <c r="AF830" s="342" t="str">
        <f t="shared" si="124"/>
        <v>x</v>
      </c>
      <c r="AG830" s="343" t="str">
        <f t="shared" si="125"/>
        <v>x</v>
      </c>
      <c r="AH830" s="343" t="str">
        <f t="shared" si="125"/>
        <v>x</v>
      </c>
      <c r="AI830" s="342" t="str">
        <f t="shared" si="126"/>
        <v>x</v>
      </c>
      <c r="AJ830" s="342" t="str">
        <f t="shared" si="126"/>
        <v>x</v>
      </c>
      <c r="AK830" s="343" t="str">
        <f t="shared" si="127"/>
        <v>x</v>
      </c>
      <c r="AL830" s="348" t="str">
        <f t="shared" si="127"/>
        <v>x</v>
      </c>
      <c r="AN830" s="342" t="str">
        <f>IF(ISERROR(VLOOKUP($I830,'TB. Bantuan'!$C$3:$E$28,2,0)=0),"x",VLOOKUP($I830,'TB. Bantuan'!$C$3:$E$28,2,0))</f>
        <v>x</v>
      </c>
      <c r="AO830" s="342" t="str">
        <f>IF(ISERROR(VLOOKUP($Q830,'TB. Bantuan'!$C$3:$E$28,2,0)=0),"x",VLOOKUP($Q830,'TB. Bantuan'!$C$3:$E$28,2,0))</f>
        <v>x</v>
      </c>
      <c r="AP830" s="342" t="str">
        <f>IF(ISERROR(VLOOKUP($Y830,'TB. Bantuan'!$C$3:$E$28,2,0)=0),"x",VLOOKUP($Y830,'TB. Bantuan'!$C$3:$E$28,2,0))</f>
        <v>x</v>
      </c>
    </row>
    <row r="831" spans="2:42">
      <c r="B831" s="319" t="s">
        <v>21</v>
      </c>
      <c r="C831" s="323"/>
      <c r="D831" s="324"/>
      <c r="E831" s="324"/>
      <c r="F831" s="324"/>
      <c r="G831" s="325"/>
      <c r="H831" s="325"/>
      <c r="I831" s="327"/>
      <c r="K831" s="323"/>
      <c r="L831" s="324"/>
      <c r="M831" s="324"/>
      <c r="N831" s="324"/>
      <c r="O831" s="325"/>
      <c r="P831" s="325"/>
      <c r="Q831" s="327"/>
      <c r="S831" s="323"/>
      <c r="T831" s="324"/>
      <c r="U831" s="324"/>
      <c r="V831" s="324"/>
      <c r="W831" s="325"/>
      <c r="X831" s="325"/>
      <c r="Y831" s="327"/>
      <c r="AA831" s="341" t="str">
        <f t="shared" si="122"/>
        <v>x</v>
      </c>
      <c r="AB831" s="342" t="str">
        <f t="shared" si="122"/>
        <v>x</v>
      </c>
      <c r="AC831" s="343" t="str">
        <f t="shared" si="123"/>
        <v>x</v>
      </c>
      <c r="AD831" s="343" t="str">
        <f t="shared" si="123"/>
        <v>x</v>
      </c>
      <c r="AE831" s="342" t="str">
        <f t="shared" si="124"/>
        <v>x</v>
      </c>
      <c r="AF831" s="342" t="str">
        <f t="shared" si="124"/>
        <v>x</v>
      </c>
      <c r="AG831" s="343" t="str">
        <f t="shared" si="125"/>
        <v>x</v>
      </c>
      <c r="AH831" s="343" t="str">
        <f t="shared" si="125"/>
        <v>x</v>
      </c>
      <c r="AI831" s="342" t="str">
        <f t="shared" si="126"/>
        <v>x</v>
      </c>
      <c r="AJ831" s="342" t="str">
        <f t="shared" si="126"/>
        <v>x</v>
      </c>
      <c r="AK831" s="343" t="str">
        <f t="shared" si="127"/>
        <v>x</v>
      </c>
      <c r="AL831" s="348" t="str">
        <f t="shared" si="127"/>
        <v>x</v>
      </c>
      <c r="AN831" s="342" t="str">
        <f>IF(ISERROR(VLOOKUP($I831,'TB. Bantuan'!$C$3:$E$28,2,0)=0),"x",VLOOKUP($I831,'TB. Bantuan'!$C$3:$E$28,2,0))</f>
        <v>x</v>
      </c>
      <c r="AO831" s="342" t="str">
        <f>IF(ISERROR(VLOOKUP($Q831,'TB. Bantuan'!$C$3:$E$28,2,0)=0),"x",VLOOKUP($Q831,'TB. Bantuan'!$C$3:$E$28,2,0))</f>
        <v>x</v>
      </c>
      <c r="AP831" s="342" t="str">
        <f>IF(ISERROR(VLOOKUP($Y831,'TB. Bantuan'!$C$3:$E$28,2,0)=0),"x",VLOOKUP($Y831,'TB. Bantuan'!$C$3:$E$28,2,0))</f>
        <v>x</v>
      </c>
    </row>
    <row r="832" spans="2:42">
      <c r="B832" s="319" t="s">
        <v>21</v>
      </c>
      <c r="C832" s="323"/>
      <c r="D832" s="324"/>
      <c r="E832" s="324"/>
      <c r="F832" s="324"/>
      <c r="G832" s="325"/>
      <c r="H832" s="325"/>
      <c r="I832" s="327"/>
      <c r="K832" s="323"/>
      <c r="L832" s="324"/>
      <c r="M832" s="324"/>
      <c r="N832" s="324"/>
      <c r="O832" s="325"/>
      <c r="P832" s="325"/>
      <c r="Q832" s="327"/>
      <c r="S832" s="323"/>
      <c r="T832" s="324"/>
      <c r="U832" s="324"/>
      <c r="V832" s="324"/>
      <c r="W832" s="325"/>
      <c r="X832" s="325"/>
      <c r="Y832" s="327"/>
      <c r="AA832" s="341" t="str">
        <f t="shared" si="122"/>
        <v>x</v>
      </c>
      <c r="AB832" s="342" t="str">
        <f t="shared" si="122"/>
        <v>x</v>
      </c>
      <c r="AC832" s="343" t="str">
        <f t="shared" si="123"/>
        <v>x</v>
      </c>
      <c r="AD832" s="343" t="str">
        <f t="shared" si="123"/>
        <v>x</v>
      </c>
      <c r="AE832" s="342" t="str">
        <f t="shared" si="124"/>
        <v>x</v>
      </c>
      <c r="AF832" s="342" t="str">
        <f t="shared" si="124"/>
        <v>x</v>
      </c>
      <c r="AG832" s="343" t="str">
        <f t="shared" si="125"/>
        <v>x</v>
      </c>
      <c r="AH832" s="343" t="str">
        <f t="shared" si="125"/>
        <v>x</v>
      </c>
      <c r="AI832" s="342" t="str">
        <f t="shared" si="126"/>
        <v>x</v>
      </c>
      <c r="AJ832" s="342" t="str">
        <f t="shared" si="126"/>
        <v>x</v>
      </c>
      <c r="AK832" s="343" t="str">
        <f t="shared" si="127"/>
        <v>x</v>
      </c>
      <c r="AL832" s="348" t="str">
        <f t="shared" si="127"/>
        <v>x</v>
      </c>
      <c r="AN832" s="342" t="str">
        <f>IF(ISERROR(VLOOKUP($I832,'TB. Bantuan'!$C$3:$E$28,2,0)=0),"x",VLOOKUP($I832,'TB. Bantuan'!$C$3:$E$28,2,0))</f>
        <v>x</v>
      </c>
      <c r="AO832" s="342" t="str">
        <f>IF(ISERROR(VLOOKUP($Q832,'TB. Bantuan'!$C$3:$E$28,2,0)=0),"x",VLOOKUP($Q832,'TB. Bantuan'!$C$3:$E$28,2,0))</f>
        <v>x</v>
      </c>
      <c r="AP832" s="342" t="str">
        <f>IF(ISERROR(VLOOKUP($Y832,'TB. Bantuan'!$C$3:$E$28,2,0)=0),"x",VLOOKUP($Y832,'TB. Bantuan'!$C$3:$E$28,2,0))</f>
        <v>x</v>
      </c>
    </row>
    <row r="833" spans="2:42">
      <c r="B833" s="319" t="s">
        <v>21</v>
      </c>
      <c r="C833" s="323"/>
      <c r="D833" s="324"/>
      <c r="E833" s="324"/>
      <c r="F833" s="324"/>
      <c r="G833" s="325"/>
      <c r="H833" s="325"/>
      <c r="I833" s="327"/>
      <c r="K833" s="323"/>
      <c r="L833" s="324"/>
      <c r="M833" s="324"/>
      <c r="N833" s="324"/>
      <c r="O833" s="325"/>
      <c r="P833" s="325"/>
      <c r="Q833" s="327"/>
      <c r="S833" s="323"/>
      <c r="T833" s="324"/>
      <c r="U833" s="324"/>
      <c r="V833" s="324"/>
      <c r="W833" s="325"/>
      <c r="X833" s="325"/>
      <c r="Y833" s="327"/>
      <c r="AA833" s="341" t="str">
        <f t="shared" si="122"/>
        <v>x</v>
      </c>
      <c r="AB833" s="342" t="str">
        <f t="shared" si="122"/>
        <v>x</v>
      </c>
      <c r="AC833" s="343" t="str">
        <f t="shared" si="123"/>
        <v>x</v>
      </c>
      <c r="AD833" s="343" t="str">
        <f t="shared" si="123"/>
        <v>x</v>
      </c>
      <c r="AE833" s="342" t="str">
        <f t="shared" si="124"/>
        <v>x</v>
      </c>
      <c r="AF833" s="342" t="str">
        <f t="shared" si="124"/>
        <v>x</v>
      </c>
      <c r="AG833" s="343" t="str">
        <f t="shared" si="125"/>
        <v>x</v>
      </c>
      <c r="AH833" s="343" t="str">
        <f t="shared" si="125"/>
        <v>x</v>
      </c>
      <c r="AI833" s="342" t="str">
        <f t="shared" si="126"/>
        <v>x</v>
      </c>
      <c r="AJ833" s="342" t="str">
        <f t="shared" si="126"/>
        <v>x</v>
      </c>
      <c r="AK833" s="343" t="str">
        <f t="shared" si="127"/>
        <v>x</v>
      </c>
      <c r="AL833" s="348" t="str">
        <f t="shared" si="127"/>
        <v>x</v>
      </c>
      <c r="AN833" s="342" t="str">
        <f>IF(ISERROR(VLOOKUP($I833,'TB. Bantuan'!$C$3:$E$28,2,0)=0),"x",VLOOKUP($I833,'TB. Bantuan'!$C$3:$E$28,2,0))</f>
        <v>x</v>
      </c>
      <c r="AO833" s="342" t="str">
        <f>IF(ISERROR(VLOOKUP($Q833,'TB. Bantuan'!$C$3:$E$28,2,0)=0),"x",VLOOKUP($Q833,'TB. Bantuan'!$C$3:$E$28,2,0))</f>
        <v>x</v>
      </c>
      <c r="AP833" s="342" t="str">
        <f>IF(ISERROR(VLOOKUP($Y833,'TB. Bantuan'!$C$3:$E$28,2,0)=0),"x",VLOOKUP($Y833,'TB. Bantuan'!$C$3:$E$28,2,0))</f>
        <v>x</v>
      </c>
    </row>
    <row r="834" spans="2:42">
      <c r="B834" s="319" t="s">
        <v>21</v>
      </c>
      <c r="C834" s="323"/>
      <c r="D834" s="324"/>
      <c r="E834" s="324"/>
      <c r="F834" s="324"/>
      <c r="G834" s="325"/>
      <c r="H834" s="325"/>
      <c r="I834" s="327"/>
      <c r="K834" s="323"/>
      <c r="L834" s="324"/>
      <c r="M834" s="324"/>
      <c r="N834" s="324"/>
      <c r="O834" s="325"/>
      <c r="P834" s="325"/>
      <c r="Q834" s="327"/>
      <c r="S834" s="323"/>
      <c r="T834" s="324"/>
      <c r="U834" s="324"/>
      <c r="V834" s="324"/>
      <c r="W834" s="325"/>
      <c r="X834" s="325"/>
      <c r="Y834" s="327"/>
      <c r="AA834" s="341" t="str">
        <f t="shared" si="122"/>
        <v>x</v>
      </c>
      <c r="AB834" s="342" t="str">
        <f t="shared" si="122"/>
        <v>x</v>
      </c>
      <c r="AC834" s="343" t="str">
        <f t="shared" si="123"/>
        <v>x</v>
      </c>
      <c r="AD834" s="343" t="str">
        <f t="shared" si="123"/>
        <v>x</v>
      </c>
      <c r="AE834" s="342" t="str">
        <f t="shared" si="124"/>
        <v>x</v>
      </c>
      <c r="AF834" s="342" t="str">
        <f t="shared" si="124"/>
        <v>x</v>
      </c>
      <c r="AG834" s="343" t="str">
        <f t="shared" si="125"/>
        <v>x</v>
      </c>
      <c r="AH834" s="343" t="str">
        <f t="shared" si="125"/>
        <v>x</v>
      </c>
      <c r="AI834" s="342" t="str">
        <f t="shared" si="126"/>
        <v>x</v>
      </c>
      <c r="AJ834" s="342" t="str">
        <f t="shared" si="126"/>
        <v>x</v>
      </c>
      <c r="AK834" s="343" t="str">
        <f t="shared" si="127"/>
        <v>x</v>
      </c>
      <c r="AL834" s="348" t="str">
        <f t="shared" si="127"/>
        <v>x</v>
      </c>
      <c r="AN834" s="342" t="str">
        <f>IF(ISERROR(VLOOKUP($I834,'TB. Bantuan'!$C$3:$E$28,2,0)=0),"x",VLOOKUP($I834,'TB. Bantuan'!$C$3:$E$28,2,0))</f>
        <v>x</v>
      </c>
      <c r="AO834" s="342" t="str">
        <f>IF(ISERROR(VLOOKUP($Q834,'TB. Bantuan'!$C$3:$E$28,2,0)=0),"x",VLOOKUP($Q834,'TB. Bantuan'!$C$3:$E$28,2,0))</f>
        <v>x</v>
      </c>
      <c r="AP834" s="342" t="str">
        <f>IF(ISERROR(VLOOKUP($Y834,'TB. Bantuan'!$C$3:$E$28,2,0)=0),"x",VLOOKUP($Y834,'TB. Bantuan'!$C$3:$E$28,2,0))</f>
        <v>x</v>
      </c>
    </row>
    <row r="835" spans="2:42">
      <c r="B835" s="319" t="s">
        <v>21</v>
      </c>
      <c r="C835" s="323"/>
      <c r="D835" s="324"/>
      <c r="E835" s="324"/>
      <c r="F835" s="324"/>
      <c r="G835" s="325"/>
      <c r="H835" s="325"/>
      <c r="I835" s="327"/>
      <c r="K835" s="323"/>
      <c r="L835" s="324"/>
      <c r="M835" s="324"/>
      <c r="N835" s="324"/>
      <c r="O835" s="325"/>
      <c r="P835" s="325"/>
      <c r="Q835" s="327"/>
      <c r="S835" s="323"/>
      <c r="T835" s="324"/>
      <c r="U835" s="324"/>
      <c r="V835" s="324"/>
      <c r="W835" s="325"/>
      <c r="X835" s="325"/>
      <c r="Y835" s="327"/>
      <c r="AA835" s="341" t="str">
        <f t="shared" si="122"/>
        <v>x</v>
      </c>
      <c r="AB835" s="342" t="str">
        <f t="shared" si="122"/>
        <v>x</v>
      </c>
      <c r="AC835" s="343" t="str">
        <f t="shared" si="123"/>
        <v>x</v>
      </c>
      <c r="AD835" s="343" t="str">
        <f t="shared" si="123"/>
        <v>x</v>
      </c>
      <c r="AE835" s="342" t="str">
        <f t="shared" si="124"/>
        <v>x</v>
      </c>
      <c r="AF835" s="342" t="str">
        <f t="shared" si="124"/>
        <v>x</v>
      </c>
      <c r="AG835" s="343" t="str">
        <f t="shared" si="125"/>
        <v>x</v>
      </c>
      <c r="AH835" s="343" t="str">
        <f t="shared" si="125"/>
        <v>x</v>
      </c>
      <c r="AI835" s="342" t="str">
        <f t="shared" si="126"/>
        <v>x</v>
      </c>
      <c r="AJ835" s="342" t="str">
        <f t="shared" si="126"/>
        <v>x</v>
      </c>
      <c r="AK835" s="343" t="str">
        <f t="shared" si="127"/>
        <v>x</v>
      </c>
      <c r="AL835" s="348" t="str">
        <f t="shared" si="127"/>
        <v>x</v>
      </c>
      <c r="AN835" s="342" t="str">
        <f>IF(ISERROR(VLOOKUP($I835,'TB. Bantuan'!$C$3:$E$28,2,0)=0),"x",VLOOKUP($I835,'TB. Bantuan'!$C$3:$E$28,2,0))</f>
        <v>x</v>
      </c>
      <c r="AO835" s="342" t="str">
        <f>IF(ISERROR(VLOOKUP($Q835,'TB. Bantuan'!$C$3:$E$28,2,0)=0),"x",VLOOKUP($Q835,'TB. Bantuan'!$C$3:$E$28,2,0))</f>
        <v>x</v>
      </c>
      <c r="AP835" s="342" t="str">
        <f>IF(ISERROR(VLOOKUP($Y835,'TB. Bantuan'!$C$3:$E$28,2,0)=0),"x",VLOOKUP($Y835,'TB. Bantuan'!$C$3:$E$28,2,0))</f>
        <v>x</v>
      </c>
    </row>
    <row r="836" spans="2:42">
      <c r="B836" s="319" t="s">
        <v>21</v>
      </c>
      <c r="C836" s="323"/>
      <c r="D836" s="324"/>
      <c r="E836" s="324"/>
      <c r="F836" s="324"/>
      <c r="G836" s="325"/>
      <c r="H836" s="325"/>
      <c r="I836" s="327"/>
      <c r="K836" s="323"/>
      <c r="L836" s="324"/>
      <c r="M836" s="324"/>
      <c r="N836" s="324"/>
      <c r="O836" s="325"/>
      <c r="P836" s="325"/>
      <c r="Q836" s="327"/>
      <c r="S836" s="323"/>
      <c r="T836" s="324"/>
      <c r="U836" s="324"/>
      <c r="V836" s="324"/>
      <c r="W836" s="325"/>
      <c r="X836" s="325"/>
      <c r="Y836" s="327"/>
      <c r="AA836" s="341" t="str">
        <f t="shared" si="122"/>
        <v>x</v>
      </c>
      <c r="AB836" s="342" t="str">
        <f t="shared" si="122"/>
        <v>x</v>
      </c>
      <c r="AC836" s="343" t="str">
        <f t="shared" si="123"/>
        <v>x</v>
      </c>
      <c r="AD836" s="343" t="str">
        <f t="shared" si="123"/>
        <v>x</v>
      </c>
      <c r="AE836" s="342" t="str">
        <f t="shared" si="124"/>
        <v>x</v>
      </c>
      <c r="AF836" s="342" t="str">
        <f t="shared" si="124"/>
        <v>x</v>
      </c>
      <c r="AG836" s="343" t="str">
        <f t="shared" si="125"/>
        <v>x</v>
      </c>
      <c r="AH836" s="343" t="str">
        <f t="shared" si="125"/>
        <v>x</v>
      </c>
      <c r="AI836" s="342" t="str">
        <f t="shared" si="126"/>
        <v>x</v>
      </c>
      <c r="AJ836" s="342" t="str">
        <f t="shared" si="126"/>
        <v>x</v>
      </c>
      <c r="AK836" s="343" t="str">
        <f t="shared" si="127"/>
        <v>x</v>
      </c>
      <c r="AL836" s="348" t="str">
        <f t="shared" si="127"/>
        <v>x</v>
      </c>
      <c r="AN836" s="342" t="str">
        <f>IF(ISERROR(VLOOKUP($I836,'TB. Bantuan'!$C$3:$E$28,2,0)=0),"x",VLOOKUP($I836,'TB. Bantuan'!$C$3:$E$28,2,0))</f>
        <v>x</v>
      </c>
      <c r="AO836" s="342" t="str">
        <f>IF(ISERROR(VLOOKUP($Q836,'TB. Bantuan'!$C$3:$E$28,2,0)=0),"x",VLOOKUP($Q836,'TB. Bantuan'!$C$3:$E$28,2,0))</f>
        <v>x</v>
      </c>
      <c r="AP836" s="342" t="str">
        <f>IF(ISERROR(VLOOKUP($Y836,'TB. Bantuan'!$C$3:$E$28,2,0)=0),"x",VLOOKUP($Y836,'TB. Bantuan'!$C$3:$E$28,2,0))</f>
        <v>x</v>
      </c>
    </row>
    <row r="837" spans="2:42">
      <c r="B837" s="319" t="s">
        <v>21</v>
      </c>
      <c r="C837" s="323"/>
      <c r="D837" s="324"/>
      <c r="E837" s="324"/>
      <c r="F837" s="324"/>
      <c r="G837" s="325"/>
      <c r="H837" s="325"/>
      <c r="I837" s="327"/>
      <c r="K837" s="323"/>
      <c r="L837" s="324"/>
      <c r="M837" s="324"/>
      <c r="N837" s="324"/>
      <c r="O837" s="325"/>
      <c r="P837" s="325"/>
      <c r="Q837" s="327"/>
      <c r="S837" s="323"/>
      <c r="T837" s="324"/>
      <c r="U837" s="324"/>
      <c r="V837" s="324"/>
      <c r="W837" s="325"/>
      <c r="X837" s="325"/>
      <c r="Y837" s="327"/>
      <c r="AA837" s="341" t="str">
        <f t="shared" si="122"/>
        <v>x</v>
      </c>
      <c r="AB837" s="342" t="str">
        <f t="shared" si="122"/>
        <v>x</v>
      </c>
      <c r="AC837" s="343" t="str">
        <f t="shared" si="123"/>
        <v>x</v>
      </c>
      <c r="AD837" s="343" t="str">
        <f t="shared" si="123"/>
        <v>x</v>
      </c>
      <c r="AE837" s="342" t="str">
        <f t="shared" si="124"/>
        <v>x</v>
      </c>
      <c r="AF837" s="342" t="str">
        <f t="shared" si="124"/>
        <v>x</v>
      </c>
      <c r="AG837" s="343" t="str">
        <f t="shared" si="125"/>
        <v>x</v>
      </c>
      <c r="AH837" s="343" t="str">
        <f t="shared" si="125"/>
        <v>x</v>
      </c>
      <c r="AI837" s="342" t="str">
        <f t="shared" si="126"/>
        <v>x</v>
      </c>
      <c r="AJ837" s="342" t="str">
        <f t="shared" si="126"/>
        <v>x</v>
      </c>
      <c r="AK837" s="343" t="str">
        <f t="shared" si="127"/>
        <v>x</v>
      </c>
      <c r="AL837" s="348" t="str">
        <f t="shared" si="127"/>
        <v>x</v>
      </c>
      <c r="AN837" s="342" t="str">
        <f>IF(ISERROR(VLOOKUP($I837,'TB. Bantuan'!$C$3:$E$28,2,0)=0),"x",VLOOKUP($I837,'TB. Bantuan'!$C$3:$E$28,2,0))</f>
        <v>x</v>
      </c>
      <c r="AO837" s="342" t="str">
        <f>IF(ISERROR(VLOOKUP($Q837,'TB. Bantuan'!$C$3:$E$28,2,0)=0),"x",VLOOKUP($Q837,'TB. Bantuan'!$C$3:$E$28,2,0))</f>
        <v>x</v>
      </c>
      <c r="AP837" s="342" t="str">
        <f>IF(ISERROR(VLOOKUP($Y837,'TB. Bantuan'!$C$3:$E$28,2,0)=0),"x",VLOOKUP($Y837,'TB. Bantuan'!$C$3:$E$28,2,0))</f>
        <v>x</v>
      </c>
    </row>
    <row r="838" spans="2:42">
      <c r="B838" s="319" t="s">
        <v>21</v>
      </c>
      <c r="C838" s="323"/>
      <c r="D838" s="324"/>
      <c r="E838" s="324"/>
      <c r="F838" s="324"/>
      <c r="G838" s="325"/>
      <c r="H838" s="325"/>
      <c r="I838" s="327"/>
      <c r="K838" s="323"/>
      <c r="L838" s="324"/>
      <c r="M838" s="324"/>
      <c r="N838" s="324"/>
      <c r="O838" s="325"/>
      <c r="P838" s="325"/>
      <c r="Q838" s="327"/>
      <c r="S838" s="323"/>
      <c r="T838" s="324"/>
      <c r="U838" s="324"/>
      <c r="V838" s="324"/>
      <c r="W838" s="325"/>
      <c r="X838" s="325"/>
      <c r="Y838" s="327"/>
      <c r="AA838" s="341" t="str">
        <f t="shared" si="122"/>
        <v>x</v>
      </c>
      <c r="AB838" s="342" t="str">
        <f t="shared" si="122"/>
        <v>x</v>
      </c>
      <c r="AC838" s="343" t="str">
        <f t="shared" si="123"/>
        <v>x</v>
      </c>
      <c r="AD838" s="343" t="str">
        <f t="shared" si="123"/>
        <v>x</v>
      </c>
      <c r="AE838" s="342" t="str">
        <f t="shared" si="124"/>
        <v>x</v>
      </c>
      <c r="AF838" s="342" t="str">
        <f t="shared" si="124"/>
        <v>x</v>
      </c>
      <c r="AG838" s="343" t="str">
        <f t="shared" si="125"/>
        <v>x</v>
      </c>
      <c r="AH838" s="343" t="str">
        <f t="shared" si="125"/>
        <v>x</v>
      </c>
      <c r="AI838" s="342" t="str">
        <f t="shared" si="126"/>
        <v>x</v>
      </c>
      <c r="AJ838" s="342" t="str">
        <f t="shared" si="126"/>
        <v>x</v>
      </c>
      <c r="AK838" s="343" t="str">
        <f t="shared" si="127"/>
        <v>x</v>
      </c>
      <c r="AL838" s="348" t="str">
        <f t="shared" si="127"/>
        <v>x</v>
      </c>
      <c r="AN838" s="342" t="str">
        <f>IF(ISERROR(VLOOKUP($I838,'TB. Bantuan'!$C$3:$E$28,2,0)=0),"x",VLOOKUP($I838,'TB. Bantuan'!$C$3:$E$28,2,0))</f>
        <v>x</v>
      </c>
      <c r="AO838" s="342" t="str">
        <f>IF(ISERROR(VLOOKUP($Q838,'TB. Bantuan'!$C$3:$E$28,2,0)=0),"x",VLOOKUP($Q838,'TB. Bantuan'!$C$3:$E$28,2,0))</f>
        <v>x</v>
      </c>
      <c r="AP838" s="342" t="str">
        <f>IF(ISERROR(VLOOKUP($Y838,'TB. Bantuan'!$C$3:$E$28,2,0)=0),"x",VLOOKUP($Y838,'TB. Bantuan'!$C$3:$E$28,2,0))</f>
        <v>x</v>
      </c>
    </row>
    <row r="839" spans="2:42">
      <c r="B839" s="319" t="s">
        <v>21</v>
      </c>
      <c r="C839" s="323"/>
      <c r="D839" s="324"/>
      <c r="E839" s="324"/>
      <c r="F839" s="324"/>
      <c r="G839" s="325"/>
      <c r="H839" s="325"/>
      <c r="I839" s="327"/>
      <c r="K839" s="323"/>
      <c r="L839" s="324"/>
      <c r="M839" s="324"/>
      <c r="N839" s="324"/>
      <c r="O839" s="325"/>
      <c r="P839" s="325"/>
      <c r="Q839" s="327"/>
      <c r="S839" s="323"/>
      <c r="T839" s="324"/>
      <c r="U839" s="324"/>
      <c r="V839" s="324"/>
      <c r="W839" s="325"/>
      <c r="X839" s="325"/>
      <c r="Y839" s="327"/>
      <c r="AA839" s="341" t="str">
        <f t="shared" si="122"/>
        <v>x</v>
      </c>
      <c r="AB839" s="342" t="str">
        <f t="shared" si="122"/>
        <v>x</v>
      </c>
      <c r="AC839" s="343" t="str">
        <f t="shared" si="123"/>
        <v>x</v>
      </c>
      <c r="AD839" s="343" t="str">
        <f t="shared" si="123"/>
        <v>x</v>
      </c>
      <c r="AE839" s="342" t="str">
        <f t="shared" si="124"/>
        <v>x</v>
      </c>
      <c r="AF839" s="342" t="str">
        <f t="shared" si="124"/>
        <v>x</v>
      </c>
      <c r="AG839" s="343" t="str">
        <f t="shared" si="125"/>
        <v>x</v>
      </c>
      <c r="AH839" s="343" t="str">
        <f t="shared" si="125"/>
        <v>x</v>
      </c>
      <c r="AI839" s="342" t="str">
        <f t="shared" si="126"/>
        <v>x</v>
      </c>
      <c r="AJ839" s="342" t="str">
        <f t="shared" si="126"/>
        <v>x</v>
      </c>
      <c r="AK839" s="343" t="str">
        <f t="shared" si="127"/>
        <v>x</v>
      </c>
      <c r="AL839" s="348" t="str">
        <f t="shared" si="127"/>
        <v>x</v>
      </c>
      <c r="AN839" s="342" t="str">
        <f>IF(ISERROR(VLOOKUP($I839,'TB. Bantuan'!$C$3:$E$28,2,0)=0),"x",VLOOKUP($I839,'TB. Bantuan'!$C$3:$E$28,2,0))</f>
        <v>x</v>
      </c>
      <c r="AO839" s="342" t="str">
        <f>IF(ISERROR(VLOOKUP($Q839,'TB. Bantuan'!$C$3:$E$28,2,0)=0),"x",VLOOKUP($Q839,'TB. Bantuan'!$C$3:$E$28,2,0))</f>
        <v>x</v>
      </c>
      <c r="AP839" s="342" t="str">
        <f>IF(ISERROR(VLOOKUP($Y839,'TB. Bantuan'!$C$3:$E$28,2,0)=0),"x",VLOOKUP($Y839,'TB. Bantuan'!$C$3:$E$28,2,0))</f>
        <v>x</v>
      </c>
    </row>
    <row r="840" spans="2:42">
      <c r="B840" s="319" t="s">
        <v>21</v>
      </c>
      <c r="C840" s="323"/>
      <c r="D840" s="324"/>
      <c r="E840" s="324"/>
      <c r="F840" s="324"/>
      <c r="G840" s="325"/>
      <c r="H840" s="325"/>
      <c r="I840" s="327"/>
      <c r="K840" s="323"/>
      <c r="L840" s="324"/>
      <c r="M840" s="324"/>
      <c r="N840" s="324"/>
      <c r="O840" s="325"/>
      <c r="P840" s="325"/>
      <c r="Q840" s="327"/>
      <c r="S840" s="323"/>
      <c r="T840" s="324"/>
      <c r="U840" s="324"/>
      <c r="V840" s="324"/>
      <c r="W840" s="325"/>
      <c r="X840" s="325"/>
      <c r="Y840" s="327"/>
      <c r="AA840" s="341" t="str">
        <f t="shared" ref="AA840:AB880" si="128">IF($F840=AA$5,$G840,"x")</f>
        <v>x</v>
      </c>
      <c r="AB840" s="342" t="str">
        <f t="shared" si="128"/>
        <v>x</v>
      </c>
      <c r="AC840" s="343" t="str">
        <f t="shared" ref="AC840:AD880" si="129">IF($F840=AC$5,$H840,"x")</f>
        <v>x</v>
      </c>
      <c r="AD840" s="343" t="str">
        <f t="shared" si="129"/>
        <v>x</v>
      </c>
      <c r="AE840" s="342" t="str">
        <f t="shared" ref="AE840:AF880" si="130">IF($N840=AE$5,$O840,"x")</f>
        <v>x</v>
      </c>
      <c r="AF840" s="342" t="str">
        <f t="shared" si="130"/>
        <v>x</v>
      </c>
      <c r="AG840" s="343" t="str">
        <f t="shared" ref="AG840:AH880" si="131">IF($N840=AG$5,$P840,"x")</f>
        <v>x</v>
      </c>
      <c r="AH840" s="343" t="str">
        <f t="shared" si="131"/>
        <v>x</v>
      </c>
      <c r="AI840" s="342" t="str">
        <f t="shared" ref="AI840:AJ880" si="132">IF($V840=AI$5,$W840,"x")</f>
        <v>x</v>
      </c>
      <c r="AJ840" s="342" t="str">
        <f t="shared" si="132"/>
        <v>x</v>
      </c>
      <c r="AK840" s="343" t="str">
        <f t="shared" ref="AK840:AL880" si="133">IF($V840=AK$5,$X840,"x")</f>
        <v>x</v>
      </c>
      <c r="AL840" s="348" t="str">
        <f t="shared" si="133"/>
        <v>x</v>
      </c>
      <c r="AN840" s="342" t="str">
        <f>IF(ISERROR(VLOOKUP($I840,'TB. Bantuan'!$C$3:$E$28,2,0)=0),"x",VLOOKUP($I840,'TB. Bantuan'!$C$3:$E$28,2,0))</f>
        <v>x</v>
      </c>
      <c r="AO840" s="342" t="str">
        <f>IF(ISERROR(VLOOKUP($Q840,'TB. Bantuan'!$C$3:$E$28,2,0)=0),"x",VLOOKUP($Q840,'TB. Bantuan'!$C$3:$E$28,2,0))</f>
        <v>x</v>
      </c>
      <c r="AP840" s="342" t="str">
        <f>IF(ISERROR(VLOOKUP($Y840,'TB. Bantuan'!$C$3:$E$28,2,0)=0),"x",VLOOKUP($Y840,'TB. Bantuan'!$C$3:$E$28,2,0))</f>
        <v>x</v>
      </c>
    </row>
    <row r="841" spans="2:42">
      <c r="B841" s="319" t="s">
        <v>21</v>
      </c>
      <c r="C841" s="323"/>
      <c r="D841" s="324"/>
      <c r="E841" s="324"/>
      <c r="F841" s="324"/>
      <c r="G841" s="325"/>
      <c r="H841" s="325"/>
      <c r="I841" s="327"/>
      <c r="K841" s="323"/>
      <c r="L841" s="324"/>
      <c r="M841" s="324"/>
      <c r="N841" s="324"/>
      <c r="O841" s="325"/>
      <c r="P841" s="325"/>
      <c r="Q841" s="327"/>
      <c r="S841" s="323"/>
      <c r="T841" s="324"/>
      <c r="U841" s="324"/>
      <c r="V841" s="324"/>
      <c r="W841" s="325"/>
      <c r="X841" s="325"/>
      <c r="Y841" s="327"/>
      <c r="AA841" s="341" t="str">
        <f t="shared" si="128"/>
        <v>x</v>
      </c>
      <c r="AB841" s="342" t="str">
        <f t="shared" si="128"/>
        <v>x</v>
      </c>
      <c r="AC841" s="343" t="str">
        <f t="shared" si="129"/>
        <v>x</v>
      </c>
      <c r="AD841" s="343" t="str">
        <f t="shared" si="129"/>
        <v>x</v>
      </c>
      <c r="AE841" s="342" t="str">
        <f t="shared" si="130"/>
        <v>x</v>
      </c>
      <c r="AF841" s="342" t="str">
        <f t="shared" si="130"/>
        <v>x</v>
      </c>
      <c r="AG841" s="343" t="str">
        <f t="shared" si="131"/>
        <v>x</v>
      </c>
      <c r="AH841" s="343" t="str">
        <f t="shared" si="131"/>
        <v>x</v>
      </c>
      <c r="AI841" s="342" t="str">
        <f t="shared" si="132"/>
        <v>x</v>
      </c>
      <c r="AJ841" s="342" t="str">
        <f t="shared" si="132"/>
        <v>x</v>
      </c>
      <c r="AK841" s="343" t="str">
        <f t="shared" si="133"/>
        <v>x</v>
      </c>
      <c r="AL841" s="348" t="str">
        <f t="shared" si="133"/>
        <v>x</v>
      </c>
      <c r="AN841" s="342" t="str">
        <f>IF(ISERROR(VLOOKUP($I841,'TB. Bantuan'!$C$3:$E$28,2,0)=0),"x",VLOOKUP($I841,'TB. Bantuan'!$C$3:$E$28,2,0))</f>
        <v>x</v>
      </c>
      <c r="AO841" s="342" t="str">
        <f>IF(ISERROR(VLOOKUP($Q841,'TB. Bantuan'!$C$3:$E$28,2,0)=0),"x",VLOOKUP($Q841,'TB. Bantuan'!$C$3:$E$28,2,0))</f>
        <v>x</v>
      </c>
      <c r="AP841" s="342" t="str">
        <f>IF(ISERROR(VLOOKUP($Y841,'TB. Bantuan'!$C$3:$E$28,2,0)=0),"x",VLOOKUP($Y841,'TB. Bantuan'!$C$3:$E$28,2,0))</f>
        <v>x</v>
      </c>
    </row>
    <row r="842" spans="2:42">
      <c r="B842" s="319" t="s">
        <v>21</v>
      </c>
      <c r="C842" s="323"/>
      <c r="D842" s="324"/>
      <c r="E842" s="324"/>
      <c r="F842" s="324"/>
      <c r="G842" s="325"/>
      <c r="H842" s="325"/>
      <c r="I842" s="327"/>
      <c r="K842" s="323"/>
      <c r="L842" s="324"/>
      <c r="M842" s="324"/>
      <c r="N842" s="324"/>
      <c r="O842" s="325"/>
      <c r="P842" s="325"/>
      <c r="Q842" s="327"/>
      <c r="S842" s="323"/>
      <c r="T842" s="324"/>
      <c r="U842" s="324"/>
      <c r="V842" s="324"/>
      <c r="W842" s="325"/>
      <c r="X842" s="325"/>
      <c r="Y842" s="327"/>
      <c r="AA842" s="341" t="str">
        <f t="shared" si="128"/>
        <v>x</v>
      </c>
      <c r="AB842" s="342" t="str">
        <f t="shared" si="128"/>
        <v>x</v>
      </c>
      <c r="AC842" s="343" t="str">
        <f t="shared" si="129"/>
        <v>x</v>
      </c>
      <c r="AD842" s="343" t="str">
        <f t="shared" si="129"/>
        <v>x</v>
      </c>
      <c r="AE842" s="342" t="str">
        <f t="shared" si="130"/>
        <v>x</v>
      </c>
      <c r="AF842" s="342" t="str">
        <f t="shared" si="130"/>
        <v>x</v>
      </c>
      <c r="AG842" s="343" t="str">
        <f t="shared" si="131"/>
        <v>x</v>
      </c>
      <c r="AH842" s="343" t="str">
        <f t="shared" si="131"/>
        <v>x</v>
      </c>
      <c r="AI842" s="342" t="str">
        <f t="shared" si="132"/>
        <v>x</v>
      </c>
      <c r="AJ842" s="342" t="str">
        <f t="shared" si="132"/>
        <v>x</v>
      </c>
      <c r="AK842" s="343" t="str">
        <f t="shared" si="133"/>
        <v>x</v>
      </c>
      <c r="AL842" s="348" t="str">
        <f t="shared" si="133"/>
        <v>x</v>
      </c>
      <c r="AN842" s="342" t="str">
        <f>IF(ISERROR(VLOOKUP($I842,'TB. Bantuan'!$C$3:$E$28,2,0)=0),"x",VLOOKUP($I842,'TB. Bantuan'!$C$3:$E$28,2,0))</f>
        <v>x</v>
      </c>
      <c r="AO842" s="342" t="str">
        <f>IF(ISERROR(VLOOKUP($Q842,'TB. Bantuan'!$C$3:$E$28,2,0)=0),"x",VLOOKUP($Q842,'TB. Bantuan'!$C$3:$E$28,2,0))</f>
        <v>x</v>
      </c>
      <c r="AP842" s="342" t="str">
        <f>IF(ISERROR(VLOOKUP($Y842,'TB. Bantuan'!$C$3:$E$28,2,0)=0),"x",VLOOKUP($Y842,'TB. Bantuan'!$C$3:$E$28,2,0))</f>
        <v>x</v>
      </c>
    </row>
    <row r="843" spans="2:42">
      <c r="B843" s="319" t="s">
        <v>21</v>
      </c>
      <c r="C843" s="323"/>
      <c r="D843" s="324"/>
      <c r="E843" s="324"/>
      <c r="F843" s="324"/>
      <c r="G843" s="325"/>
      <c r="H843" s="325"/>
      <c r="I843" s="327"/>
      <c r="K843" s="323"/>
      <c r="L843" s="324"/>
      <c r="M843" s="324"/>
      <c r="N843" s="324"/>
      <c r="O843" s="325"/>
      <c r="P843" s="325"/>
      <c r="Q843" s="327"/>
      <c r="S843" s="323"/>
      <c r="T843" s="324"/>
      <c r="U843" s="324"/>
      <c r="V843" s="324"/>
      <c r="W843" s="325"/>
      <c r="X843" s="325"/>
      <c r="Y843" s="327"/>
      <c r="AA843" s="341" t="str">
        <f t="shared" si="128"/>
        <v>x</v>
      </c>
      <c r="AB843" s="342" t="str">
        <f t="shared" si="128"/>
        <v>x</v>
      </c>
      <c r="AC843" s="343" t="str">
        <f t="shared" si="129"/>
        <v>x</v>
      </c>
      <c r="AD843" s="343" t="str">
        <f t="shared" si="129"/>
        <v>x</v>
      </c>
      <c r="AE843" s="342" t="str">
        <f t="shared" si="130"/>
        <v>x</v>
      </c>
      <c r="AF843" s="342" t="str">
        <f t="shared" si="130"/>
        <v>x</v>
      </c>
      <c r="AG843" s="343" t="str">
        <f t="shared" si="131"/>
        <v>x</v>
      </c>
      <c r="AH843" s="343" t="str">
        <f t="shared" si="131"/>
        <v>x</v>
      </c>
      <c r="AI843" s="342" t="str">
        <f t="shared" si="132"/>
        <v>x</v>
      </c>
      <c r="AJ843" s="342" t="str">
        <f t="shared" si="132"/>
        <v>x</v>
      </c>
      <c r="AK843" s="343" t="str">
        <f t="shared" si="133"/>
        <v>x</v>
      </c>
      <c r="AL843" s="348" t="str">
        <f t="shared" si="133"/>
        <v>x</v>
      </c>
      <c r="AN843" s="342" t="str">
        <f>IF(ISERROR(VLOOKUP($I843,'TB. Bantuan'!$C$3:$E$28,2,0)=0),"x",VLOOKUP($I843,'TB. Bantuan'!$C$3:$E$28,2,0))</f>
        <v>x</v>
      </c>
      <c r="AO843" s="342" t="str">
        <f>IF(ISERROR(VLOOKUP($Q843,'TB. Bantuan'!$C$3:$E$28,2,0)=0),"x",VLOOKUP($Q843,'TB. Bantuan'!$C$3:$E$28,2,0))</f>
        <v>x</v>
      </c>
      <c r="AP843" s="342" t="str">
        <f>IF(ISERROR(VLOOKUP($Y843,'TB. Bantuan'!$C$3:$E$28,2,0)=0),"x",VLOOKUP($Y843,'TB. Bantuan'!$C$3:$E$28,2,0))</f>
        <v>x</v>
      </c>
    </row>
    <row r="844" spans="2:42">
      <c r="B844" s="319" t="s">
        <v>21</v>
      </c>
      <c r="C844" s="323"/>
      <c r="D844" s="324"/>
      <c r="E844" s="324"/>
      <c r="F844" s="324"/>
      <c r="G844" s="325"/>
      <c r="H844" s="325"/>
      <c r="I844" s="327"/>
      <c r="K844" s="323"/>
      <c r="L844" s="324"/>
      <c r="M844" s="324"/>
      <c r="N844" s="324"/>
      <c r="O844" s="325"/>
      <c r="P844" s="325"/>
      <c r="Q844" s="327"/>
      <c r="S844" s="323"/>
      <c r="T844" s="324"/>
      <c r="U844" s="324"/>
      <c r="V844" s="324"/>
      <c r="W844" s="325"/>
      <c r="X844" s="325"/>
      <c r="Y844" s="327"/>
      <c r="AA844" s="341" t="str">
        <f t="shared" si="128"/>
        <v>x</v>
      </c>
      <c r="AB844" s="342" t="str">
        <f t="shared" si="128"/>
        <v>x</v>
      </c>
      <c r="AC844" s="343" t="str">
        <f t="shared" si="129"/>
        <v>x</v>
      </c>
      <c r="AD844" s="343" t="str">
        <f t="shared" si="129"/>
        <v>x</v>
      </c>
      <c r="AE844" s="342" t="str">
        <f t="shared" si="130"/>
        <v>x</v>
      </c>
      <c r="AF844" s="342" t="str">
        <f t="shared" si="130"/>
        <v>x</v>
      </c>
      <c r="AG844" s="343" t="str">
        <f t="shared" si="131"/>
        <v>x</v>
      </c>
      <c r="AH844" s="343" t="str">
        <f t="shared" si="131"/>
        <v>x</v>
      </c>
      <c r="AI844" s="342" t="str">
        <f t="shared" si="132"/>
        <v>x</v>
      </c>
      <c r="AJ844" s="342" t="str">
        <f t="shared" si="132"/>
        <v>x</v>
      </c>
      <c r="AK844" s="343" t="str">
        <f t="shared" si="133"/>
        <v>x</v>
      </c>
      <c r="AL844" s="348" t="str">
        <f t="shared" si="133"/>
        <v>x</v>
      </c>
      <c r="AN844" s="342" t="str">
        <f>IF(ISERROR(VLOOKUP($I844,'TB. Bantuan'!$C$3:$E$28,2,0)=0),"x",VLOOKUP($I844,'TB. Bantuan'!$C$3:$E$28,2,0))</f>
        <v>x</v>
      </c>
      <c r="AO844" s="342" t="str">
        <f>IF(ISERROR(VLOOKUP($Q844,'TB. Bantuan'!$C$3:$E$28,2,0)=0),"x",VLOOKUP($Q844,'TB. Bantuan'!$C$3:$E$28,2,0))</f>
        <v>x</v>
      </c>
      <c r="AP844" s="342" t="str">
        <f>IF(ISERROR(VLOOKUP($Y844,'TB. Bantuan'!$C$3:$E$28,2,0)=0),"x",VLOOKUP($Y844,'TB. Bantuan'!$C$3:$E$28,2,0))</f>
        <v>x</v>
      </c>
    </row>
    <row r="845" spans="2:42">
      <c r="B845" s="319" t="s">
        <v>21</v>
      </c>
      <c r="C845" s="323"/>
      <c r="D845" s="324"/>
      <c r="E845" s="324"/>
      <c r="F845" s="324"/>
      <c r="G845" s="325"/>
      <c r="H845" s="325"/>
      <c r="I845" s="327"/>
      <c r="K845" s="323"/>
      <c r="L845" s="324"/>
      <c r="M845" s="324"/>
      <c r="N845" s="324"/>
      <c r="O845" s="325"/>
      <c r="P845" s="325"/>
      <c r="Q845" s="327"/>
      <c r="S845" s="323"/>
      <c r="T845" s="324"/>
      <c r="U845" s="324"/>
      <c r="V845" s="324"/>
      <c r="W845" s="325"/>
      <c r="X845" s="325"/>
      <c r="Y845" s="327"/>
      <c r="AA845" s="341" t="str">
        <f t="shared" si="128"/>
        <v>x</v>
      </c>
      <c r="AB845" s="342" t="str">
        <f t="shared" si="128"/>
        <v>x</v>
      </c>
      <c r="AC845" s="343" t="str">
        <f t="shared" si="129"/>
        <v>x</v>
      </c>
      <c r="AD845" s="343" t="str">
        <f t="shared" si="129"/>
        <v>x</v>
      </c>
      <c r="AE845" s="342" t="str">
        <f t="shared" si="130"/>
        <v>x</v>
      </c>
      <c r="AF845" s="342" t="str">
        <f t="shared" si="130"/>
        <v>x</v>
      </c>
      <c r="AG845" s="343" t="str">
        <f t="shared" si="131"/>
        <v>x</v>
      </c>
      <c r="AH845" s="343" t="str">
        <f t="shared" si="131"/>
        <v>x</v>
      </c>
      <c r="AI845" s="342" t="str">
        <f t="shared" si="132"/>
        <v>x</v>
      </c>
      <c r="AJ845" s="342" t="str">
        <f t="shared" si="132"/>
        <v>x</v>
      </c>
      <c r="AK845" s="343" t="str">
        <f t="shared" si="133"/>
        <v>x</v>
      </c>
      <c r="AL845" s="348" t="str">
        <f t="shared" si="133"/>
        <v>x</v>
      </c>
      <c r="AN845" s="342" t="str">
        <f>IF(ISERROR(VLOOKUP($I845,'TB. Bantuan'!$C$3:$E$28,2,0)=0),"x",VLOOKUP($I845,'TB. Bantuan'!$C$3:$E$28,2,0))</f>
        <v>x</v>
      </c>
      <c r="AO845" s="342" t="str">
        <f>IF(ISERROR(VLOOKUP($Q845,'TB. Bantuan'!$C$3:$E$28,2,0)=0),"x",VLOOKUP($Q845,'TB. Bantuan'!$C$3:$E$28,2,0))</f>
        <v>x</v>
      </c>
      <c r="AP845" s="342" t="str">
        <f>IF(ISERROR(VLOOKUP($Y845,'TB. Bantuan'!$C$3:$E$28,2,0)=0),"x",VLOOKUP($Y845,'TB. Bantuan'!$C$3:$E$28,2,0))</f>
        <v>x</v>
      </c>
    </row>
    <row r="846" spans="2:42">
      <c r="B846" s="319" t="s">
        <v>21</v>
      </c>
      <c r="C846" s="323"/>
      <c r="D846" s="324"/>
      <c r="E846" s="324"/>
      <c r="F846" s="324"/>
      <c r="G846" s="325"/>
      <c r="H846" s="325"/>
      <c r="I846" s="327"/>
      <c r="K846" s="323"/>
      <c r="L846" s="324"/>
      <c r="M846" s="324"/>
      <c r="N846" s="324"/>
      <c r="O846" s="325"/>
      <c r="P846" s="325"/>
      <c r="Q846" s="327"/>
      <c r="S846" s="323"/>
      <c r="T846" s="324"/>
      <c r="U846" s="324"/>
      <c r="V846" s="324"/>
      <c r="W846" s="325"/>
      <c r="X846" s="325"/>
      <c r="Y846" s="327"/>
      <c r="AA846" s="341" t="str">
        <f t="shared" si="128"/>
        <v>x</v>
      </c>
      <c r="AB846" s="342" t="str">
        <f t="shared" si="128"/>
        <v>x</v>
      </c>
      <c r="AC846" s="343" t="str">
        <f t="shared" si="129"/>
        <v>x</v>
      </c>
      <c r="AD846" s="343" t="str">
        <f t="shared" si="129"/>
        <v>x</v>
      </c>
      <c r="AE846" s="342" t="str">
        <f t="shared" si="130"/>
        <v>x</v>
      </c>
      <c r="AF846" s="342" t="str">
        <f t="shared" si="130"/>
        <v>x</v>
      </c>
      <c r="AG846" s="343" t="str">
        <f t="shared" si="131"/>
        <v>x</v>
      </c>
      <c r="AH846" s="343" t="str">
        <f t="shared" si="131"/>
        <v>x</v>
      </c>
      <c r="AI846" s="342" t="str">
        <f t="shared" si="132"/>
        <v>x</v>
      </c>
      <c r="AJ846" s="342" t="str">
        <f t="shared" si="132"/>
        <v>x</v>
      </c>
      <c r="AK846" s="343" t="str">
        <f t="shared" si="133"/>
        <v>x</v>
      </c>
      <c r="AL846" s="348" t="str">
        <f t="shared" si="133"/>
        <v>x</v>
      </c>
      <c r="AN846" s="342" t="str">
        <f>IF(ISERROR(VLOOKUP($I846,'TB. Bantuan'!$C$3:$E$28,2,0)=0),"x",VLOOKUP($I846,'TB. Bantuan'!$C$3:$E$28,2,0))</f>
        <v>x</v>
      </c>
      <c r="AO846" s="342" t="str">
        <f>IF(ISERROR(VLOOKUP($Q846,'TB. Bantuan'!$C$3:$E$28,2,0)=0),"x",VLOOKUP($Q846,'TB. Bantuan'!$C$3:$E$28,2,0))</f>
        <v>x</v>
      </c>
      <c r="AP846" s="342" t="str">
        <f>IF(ISERROR(VLOOKUP($Y846,'TB. Bantuan'!$C$3:$E$28,2,0)=0),"x",VLOOKUP($Y846,'TB. Bantuan'!$C$3:$E$28,2,0))</f>
        <v>x</v>
      </c>
    </row>
    <row r="847" spans="2:42">
      <c r="B847" s="319" t="s">
        <v>21</v>
      </c>
      <c r="C847" s="323"/>
      <c r="D847" s="324"/>
      <c r="E847" s="324"/>
      <c r="F847" s="324"/>
      <c r="G847" s="325"/>
      <c r="H847" s="325"/>
      <c r="I847" s="327"/>
      <c r="K847" s="323"/>
      <c r="L847" s="324"/>
      <c r="M847" s="324"/>
      <c r="N847" s="324"/>
      <c r="O847" s="325"/>
      <c r="P847" s="325"/>
      <c r="Q847" s="327"/>
      <c r="S847" s="323"/>
      <c r="T847" s="324"/>
      <c r="U847" s="324"/>
      <c r="V847" s="324"/>
      <c r="W847" s="325"/>
      <c r="X847" s="325"/>
      <c r="Y847" s="327"/>
      <c r="AA847" s="341" t="str">
        <f t="shared" si="128"/>
        <v>x</v>
      </c>
      <c r="AB847" s="342" t="str">
        <f t="shared" si="128"/>
        <v>x</v>
      </c>
      <c r="AC847" s="343" t="str">
        <f t="shared" si="129"/>
        <v>x</v>
      </c>
      <c r="AD847" s="343" t="str">
        <f t="shared" si="129"/>
        <v>x</v>
      </c>
      <c r="AE847" s="342" t="str">
        <f t="shared" si="130"/>
        <v>x</v>
      </c>
      <c r="AF847" s="342" t="str">
        <f t="shared" si="130"/>
        <v>x</v>
      </c>
      <c r="AG847" s="343" t="str">
        <f t="shared" si="131"/>
        <v>x</v>
      </c>
      <c r="AH847" s="343" t="str">
        <f t="shared" si="131"/>
        <v>x</v>
      </c>
      <c r="AI847" s="342" t="str">
        <f t="shared" si="132"/>
        <v>x</v>
      </c>
      <c r="AJ847" s="342" t="str">
        <f t="shared" si="132"/>
        <v>x</v>
      </c>
      <c r="AK847" s="343" t="str">
        <f t="shared" si="133"/>
        <v>x</v>
      </c>
      <c r="AL847" s="348" t="str">
        <f t="shared" si="133"/>
        <v>x</v>
      </c>
      <c r="AN847" s="342" t="str">
        <f>IF(ISERROR(VLOOKUP($I847,'TB. Bantuan'!$C$3:$E$28,2,0)=0),"x",VLOOKUP($I847,'TB. Bantuan'!$C$3:$E$28,2,0))</f>
        <v>x</v>
      </c>
      <c r="AO847" s="342" t="str">
        <f>IF(ISERROR(VLOOKUP($Q847,'TB. Bantuan'!$C$3:$E$28,2,0)=0),"x",VLOOKUP($Q847,'TB. Bantuan'!$C$3:$E$28,2,0))</f>
        <v>x</v>
      </c>
      <c r="AP847" s="342" t="str">
        <f>IF(ISERROR(VLOOKUP($Y847,'TB. Bantuan'!$C$3:$E$28,2,0)=0),"x",VLOOKUP($Y847,'TB. Bantuan'!$C$3:$E$28,2,0))</f>
        <v>x</v>
      </c>
    </row>
    <row r="848" spans="2:42">
      <c r="B848" s="319" t="s">
        <v>21</v>
      </c>
      <c r="C848" s="323"/>
      <c r="D848" s="324"/>
      <c r="E848" s="324"/>
      <c r="F848" s="324"/>
      <c r="G848" s="325"/>
      <c r="H848" s="325"/>
      <c r="I848" s="327"/>
      <c r="K848" s="323"/>
      <c r="L848" s="324"/>
      <c r="M848" s="324"/>
      <c r="N848" s="324"/>
      <c r="O848" s="325"/>
      <c r="P848" s="325"/>
      <c r="Q848" s="327"/>
      <c r="S848" s="323"/>
      <c r="T848" s="324"/>
      <c r="U848" s="324"/>
      <c r="V848" s="324"/>
      <c r="W848" s="325"/>
      <c r="X848" s="325"/>
      <c r="Y848" s="327"/>
      <c r="AA848" s="341" t="str">
        <f t="shared" si="128"/>
        <v>x</v>
      </c>
      <c r="AB848" s="342" t="str">
        <f t="shared" si="128"/>
        <v>x</v>
      </c>
      <c r="AC848" s="343" t="str">
        <f t="shared" si="129"/>
        <v>x</v>
      </c>
      <c r="AD848" s="343" t="str">
        <f t="shared" si="129"/>
        <v>x</v>
      </c>
      <c r="AE848" s="342" t="str">
        <f t="shared" si="130"/>
        <v>x</v>
      </c>
      <c r="AF848" s="342" t="str">
        <f t="shared" si="130"/>
        <v>x</v>
      </c>
      <c r="AG848" s="343" t="str">
        <f t="shared" si="131"/>
        <v>x</v>
      </c>
      <c r="AH848" s="343" t="str">
        <f t="shared" si="131"/>
        <v>x</v>
      </c>
      <c r="AI848" s="342" t="str">
        <f t="shared" si="132"/>
        <v>x</v>
      </c>
      <c r="AJ848" s="342" t="str">
        <f t="shared" si="132"/>
        <v>x</v>
      </c>
      <c r="AK848" s="343" t="str">
        <f t="shared" si="133"/>
        <v>x</v>
      </c>
      <c r="AL848" s="348" t="str">
        <f t="shared" si="133"/>
        <v>x</v>
      </c>
      <c r="AN848" s="342" t="str">
        <f>IF(ISERROR(VLOOKUP($I848,'TB. Bantuan'!$C$3:$E$28,2,0)=0),"x",VLOOKUP($I848,'TB. Bantuan'!$C$3:$E$28,2,0))</f>
        <v>x</v>
      </c>
      <c r="AO848" s="342" t="str">
        <f>IF(ISERROR(VLOOKUP($Q848,'TB. Bantuan'!$C$3:$E$28,2,0)=0),"x",VLOOKUP($Q848,'TB. Bantuan'!$C$3:$E$28,2,0))</f>
        <v>x</v>
      </c>
      <c r="AP848" s="342" t="str">
        <f>IF(ISERROR(VLOOKUP($Y848,'TB. Bantuan'!$C$3:$E$28,2,0)=0),"x",VLOOKUP($Y848,'TB. Bantuan'!$C$3:$E$28,2,0))</f>
        <v>x</v>
      </c>
    </row>
    <row r="849" spans="2:42">
      <c r="B849" s="319" t="s">
        <v>21</v>
      </c>
      <c r="C849" s="323"/>
      <c r="D849" s="324"/>
      <c r="E849" s="324"/>
      <c r="F849" s="324"/>
      <c r="G849" s="325"/>
      <c r="H849" s="325"/>
      <c r="I849" s="327"/>
      <c r="K849" s="323"/>
      <c r="L849" s="324"/>
      <c r="M849" s="324"/>
      <c r="N849" s="324"/>
      <c r="O849" s="325"/>
      <c r="P849" s="325"/>
      <c r="Q849" s="327"/>
      <c r="S849" s="323"/>
      <c r="T849" s="324"/>
      <c r="U849" s="324"/>
      <c r="V849" s="324"/>
      <c r="W849" s="325"/>
      <c r="X849" s="325"/>
      <c r="Y849" s="327"/>
      <c r="AA849" s="341" t="str">
        <f t="shared" si="128"/>
        <v>x</v>
      </c>
      <c r="AB849" s="342" t="str">
        <f t="shared" si="128"/>
        <v>x</v>
      </c>
      <c r="AC849" s="343" t="str">
        <f t="shared" si="129"/>
        <v>x</v>
      </c>
      <c r="AD849" s="343" t="str">
        <f t="shared" si="129"/>
        <v>x</v>
      </c>
      <c r="AE849" s="342" t="str">
        <f t="shared" si="130"/>
        <v>x</v>
      </c>
      <c r="AF849" s="342" t="str">
        <f t="shared" si="130"/>
        <v>x</v>
      </c>
      <c r="AG849" s="343" t="str">
        <f t="shared" si="131"/>
        <v>x</v>
      </c>
      <c r="AH849" s="343" t="str">
        <f t="shared" si="131"/>
        <v>x</v>
      </c>
      <c r="AI849" s="342" t="str">
        <f t="shared" si="132"/>
        <v>x</v>
      </c>
      <c r="AJ849" s="342" t="str">
        <f t="shared" si="132"/>
        <v>x</v>
      </c>
      <c r="AK849" s="343" t="str">
        <f t="shared" si="133"/>
        <v>x</v>
      </c>
      <c r="AL849" s="348" t="str">
        <f t="shared" si="133"/>
        <v>x</v>
      </c>
      <c r="AN849" s="342" t="str">
        <f>IF(ISERROR(VLOOKUP($I849,'TB. Bantuan'!$C$3:$E$28,2,0)=0),"x",VLOOKUP($I849,'TB. Bantuan'!$C$3:$E$28,2,0))</f>
        <v>x</v>
      </c>
      <c r="AO849" s="342" t="str">
        <f>IF(ISERROR(VLOOKUP($Q849,'TB. Bantuan'!$C$3:$E$28,2,0)=0),"x",VLOOKUP($Q849,'TB. Bantuan'!$C$3:$E$28,2,0))</f>
        <v>x</v>
      </c>
      <c r="AP849" s="342" t="str">
        <f>IF(ISERROR(VLOOKUP($Y849,'TB. Bantuan'!$C$3:$E$28,2,0)=0),"x",VLOOKUP($Y849,'TB. Bantuan'!$C$3:$E$28,2,0))</f>
        <v>x</v>
      </c>
    </row>
    <row r="850" spans="2:42">
      <c r="B850" s="319" t="s">
        <v>21</v>
      </c>
      <c r="C850" s="323"/>
      <c r="D850" s="324"/>
      <c r="E850" s="324"/>
      <c r="F850" s="324"/>
      <c r="G850" s="325"/>
      <c r="H850" s="325"/>
      <c r="I850" s="327"/>
      <c r="K850" s="323"/>
      <c r="L850" s="324"/>
      <c r="M850" s="324"/>
      <c r="N850" s="324"/>
      <c r="O850" s="325"/>
      <c r="P850" s="325"/>
      <c r="Q850" s="327"/>
      <c r="S850" s="323"/>
      <c r="T850" s="324"/>
      <c r="U850" s="324"/>
      <c r="V850" s="324"/>
      <c r="W850" s="325"/>
      <c r="X850" s="325"/>
      <c r="Y850" s="327"/>
      <c r="AA850" s="341" t="str">
        <f t="shared" si="128"/>
        <v>x</v>
      </c>
      <c r="AB850" s="342" t="str">
        <f t="shared" si="128"/>
        <v>x</v>
      </c>
      <c r="AC850" s="343" t="str">
        <f t="shared" si="129"/>
        <v>x</v>
      </c>
      <c r="AD850" s="343" t="str">
        <f t="shared" si="129"/>
        <v>x</v>
      </c>
      <c r="AE850" s="342" t="str">
        <f t="shared" si="130"/>
        <v>x</v>
      </c>
      <c r="AF850" s="342" t="str">
        <f t="shared" si="130"/>
        <v>x</v>
      </c>
      <c r="AG850" s="343" t="str">
        <f t="shared" si="131"/>
        <v>x</v>
      </c>
      <c r="AH850" s="343" t="str">
        <f t="shared" si="131"/>
        <v>x</v>
      </c>
      <c r="AI850" s="342" t="str">
        <f t="shared" si="132"/>
        <v>x</v>
      </c>
      <c r="AJ850" s="342" t="str">
        <f t="shared" si="132"/>
        <v>x</v>
      </c>
      <c r="AK850" s="343" t="str">
        <f t="shared" si="133"/>
        <v>x</v>
      </c>
      <c r="AL850" s="348" t="str">
        <f t="shared" si="133"/>
        <v>x</v>
      </c>
      <c r="AN850" s="342" t="str">
        <f>IF(ISERROR(VLOOKUP($I850,'TB. Bantuan'!$C$3:$E$28,2,0)=0),"x",VLOOKUP($I850,'TB. Bantuan'!$C$3:$E$28,2,0))</f>
        <v>x</v>
      </c>
      <c r="AO850" s="342" t="str">
        <f>IF(ISERROR(VLOOKUP($Q850,'TB. Bantuan'!$C$3:$E$28,2,0)=0),"x",VLOOKUP($Q850,'TB. Bantuan'!$C$3:$E$28,2,0))</f>
        <v>x</v>
      </c>
      <c r="AP850" s="342" t="str">
        <f>IF(ISERROR(VLOOKUP($Y850,'TB. Bantuan'!$C$3:$E$28,2,0)=0),"x",VLOOKUP($Y850,'TB. Bantuan'!$C$3:$E$28,2,0))</f>
        <v>x</v>
      </c>
    </row>
    <row r="851" spans="2:42">
      <c r="B851" s="319" t="s">
        <v>21</v>
      </c>
      <c r="C851" s="323"/>
      <c r="D851" s="324"/>
      <c r="E851" s="324"/>
      <c r="F851" s="324"/>
      <c r="G851" s="325"/>
      <c r="H851" s="325"/>
      <c r="I851" s="327"/>
      <c r="K851" s="323"/>
      <c r="L851" s="324"/>
      <c r="M851" s="324"/>
      <c r="N851" s="324"/>
      <c r="O851" s="325"/>
      <c r="P851" s="325"/>
      <c r="Q851" s="327"/>
      <c r="S851" s="323"/>
      <c r="T851" s="324"/>
      <c r="U851" s="324"/>
      <c r="V851" s="324"/>
      <c r="W851" s="325"/>
      <c r="X851" s="325"/>
      <c r="Y851" s="327"/>
      <c r="AA851" s="341" t="str">
        <f t="shared" si="128"/>
        <v>x</v>
      </c>
      <c r="AB851" s="342" t="str">
        <f t="shared" si="128"/>
        <v>x</v>
      </c>
      <c r="AC851" s="343" t="str">
        <f t="shared" si="129"/>
        <v>x</v>
      </c>
      <c r="AD851" s="343" t="str">
        <f t="shared" si="129"/>
        <v>x</v>
      </c>
      <c r="AE851" s="342" t="str">
        <f t="shared" si="130"/>
        <v>x</v>
      </c>
      <c r="AF851" s="342" t="str">
        <f t="shared" si="130"/>
        <v>x</v>
      </c>
      <c r="AG851" s="343" t="str">
        <f t="shared" si="131"/>
        <v>x</v>
      </c>
      <c r="AH851" s="343" t="str">
        <f t="shared" si="131"/>
        <v>x</v>
      </c>
      <c r="AI851" s="342" t="str">
        <f t="shared" si="132"/>
        <v>x</v>
      </c>
      <c r="AJ851" s="342" t="str">
        <f t="shared" si="132"/>
        <v>x</v>
      </c>
      <c r="AK851" s="343" t="str">
        <f t="shared" si="133"/>
        <v>x</v>
      </c>
      <c r="AL851" s="348" t="str">
        <f t="shared" si="133"/>
        <v>x</v>
      </c>
      <c r="AN851" s="342" t="str">
        <f>IF(ISERROR(VLOOKUP($I851,'TB. Bantuan'!$C$3:$E$28,2,0)=0),"x",VLOOKUP($I851,'TB. Bantuan'!$C$3:$E$28,2,0))</f>
        <v>x</v>
      </c>
      <c r="AO851" s="342" t="str">
        <f>IF(ISERROR(VLOOKUP($Q851,'TB. Bantuan'!$C$3:$E$28,2,0)=0),"x",VLOOKUP($Q851,'TB. Bantuan'!$C$3:$E$28,2,0))</f>
        <v>x</v>
      </c>
      <c r="AP851" s="342" t="str">
        <f>IF(ISERROR(VLOOKUP($Y851,'TB. Bantuan'!$C$3:$E$28,2,0)=0),"x",VLOOKUP($Y851,'TB. Bantuan'!$C$3:$E$28,2,0))</f>
        <v>x</v>
      </c>
    </row>
    <row r="852" spans="2:42">
      <c r="B852" s="319" t="s">
        <v>21</v>
      </c>
      <c r="C852" s="323"/>
      <c r="D852" s="324"/>
      <c r="E852" s="324"/>
      <c r="F852" s="324"/>
      <c r="G852" s="325"/>
      <c r="H852" s="325"/>
      <c r="I852" s="327"/>
      <c r="K852" s="323"/>
      <c r="L852" s="324"/>
      <c r="M852" s="324"/>
      <c r="N852" s="324"/>
      <c r="O852" s="325"/>
      <c r="P852" s="325"/>
      <c r="Q852" s="327"/>
      <c r="S852" s="323"/>
      <c r="T852" s="324"/>
      <c r="U852" s="324"/>
      <c r="V852" s="324"/>
      <c r="W852" s="325"/>
      <c r="X852" s="325"/>
      <c r="Y852" s="327"/>
      <c r="AA852" s="341" t="str">
        <f t="shared" si="128"/>
        <v>x</v>
      </c>
      <c r="AB852" s="342" t="str">
        <f t="shared" si="128"/>
        <v>x</v>
      </c>
      <c r="AC852" s="343" t="str">
        <f t="shared" si="129"/>
        <v>x</v>
      </c>
      <c r="AD852" s="343" t="str">
        <f t="shared" si="129"/>
        <v>x</v>
      </c>
      <c r="AE852" s="342" t="str">
        <f t="shared" si="130"/>
        <v>x</v>
      </c>
      <c r="AF852" s="342" t="str">
        <f t="shared" si="130"/>
        <v>x</v>
      </c>
      <c r="AG852" s="343" t="str">
        <f t="shared" si="131"/>
        <v>x</v>
      </c>
      <c r="AH852" s="343" t="str">
        <f t="shared" si="131"/>
        <v>x</v>
      </c>
      <c r="AI852" s="342" t="str">
        <f t="shared" si="132"/>
        <v>x</v>
      </c>
      <c r="AJ852" s="342" t="str">
        <f t="shared" si="132"/>
        <v>x</v>
      </c>
      <c r="AK852" s="343" t="str">
        <f t="shared" si="133"/>
        <v>x</v>
      </c>
      <c r="AL852" s="348" t="str">
        <f t="shared" si="133"/>
        <v>x</v>
      </c>
      <c r="AN852" s="342" t="str">
        <f>IF(ISERROR(VLOOKUP($I852,'TB. Bantuan'!$C$3:$E$28,2,0)=0),"x",VLOOKUP($I852,'TB. Bantuan'!$C$3:$E$28,2,0))</f>
        <v>x</v>
      </c>
      <c r="AO852" s="342" t="str">
        <f>IF(ISERROR(VLOOKUP($Q852,'TB. Bantuan'!$C$3:$E$28,2,0)=0),"x",VLOOKUP($Q852,'TB. Bantuan'!$C$3:$E$28,2,0))</f>
        <v>x</v>
      </c>
      <c r="AP852" s="342" t="str">
        <f>IF(ISERROR(VLOOKUP($Y852,'TB. Bantuan'!$C$3:$E$28,2,0)=0),"x",VLOOKUP($Y852,'TB. Bantuan'!$C$3:$E$28,2,0))</f>
        <v>x</v>
      </c>
    </row>
    <row r="853" spans="2:42">
      <c r="B853" s="319" t="s">
        <v>21</v>
      </c>
      <c r="C853" s="323"/>
      <c r="D853" s="324"/>
      <c r="E853" s="324"/>
      <c r="F853" s="324"/>
      <c r="G853" s="325"/>
      <c r="H853" s="325"/>
      <c r="I853" s="327"/>
      <c r="K853" s="323"/>
      <c r="L853" s="324"/>
      <c r="M853" s="324"/>
      <c r="N853" s="324"/>
      <c r="O853" s="325"/>
      <c r="P853" s="325"/>
      <c r="Q853" s="327"/>
      <c r="S853" s="323"/>
      <c r="T853" s="324"/>
      <c r="U853" s="324"/>
      <c r="V853" s="324"/>
      <c r="W853" s="325"/>
      <c r="X853" s="325"/>
      <c r="Y853" s="327"/>
      <c r="AA853" s="341" t="str">
        <f t="shared" si="128"/>
        <v>x</v>
      </c>
      <c r="AB853" s="342" t="str">
        <f t="shared" si="128"/>
        <v>x</v>
      </c>
      <c r="AC853" s="343" t="str">
        <f t="shared" si="129"/>
        <v>x</v>
      </c>
      <c r="AD853" s="343" t="str">
        <f t="shared" si="129"/>
        <v>x</v>
      </c>
      <c r="AE853" s="342" t="str">
        <f t="shared" si="130"/>
        <v>x</v>
      </c>
      <c r="AF853" s="342" t="str">
        <f t="shared" si="130"/>
        <v>x</v>
      </c>
      <c r="AG853" s="343" t="str">
        <f t="shared" si="131"/>
        <v>x</v>
      </c>
      <c r="AH853" s="343" t="str">
        <f t="shared" si="131"/>
        <v>x</v>
      </c>
      <c r="AI853" s="342" t="str">
        <f t="shared" si="132"/>
        <v>x</v>
      </c>
      <c r="AJ853" s="342" t="str">
        <f t="shared" si="132"/>
        <v>x</v>
      </c>
      <c r="AK853" s="343" t="str">
        <f t="shared" si="133"/>
        <v>x</v>
      </c>
      <c r="AL853" s="348" t="str">
        <f t="shared" si="133"/>
        <v>x</v>
      </c>
      <c r="AN853" s="342" t="str">
        <f>IF(ISERROR(VLOOKUP($I853,'TB. Bantuan'!$C$3:$E$28,2,0)=0),"x",VLOOKUP($I853,'TB. Bantuan'!$C$3:$E$28,2,0))</f>
        <v>x</v>
      </c>
      <c r="AO853" s="342" t="str">
        <f>IF(ISERROR(VLOOKUP($Q853,'TB. Bantuan'!$C$3:$E$28,2,0)=0),"x",VLOOKUP($Q853,'TB. Bantuan'!$C$3:$E$28,2,0))</f>
        <v>x</v>
      </c>
      <c r="AP853" s="342" t="str">
        <f>IF(ISERROR(VLOOKUP($Y853,'TB. Bantuan'!$C$3:$E$28,2,0)=0),"x",VLOOKUP($Y853,'TB. Bantuan'!$C$3:$E$28,2,0))</f>
        <v>x</v>
      </c>
    </row>
    <row r="854" spans="2:42">
      <c r="B854" s="319" t="s">
        <v>21</v>
      </c>
      <c r="C854" s="323"/>
      <c r="D854" s="324"/>
      <c r="E854" s="324"/>
      <c r="F854" s="324"/>
      <c r="G854" s="325"/>
      <c r="H854" s="325"/>
      <c r="I854" s="327"/>
      <c r="K854" s="323"/>
      <c r="L854" s="324"/>
      <c r="M854" s="324"/>
      <c r="N854" s="324"/>
      <c r="O854" s="325"/>
      <c r="P854" s="325"/>
      <c r="Q854" s="327"/>
      <c r="S854" s="323"/>
      <c r="T854" s="324"/>
      <c r="U854" s="324"/>
      <c r="V854" s="324"/>
      <c r="W854" s="325"/>
      <c r="X854" s="325"/>
      <c r="Y854" s="327"/>
      <c r="AA854" s="341" t="str">
        <f t="shared" si="128"/>
        <v>x</v>
      </c>
      <c r="AB854" s="342" t="str">
        <f t="shared" si="128"/>
        <v>x</v>
      </c>
      <c r="AC854" s="343" t="str">
        <f t="shared" si="129"/>
        <v>x</v>
      </c>
      <c r="AD854" s="343" t="str">
        <f t="shared" si="129"/>
        <v>x</v>
      </c>
      <c r="AE854" s="342" t="str">
        <f t="shared" si="130"/>
        <v>x</v>
      </c>
      <c r="AF854" s="342" t="str">
        <f t="shared" si="130"/>
        <v>x</v>
      </c>
      <c r="AG854" s="343" t="str">
        <f t="shared" si="131"/>
        <v>x</v>
      </c>
      <c r="AH854" s="343" t="str">
        <f t="shared" si="131"/>
        <v>x</v>
      </c>
      <c r="AI854" s="342" t="str">
        <f t="shared" si="132"/>
        <v>x</v>
      </c>
      <c r="AJ854" s="342" t="str">
        <f t="shared" si="132"/>
        <v>x</v>
      </c>
      <c r="AK854" s="343" t="str">
        <f t="shared" si="133"/>
        <v>x</v>
      </c>
      <c r="AL854" s="348" t="str">
        <f t="shared" si="133"/>
        <v>x</v>
      </c>
      <c r="AN854" s="342" t="str">
        <f>IF(ISERROR(VLOOKUP($I854,'TB. Bantuan'!$C$3:$E$28,2,0)=0),"x",VLOOKUP($I854,'TB. Bantuan'!$C$3:$E$28,2,0))</f>
        <v>x</v>
      </c>
      <c r="AO854" s="342" t="str">
        <f>IF(ISERROR(VLOOKUP($Q854,'TB. Bantuan'!$C$3:$E$28,2,0)=0),"x",VLOOKUP($Q854,'TB. Bantuan'!$C$3:$E$28,2,0))</f>
        <v>x</v>
      </c>
      <c r="AP854" s="342" t="str">
        <f>IF(ISERROR(VLOOKUP($Y854,'TB. Bantuan'!$C$3:$E$28,2,0)=0),"x",VLOOKUP($Y854,'TB. Bantuan'!$C$3:$E$28,2,0))</f>
        <v>x</v>
      </c>
    </row>
    <row r="855" spans="2:42">
      <c r="B855" s="319" t="s">
        <v>21</v>
      </c>
      <c r="C855" s="323"/>
      <c r="D855" s="324"/>
      <c r="E855" s="324"/>
      <c r="F855" s="324"/>
      <c r="G855" s="325"/>
      <c r="H855" s="325"/>
      <c r="I855" s="327"/>
      <c r="K855" s="323"/>
      <c r="L855" s="324"/>
      <c r="M855" s="324"/>
      <c r="N855" s="324"/>
      <c r="O855" s="325"/>
      <c r="P855" s="325"/>
      <c r="Q855" s="327"/>
      <c r="S855" s="323"/>
      <c r="T855" s="324"/>
      <c r="U855" s="324"/>
      <c r="V855" s="324"/>
      <c r="W855" s="325"/>
      <c r="X855" s="325"/>
      <c r="Y855" s="327"/>
      <c r="AA855" s="341" t="str">
        <f t="shared" si="128"/>
        <v>x</v>
      </c>
      <c r="AB855" s="342" t="str">
        <f t="shared" si="128"/>
        <v>x</v>
      </c>
      <c r="AC855" s="343" t="str">
        <f t="shared" si="129"/>
        <v>x</v>
      </c>
      <c r="AD855" s="343" t="str">
        <f t="shared" si="129"/>
        <v>x</v>
      </c>
      <c r="AE855" s="342" t="str">
        <f t="shared" si="130"/>
        <v>x</v>
      </c>
      <c r="AF855" s="342" t="str">
        <f t="shared" si="130"/>
        <v>x</v>
      </c>
      <c r="AG855" s="343" t="str">
        <f t="shared" si="131"/>
        <v>x</v>
      </c>
      <c r="AH855" s="343" t="str">
        <f t="shared" si="131"/>
        <v>x</v>
      </c>
      <c r="AI855" s="342" t="str">
        <f t="shared" si="132"/>
        <v>x</v>
      </c>
      <c r="AJ855" s="342" t="str">
        <f t="shared" si="132"/>
        <v>x</v>
      </c>
      <c r="AK855" s="343" t="str">
        <f t="shared" si="133"/>
        <v>x</v>
      </c>
      <c r="AL855" s="348" t="str">
        <f t="shared" si="133"/>
        <v>x</v>
      </c>
      <c r="AN855" s="342" t="str">
        <f>IF(ISERROR(VLOOKUP($I855,'TB. Bantuan'!$C$3:$E$28,2,0)=0),"x",VLOOKUP($I855,'TB. Bantuan'!$C$3:$E$28,2,0))</f>
        <v>x</v>
      </c>
      <c r="AO855" s="342" t="str">
        <f>IF(ISERROR(VLOOKUP($Q855,'TB. Bantuan'!$C$3:$E$28,2,0)=0),"x",VLOOKUP($Q855,'TB. Bantuan'!$C$3:$E$28,2,0))</f>
        <v>x</v>
      </c>
      <c r="AP855" s="342" t="str">
        <f>IF(ISERROR(VLOOKUP($Y855,'TB. Bantuan'!$C$3:$E$28,2,0)=0),"x",VLOOKUP($Y855,'TB. Bantuan'!$C$3:$E$28,2,0))</f>
        <v>x</v>
      </c>
    </row>
    <row r="856" spans="2:42">
      <c r="B856" s="319" t="s">
        <v>21</v>
      </c>
      <c r="C856" s="323"/>
      <c r="D856" s="324"/>
      <c r="E856" s="324"/>
      <c r="F856" s="324"/>
      <c r="G856" s="325"/>
      <c r="H856" s="325"/>
      <c r="I856" s="327"/>
      <c r="K856" s="323"/>
      <c r="L856" s="324"/>
      <c r="M856" s="324"/>
      <c r="N856" s="324"/>
      <c r="O856" s="325"/>
      <c r="P856" s="325"/>
      <c r="Q856" s="327"/>
      <c r="S856" s="323"/>
      <c r="T856" s="324"/>
      <c r="U856" s="324"/>
      <c r="V856" s="324"/>
      <c r="W856" s="325"/>
      <c r="X856" s="325"/>
      <c r="Y856" s="327"/>
      <c r="AA856" s="341" t="str">
        <f t="shared" si="128"/>
        <v>x</v>
      </c>
      <c r="AB856" s="342" t="str">
        <f t="shared" si="128"/>
        <v>x</v>
      </c>
      <c r="AC856" s="343" t="str">
        <f t="shared" si="129"/>
        <v>x</v>
      </c>
      <c r="AD856" s="343" t="str">
        <f t="shared" si="129"/>
        <v>x</v>
      </c>
      <c r="AE856" s="342" t="str">
        <f t="shared" si="130"/>
        <v>x</v>
      </c>
      <c r="AF856" s="342" t="str">
        <f t="shared" si="130"/>
        <v>x</v>
      </c>
      <c r="AG856" s="343" t="str">
        <f t="shared" si="131"/>
        <v>x</v>
      </c>
      <c r="AH856" s="343" t="str">
        <f t="shared" si="131"/>
        <v>x</v>
      </c>
      <c r="AI856" s="342" t="str">
        <f t="shared" si="132"/>
        <v>x</v>
      </c>
      <c r="AJ856" s="342" t="str">
        <f t="shared" si="132"/>
        <v>x</v>
      </c>
      <c r="AK856" s="343" t="str">
        <f t="shared" si="133"/>
        <v>x</v>
      </c>
      <c r="AL856" s="348" t="str">
        <f t="shared" si="133"/>
        <v>x</v>
      </c>
      <c r="AN856" s="342" t="str">
        <f>IF(ISERROR(VLOOKUP($I856,'TB. Bantuan'!$C$3:$E$28,2,0)=0),"x",VLOOKUP($I856,'TB. Bantuan'!$C$3:$E$28,2,0))</f>
        <v>x</v>
      </c>
      <c r="AO856" s="342" t="str">
        <f>IF(ISERROR(VLOOKUP($Q856,'TB. Bantuan'!$C$3:$E$28,2,0)=0),"x",VLOOKUP($Q856,'TB. Bantuan'!$C$3:$E$28,2,0))</f>
        <v>x</v>
      </c>
      <c r="AP856" s="342" t="str">
        <f>IF(ISERROR(VLOOKUP($Y856,'TB. Bantuan'!$C$3:$E$28,2,0)=0),"x",VLOOKUP($Y856,'TB. Bantuan'!$C$3:$E$28,2,0))</f>
        <v>x</v>
      </c>
    </row>
    <row r="857" spans="2:42">
      <c r="B857" s="319" t="s">
        <v>21</v>
      </c>
      <c r="C857" s="323"/>
      <c r="D857" s="324"/>
      <c r="E857" s="324"/>
      <c r="F857" s="324"/>
      <c r="G857" s="325"/>
      <c r="H857" s="325"/>
      <c r="I857" s="327"/>
      <c r="K857" s="323"/>
      <c r="L857" s="324"/>
      <c r="M857" s="324"/>
      <c r="N857" s="324"/>
      <c r="O857" s="325"/>
      <c r="P857" s="325"/>
      <c r="Q857" s="327"/>
      <c r="S857" s="323"/>
      <c r="T857" s="324"/>
      <c r="U857" s="324"/>
      <c r="V857" s="324"/>
      <c r="W857" s="325"/>
      <c r="X857" s="325"/>
      <c r="Y857" s="327"/>
      <c r="AA857" s="341" t="str">
        <f t="shared" si="128"/>
        <v>x</v>
      </c>
      <c r="AB857" s="342" t="str">
        <f t="shared" si="128"/>
        <v>x</v>
      </c>
      <c r="AC857" s="343" t="str">
        <f t="shared" si="129"/>
        <v>x</v>
      </c>
      <c r="AD857" s="343" t="str">
        <f t="shared" si="129"/>
        <v>x</v>
      </c>
      <c r="AE857" s="342" t="str">
        <f t="shared" si="130"/>
        <v>x</v>
      </c>
      <c r="AF857" s="342" t="str">
        <f t="shared" si="130"/>
        <v>x</v>
      </c>
      <c r="AG857" s="343" t="str">
        <f t="shared" si="131"/>
        <v>x</v>
      </c>
      <c r="AH857" s="343" t="str">
        <f t="shared" si="131"/>
        <v>x</v>
      </c>
      <c r="AI857" s="342" t="str">
        <f t="shared" si="132"/>
        <v>x</v>
      </c>
      <c r="AJ857" s="342" t="str">
        <f t="shared" si="132"/>
        <v>x</v>
      </c>
      <c r="AK857" s="343" t="str">
        <f t="shared" si="133"/>
        <v>x</v>
      </c>
      <c r="AL857" s="348" t="str">
        <f t="shared" si="133"/>
        <v>x</v>
      </c>
      <c r="AN857" s="342" t="str">
        <f>IF(ISERROR(VLOOKUP($I857,'TB. Bantuan'!$C$3:$E$28,2,0)=0),"x",VLOOKUP($I857,'TB. Bantuan'!$C$3:$E$28,2,0))</f>
        <v>x</v>
      </c>
      <c r="AO857" s="342" t="str">
        <f>IF(ISERROR(VLOOKUP($Q857,'TB. Bantuan'!$C$3:$E$28,2,0)=0),"x",VLOOKUP($Q857,'TB. Bantuan'!$C$3:$E$28,2,0))</f>
        <v>x</v>
      </c>
      <c r="AP857" s="342" t="str">
        <f>IF(ISERROR(VLOOKUP($Y857,'TB. Bantuan'!$C$3:$E$28,2,0)=0),"x",VLOOKUP($Y857,'TB. Bantuan'!$C$3:$E$28,2,0))</f>
        <v>x</v>
      </c>
    </row>
    <row r="858" spans="2:42">
      <c r="B858" s="319" t="s">
        <v>21</v>
      </c>
      <c r="C858" s="323"/>
      <c r="D858" s="324"/>
      <c r="E858" s="324"/>
      <c r="F858" s="324"/>
      <c r="G858" s="325"/>
      <c r="H858" s="325"/>
      <c r="I858" s="327"/>
      <c r="K858" s="323"/>
      <c r="L858" s="324"/>
      <c r="M858" s="324"/>
      <c r="N858" s="324"/>
      <c r="O858" s="325"/>
      <c r="P858" s="325"/>
      <c r="Q858" s="327"/>
      <c r="S858" s="323"/>
      <c r="T858" s="324"/>
      <c r="U858" s="324"/>
      <c r="V858" s="324"/>
      <c r="W858" s="325"/>
      <c r="X858" s="325"/>
      <c r="Y858" s="327"/>
      <c r="AA858" s="341" t="str">
        <f t="shared" si="128"/>
        <v>x</v>
      </c>
      <c r="AB858" s="342" t="str">
        <f t="shared" si="128"/>
        <v>x</v>
      </c>
      <c r="AC858" s="343" t="str">
        <f t="shared" si="129"/>
        <v>x</v>
      </c>
      <c r="AD858" s="343" t="str">
        <f t="shared" si="129"/>
        <v>x</v>
      </c>
      <c r="AE858" s="342" t="str">
        <f t="shared" si="130"/>
        <v>x</v>
      </c>
      <c r="AF858" s="342" t="str">
        <f t="shared" si="130"/>
        <v>x</v>
      </c>
      <c r="AG858" s="343" t="str">
        <f t="shared" si="131"/>
        <v>x</v>
      </c>
      <c r="AH858" s="343" t="str">
        <f t="shared" si="131"/>
        <v>x</v>
      </c>
      <c r="AI858" s="342" t="str">
        <f t="shared" si="132"/>
        <v>x</v>
      </c>
      <c r="AJ858" s="342" t="str">
        <f t="shared" si="132"/>
        <v>x</v>
      </c>
      <c r="AK858" s="343" t="str">
        <f t="shared" si="133"/>
        <v>x</v>
      </c>
      <c r="AL858" s="348" t="str">
        <f t="shared" si="133"/>
        <v>x</v>
      </c>
      <c r="AN858" s="342" t="str">
        <f>IF(ISERROR(VLOOKUP($I858,'TB. Bantuan'!$C$3:$E$28,2,0)=0),"x",VLOOKUP($I858,'TB. Bantuan'!$C$3:$E$28,2,0))</f>
        <v>x</v>
      </c>
      <c r="AO858" s="342" t="str">
        <f>IF(ISERROR(VLOOKUP($Q858,'TB. Bantuan'!$C$3:$E$28,2,0)=0),"x",VLOOKUP($Q858,'TB. Bantuan'!$C$3:$E$28,2,0))</f>
        <v>x</v>
      </c>
      <c r="AP858" s="342" t="str">
        <f>IF(ISERROR(VLOOKUP($Y858,'TB. Bantuan'!$C$3:$E$28,2,0)=0),"x",VLOOKUP($Y858,'TB. Bantuan'!$C$3:$E$28,2,0))</f>
        <v>x</v>
      </c>
    </row>
    <row r="859" spans="2:42">
      <c r="B859" s="319" t="s">
        <v>21</v>
      </c>
      <c r="C859" s="323"/>
      <c r="D859" s="324"/>
      <c r="E859" s="324"/>
      <c r="F859" s="324"/>
      <c r="G859" s="325"/>
      <c r="H859" s="325"/>
      <c r="I859" s="327"/>
      <c r="K859" s="323"/>
      <c r="L859" s="324"/>
      <c r="M859" s="324"/>
      <c r="N859" s="324"/>
      <c r="O859" s="325"/>
      <c r="P859" s="325"/>
      <c r="Q859" s="327"/>
      <c r="S859" s="323"/>
      <c r="T859" s="324"/>
      <c r="U859" s="324"/>
      <c r="V859" s="324"/>
      <c r="W859" s="325"/>
      <c r="X859" s="325"/>
      <c r="Y859" s="327"/>
      <c r="AA859" s="341" t="str">
        <f t="shared" si="128"/>
        <v>x</v>
      </c>
      <c r="AB859" s="342" t="str">
        <f t="shared" si="128"/>
        <v>x</v>
      </c>
      <c r="AC859" s="343" t="str">
        <f t="shared" si="129"/>
        <v>x</v>
      </c>
      <c r="AD859" s="343" t="str">
        <f t="shared" si="129"/>
        <v>x</v>
      </c>
      <c r="AE859" s="342" t="str">
        <f t="shared" si="130"/>
        <v>x</v>
      </c>
      <c r="AF859" s="342" t="str">
        <f t="shared" si="130"/>
        <v>x</v>
      </c>
      <c r="AG859" s="343" t="str">
        <f t="shared" si="131"/>
        <v>x</v>
      </c>
      <c r="AH859" s="343" t="str">
        <f t="shared" si="131"/>
        <v>x</v>
      </c>
      <c r="AI859" s="342" t="str">
        <f t="shared" si="132"/>
        <v>x</v>
      </c>
      <c r="AJ859" s="342" t="str">
        <f t="shared" si="132"/>
        <v>x</v>
      </c>
      <c r="AK859" s="343" t="str">
        <f t="shared" si="133"/>
        <v>x</v>
      </c>
      <c r="AL859" s="348" t="str">
        <f t="shared" si="133"/>
        <v>x</v>
      </c>
      <c r="AN859" s="342" t="str">
        <f>IF(ISERROR(VLOOKUP($I859,'TB. Bantuan'!$C$3:$E$28,2,0)=0),"x",VLOOKUP($I859,'TB. Bantuan'!$C$3:$E$28,2,0))</f>
        <v>x</v>
      </c>
      <c r="AO859" s="342" t="str">
        <f>IF(ISERROR(VLOOKUP($Q859,'TB. Bantuan'!$C$3:$E$28,2,0)=0),"x",VLOOKUP($Q859,'TB. Bantuan'!$C$3:$E$28,2,0))</f>
        <v>x</v>
      </c>
      <c r="AP859" s="342" t="str">
        <f>IF(ISERROR(VLOOKUP($Y859,'TB. Bantuan'!$C$3:$E$28,2,0)=0),"x",VLOOKUP($Y859,'TB. Bantuan'!$C$3:$E$28,2,0))</f>
        <v>x</v>
      </c>
    </row>
    <row r="860" spans="2:42">
      <c r="B860" s="319" t="s">
        <v>21</v>
      </c>
      <c r="C860" s="323"/>
      <c r="D860" s="324"/>
      <c r="E860" s="324"/>
      <c r="F860" s="324"/>
      <c r="G860" s="325"/>
      <c r="H860" s="325"/>
      <c r="I860" s="327"/>
      <c r="K860" s="323"/>
      <c r="L860" s="324"/>
      <c r="M860" s="324"/>
      <c r="N860" s="324"/>
      <c r="O860" s="325"/>
      <c r="P860" s="325"/>
      <c r="Q860" s="327"/>
      <c r="S860" s="323"/>
      <c r="T860" s="324"/>
      <c r="U860" s="324"/>
      <c r="V860" s="324"/>
      <c r="W860" s="325"/>
      <c r="X860" s="325"/>
      <c r="Y860" s="327"/>
      <c r="AA860" s="341" t="str">
        <f t="shared" si="128"/>
        <v>x</v>
      </c>
      <c r="AB860" s="342" t="str">
        <f t="shared" si="128"/>
        <v>x</v>
      </c>
      <c r="AC860" s="343" t="str">
        <f t="shared" si="129"/>
        <v>x</v>
      </c>
      <c r="AD860" s="343" t="str">
        <f t="shared" si="129"/>
        <v>x</v>
      </c>
      <c r="AE860" s="342" t="str">
        <f t="shared" si="130"/>
        <v>x</v>
      </c>
      <c r="AF860" s="342" t="str">
        <f t="shared" si="130"/>
        <v>x</v>
      </c>
      <c r="AG860" s="343" t="str">
        <f t="shared" si="131"/>
        <v>x</v>
      </c>
      <c r="AH860" s="343" t="str">
        <f t="shared" si="131"/>
        <v>x</v>
      </c>
      <c r="AI860" s="342" t="str">
        <f t="shared" si="132"/>
        <v>x</v>
      </c>
      <c r="AJ860" s="342" t="str">
        <f t="shared" si="132"/>
        <v>x</v>
      </c>
      <c r="AK860" s="343" t="str">
        <f t="shared" si="133"/>
        <v>x</v>
      </c>
      <c r="AL860" s="348" t="str">
        <f t="shared" si="133"/>
        <v>x</v>
      </c>
      <c r="AN860" s="342" t="str">
        <f>IF(ISERROR(VLOOKUP($I860,'TB. Bantuan'!$C$3:$E$28,2,0)=0),"x",VLOOKUP($I860,'TB. Bantuan'!$C$3:$E$28,2,0))</f>
        <v>x</v>
      </c>
      <c r="AO860" s="342" t="str">
        <f>IF(ISERROR(VLOOKUP($Q860,'TB. Bantuan'!$C$3:$E$28,2,0)=0),"x",VLOOKUP($Q860,'TB. Bantuan'!$C$3:$E$28,2,0))</f>
        <v>x</v>
      </c>
      <c r="AP860" s="342" t="str">
        <f>IF(ISERROR(VLOOKUP($Y860,'TB. Bantuan'!$C$3:$E$28,2,0)=0),"x",VLOOKUP($Y860,'TB. Bantuan'!$C$3:$E$28,2,0))</f>
        <v>x</v>
      </c>
    </row>
    <row r="861" spans="2:42">
      <c r="B861" s="319" t="s">
        <v>21</v>
      </c>
      <c r="C861" s="323"/>
      <c r="D861" s="324"/>
      <c r="E861" s="324"/>
      <c r="F861" s="324"/>
      <c r="G861" s="325"/>
      <c r="H861" s="325"/>
      <c r="I861" s="327"/>
      <c r="K861" s="323"/>
      <c r="L861" s="324"/>
      <c r="M861" s="324"/>
      <c r="N861" s="324"/>
      <c r="O861" s="325"/>
      <c r="P861" s="325"/>
      <c r="Q861" s="327"/>
      <c r="S861" s="323"/>
      <c r="T861" s="324"/>
      <c r="U861" s="324"/>
      <c r="V861" s="324"/>
      <c r="W861" s="325"/>
      <c r="X861" s="325"/>
      <c r="Y861" s="327"/>
      <c r="AA861" s="341" t="str">
        <f t="shared" si="128"/>
        <v>x</v>
      </c>
      <c r="AB861" s="342" t="str">
        <f t="shared" si="128"/>
        <v>x</v>
      </c>
      <c r="AC861" s="343" t="str">
        <f t="shared" si="129"/>
        <v>x</v>
      </c>
      <c r="AD861" s="343" t="str">
        <f t="shared" si="129"/>
        <v>x</v>
      </c>
      <c r="AE861" s="342" t="str">
        <f t="shared" si="130"/>
        <v>x</v>
      </c>
      <c r="AF861" s="342" t="str">
        <f t="shared" si="130"/>
        <v>x</v>
      </c>
      <c r="AG861" s="343" t="str">
        <f t="shared" si="131"/>
        <v>x</v>
      </c>
      <c r="AH861" s="343" t="str">
        <f t="shared" si="131"/>
        <v>x</v>
      </c>
      <c r="AI861" s="342" t="str">
        <f t="shared" si="132"/>
        <v>x</v>
      </c>
      <c r="AJ861" s="342" t="str">
        <f t="shared" si="132"/>
        <v>x</v>
      </c>
      <c r="AK861" s="343" t="str">
        <f t="shared" si="133"/>
        <v>x</v>
      </c>
      <c r="AL861" s="348" t="str">
        <f t="shared" si="133"/>
        <v>x</v>
      </c>
      <c r="AN861" s="342" t="str">
        <f>IF(ISERROR(VLOOKUP($I861,'TB. Bantuan'!$C$3:$E$28,2,0)=0),"x",VLOOKUP($I861,'TB. Bantuan'!$C$3:$E$28,2,0))</f>
        <v>x</v>
      </c>
      <c r="AO861" s="342" t="str">
        <f>IF(ISERROR(VLOOKUP($Q861,'TB. Bantuan'!$C$3:$E$28,2,0)=0),"x",VLOOKUP($Q861,'TB. Bantuan'!$C$3:$E$28,2,0))</f>
        <v>x</v>
      </c>
      <c r="AP861" s="342" t="str">
        <f>IF(ISERROR(VLOOKUP($Y861,'TB. Bantuan'!$C$3:$E$28,2,0)=0),"x",VLOOKUP($Y861,'TB. Bantuan'!$C$3:$E$28,2,0))</f>
        <v>x</v>
      </c>
    </row>
    <row r="862" spans="2:42">
      <c r="B862" s="319" t="s">
        <v>21</v>
      </c>
      <c r="C862" s="323"/>
      <c r="D862" s="324"/>
      <c r="E862" s="324"/>
      <c r="F862" s="324"/>
      <c r="G862" s="325"/>
      <c r="H862" s="325"/>
      <c r="I862" s="327"/>
      <c r="K862" s="323"/>
      <c r="L862" s="324"/>
      <c r="M862" s="324"/>
      <c r="N862" s="324"/>
      <c r="O862" s="325"/>
      <c r="P862" s="325"/>
      <c r="Q862" s="327"/>
      <c r="S862" s="323"/>
      <c r="T862" s="324"/>
      <c r="U862" s="324"/>
      <c r="V862" s="324"/>
      <c r="W862" s="325"/>
      <c r="X862" s="325"/>
      <c r="Y862" s="327"/>
      <c r="AA862" s="341" t="str">
        <f t="shared" si="128"/>
        <v>x</v>
      </c>
      <c r="AB862" s="342" t="str">
        <f t="shared" si="128"/>
        <v>x</v>
      </c>
      <c r="AC862" s="343" t="str">
        <f t="shared" si="129"/>
        <v>x</v>
      </c>
      <c r="AD862" s="343" t="str">
        <f t="shared" si="129"/>
        <v>x</v>
      </c>
      <c r="AE862" s="342" t="str">
        <f t="shared" si="130"/>
        <v>x</v>
      </c>
      <c r="AF862" s="342" t="str">
        <f t="shared" si="130"/>
        <v>x</v>
      </c>
      <c r="AG862" s="343" t="str">
        <f t="shared" si="131"/>
        <v>x</v>
      </c>
      <c r="AH862" s="343" t="str">
        <f t="shared" si="131"/>
        <v>x</v>
      </c>
      <c r="AI862" s="342" t="str">
        <f t="shared" si="132"/>
        <v>x</v>
      </c>
      <c r="AJ862" s="342" t="str">
        <f t="shared" si="132"/>
        <v>x</v>
      </c>
      <c r="AK862" s="343" t="str">
        <f t="shared" si="133"/>
        <v>x</v>
      </c>
      <c r="AL862" s="348" t="str">
        <f t="shared" si="133"/>
        <v>x</v>
      </c>
      <c r="AN862" s="342" t="str">
        <f>IF(ISERROR(VLOOKUP($I862,'TB. Bantuan'!$C$3:$E$28,2,0)=0),"x",VLOOKUP($I862,'TB. Bantuan'!$C$3:$E$28,2,0))</f>
        <v>x</v>
      </c>
      <c r="AO862" s="342" t="str">
        <f>IF(ISERROR(VLOOKUP($Q862,'TB. Bantuan'!$C$3:$E$28,2,0)=0),"x",VLOOKUP($Q862,'TB. Bantuan'!$C$3:$E$28,2,0))</f>
        <v>x</v>
      </c>
      <c r="AP862" s="342" t="str">
        <f>IF(ISERROR(VLOOKUP($Y862,'TB. Bantuan'!$C$3:$E$28,2,0)=0),"x",VLOOKUP($Y862,'TB. Bantuan'!$C$3:$E$28,2,0))</f>
        <v>x</v>
      </c>
    </row>
    <row r="863" spans="2:42">
      <c r="B863" s="319" t="s">
        <v>21</v>
      </c>
      <c r="C863" s="323"/>
      <c r="D863" s="324"/>
      <c r="E863" s="324"/>
      <c r="F863" s="324"/>
      <c r="G863" s="325"/>
      <c r="H863" s="325"/>
      <c r="I863" s="327"/>
      <c r="K863" s="323"/>
      <c r="L863" s="324"/>
      <c r="M863" s="324"/>
      <c r="N863" s="324"/>
      <c r="O863" s="325"/>
      <c r="P863" s="325"/>
      <c r="Q863" s="327"/>
      <c r="S863" s="323"/>
      <c r="T863" s="324"/>
      <c r="U863" s="324"/>
      <c r="V863" s="324"/>
      <c r="W863" s="325"/>
      <c r="X863" s="325"/>
      <c r="Y863" s="327"/>
      <c r="AA863" s="341" t="str">
        <f t="shared" si="128"/>
        <v>x</v>
      </c>
      <c r="AB863" s="342" t="str">
        <f t="shared" si="128"/>
        <v>x</v>
      </c>
      <c r="AC863" s="343" t="str">
        <f t="shared" si="129"/>
        <v>x</v>
      </c>
      <c r="AD863" s="343" t="str">
        <f t="shared" si="129"/>
        <v>x</v>
      </c>
      <c r="AE863" s="342" t="str">
        <f t="shared" si="130"/>
        <v>x</v>
      </c>
      <c r="AF863" s="342" t="str">
        <f t="shared" si="130"/>
        <v>x</v>
      </c>
      <c r="AG863" s="343" t="str">
        <f t="shared" si="131"/>
        <v>x</v>
      </c>
      <c r="AH863" s="343" t="str">
        <f t="shared" si="131"/>
        <v>x</v>
      </c>
      <c r="AI863" s="342" t="str">
        <f t="shared" si="132"/>
        <v>x</v>
      </c>
      <c r="AJ863" s="342" t="str">
        <f t="shared" si="132"/>
        <v>x</v>
      </c>
      <c r="AK863" s="343" t="str">
        <f t="shared" si="133"/>
        <v>x</v>
      </c>
      <c r="AL863" s="348" t="str">
        <f t="shared" si="133"/>
        <v>x</v>
      </c>
      <c r="AN863" s="342" t="str">
        <f>IF(ISERROR(VLOOKUP($I863,'TB. Bantuan'!$C$3:$E$28,2,0)=0),"x",VLOOKUP($I863,'TB. Bantuan'!$C$3:$E$28,2,0))</f>
        <v>x</v>
      </c>
      <c r="AO863" s="342" t="str">
        <f>IF(ISERROR(VLOOKUP($Q863,'TB. Bantuan'!$C$3:$E$28,2,0)=0),"x",VLOOKUP($Q863,'TB. Bantuan'!$C$3:$E$28,2,0))</f>
        <v>x</v>
      </c>
      <c r="AP863" s="342" t="str">
        <f>IF(ISERROR(VLOOKUP($Y863,'TB. Bantuan'!$C$3:$E$28,2,0)=0),"x",VLOOKUP($Y863,'TB. Bantuan'!$C$3:$E$28,2,0))</f>
        <v>x</v>
      </c>
    </row>
    <row r="864" spans="2:42">
      <c r="B864" s="319" t="s">
        <v>21</v>
      </c>
      <c r="C864" s="323"/>
      <c r="D864" s="324"/>
      <c r="E864" s="324"/>
      <c r="F864" s="324"/>
      <c r="G864" s="325"/>
      <c r="H864" s="325"/>
      <c r="I864" s="327"/>
      <c r="K864" s="323"/>
      <c r="L864" s="324"/>
      <c r="M864" s="324"/>
      <c r="N864" s="324"/>
      <c r="O864" s="325"/>
      <c r="P864" s="325"/>
      <c r="Q864" s="327"/>
      <c r="S864" s="323"/>
      <c r="T864" s="324"/>
      <c r="U864" s="324"/>
      <c r="V864" s="324"/>
      <c r="W864" s="325"/>
      <c r="X864" s="325"/>
      <c r="Y864" s="327"/>
      <c r="AA864" s="341" t="str">
        <f t="shared" si="128"/>
        <v>x</v>
      </c>
      <c r="AB864" s="342" t="str">
        <f t="shared" si="128"/>
        <v>x</v>
      </c>
      <c r="AC864" s="343" t="str">
        <f t="shared" si="129"/>
        <v>x</v>
      </c>
      <c r="AD864" s="343" t="str">
        <f t="shared" si="129"/>
        <v>x</v>
      </c>
      <c r="AE864" s="342" t="str">
        <f t="shared" si="130"/>
        <v>x</v>
      </c>
      <c r="AF864" s="342" t="str">
        <f t="shared" si="130"/>
        <v>x</v>
      </c>
      <c r="AG864" s="343" t="str">
        <f t="shared" si="131"/>
        <v>x</v>
      </c>
      <c r="AH864" s="343" t="str">
        <f t="shared" si="131"/>
        <v>x</v>
      </c>
      <c r="AI864" s="342" t="str">
        <f t="shared" si="132"/>
        <v>x</v>
      </c>
      <c r="AJ864" s="342" t="str">
        <f t="shared" si="132"/>
        <v>x</v>
      </c>
      <c r="AK864" s="343" t="str">
        <f t="shared" si="133"/>
        <v>x</v>
      </c>
      <c r="AL864" s="348" t="str">
        <f t="shared" si="133"/>
        <v>x</v>
      </c>
      <c r="AN864" s="342" t="str">
        <f>IF(ISERROR(VLOOKUP($I864,'TB. Bantuan'!$C$3:$E$28,2,0)=0),"x",VLOOKUP($I864,'TB. Bantuan'!$C$3:$E$28,2,0))</f>
        <v>x</v>
      </c>
      <c r="AO864" s="342" t="str">
        <f>IF(ISERROR(VLOOKUP($Q864,'TB. Bantuan'!$C$3:$E$28,2,0)=0),"x",VLOOKUP($Q864,'TB. Bantuan'!$C$3:$E$28,2,0))</f>
        <v>x</v>
      </c>
      <c r="AP864" s="342" t="str">
        <f>IF(ISERROR(VLOOKUP($Y864,'TB. Bantuan'!$C$3:$E$28,2,0)=0),"x",VLOOKUP($Y864,'TB. Bantuan'!$C$3:$E$28,2,0))</f>
        <v>x</v>
      </c>
    </row>
    <row r="865" spans="2:42">
      <c r="B865" s="319" t="s">
        <v>21</v>
      </c>
      <c r="C865" s="323"/>
      <c r="D865" s="324"/>
      <c r="E865" s="324"/>
      <c r="F865" s="324"/>
      <c r="G865" s="325"/>
      <c r="H865" s="325"/>
      <c r="I865" s="327"/>
      <c r="K865" s="323"/>
      <c r="L865" s="324"/>
      <c r="M865" s="324"/>
      <c r="N865" s="324"/>
      <c r="O865" s="325"/>
      <c r="P865" s="325"/>
      <c r="Q865" s="327"/>
      <c r="S865" s="323"/>
      <c r="T865" s="324"/>
      <c r="U865" s="324"/>
      <c r="V865" s="324"/>
      <c r="W865" s="325"/>
      <c r="X865" s="325"/>
      <c r="Y865" s="327"/>
      <c r="AA865" s="341" t="str">
        <f t="shared" si="128"/>
        <v>x</v>
      </c>
      <c r="AB865" s="342" t="str">
        <f t="shared" si="128"/>
        <v>x</v>
      </c>
      <c r="AC865" s="343" t="str">
        <f t="shared" si="129"/>
        <v>x</v>
      </c>
      <c r="AD865" s="343" t="str">
        <f t="shared" si="129"/>
        <v>x</v>
      </c>
      <c r="AE865" s="342" t="str">
        <f t="shared" si="130"/>
        <v>x</v>
      </c>
      <c r="AF865" s="342" t="str">
        <f t="shared" si="130"/>
        <v>x</v>
      </c>
      <c r="AG865" s="343" t="str">
        <f t="shared" si="131"/>
        <v>x</v>
      </c>
      <c r="AH865" s="343" t="str">
        <f t="shared" si="131"/>
        <v>x</v>
      </c>
      <c r="AI865" s="342" t="str">
        <f t="shared" si="132"/>
        <v>x</v>
      </c>
      <c r="AJ865" s="342" t="str">
        <f t="shared" si="132"/>
        <v>x</v>
      </c>
      <c r="AK865" s="343" t="str">
        <f t="shared" si="133"/>
        <v>x</v>
      </c>
      <c r="AL865" s="348" t="str">
        <f t="shared" si="133"/>
        <v>x</v>
      </c>
      <c r="AN865" s="342" t="str">
        <f>IF(ISERROR(VLOOKUP($I865,'TB. Bantuan'!$C$3:$E$28,2,0)=0),"x",VLOOKUP($I865,'TB. Bantuan'!$C$3:$E$28,2,0))</f>
        <v>x</v>
      </c>
      <c r="AO865" s="342" t="str">
        <f>IF(ISERROR(VLOOKUP($Q865,'TB. Bantuan'!$C$3:$E$28,2,0)=0),"x",VLOOKUP($Q865,'TB. Bantuan'!$C$3:$E$28,2,0))</f>
        <v>x</v>
      </c>
      <c r="AP865" s="342" t="str">
        <f>IF(ISERROR(VLOOKUP($Y865,'TB. Bantuan'!$C$3:$E$28,2,0)=0),"x",VLOOKUP($Y865,'TB. Bantuan'!$C$3:$E$28,2,0))</f>
        <v>x</v>
      </c>
    </row>
    <row r="866" spans="2:42">
      <c r="B866" s="319" t="s">
        <v>21</v>
      </c>
      <c r="C866" s="323"/>
      <c r="D866" s="324"/>
      <c r="E866" s="324"/>
      <c r="F866" s="324"/>
      <c r="G866" s="325"/>
      <c r="H866" s="325"/>
      <c r="I866" s="327"/>
      <c r="K866" s="323"/>
      <c r="L866" s="324"/>
      <c r="M866" s="324"/>
      <c r="N866" s="324"/>
      <c r="O866" s="325"/>
      <c r="P866" s="325"/>
      <c r="Q866" s="327"/>
      <c r="S866" s="323"/>
      <c r="T866" s="324"/>
      <c r="U866" s="324"/>
      <c r="V866" s="324"/>
      <c r="W866" s="325"/>
      <c r="X866" s="325"/>
      <c r="Y866" s="327"/>
      <c r="AA866" s="341" t="str">
        <f t="shared" si="128"/>
        <v>x</v>
      </c>
      <c r="AB866" s="342" t="str">
        <f t="shared" si="128"/>
        <v>x</v>
      </c>
      <c r="AC866" s="343" t="str">
        <f t="shared" si="129"/>
        <v>x</v>
      </c>
      <c r="AD866" s="343" t="str">
        <f t="shared" si="129"/>
        <v>x</v>
      </c>
      <c r="AE866" s="342" t="str">
        <f t="shared" si="130"/>
        <v>x</v>
      </c>
      <c r="AF866" s="342" t="str">
        <f t="shared" si="130"/>
        <v>x</v>
      </c>
      <c r="AG866" s="343" t="str">
        <f t="shared" si="131"/>
        <v>x</v>
      </c>
      <c r="AH866" s="343" t="str">
        <f t="shared" si="131"/>
        <v>x</v>
      </c>
      <c r="AI866" s="342" t="str">
        <f t="shared" si="132"/>
        <v>x</v>
      </c>
      <c r="AJ866" s="342" t="str">
        <f t="shared" si="132"/>
        <v>x</v>
      </c>
      <c r="AK866" s="343" t="str">
        <f t="shared" si="133"/>
        <v>x</v>
      </c>
      <c r="AL866" s="348" t="str">
        <f t="shared" si="133"/>
        <v>x</v>
      </c>
      <c r="AN866" s="342" t="str">
        <f>IF(ISERROR(VLOOKUP($I866,'TB. Bantuan'!$C$3:$E$28,2,0)=0),"x",VLOOKUP($I866,'TB. Bantuan'!$C$3:$E$28,2,0))</f>
        <v>x</v>
      </c>
      <c r="AO866" s="342" t="str">
        <f>IF(ISERROR(VLOOKUP($Q866,'TB. Bantuan'!$C$3:$E$28,2,0)=0),"x",VLOOKUP($Q866,'TB. Bantuan'!$C$3:$E$28,2,0))</f>
        <v>x</v>
      </c>
      <c r="AP866" s="342" t="str">
        <f>IF(ISERROR(VLOOKUP($Y866,'TB. Bantuan'!$C$3:$E$28,2,0)=0),"x",VLOOKUP($Y866,'TB. Bantuan'!$C$3:$E$28,2,0))</f>
        <v>x</v>
      </c>
    </row>
    <row r="867" spans="2:42">
      <c r="B867" s="319" t="s">
        <v>21</v>
      </c>
      <c r="C867" s="323"/>
      <c r="D867" s="324"/>
      <c r="E867" s="324"/>
      <c r="F867" s="324"/>
      <c r="G867" s="325"/>
      <c r="H867" s="325"/>
      <c r="I867" s="327"/>
      <c r="K867" s="323"/>
      <c r="L867" s="324"/>
      <c r="M867" s="324"/>
      <c r="N867" s="324"/>
      <c r="O867" s="325"/>
      <c r="P867" s="325"/>
      <c r="Q867" s="327"/>
      <c r="S867" s="323"/>
      <c r="T867" s="324"/>
      <c r="U867" s="324"/>
      <c r="V867" s="324"/>
      <c r="W867" s="325"/>
      <c r="X867" s="325"/>
      <c r="Y867" s="327"/>
      <c r="AA867" s="341" t="str">
        <f t="shared" si="128"/>
        <v>x</v>
      </c>
      <c r="AB867" s="342" t="str">
        <f t="shared" si="128"/>
        <v>x</v>
      </c>
      <c r="AC867" s="343" t="str">
        <f t="shared" si="129"/>
        <v>x</v>
      </c>
      <c r="AD867" s="343" t="str">
        <f t="shared" si="129"/>
        <v>x</v>
      </c>
      <c r="AE867" s="342" t="str">
        <f t="shared" si="130"/>
        <v>x</v>
      </c>
      <c r="AF867" s="342" t="str">
        <f t="shared" si="130"/>
        <v>x</v>
      </c>
      <c r="AG867" s="343" t="str">
        <f t="shared" si="131"/>
        <v>x</v>
      </c>
      <c r="AH867" s="343" t="str">
        <f t="shared" si="131"/>
        <v>x</v>
      </c>
      <c r="AI867" s="342" t="str">
        <f t="shared" si="132"/>
        <v>x</v>
      </c>
      <c r="AJ867" s="342" t="str">
        <f t="shared" si="132"/>
        <v>x</v>
      </c>
      <c r="AK867" s="343" t="str">
        <f t="shared" si="133"/>
        <v>x</v>
      </c>
      <c r="AL867" s="348" t="str">
        <f t="shared" si="133"/>
        <v>x</v>
      </c>
      <c r="AN867" s="342" t="str">
        <f>IF(ISERROR(VLOOKUP($I867,'TB. Bantuan'!$C$3:$E$28,2,0)=0),"x",VLOOKUP($I867,'TB. Bantuan'!$C$3:$E$28,2,0))</f>
        <v>x</v>
      </c>
      <c r="AO867" s="342" t="str">
        <f>IF(ISERROR(VLOOKUP($Q867,'TB. Bantuan'!$C$3:$E$28,2,0)=0),"x",VLOOKUP($Q867,'TB. Bantuan'!$C$3:$E$28,2,0))</f>
        <v>x</v>
      </c>
      <c r="AP867" s="342" t="str">
        <f>IF(ISERROR(VLOOKUP($Y867,'TB. Bantuan'!$C$3:$E$28,2,0)=0),"x",VLOOKUP($Y867,'TB. Bantuan'!$C$3:$E$28,2,0))</f>
        <v>x</v>
      </c>
    </row>
    <row r="868" spans="2:42">
      <c r="B868" s="319" t="s">
        <v>21</v>
      </c>
      <c r="C868" s="323"/>
      <c r="D868" s="324"/>
      <c r="E868" s="324"/>
      <c r="F868" s="324"/>
      <c r="G868" s="325"/>
      <c r="H868" s="325"/>
      <c r="I868" s="327"/>
      <c r="K868" s="323"/>
      <c r="L868" s="324"/>
      <c r="M868" s="324"/>
      <c r="N868" s="324"/>
      <c r="O868" s="325"/>
      <c r="P868" s="325"/>
      <c r="Q868" s="327"/>
      <c r="S868" s="323"/>
      <c r="T868" s="324"/>
      <c r="U868" s="324"/>
      <c r="V868" s="324"/>
      <c r="W868" s="325"/>
      <c r="X868" s="325"/>
      <c r="Y868" s="327"/>
      <c r="AA868" s="341" t="str">
        <f t="shared" si="128"/>
        <v>x</v>
      </c>
      <c r="AB868" s="342" t="str">
        <f t="shared" si="128"/>
        <v>x</v>
      </c>
      <c r="AC868" s="343" t="str">
        <f t="shared" si="129"/>
        <v>x</v>
      </c>
      <c r="AD868" s="343" t="str">
        <f t="shared" si="129"/>
        <v>x</v>
      </c>
      <c r="AE868" s="342" t="str">
        <f t="shared" si="130"/>
        <v>x</v>
      </c>
      <c r="AF868" s="342" t="str">
        <f t="shared" si="130"/>
        <v>x</v>
      </c>
      <c r="AG868" s="343" t="str">
        <f t="shared" si="131"/>
        <v>x</v>
      </c>
      <c r="AH868" s="343" t="str">
        <f t="shared" si="131"/>
        <v>x</v>
      </c>
      <c r="AI868" s="342" t="str">
        <f t="shared" si="132"/>
        <v>x</v>
      </c>
      <c r="AJ868" s="342" t="str">
        <f t="shared" si="132"/>
        <v>x</v>
      </c>
      <c r="AK868" s="343" t="str">
        <f t="shared" si="133"/>
        <v>x</v>
      </c>
      <c r="AL868" s="348" t="str">
        <f t="shared" si="133"/>
        <v>x</v>
      </c>
      <c r="AN868" s="342" t="str">
        <f>IF(ISERROR(VLOOKUP($I868,'TB. Bantuan'!$C$3:$E$28,2,0)=0),"x",VLOOKUP($I868,'TB. Bantuan'!$C$3:$E$28,2,0))</f>
        <v>x</v>
      </c>
      <c r="AO868" s="342" t="str">
        <f>IF(ISERROR(VLOOKUP($Q868,'TB. Bantuan'!$C$3:$E$28,2,0)=0),"x",VLOOKUP($Q868,'TB. Bantuan'!$C$3:$E$28,2,0))</f>
        <v>x</v>
      </c>
      <c r="AP868" s="342" t="str">
        <f>IF(ISERROR(VLOOKUP($Y868,'TB. Bantuan'!$C$3:$E$28,2,0)=0),"x",VLOOKUP($Y868,'TB. Bantuan'!$C$3:$E$28,2,0))</f>
        <v>x</v>
      </c>
    </row>
    <row r="869" spans="2:42">
      <c r="B869" s="319" t="s">
        <v>21</v>
      </c>
      <c r="C869" s="323"/>
      <c r="D869" s="324"/>
      <c r="E869" s="324"/>
      <c r="F869" s="324"/>
      <c r="G869" s="325"/>
      <c r="H869" s="325"/>
      <c r="I869" s="327"/>
      <c r="K869" s="323"/>
      <c r="L869" s="324"/>
      <c r="M869" s="324"/>
      <c r="N869" s="324"/>
      <c r="O869" s="325"/>
      <c r="P869" s="325"/>
      <c r="Q869" s="327"/>
      <c r="S869" s="323"/>
      <c r="T869" s="324"/>
      <c r="U869" s="324"/>
      <c r="V869" s="324"/>
      <c r="W869" s="325"/>
      <c r="X869" s="325"/>
      <c r="Y869" s="327"/>
      <c r="AA869" s="341" t="str">
        <f t="shared" si="128"/>
        <v>x</v>
      </c>
      <c r="AB869" s="342" t="str">
        <f t="shared" si="128"/>
        <v>x</v>
      </c>
      <c r="AC869" s="343" t="str">
        <f t="shared" si="129"/>
        <v>x</v>
      </c>
      <c r="AD869" s="343" t="str">
        <f t="shared" si="129"/>
        <v>x</v>
      </c>
      <c r="AE869" s="342" t="str">
        <f t="shared" si="130"/>
        <v>x</v>
      </c>
      <c r="AF869" s="342" t="str">
        <f t="shared" si="130"/>
        <v>x</v>
      </c>
      <c r="AG869" s="343" t="str">
        <f t="shared" si="131"/>
        <v>x</v>
      </c>
      <c r="AH869" s="343" t="str">
        <f t="shared" si="131"/>
        <v>x</v>
      </c>
      <c r="AI869" s="342" t="str">
        <f t="shared" si="132"/>
        <v>x</v>
      </c>
      <c r="AJ869" s="342" t="str">
        <f t="shared" si="132"/>
        <v>x</v>
      </c>
      <c r="AK869" s="343" t="str">
        <f t="shared" si="133"/>
        <v>x</v>
      </c>
      <c r="AL869" s="348" t="str">
        <f t="shared" si="133"/>
        <v>x</v>
      </c>
      <c r="AN869" s="342" t="str">
        <f>IF(ISERROR(VLOOKUP($I869,'TB. Bantuan'!$C$3:$E$28,2,0)=0),"x",VLOOKUP($I869,'TB. Bantuan'!$C$3:$E$28,2,0))</f>
        <v>x</v>
      </c>
      <c r="AO869" s="342" t="str">
        <f>IF(ISERROR(VLOOKUP($Q869,'TB. Bantuan'!$C$3:$E$28,2,0)=0),"x",VLOOKUP($Q869,'TB. Bantuan'!$C$3:$E$28,2,0))</f>
        <v>x</v>
      </c>
      <c r="AP869" s="342" t="str">
        <f>IF(ISERROR(VLOOKUP($Y869,'TB. Bantuan'!$C$3:$E$28,2,0)=0),"x",VLOOKUP($Y869,'TB. Bantuan'!$C$3:$E$28,2,0))</f>
        <v>x</v>
      </c>
    </row>
    <row r="870" spans="2:42">
      <c r="B870" s="319" t="s">
        <v>21</v>
      </c>
      <c r="C870" s="323"/>
      <c r="D870" s="324"/>
      <c r="E870" s="324"/>
      <c r="F870" s="324"/>
      <c r="G870" s="325"/>
      <c r="H870" s="325"/>
      <c r="I870" s="327"/>
      <c r="K870" s="323"/>
      <c r="L870" s="324"/>
      <c r="M870" s="324"/>
      <c r="N870" s="324"/>
      <c r="O870" s="325"/>
      <c r="P870" s="325"/>
      <c r="Q870" s="327"/>
      <c r="S870" s="323"/>
      <c r="T870" s="324"/>
      <c r="U870" s="324"/>
      <c r="V870" s="324"/>
      <c r="W870" s="325"/>
      <c r="X870" s="325"/>
      <c r="Y870" s="327"/>
      <c r="AA870" s="341" t="str">
        <f t="shared" si="128"/>
        <v>x</v>
      </c>
      <c r="AB870" s="342" t="str">
        <f t="shared" si="128"/>
        <v>x</v>
      </c>
      <c r="AC870" s="343" t="str">
        <f t="shared" si="129"/>
        <v>x</v>
      </c>
      <c r="AD870" s="343" t="str">
        <f t="shared" si="129"/>
        <v>x</v>
      </c>
      <c r="AE870" s="342" t="str">
        <f t="shared" si="130"/>
        <v>x</v>
      </c>
      <c r="AF870" s="342" t="str">
        <f t="shared" si="130"/>
        <v>x</v>
      </c>
      <c r="AG870" s="343" t="str">
        <f t="shared" si="131"/>
        <v>x</v>
      </c>
      <c r="AH870" s="343" t="str">
        <f t="shared" si="131"/>
        <v>x</v>
      </c>
      <c r="AI870" s="342" t="str">
        <f t="shared" si="132"/>
        <v>x</v>
      </c>
      <c r="AJ870" s="342" t="str">
        <f t="shared" si="132"/>
        <v>x</v>
      </c>
      <c r="AK870" s="343" t="str">
        <f t="shared" si="133"/>
        <v>x</v>
      </c>
      <c r="AL870" s="348" t="str">
        <f t="shared" si="133"/>
        <v>x</v>
      </c>
      <c r="AN870" s="342" t="str">
        <f>IF(ISERROR(VLOOKUP($I870,'TB. Bantuan'!$C$3:$E$28,2,0)=0),"x",VLOOKUP($I870,'TB. Bantuan'!$C$3:$E$28,2,0))</f>
        <v>x</v>
      </c>
      <c r="AO870" s="342" t="str">
        <f>IF(ISERROR(VLOOKUP($Q870,'TB. Bantuan'!$C$3:$E$28,2,0)=0),"x",VLOOKUP($Q870,'TB. Bantuan'!$C$3:$E$28,2,0))</f>
        <v>x</v>
      </c>
      <c r="AP870" s="342" t="str">
        <f>IF(ISERROR(VLOOKUP($Y870,'TB. Bantuan'!$C$3:$E$28,2,0)=0),"x",VLOOKUP($Y870,'TB. Bantuan'!$C$3:$E$28,2,0))</f>
        <v>x</v>
      </c>
    </row>
    <row r="871" spans="2:42">
      <c r="B871" s="319" t="s">
        <v>21</v>
      </c>
      <c r="C871" s="323"/>
      <c r="D871" s="324"/>
      <c r="E871" s="324"/>
      <c r="F871" s="324"/>
      <c r="G871" s="325"/>
      <c r="H871" s="325"/>
      <c r="I871" s="327"/>
      <c r="K871" s="323"/>
      <c r="L871" s="324"/>
      <c r="M871" s="324"/>
      <c r="N871" s="324"/>
      <c r="O871" s="325"/>
      <c r="P871" s="325"/>
      <c r="Q871" s="327"/>
      <c r="S871" s="323"/>
      <c r="T871" s="324"/>
      <c r="U871" s="324"/>
      <c r="V871" s="324"/>
      <c r="W871" s="325"/>
      <c r="X871" s="325"/>
      <c r="Y871" s="327"/>
      <c r="AA871" s="341" t="str">
        <f t="shared" si="128"/>
        <v>x</v>
      </c>
      <c r="AB871" s="342" t="str">
        <f t="shared" si="128"/>
        <v>x</v>
      </c>
      <c r="AC871" s="343" t="str">
        <f t="shared" si="129"/>
        <v>x</v>
      </c>
      <c r="AD871" s="343" t="str">
        <f t="shared" si="129"/>
        <v>x</v>
      </c>
      <c r="AE871" s="342" t="str">
        <f t="shared" si="130"/>
        <v>x</v>
      </c>
      <c r="AF871" s="342" t="str">
        <f t="shared" si="130"/>
        <v>x</v>
      </c>
      <c r="AG871" s="343" t="str">
        <f t="shared" si="131"/>
        <v>x</v>
      </c>
      <c r="AH871" s="343" t="str">
        <f t="shared" si="131"/>
        <v>x</v>
      </c>
      <c r="AI871" s="342" t="str">
        <f t="shared" si="132"/>
        <v>x</v>
      </c>
      <c r="AJ871" s="342" t="str">
        <f t="shared" si="132"/>
        <v>x</v>
      </c>
      <c r="AK871" s="343" t="str">
        <f t="shared" si="133"/>
        <v>x</v>
      </c>
      <c r="AL871" s="348" t="str">
        <f t="shared" si="133"/>
        <v>x</v>
      </c>
      <c r="AN871" s="342" t="str">
        <f>IF(ISERROR(VLOOKUP($I871,'TB. Bantuan'!$C$3:$E$28,2,0)=0),"x",VLOOKUP($I871,'TB. Bantuan'!$C$3:$E$28,2,0))</f>
        <v>x</v>
      </c>
      <c r="AO871" s="342" t="str">
        <f>IF(ISERROR(VLOOKUP($Q871,'TB. Bantuan'!$C$3:$E$28,2,0)=0),"x",VLOOKUP($Q871,'TB. Bantuan'!$C$3:$E$28,2,0))</f>
        <v>x</v>
      </c>
      <c r="AP871" s="342" t="str">
        <f>IF(ISERROR(VLOOKUP($Y871,'TB. Bantuan'!$C$3:$E$28,2,0)=0),"x",VLOOKUP($Y871,'TB. Bantuan'!$C$3:$E$28,2,0))</f>
        <v>x</v>
      </c>
    </row>
    <row r="872" spans="2:42">
      <c r="B872" s="319" t="s">
        <v>21</v>
      </c>
      <c r="C872" s="323"/>
      <c r="D872" s="324"/>
      <c r="E872" s="324"/>
      <c r="F872" s="324"/>
      <c r="G872" s="325"/>
      <c r="H872" s="325"/>
      <c r="I872" s="327"/>
      <c r="K872" s="323"/>
      <c r="L872" s="324"/>
      <c r="M872" s="324"/>
      <c r="N872" s="324"/>
      <c r="O872" s="325"/>
      <c r="P872" s="325"/>
      <c r="Q872" s="327"/>
      <c r="S872" s="323"/>
      <c r="T872" s="324"/>
      <c r="U872" s="324"/>
      <c r="V872" s="324"/>
      <c r="W872" s="325"/>
      <c r="X872" s="325"/>
      <c r="Y872" s="327"/>
      <c r="AA872" s="341" t="str">
        <f t="shared" si="128"/>
        <v>x</v>
      </c>
      <c r="AB872" s="342" t="str">
        <f t="shared" si="128"/>
        <v>x</v>
      </c>
      <c r="AC872" s="343" t="str">
        <f t="shared" si="129"/>
        <v>x</v>
      </c>
      <c r="AD872" s="343" t="str">
        <f t="shared" si="129"/>
        <v>x</v>
      </c>
      <c r="AE872" s="342" t="str">
        <f t="shared" si="130"/>
        <v>x</v>
      </c>
      <c r="AF872" s="342" t="str">
        <f t="shared" si="130"/>
        <v>x</v>
      </c>
      <c r="AG872" s="343" t="str">
        <f t="shared" si="131"/>
        <v>x</v>
      </c>
      <c r="AH872" s="343" t="str">
        <f t="shared" si="131"/>
        <v>x</v>
      </c>
      <c r="AI872" s="342" t="str">
        <f t="shared" si="132"/>
        <v>x</v>
      </c>
      <c r="AJ872" s="342" t="str">
        <f t="shared" si="132"/>
        <v>x</v>
      </c>
      <c r="AK872" s="343" t="str">
        <f t="shared" si="133"/>
        <v>x</v>
      </c>
      <c r="AL872" s="348" t="str">
        <f t="shared" si="133"/>
        <v>x</v>
      </c>
      <c r="AN872" s="342" t="str">
        <f>IF(ISERROR(VLOOKUP($I872,'TB. Bantuan'!$C$3:$E$28,2,0)=0),"x",VLOOKUP($I872,'TB. Bantuan'!$C$3:$E$28,2,0))</f>
        <v>x</v>
      </c>
      <c r="AO872" s="342" t="str">
        <f>IF(ISERROR(VLOOKUP($Q872,'TB. Bantuan'!$C$3:$E$28,2,0)=0),"x",VLOOKUP($Q872,'TB. Bantuan'!$C$3:$E$28,2,0))</f>
        <v>x</v>
      </c>
      <c r="AP872" s="342" t="str">
        <f>IF(ISERROR(VLOOKUP($Y872,'TB. Bantuan'!$C$3:$E$28,2,0)=0),"x",VLOOKUP($Y872,'TB. Bantuan'!$C$3:$E$28,2,0))</f>
        <v>x</v>
      </c>
    </row>
    <row r="873" spans="2:42">
      <c r="B873" s="319" t="s">
        <v>21</v>
      </c>
      <c r="C873" s="323"/>
      <c r="D873" s="324"/>
      <c r="E873" s="324"/>
      <c r="F873" s="324"/>
      <c r="G873" s="325"/>
      <c r="H873" s="325"/>
      <c r="I873" s="327"/>
      <c r="K873" s="323"/>
      <c r="L873" s="324"/>
      <c r="M873" s="324"/>
      <c r="N873" s="324"/>
      <c r="O873" s="325"/>
      <c r="P873" s="325"/>
      <c r="Q873" s="327"/>
      <c r="S873" s="323"/>
      <c r="T873" s="324"/>
      <c r="U873" s="324"/>
      <c r="V873" s="324"/>
      <c r="W873" s="325"/>
      <c r="X873" s="325"/>
      <c r="Y873" s="327"/>
      <c r="AA873" s="341" t="str">
        <f t="shared" si="128"/>
        <v>x</v>
      </c>
      <c r="AB873" s="342" t="str">
        <f t="shared" si="128"/>
        <v>x</v>
      </c>
      <c r="AC873" s="343" t="str">
        <f t="shared" si="129"/>
        <v>x</v>
      </c>
      <c r="AD873" s="343" t="str">
        <f t="shared" si="129"/>
        <v>x</v>
      </c>
      <c r="AE873" s="342" t="str">
        <f t="shared" si="130"/>
        <v>x</v>
      </c>
      <c r="AF873" s="342" t="str">
        <f t="shared" si="130"/>
        <v>x</v>
      </c>
      <c r="AG873" s="343" t="str">
        <f t="shared" si="131"/>
        <v>x</v>
      </c>
      <c r="AH873" s="343" t="str">
        <f t="shared" si="131"/>
        <v>x</v>
      </c>
      <c r="AI873" s="342" t="str">
        <f t="shared" si="132"/>
        <v>x</v>
      </c>
      <c r="AJ873" s="342" t="str">
        <f t="shared" si="132"/>
        <v>x</v>
      </c>
      <c r="AK873" s="343" t="str">
        <f t="shared" si="133"/>
        <v>x</v>
      </c>
      <c r="AL873" s="348" t="str">
        <f t="shared" si="133"/>
        <v>x</v>
      </c>
      <c r="AN873" s="342" t="str">
        <f>IF(ISERROR(VLOOKUP($I873,'TB. Bantuan'!$C$3:$E$28,2,0)=0),"x",VLOOKUP($I873,'TB. Bantuan'!$C$3:$E$28,2,0))</f>
        <v>x</v>
      </c>
      <c r="AO873" s="342" t="str">
        <f>IF(ISERROR(VLOOKUP($Q873,'TB. Bantuan'!$C$3:$E$28,2,0)=0),"x",VLOOKUP($Q873,'TB. Bantuan'!$C$3:$E$28,2,0))</f>
        <v>x</v>
      </c>
      <c r="AP873" s="342" t="str">
        <f>IF(ISERROR(VLOOKUP($Y873,'TB. Bantuan'!$C$3:$E$28,2,0)=0),"x",VLOOKUP($Y873,'TB. Bantuan'!$C$3:$E$28,2,0))</f>
        <v>x</v>
      </c>
    </row>
    <row r="874" spans="2:42">
      <c r="B874" s="319" t="s">
        <v>21</v>
      </c>
      <c r="C874" s="323"/>
      <c r="D874" s="324"/>
      <c r="E874" s="324"/>
      <c r="F874" s="324"/>
      <c r="G874" s="325"/>
      <c r="H874" s="325"/>
      <c r="I874" s="327"/>
      <c r="K874" s="323"/>
      <c r="L874" s="324"/>
      <c r="M874" s="324"/>
      <c r="N874" s="324"/>
      <c r="O874" s="325"/>
      <c r="P874" s="325"/>
      <c r="Q874" s="327"/>
      <c r="S874" s="323"/>
      <c r="T874" s="324"/>
      <c r="U874" s="324"/>
      <c r="V874" s="324"/>
      <c r="W874" s="325"/>
      <c r="X874" s="325"/>
      <c r="Y874" s="327"/>
      <c r="AA874" s="341" t="str">
        <f t="shared" si="128"/>
        <v>x</v>
      </c>
      <c r="AB874" s="342" t="str">
        <f t="shared" si="128"/>
        <v>x</v>
      </c>
      <c r="AC874" s="343" t="str">
        <f t="shared" si="129"/>
        <v>x</v>
      </c>
      <c r="AD874" s="343" t="str">
        <f t="shared" si="129"/>
        <v>x</v>
      </c>
      <c r="AE874" s="342" t="str">
        <f t="shared" si="130"/>
        <v>x</v>
      </c>
      <c r="AF874" s="342" t="str">
        <f t="shared" si="130"/>
        <v>x</v>
      </c>
      <c r="AG874" s="343" t="str">
        <f t="shared" si="131"/>
        <v>x</v>
      </c>
      <c r="AH874" s="343" t="str">
        <f t="shared" si="131"/>
        <v>x</v>
      </c>
      <c r="AI874" s="342" t="str">
        <f t="shared" si="132"/>
        <v>x</v>
      </c>
      <c r="AJ874" s="342" t="str">
        <f t="shared" si="132"/>
        <v>x</v>
      </c>
      <c r="AK874" s="343" t="str">
        <f t="shared" si="133"/>
        <v>x</v>
      </c>
      <c r="AL874" s="348" t="str">
        <f t="shared" si="133"/>
        <v>x</v>
      </c>
      <c r="AN874" s="342" t="str">
        <f>IF(ISERROR(VLOOKUP($I874,'TB. Bantuan'!$C$3:$E$28,2,0)=0),"x",VLOOKUP($I874,'TB. Bantuan'!$C$3:$E$28,2,0))</f>
        <v>x</v>
      </c>
      <c r="AO874" s="342" t="str">
        <f>IF(ISERROR(VLOOKUP($Q874,'TB. Bantuan'!$C$3:$E$28,2,0)=0),"x",VLOOKUP($Q874,'TB. Bantuan'!$C$3:$E$28,2,0))</f>
        <v>x</v>
      </c>
      <c r="AP874" s="342" t="str">
        <f>IF(ISERROR(VLOOKUP($Y874,'TB. Bantuan'!$C$3:$E$28,2,0)=0),"x",VLOOKUP($Y874,'TB. Bantuan'!$C$3:$E$28,2,0))</f>
        <v>x</v>
      </c>
    </row>
    <row r="875" spans="2:42">
      <c r="B875" s="319" t="s">
        <v>21</v>
      </c>
      <c r="C875" s="323"/>
      <c r="D875" s="324"/>
      <c r="E875" s="324"/>
      <c r="F875" s="324"/>
      <c r="G875" s="325"/>
      <c r="H875" s="325"/>
      <c r="I875" s="327"/>
      <c r="K875" s="323"/>
      <c r="L875" s="324"/>
      <c r="M875" s="324"/>
      <c r="N875" s="324"/>
      <c r="O875" s="325"/>
      <c r="P875" s="325"/>
      <c r="Q875" s="327"/>
      <c r="S875" s="323"/>
      <c r="T875" s="324"/>
      <c r="U875" s="324"/>
      <c r="V875" s="324"/>
      <c r="W875" s="325"/>
      <c r="X875" s="325"/>
      <c r="Y875" s="327"/>
      <c r="AA875" s="341" t="str">
        <f t="shared" si="128"/>
        <v>x</v>
      </c>
      <c r="AB875" s="342" t="str">
        <f t="shared" si="128"/>
        <v>x</v>
      </c>
      <c r="AC875" s="343" t="str">
        <f t="shared" si="129"/>
        <v>x</v>
      </c>
      <c r="AD875" s="343" t="str">
        <f t="shared" si="129"/>
        <v>x</v>
      </c>
      <c r="AE875" s="342" t="str">
        <f t="shared" si="130"/>
        <v>x</v>
      </c>
      <c r="AF875" s="342" t="str">
        <f t="shared" si="130"/>
        <v>x</v>
      </c>
      <c r="AG875" s="343" t="str">
        <f t="shared" si="131"/>
        <v>x</v>
      </c>
      <c r="AH875" s="343" t="str">
        <f t="shared" si="131"/>
        <v>x</v>
      </c>
      <c r="AI875" s="342" t="str">
        <f t="shared" si="132"/>
        <v>x</v>
      </c>
      <c r="AJ875" s="342" t="str">
        <f t="shared" si="132"/>
        <v>x</v>
      </c>
      <c r="AK875" s="343" t="str">
        <f t="shared" si="133"/>
        <v>x</v>
      </c>
      <c r="AL875" s="348" t="str">
        <f t="shared" si="133"/>
        <v>x</v>
      </c>
      <c r="AN875" s="342" t="str">
        <f>IF(ISERROR(VLOOKUP($I875,'TB. Bantuan'!$C$3:$E$28,2,0)=0),"x",VLOOKUP($I875,'TB. Bantuan'!$C$3:$E$28,2,0))</f>
        <v>x</v>
      </c>
      <c r="AO875" s="342" t="str">
        <f>IF(ISERROR(VLOOKUP($Q875,'TB. Bantuan'!$C$3:$E$28,2,0)=0),"x",VLOOKUP($Q875,'TB. Bantuan'!$C$3:$E$28,2,0))</f>
        <v>x</v>
      </c>
      <c r="AP875" s="342" t="str">
        <f>IF(ISERROR(VLOOKUP($Y875,'TB. Bantuan'!$C$3:$E$28,2,0)=0),"x",VLOOKUP($Y875,'TB. Bantuan'!$C$3:$E$28,2,0))</f>
        <v>x</v>
      </c>
    </row>
    <row r="876" spans="2:42">
      <c r="B876" s="319" t="s">
        <v>21</v>
      </c>
      <c r="C876" s="323"/>
      <c r="D876" s="324"/>
      <c r="E876" s="324"/>
      <c r="F876" s="324"/>
      <c r="G876" s="325"/>
      <c r="H876" s="325"/>
      <c r="I876" s="327"/>
      <c r="K876" s="323"/>
      <c r="L876" s="324"/>
      <c r="M876" s="324"/>
      <c r="N876" s="324"/>
      <c r="O876" s="325"/>
      <c r="P876" s="325"/>
      <c r="Q876" s="327"/>
      <c r="S876" s="323"/>
      <c r="T876" s="324"/>
      <c r="U876" s="324"/>
      <c r="V876" s="324"/>
      <c r="W876" s="325"/>
      <c r="X876" s="325"/>
      <c r="Y876" s="327"/>
      <c r="AA876" s="341" t="str">
        <f t="shared" si="128"/>
        <v>x</v>
      </c>
      <c r="AB876" s="342" t="str">
        <f t="shared" si="128"/>
        <v>x</v>
      </c>
      <c r="AC876" s="343" t="str">
        <f t="shared" si="129"/>
        <v>x</v>
      </c>
      <c r="AD876" s="343" t="str">
        <f t="shared" si="129"/>
        <v>x</v>
      </c>
      <c r="AE876" s="342" t="str">
        <f t="shared" si="130"/>
        <v>x</v>
      </c>
      <c r="AF876" s="342" t="str">
        <f t="shared" si="130"/>
        <v>x</v>
      </c>
      <c r="AG876" s="343" t="str">
        <f t="shared" si="131"/>
        <v>x</v>
      </c>
      <c r="AH876" s="343" t="str">
        <f t="shared" si="131"/>
        <v>x</v>
      </c>
      <c r="AI876" s="342" t="str">
        <f t="shared" si="132"/>
        <v>x</v>
      </c>
      <c r="AJ876" s="342" t="str">
        <f t="shared" si="132"/>
        <v>x</v>
      </c>
      <c r="AK876" s="343" t="str">
        <f t="shared" si="133"/>
        <v>x</v>
      </c>
      <c r="AL876" s="348" t="str">
        <f t="shared" si="133"/>
        <v>x</v>
      </c>
      <c r="AN876" s="342" t="str">
        <f>IF(ISERROR(VLOOKUP($I876,'TB. Bantuan'!$C$3:$E$28,2,0)=0),"x",VLOOKUP($I876,'TB. Bantuan'!$C$3:$E$28,2,0))</f>
        <v>x</v>
      </c>
      <c r="AO876" s="342" t="str">
        <f>IF(ISERROR(VLOOKUP($Q876,'TB. Bantuan'!$C$3:$E$28,2,0)=0),"x",VLOOKUP($Q876,'TB. Bantuan'!$C$3:$E$28,2,0))</f>
        <v>x</v>
      </c>
      <c r="AP876" s="342" t="str">
        <f>IF(ISERROR(VLOOKUP($Y876,'TB. Bantuan'!$C$3:$E$28,2,0)=0),"x",VLOOKUP($Y876,'TB. Bantuan'!$C$3:$E$28,2,0))</f>
        <v>x</v>
      </c>
    </row>
    <row r="877" spans="2:42">
      <c r="B877" s="319" t="s">
        <v>21</v>
      </c>
      <c r="C877" s="323"/>
      <c r="D877" s="324"/>
      <c r="E877" s="324"/>
      <c r="F877" s="324"/>
      <c r="G877" s="325"/>
      <c r="H877" s="325"/>
      <c r="I877" s="327"/>
      <c r="K877" s="323"/>
      <c r="L877" s="324"/>
      <c r="M877" s="324"/>
      <c r="N877" s="324"/>
      <c r="O877" s="325"/>
      <c r="P877" s="325"/>
      <c r="Q877" s="327"/>
      <c r="S877" s="323"/>
      <c r="T877" s="324"/>
      <c r="U877" s="324"/>
      <c r="V877" s="324"/>
      <c r="W877" s="325"/>
      <c r="X877" s="325"/>
      <c r="Y877" s="327"/>
      <c r="AA877" s="341" t="str">
        <f t="shared" si="128"/>
        <v>x</v>
      </c>
      <c r="AB877" s="342" t="str">
        <f t="shared" si="128"/>
        <v>x</v>
      </c>
      <c r="AC877" s="343" t="str">
        <f t="shared" si="129"/>
        <v>x</v>
      </c>
      <c r="AD877" s="343" t="str">
        <f t="shared" si="129"/>
        <v>x</v>
      </c>
      <c r="AE877" s="342" t="str">
        <f t="shared" si="130"/>
        <v>x</v>
      </c>
      <c r="AF877" s="342" t="str">
        <f t="shared" si="130"/>
        <v>x</v>
      </c>
      <c r="AG877" s="343" t="str">
        <f t="shared" si="131"/>
        <v>x</v>
      </c>
      <c r="AH877" s="343" t="str">
        <f t="shared" si="131"/>
        <v>x</v>
      </c>
      <c r="AI877" s="342" t="str">
        <f t="shared" si="132"/>
        <v>x</v>
      </c>
      <c r="AJ877" s="342" t="str">
        <f t="shared" si="132"/>
        <v>x</v>
      </c>
      <c r="AK877" s="343" t="str">
        <f t="shared" si="133"/>
        <v>x</v>
      </c>
      <c r="AL877" s="348" t="str">
        <f t="shared" si="133"/>
        <v>x</v>
      </c>
      <c r="AN877" s="342" t="str">
        <f>IF(ISERROR(VLOOKUP($I877,'TB. Bantuan'!$C$3:$E$28,2,0)=0),"x",VLOOKUP($I877,'TB. Bantuan'!$C$3:$E$28,2,0))</f>
        <v>x</v>
      </c>
      <c r="AO877" s="342" t="str">
        <f>IF(ISERROR(VLOOKUP($Q877,'TB. Bantuan'!$C$3:$E$28,2,0)=0),"x",VLOOKUP($Q877,'TB. Bantuan'!$C$3:$E$28,2,0))</f>
        <v>x</v>
      </c>
      <c r="AP877" s="342" t="str">
        <f>IF(ISERROR(VLOOKUP($Y877,'TB. Bantuan'!$C$3:$E$28,2,0)=0),"x",VLOOKUP($Y877,'TB. Bantuan'!$C$3:$E$28,2,0))</f>
        <v>x</v>
      </c>
    </row>
    <row r="878" spans="2:42">
      <c r="B878" s="319" t="s">
        <v>21</v>
      </c>
      <c r="C878" s="323"/>
      <c r="D878" s="324"/>
      <c r="E878" s="324"/>
      <c r="F878" s="324"/>
      <c r="G878" s="325"/>
      <c r="H878" s="325"/>
      <c r="I878" s="327"/>
      <c r="K878" s="323"/>
      <c r="L878" s="324"/>
      <c r="M878" s="324"/>
      <c r="N878" s="324"/>
      <c r="O878" s="325"/>
      <c r="P878" s="325"/>
      <c r="Q878" s="327"/>
      <c r="S878" s="323"/>
      <c r="T878" s="324"/>
      <c r="U878" s="324"/>
      <c r="V878" s="324"/>
      <c r="W878" s="325"/>
      <c r="X878" s="325"/>
      <c r="Y878" s="327"/>
      <c r="AA878" s="341" t="str">
        <f t="shared" si="128"/>
        <v>x</v>
      </c>
      <c r="AB878" s="342" t="str">
        <f t="shared" si="128"/>
        <v>x</v>
      </c>
      <c r="AC878" s="343" t="str">
        <f t="shared" si="129"/>
        <v>x</v>
      </c>
      <c r="AD878" s="343" t="str">
        <f t="shared" si="129"/>
        <v>x</v>
      </c>
      <c r="AE878" s="342" t="str">
        <f t="shared" si="130"/>
        <v>x</v>
      </c>
      <c r="AF878" s="342" t="str">
        <f t="shared" si="130"/>
        <v>x</v>
      </c>
      <c r="AG878" s="343" t="str">
        <f t="shared" si="131"/>
        <v>x</v>
      </c>
      <c r="AH878" s="343" t="str">
        <f t="shared" si="131"/>
        <v>x</v>
      </c>
      <c r="AI878" s="342" t="str">
        <f t="shared" si="132"/>
        <v>x</v>
      </c>
      <c r="AJ878" s="342" t="str">
        <f t="shared" si="132"/>
        <v>x</v>
      </c>
      <c r="AK878" s="343" t="str">
        <f t="shared" si="133"/>
        <v>x</v>
      </c>
      <c r="AL878" s="348" t="str">
        <f t="shared" si="133"/>
        <v>x</v>
      </c>
      <c r="AN878" s="342" t="str">
        <f>IF(ISERROR(VLOOKUP($I878,'TB. Bantuan'!$C$3:$E$28,2,0)=0),"x",VLOOKUP($I878,'TB. Bantuan'!$C$3:$E$28,2,0))</f>
        <v>x</v>
      </c>
      <c r="AO878" s="342" t="str">
        <f>IF(ISERROR(VLOOKUP($Q878,'TB. Bantuan'!$C$3:$E$28,2,0)=0),"x",VLOOKUP($Q878,'TB. Bantuan'!$C$3:$E$28,2,0))</f>
        <v>x</v>
      </c>
      <c r="AP878" s="342" t="str">
        <f>IF(ISERROR(VLOOKUP($Y878,'TB. Bantuan'!$C$3:$E$28,2,0)=0),"x",VLOOKUP($Y878,'TB. Bantuan'!$C$3:$E$28,2,0))</f>
        <v>x</v>
      </c>
    </row>
    <row r="879" spans="2:42">
      <c r="B879" s="319" t="s">
        <v>21</v>
      </c>
      <c r="C879" s="323"/>
      <c r="D879" s="324"/>
      <c r="E879" s="324"/>
      <c r="F879" s="324"/>
      <c r="G879" s="325"/>
      <c r="H879" s="325"/>
      <c r="I879" s="327"/>
      <c r="K879" s="323"/>
      <c r="L879" s="324"/>
      <c r="M879" s="324"/>
      <c r="N879" s="324"/>
      <c r="O879" s="325"/>
      <c r="P879" s="325"/>
      <c r="Q879" s="327"/>
      <c r="S879" s="323"/>
      <c r="T879" s="324"/>
      <c r="U879" s="324"/>
      <c r="V879" s="324"/>
      <c r="W879" s="325"/>
      <c r="X879" s="325"/>
      <c r="Y879" s="327"/>
      <c r="AA879" s="341" t="str">
        <f t="shared" si="128"/>
        <v>x</v>
      </c>
      <c r="AB879" s="342" t="str">
        <f t="shared" si="128"/>
        <v>x</v>
      </c>
      <c r="AC879" s="343" t="str">
        <f t="shared" si="129"/>
        <v>x</v>
      </c>
      <c r="AD879" s="343" t="str">
        <f t="shared" si="129"/>
        <v>x</v>
      </c>
      <c r="AE879" s="342" t="str">
        <f t="shared" si="130"/>
        <v>x</v>
      </c>
      <c r="AF879" s="342" t="str">
        <f t="shared" si="130"/>
        <v>x</v>
      </c>
      <c r="AG879" s="343" t="str">
        <f t="shared" si="131"/>
        <v>x</v>
      </c>
      <c r="AH879" s="343" t="str">
        <f t="shared" si="131"/>
        <v>x</v>
      </c>
      <c r="AI879" s="342" t="str">
        <f t="shared" si="132"/>
        <v>x</v>
      </c>
      <c r="AJ879" s="342" t="str">
        <f t="shared" si="132"/>
        <v>x</v>
      </c>
      <c r="AK879" s="343" t="str">
        <f t="shared" si="133"/>
        <v>x</v>
      </c>
      <c r="AL879" s="348" t="str">
        <f t="shared" si="133"/>
        <v>x</v>
      </c>
      <c r="AN879" s="342" t="str">
        <f>IF(ISERROR(VLOOKUP($I879,'TB. Bantuan'!$C$3:$E$28,2,0)=0),"x",VLOOKUP($I879,'TB. Bantuan'!$C$3:$E$28,2,0))</f>
        <v>x</v>
      </c>
      <c r="AO879" s="342" t="str">
        <f>IF(ISERROR(VLOOKUP($Q879,'TB. Bantuan'!$C$3:$E$28,2,0)=0),"x",VLOOKUP($Q879,'TB. Bantuan'!$C$3:$E$28,2,0))</f>
        <v>x</v>
      </c>
      <c r="AP879" s="342" t="str">
        <f>IF(ISERROR(VLOOKUP($Y879,'TB. Bantuan'!$C$3:$E$28,2,0)=0),"x",VLOOKUP($Y879,'TB. Bantuan'!$C$3:$E$28,2,0))</f>
        <v>x</v>
      </c>
    </row>
    <row r="880" spans="2:42">
      <c r="B880" s="319" t="s">
        <v>21</v>
      </c>
      <c r="C880" s="349"/>
      <c r="D880" s="350"/>
      <c r="E880" s="350"/>
      <c r="F880" s="350"/>
      <c r="G880" s="351"/>
      <c r="H880" s="351"/>
      <c r="I880" s="352"/>
      <c r="K880" s="349"/>
      <c r="L880" s="350"/>
      <c r="M880" s="350"/>
      <c r="N880" s="350"/>
      <c r="O880" s="351"/>
      <c r="P880" s="351"/>
      <c r="Q880" s="352"/>
      <c r="S880" s="349"/>
      <c r="T880" s="350"/>
      <c r="U880" s="350"/>
      <c r="V880" s="350"/>
      <c r="W880" s="351"/>
      <c r="X880" s="351"/>
      <c r="Y880" s="352"/>
      <c r="AA880" s="353" t="str">
        <f t="shared" si="128"/>
        <v>x</v>
      </c>
      <c r="AB880" s="354" t="str">
        <f t="shared" si="128"/>
        <v>x</v>
      </c>
      <c r="AC880" s="355" t="str">
        <f t="shared" si="129"/>
        <v>x</v>
      </c>
      <c r="AD880" s="355" t="str">
        <f t="shared" si="129"/>
        <v>x</v>
      </c>
      <c r="AE880" s="354" t="str">
        <f t="shared" si="130"/>
        <v>x</v>
      </c>
      <c r="AF880" s="354" t="str">
        <f t="shared" si="130"/>
        <v>x</v>
      </c>
      <c r="AG880" s="355" t="str">
        <f t="shared" si="131"/>
        <v>x</v>
      </c>
      <c r="AH880" s="355" t="str">
        <f t="shared" si="131"/>
        <v>x</v>
      </c>
      <c r="AI880" s="354" t="str">
        <f t="shared" si="132"/>
        <v>x</v>
      </c>
      <c r="AJ880" s="354" t="str">
        <f t="shared" si="132"/>
        <v>x</v>
      </c>
      <c r="AK880" s="355" t="str">
        <f t="shared" si="133"/>
        <v>x</v>
      </c>
      <c r="AL880" s="356" t="str">
        <f t="shared" si="133"/>
        <v>x</v>
      </c>
      <c r="AN880" s="354" t="str">
        <f>IF(ISERROR(VLOOKUP($I880,'TB. Bantuan'!$C$3:$E$28,2,0)=0),"x",VLOOKUP($I880,'TB. Bantuan'!$C$3:$E$28,2,0))</f>
        <v>x</v>
      </c>
      <c r="AO880" s="354" t="str">
        <f>IF(ISERROR(VLOOKUP($Q880,'TB. Bantuan'!$C$3:$E$28,2,0)=0),"x",VLOOKUP($Q880,'TB. Bantuan'!$C$3:$E$28,2,0))</f>
        <v>x</v>
      </c>
      <c r="AP880" s="354" t="str">
        <f>IF(ISERROR(VLOOKUP($Y880,'TB. Bantuan'!$C$3:$E$28,2,0)=0),"x",VLOOKUP($Y880,'TB. Bantuan'!$C$3:$E$28,2,0))</f>
        <v>x</v>
      </c>
    </row>
    <row r="882" spans="2:42" ht="15.75">
      <c r="B882" s="12" t="s">
        <v>37</v>
      </c>
      <c r="C882" s="12" t="s">
        <v>37</v>
      </c>
      <c r="D882" s="12" t="s">
        <v>37</v>
      </c>
      <c r="E882" s="12" t="s">
        <v>37</v>
      </c>
      <c r="F882" s="12" t="s">
        <v>37</v>
      </c>
      <c r="G882" s="12" t="s">
        <v>37</v>
      </c>
      <c r="H882" s="12" t="s">
        <v>37</v>
      </c>
      <c r="I882" s="12" t="s">
        <v>37</v>
      </c>
      <c r="K882" s="12" t="s">
        <v>37</v>
      </c>
      <c r="L882" s="12" t="s">
        <v>37</v>
      </c>
      <c r="M882" s="12" t="s">
        <v>37</v>
      </c>
      <c r="N882" s="12" t="s">
        <v>37</v>
      </c>
      <c r="O882" s="12" t="s">
        <v>37</v>
      </c>
      <c r="P882" s="12" t="s">
        <v>37</v>
      </c>
      <c r="Q882" s="12" t="s">
        <v>37</v>
      </c>
      <c r="S882" s="12" t="s">
        <v>37</v>
      </c>
      <c r="T882" s="12" t="s">
        <v>37</v>
      </c>
      <c r="U882" s="12" t="s">
        <v>37</v>
      </c>
      <c r="V882" s="12" t="s">
        <v>37</v>
      </c>
      <c r="W882" s="12" t="s">
        <v>37</v>
      </c>
      <c r="X882" s="12" t="s">
        <v>37</v>
      </c>
      <c r="Y882" s="12" t="s">
        <v>37</v>
      </c>
      <c r="AA882" s="12" t="s">
        <v>37</v>
      </c>
      <c r="AB882" s="12" t="s">
        <v>37</v>
      </c>
      <c r="AC882" s="12" t="s">
        <v>37</v>
      </c>
      <c r="AD882" s="12" t="s">
        <v>37</v>
      </c>
      <c r="AE882" s="12" t="s">
        <v>37</v>
      </c>
      <c r="AF882" s="12" t="s">
        <v>37</v>
      </c>
      <c r="AG882" s="12" t="s">
        <v>37</v>
      </c>
      <c r="AH882" s="12" t="s">
        <v>37</v>
      </c>
      <c r="AI882" s="12" t="s">
        <v>37</v>
      </c>
      <c r="AJ882" s="12" t="s">
        <v>37</v>
      </c>
      <c r="AK882" s="12" t="s">
        <v>37</v>
      </c>
      <c r="AL882" s="12" t="s">
        <v>37</v>
      </c>
      <c r="AN882" s="12" t="s">
        <v>37</v>
      </c>
      <c r="AO882" s="12" t="s">
        <v>37</v>
      </c>
      <c r="AP882" s="12" t="s">
        <v>37</v>
      </c>
    </row>
  </sheetData>
  <autoFilter ref="B6:Y880" xr:uid="{00000000-0009-0000-0000-000000000000}"/>
  <mergeCells count="9">
    <mergeCell ref="Q4:Q5"/>
    <mergeCell ref="S4:S5"/>
    <mergeCell ref="T4:T5"/>
    <mergeCell ref="Y4:Y5"/>
    <mergeCell ref="C4:C5"/>
    <mergeCell ref="D4:D5"/>
    <mergeCell ref="I4:I5"/>
    <mergeCell ref="K4:K5"/>
    <mergeCell ref="L4:L5"/>
  </mergeCells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1:Q22"/>
  <sheetViews>
    <sheetView showGridLines="0" zoomScale="90" zoomScaleNormal="90" workbookViewId="0">
      <selection activeCell="Q9" sqref="Q9"/>
    </sheetView>
  </sheetViews>
  <sheetFormatPr defaultColWidth="3.140625" defaultRowHeight="13.5" zeroHeight="1"/>
  <cols>
    <col min="1" max="2" width="1.140625" style="1" customWidth="1"/>
    <col min="3" max="3" width="7.140625" style="1" customWidth="1"/>
    <col min="4" max="4" width="4" style="1" customWidth="1"/>
    <col min="5" max="5" width="6.42578125" style="1" customWidth="1"/>
    <col min="6" max="6" width="6.7109375" style="1" customWidth="1"/>
    <col min="7" max="7" width="6.5703125" style="1" customWidth="1"/>
    <col min="8" max="8" width="6.85546875" style="1" customWidth="1"/>
    <col min="9" max="9" width="7.140625" style="1" customWidth="1"/>
    <col min="10" max="10" width="5.7109375" style="1" customWidth="1"/>
    <col min="11" max="11" width="6.5703125" style="1" customWidth="1"/>
    <col min="12" max="12" width="6.28515625" style="1" customWidth="1"/>
    <col min="13" max="13" width="6.85546875" style="1" customWidth="1"/>
    <col min="14" max="14" width="7.140625" style="1" customWidth="1"/>
    <col min="15" max="15" width="1.28515625" style="1" customWidth="1"/>
    <col min="16" max="16384" width="3.140625" style="1"/>
  </cols>
  <sheetData>
    <row r="1" spans="3:17"/>
    <row r="2" spans="3:17">
      <c r="C2" s="275" t="s">
        <v>6</v>
      </c>
    </row>
    <row r="3" spans="3:17" ht="15" customHeight="1">
      <c r="C3" s="276" t="s">
        <v>38</v>
      </c>
    </row>
    <row r="4" spans="3:17" ht="15" customHeight="1">
      <c r="C4" s="367" t="s">
        <v>4</v>
      </c>
      <c r="D4" s="369" t="s">
        <v>15</v>
      </c>
      <c r="E4" s="277" t="s">
        <v>39</v>
      </c>
      <c r="F4" s="277"/>
      <c r="G4" s="277"/>
      <c r="H4" s="277"/>
      <c r="I4" s="277"/>
      <c r="J4" s="277" t="s">
        <v>40</v>
      </c>
      <c r="K4" s="277"/>
      <c r="L4" s="277"/>
      <c r="M4" s="277"/>
      <c r="N4" s="300"/>
    </row>
    <row r="5" spans="3:17">
      <c r="C5" s="368"/>
      <c r="D5" s="370"/>
      <c r="E5" s="278" t="s">
        <v>41</v>
      </c>
      <c r="F5" s="279" t="s">
        <v>42</v>
      </c>
      <c r="G5" s="279" t="s">
        <v>43</v>
      </c>
      <c r="H5" s="279" t="s">
        <v>44</v>
      </c>
      <c r="I5" s="301" t="s">
        <v>45</v>
      </c>
      <c r="J5" s="278" t="s">
        <v>41</v>
      </c>
      <c r="K5" s="279" t="s">
        <v>42</v>
      </c>
      <c r="L5" s="279" t="s">
        <v>43</v>
      </c>
      <c r="M5" s="279" t="s">
        <v>44</v>
      </c>
      <c r="N5" s="302" t="s">
        <v>45</v>
      </c>
    </row>
    <row r="6" spans="3:17">
      <c r="C6" s="280"/>
      <c r="D6" s="281"/>
      <c r="E6" s="282"/>
      <c r="F6" s="282"/>
      <c r="G6" s="282"/>
      <c r="H6" s="282"/>
      <c r="I6" s="282"/>
      <c r="J6" s="303"/>
      <c r="K6" s="303"/>
      <c r="L6" s="303"/>
      <c r="M6" s="303"/>
      <c r="N6" s="304"/>
    </row>
    <row r="7" spans="3:17">
      <c r="C7" s="283" t="s">
        <v>1</v>
      </c>
      <c r="D7" s="284">
        <v>10</v>
      </c>
      <c r="E7" s="285">
        <f t="array" ref="E7">AVERAGE(IF(Input!$V$7:$V$880="Luar",Input!$W$7:$W$880))</f>
        <v>21.690166975881262</v>
      </c>
      <c r="F7" s="286">
        <f>MEDIAN(Input!$AI$7:$AI$880)</f>
        <v>22</v>
      </c>
      <c r="G7" s="286">
        <f>MODE(Input!$AI$7:$AI$880)</f>
        <v>22</v>
      </c>
      <c r="H7" s="286">
        <f t="array" ref="H7">MIN(IF(Input!$V$7:$V$880="Luar",Input!$W$7:$W$880))</f>
        <v>8</v>
      </c>
      <c r="I7" s="305">
        <f t="array" ref="I7">MAX(IF(Input!$V$7:$V$880="Luar",Input!$W$7:$W$880))</f>
        <v>30.5</v>
      </c>
      <c r="J7" s="285">
        <f t="array" ref="J7">AVERAGE(IF(Input!$V$7:$V$880="Dalam",Input!$W$7:$W$880))</f>
        <v>20.182432432432432</v>
      </c>
      <c r="K7" s="286">
        <f>MEDIAN(Input!$AJ$7:$AJ$880)</f>
        <v>20</v>
      </c>
      <c r="L7" s="286">
        <f>MODE(Input!$AJ$7:$AJ$880)</f>
        <v>20</v>
      </c>
      <c r="M7" s="286">
        <f t="array" ref="M7">MIN(IF(Input!$V$7:$V$880="Dalam",Input!$W$7:$W$880))</f>
        <v>11</v>
      </c>
      <c r="N7" s="306">
        <f t="array" ref="N7">MAX(IF(Input!$V$7:$V$880="Dalam",Input!$W$7:$W$880))</f>
        <v>34</v>
      </c>
      <c r="Q7" s="1" t="s">
        <v>46</v>
      </c>
    </row>
    <row r="8" spans="3:17">
      <c r="C8" s="287"/>
      <c r="D8" s="288">
        <v>11</v>
      </c>
      <c r="E8" s="289">
        <f t="array" ref="E8">AVERAGE(IF(Input!$N$7:$N$880="Luar",Input!$O$7:$O$880))</f>
        <v>21.367657342657346</v>
      </c>
      <c r="F8" s="290">
        <f>MEDIAN(Input!$AE$7:$AE$880)</f>
        <v>22</v>
      </c>
      <c r="G8" s="290">
        <f>MODE(Input!$AE$7:$AE$880)</f>
        <v>23</v>
      </c>
      <c r="H8" s="290">
        <f t="array" ref="H8">MIN(IF(Input!$N$7:$N$880="Luar",Input!$O$7:$O$880))</f>
        <v>2</v>
      </c>
      <c r="I8" s="307">
        <f t="array" ref="I8">MAX(IF(Input!$N$7:$N$880="Luar",Input!$O$7:$O$880))</f>
        <v>29</v>
      </c>
      <c r="J8" s="289">
        <f t="array" ref="J8">AVERAGE(IF(Input!$N$7:$N$880="Dalam",Input!$O$7:$O$880))</f>
        <v>18.035714285714285</v>
      </c>
      <c r="K8" s="290">
        <f>MEDIAN(Input!$AF$7:$AF$880)</f>
        <v>18</v>
      </c>
      <c r="L8" s="290">
        <f>MODE(Input!$AF$7:$AF$880)</f>
        <v>17</v>
      </c>
      <c r="M8" s="290">
        <f t="array" ref="M8">MIN(IF(Input!$N$7:$N$880="Dalam",Input!$O$7:$O$880))</f>
        <v>7</v>
      </c>
      <c r="N8" s="308">
        <f t="array" ref="N8">MAX(IF(Input!$N$7:$N$880="Dalam",Input!$O$7:$O$880))</f>
        <v>29</v>
      </c>
      <c r="Q8" s="1" t="s">
        <v>47</v>
      </c>
    </row>
    <row r="9" spans="3:17">
      <c r="C9" s="291"/>
      <c r="D9" s="292">
        <v>12</v>
      </c>
      <c r="E9" s="293">
        <f t="array" ref="E9">AVERAGE(IF(Input!$F$7:$F$880="Luar",Input!$G$7:$G$880))</f>
        <v>21.436363636363637</v>
      </c>
      <c r="F9" s="294">
        <f>MEDIAN(Input!$AA7:$AA$880)</f>
        <v>22</v>
      </c>
      <c r="G9" s="294">
        <f>MODE(Input!$AA$7:$AA$880)</f>
        <v>22</v>
      </c>
      <c r="H9" s="294">
        <f t="array" ref="H9">MIN(IF(Input!$F$7:$F$880="Luar",Input!$G$7:$G$880))</f>
        <v>9.5</v>
      </c>
      <c r="I9" s="309">
        <f t="array" ref="I9">MAX(IF(Input!$F$7:$F$880="Luar",Input!$G$7:$G$880))</f>
        <v>29</v>
      </c>
      <c r="J9" s="293">
        <f t="array" ref="J9">AVERAGE(IF(Input!$F$7:$F$880="Dalam",Input!$G$7:$G$880))</f>
        <v>18.365853658536587</v>
      </c>
      <c r="K9" s="294">
        <f>MEDIAN(Input!$AB$7:$AB$880)</f>
        <v>19</v>
      </c>
      <c r="L9" s="294">
        <f>MODE(Input!$AB$7:$AB$880)</f>
        <v>20</v>
      </c>
      <c r="M9" s="294">
        <f t="array" ref="M9">MIN(IF(Input!$F$7:$F$880="Dalam",Input!$G$7:$G$880))</f>
        <v>9</v>
      </c>
      <c r="N9" s="310">
        <f t="array" ref="N9">MAX(IF(Input!$F$7:$F$880="Dalam",Input!$G$7:$G$880))</f>
        <v>27</v>
      </c>
      <c r="Q9" s="1" t="s">
        <v>48</v>
      </c>
    </row>
    <row r="10" spans="3:17" ht="16.5">
      <c r="C10" s="295" t="s">
        <v>49</v>
      </c>
      <c r="D10" s="296"/>
      <c r="E10" s="297">
        <f>AVERAGE(E7:E9)</f>
        <v>21.498062651634083</v>
      </c>
      <c r="F10" s="298">
        <f>MEDIAN(Input!$AA$7:$AA$880,Input!$AE$7:$AE$880,Input!$AI$7:$AI$880)</f>
        <v>22</v>
      </c>
      <c r="G10" s="299">
        <f>MODE(Input!$AA$7:$AA$880,Input!$AE$7:$AE$880,Input!$AI$7:$AI$880)</f>
        <v>22</v>
      </c>
      <c r="H10" s="298">
        <f>MIN(H7:H9)</f>
        <v>2</v>
      </c>
      <c r="I10" s="311">
        <f>MAX(I7:I9)</f>
        <v>30.5</v>
      </c>
      <c r="J10" s="312">
        <f>AVERAGE(J7:J9)</f>
        <v>18.861333458894432</v>
      </c>
      <c r="K10" s="299">
        <f>MEDIAN(Input!$AB$7:$AB$880,Input!$AF$7:$AF$880,Input!$AJ$7:$AJ$880)</f>
        <v>19</v>
      </c>
      <c r="L10" s="299">
        <f>MODE(Input!$AB$7:$AB$880,Input!$AF$7:$AF$880,Input!$AJ$7:$AJ$880)</f>
        <v>20</v>
      </c>
      <c r="M10" s="299">
        <f>MIN(M7:M9)</f>
        <v>7</v>
      </c>
      <c r="N10" s="313">
        <f>MAX(N7:N9)</f>
        <v>34</v>
      </c>
      <c r="Q10" s="1" t="s">
        <v>50</v>
      </c>
    </row>
    <row r="11" spans="3:17">
      <c r="Q11" s="1" t="s">
        <v>51</v>
      </c>
    </row>
    <row r="12" spans="3:17">
      <c r="C12" s="275" t="s">
        <v>7</v>
      </c>
      <c r="Q12" s="1" t="s">
        <v>52</v>
      </c>
    </row>
    <row r="13" spans="3:17">
      <c r="C13" s="276" t="s">
        <v>38</v>
      </c>
    </row>
    <row r="14" spans="3:17">
      <c r="C14" s="367" t="s">
        <v>4</v>
      </c>
      <c r="D14" s="369" t="s">
        <v>15</v>
      </c>
      <c r="E14" s="277" t="s">
        <v>39</v>
      </c>
      <c r="F14" s="277"/>
      <c r="G14" s="277"/>
      <c r="H14" s="277"/>
      <c r="I14" s="277"/>
      <c r="J14" s="277" t="s">
        <v>40</v>
      </c>
      <c r="K14" s="277"/>
      <c r="L14" s="277"/>
      <c r="M14" s="277"/>
      <c r="N14" s="300"/>
    </row>
    <row r="15" spans="3:17">
      <c r="C15" s="368"/>
      <c r="D15" s="370"/>
      <c r="E15" s="278" t="s">
        <v>41</v>
      </c>
      <c r="F15" s="279" t="s">
        <v>42</v>
      </c>
      <c r="G15" s="279" t="s">
        <v>43</v>
      </c>
      <c r="H15" s="279" t="s">
        <v>44</v>
      </c>
      <c r="I15" s="301" t="s">
        <v>45</v>
      </c>
      <c r="J15" s="278" t="s">
        <v>41</v>
      </c>
      <c r="K15" s="279" t="s">
        <v>42</v>
      </c>
      <c r="L15" s="279" t="s">
        <v>43</v>
      </c>
      <c r="M15" s="279" t="s">
        <v>44</v>
      </c>
      <c r="N15" s="302" t="s">
        <v>45</v>
      </c>
    </row>
    <row r="16" spans="3:17">
      <c r="C16" s="280"/>
      <c r="D16" s="281"/>
      <c r="E16" s="282"/>
      <c r="F16" s="282"/>
      <c r="G16" s="282"/>
      <c r="H16" s="282"/>
      <c r="I16" s="282"/>
      <c r="J16" s="303"/>
      <c r="K16" s="303"/>
      <c r="L16" s="303"/>
      <c r="M16" s="303"/>
      <c r="N16" s="304"/>
    </row>
    <row r="17" spans="3:14">
      <c r="C17" s="283" t="s">
        <v>1</v>
      </c>
      <c r="D17" s="284">
        <v>10</v>
      </c>
      <c r="E17" s="285">
        <f t="array" ref="E17">AVERAGE(IF(Input!$V$7:$V$880="Luar",Input!$X$7:$X$880))</f>
        <v>236.44341372912803</v>
      </c>
      <c r="F17" s="286">
        <f>MEDIAN(Input!$AK$7:$AK$880)</f>
        <v>230</v>
      </c>
      <c r="G17" s="286">
        <f>MODE(Input!$AK$7:$AK$880)</f>
        <v>207</v>
      </c>
      <c r="H17" s="286">
        <f t="array" ref="H17">MIN(IF(Input!$V$7:$V$880="Luar",Input!$X$7:$X$880))</f>
        <v>81</v>
      </c>
      <c r="I17" s="305">
        <f t="array" ref="I17">MAX(IF(Input!$V$7:$V$880="Luar",Input!$X$7:$X$880))</f>
        <v>775</v>
      </c>
      <c r="J17" s="285">
        <f t="array" ref="J17">AVERAGE(IF(Input!$V$7:$V$880="Dalam",Input!$X$7:$X$880))</f>
        <v>201.57207207207207</v>
      </c>
      <c r="K17" s="286">
        <f>MEDIAN(Input!$AL$7:$AL$880)</f>
        <v>196.5</v>
      </c>
      <c r="L17" s="286">
        <f>MODE(Input!$AL$7:$AL$880)</f>
        <v>181</v>
      </c>
      <c r="M17" s="286">
        <f t="array" ref="M17">MIN(IF(Input!$V$7:$V$880="Dalam",Input!$X$7:$X$880))</f>
        <v>58</v>
      </c>
      <c r="N17" s="306">
        <f t="array" ref="N17">MAX(IF(Input!$V$7:$V$880="Dalam",Input!$X$7:$X$880))</f>
        <v>398</v>
      </c>
    </row>
    <row r="18" spans="3:14">
      <c r="C18" s="287"/>
      <c r="D18" s="288">
        <v>11</v>
      </c>
      <c r="E18" s="289">
        <f t="array" ref="E18">AVERAGE(IF(Input!$N$7:$N$880="Luar",Input!$P$7:$P$880))</f>
        <v>254.91958041958043</v>
      </c>
      <c r="F18" s="290">
        <f>MEDIAN(Input!$AG$7:$AG$880)</f>
        <v>235</v>
      </c>
      <c r="G18" s="290">
        <f>MODE(Input!$AG$7:$AG$880)</f>
        <v>181</v>
      </c>
      <c r="H18" s="290">
        <f t="array" ref="H18">MIN(IF(Input!$N$7:$N$880="Luar",Input!$P$7:$P$880))</f>
        <v>52</v>
      </c>
      <c r="I18" s="307">
        <f t="array" ref="I18">MAX(IF(Input!$N$7:$N$880="Luar",Input!$P$7:$P$880))</f>
        <v>3361</v>
      </c>
      <c r="J18" s="289">
        <f t="array" ref="J18">AVERAGE(IF(Input!$N$7:$N$880="Dalam",Input!$P$7:$P$880))</f>
        <v>185.71848739495798</v>
      </c>
      <c r="K18" s="290">
        <f>MEDIAN(Input!$AH$7:$AH$880)</f>
        <v>172.5</v>
      </c>
      <c r="L18" s="290">
        <f>MODE(Input!$AH$7:$AH$880)</f>
        <v>246</v>
      </c>
      <c r="M18" s="290">
        <f t="array" ref="M18">MIN(IF(Input!$N$7:$N$880="Dalam",Input!$P$7:$P$880))</f>
        <v>53</v>
      </c>
      <c r="N18" s="308">
        <f t="array" ref="N18">MAX(IF(Input!$N$7:$N$880="Dalam",Input!$P$7:$P$880))</f>
        <v>883</v>
      </c>
    </row>
    <row r="19" spans="3:14">
      <c r="C19" s="291"/>
      <c r="D19" s="292">
        <v>12</v>
      </c>
      <c r="E19" s="293">
        <f t="array" ref="E19">AVERAGE(IF(Input!$F$7:$F$880="Luar",Input!$H$7:$H$880))</f>
        <v>240.24848484848485</v>
      </c>
      <c r="F19" s="294">
        <f>MEDIAN(Input!$AC17:$AC$880)</f>
        <v>241</v>
      </c>
      <c r="G19" s="294">
        <f>MODE(Input!$AC$7:$AC$880)</f>
        <v>300</v>
      </c>
      <c r="H19" s="294">
        <f t="array" ref="H19">MIN(IF(Input!$F$7:$F$880="Luar",Input!$H$7:$H$880))</f>
        <v>64</v>
      </c>
      <c r="I19" s="309">
        <f t="array" ref="I19">MAX(IF(Input!$F$7:$F$880="Luar",Input!$H$7:$H$880))</f>
        <v>433</v>
      </c>
      <c r="J19" s="293">
        <f t="array" ref="J19">AVERAGE(IF(Input!$F$7:$F$880="Dalam",Input!$H$7:$H$880))</f>
        <v>190.46341463414635</v>
      </c>
      <c r="K19" s="294">
        <f>MEDIAN(Input!$AD$7:$AD$880)</f>
        <v>187.5</v>
      </c>
      <c r="L19" s="294">
        <f>MODE(Input!$AD$7:$AD$880)</f>
        <v>252</v>
      </c>
      <c r="M19" s="294">
        <f t="array" ref="M19">MIN(IF(Input!$F$7:$F$880="Dalam",Input!$H$7:$H$880))</f>
        <v>49</v>
      </c>
      <c r="N19" s="310">
        <f t="array" ref="N19">MAX(IF(Input!$F$7:$F$880="Dalam",Input!$H$7:$H$880))</f>
        <v>318</v>
      </c>
    </row>
    <row r="20" spans="3:14" ht="16.5">
      <c r="C20" s="295" t="s">
        <v>49</v>
      </c>
      <c r="D20" s="296"/>
      <c r="E20" s="297">
        <f>AVERAGE(E17:E19)</f>
        <v>243.87049299906445</v>
      </c>
      <c r="F20" s="298">
        <f>MEDIAN(Input!$AC$7:$AC$880,Input!$AG$7:$AG$880,Input!$AK$7:$AK$880)</f>
        <v>235.5</v>
      </c>
      <c r="G20" s="299">
        <f>MODE(Input!$AC$7:$AC$880,Input!$AG$7:$AG$880,Input!$AK$7:$AK$880)</f>
        <v>200</v>
      </c>
      <c r="H20" s="298">
        <f>MIN(H17:H19)</f>
        <v>52</v>
      </c>
      <c r="I20" s="311">
        <f>MAX(I17:I19)</f>
        <v>3361</v>
      </c>
      <c r="J20" s="312">
        <f>AVERAGE(J17:J19)</f>
        <v>192.58465803372545</v>
      </c>
      <c r="K20" s="299">
        <f>MEDIAN(Input!$AD$7:$AD$880,Input!$AH$7:$AH$880,Input!$AL$7:$AL$880)</f>
        <v>184.5</v>
      </c>
      <c r="L20" s="299">
        <f>MODE(Input!$AD$7:$AD$880,Input!$AH$7:$AH$880,Input!$AL$7:$AL$880)</f>
        <v>181</v>
      </c>
      <c r="M20" s="299">
        <f>MIN(M17:M19)</f>
        <v>49</v>
      </c>
      <c r="N20" s="313">
        <f>MAX(N17:N19)</f>
        <v>883</v>
      </c>
    </row>
    <row r="21" spans="3:14"/>
    <row r="22" spans="3:14" ht="9" customHeight="1"/>
  </sheetData>
  <mergeCells count="4">
    <mergeCell ref="C4:C5"/>
    <mergeCell ref="C14:C15"/>
    <mergeCell ref="D4:D5"/>
    <mergeCell ref="D14:D1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50"/>
  <sheetViews>
    <sheetView showGridLines="0" topLeftCell="A4" zoomScale="90" zoomScaleNormal="90" workbookViewId="0">
      <selection activeCell="B2" sqref="B2:XFD47"/>
    </sheetView>
  </sheetViews>
  <sheetFormatPr defaultColWidth="0" defaultRowHeight="13.5" zeroHeight="1"/>
  <cols>
    <col min="1" max="1" width="0.7109375" style="1" customWidth="1"/>
    <col min="2" max="2" width="5.5703125" style="1" customWidth="1"/>
    <col min="3" max="3" width="9.140625" style="1" customWidth="1"/>
    <col min="4" max="4" width="3.140625" style="1" customWidth="1"/>
    <col min="5" max="5" width="2.42578125" style="1" customWidth="1"/>
    <col min="6" max="6" width="5.140625" style="1" customWidth="1"/>
    <col min="7" max="9" width="8.85546875" style="1" customWidth="1"/>
    <col min="10" max="10" width="12.5703125" style="1" customWidth="1"/>
    <col min="11" max="11" width="1" style="1" customWidth="1"/>
    <col min="12" max="12" width="6.140625" style="1" customWidth="1"/>
    <col min="13" max="13" width="11.28515625" style="1" customWidth="1"/>
    <col min="14" max="14" width="3.28515625" style="1" customWidth="1"/>
    <col min="15" max="15" width="2.7109375" style="1" customWidth="1"/>
    <col min="16" max="16" width="5.140625" style="1" customWidth="1"/>
    <col min="17" max="19" width="9.140625" style="1" customWidth="1"/>
    <col min="20" max="20" width="12.7109375" style="1" customWidth="1"/>
    <col min="21" max="21" width="1.28515625" style="1" customWidth="1"/>
    <col min="22" max="22" width="15.140625" style="1" customWidth="1"/>
    <col min="23" max="23" width="7.28515625" style="1" customWidth="1"/>
    <col min="24" max="24" width="9.42578125" style="1" customWidth="1"/>
    <col min="25" max="25" width="2" style="1" customWidth="1"/>
    <col min="26" max="26" width="9.42578125" style="1" hidden="1" customWidth="1"/>
    <col min="27" max="27" width="18.28515625" style="1" hidden="1" customWidth="1"/>
    <col min="28" max="30" width="0" style="1" hidden="1" customWidth="1"/>
    <col min="31" max="16384" width="9.140625" style="1" hidden="1"/>
  </cols>
  <sheetData>
    <row r="1" spans="2:30" ht="6.75" customHeight="1"/>
    <row r="2" spans="2:30" ht="15.75">
      <c r="B2" s="29" t="s">
        <v>53</v>
      </c>
      <c r="C2" s="30"/>
      <c r="D2" s="30"/>
      <c r="E2" s="30"/>
      <c r="F2" s="30"/>
      <c r="G2" s="30"/>
      <c r="H2" s="30"/>
      <c r="I2" s="30"/>
      <c r="J2" s="92"/>
      <c r="L2" s="29" t="s">
        <v>54</v>
      </c>
      <c r="M2" s="30"/>
      <c r="N2" s="30"/>
      <c r="O2" s="30"/>
      <c r="P2" s="30"/>
      <c r="Q2" s="30"/>
      <c r="R2" s="30"/>
      <c r="S2" s="30"/>
      <c r="T2" s="92"/>
      <c r="V2" s="29" t="s">
        <v>55</v>
      </c>
      <c r="W2" s="204"/>
      <c r="X2" s="205"/>
    </row>
    <row r="3" spans="2:30" ht="6.75" customHeight="1">
      <c r="J3" s="182"/>
    </row>
    <row r="4" spans="2:30" ht="15" customHeight="1">
      <c r="B4" s="379" t="s">
        <v>5</v>
      </c>
      <c r="C4" s="380"/>
      <c r="D4" s="380"/>
      <c r="E4" s="381"/>
      <c r="F4" s="391" t="s">
        <v>56</v>
      </c>
      <c r="G4" s="136"/>
      <c r="H4" s="137" t="s">
        <v>57</v>
      </c>
      <c r="I4" s="183"/>
      <c r="J4" s="184" t="s">
        <v>58</v>
      </c>
      <c r="K4" s="185"/>
      <c r="L4" s="379" t="s">
        <v>5</v>
      </c>
      <c r="M4" s="380"/>
      <c r="N4" s="380"/>
      <c r="O4" s="381"/>
      <c r="P4" s="391" t="s">
        <v>56</v>
      </c>
      <c r="Q4" s="136"/>
      <c r="R4" s="137" t="s">
        <v>57</v>
      </c>
      <c r="S4" s="183"/>
      <c r="T4" s="206" t="s">
        <v>59</v>
      </c>
      <c r="V4" s="207" t="s">
        <v>60</v>
      </c>
      <c r="W4" s="208" t="s">
        <v>61</v>
      </c>
      <c r="X4" s="209">
        <v>5</v>
      </c>
    </row>
    <row r="5" spans="2:30" ht="15.75" customHeight="1">
      <c r="B5" s="382"/>
      <c r="C5" s="383"/>
      <c r="D5" s="383"/>
      <c r="E5" s="384"/>
      <c r="F5" s="392"/>
      <c r="G5" s="138" t="s">
        <v>62</v>
      </c>
      <c r="H5" s="139" t="s">
        <v>63</v>
      </c>
      <c r="I5" s="186" t="s">
        <v>64</v>
      </c>
      <c r="J5" s="187"/>
      <c r="K5" s="188"/>
      <c r="L5" s="382"/>
      <c r="M5" s="383"/>
      <c r="N5" s="383"/>
      <c r="O5" s="384"/>
      <c r="P5" s="392"/>
      <c r="Q5" s="138" t="s">
        <v>62</v>
      </c>
      <c r="R5" s="139" t="s">
        <v>63</v>
      </c>
      <c r="S5" s="186" t="s">
        <v>64</v>
      </c>
      <c r="T5" s="210"/>
      <c r="V5" s="211" t="s">
        <v>65</v>
      </c>
      <c r="W5" s="212" t="s">
        <v>61</v>
      </c>
      <c r="X5" s="213">
        <v>18</v>
      </c>
    </row>
    <row r="6" spans="2:30">
      <c r="B6" s="389" t="s">
        <v>49</v>
      </c>
      <c r="C6" s="140" t="s">
        <v>66</v>
      </c>
      <c r="D6" s="141"/>
      <c r="E6" s="142"/>
      <c r="F6" s="393" t="s">
        <v>67</v>
      </c>
      <c r="G6" s="393">
        <f>G$9+G$29</f>
        <v>2230</v>
      </c>
      <c r="H6" s="395">
        <f>H$9+H$29</f>
        <v>2112</v>
      </c>
      <c r="I6" s="385">
        <f>I$9+I$29</f>
        <v>1830</v>
      </c>
      <c r="J6" s="387">
        <f>SUM(G6:I6)</f>
        <v>6172</v>
      </c>
      <c r="L6" s="389" t="s">
        <v>68</v>
      </c>
      <c r="M6" s="140" t="s">
        <v>69</v>
      </c>
      <c r="N6" s="141"/>
      <c r="O6" s="142"/>
      <c r="P6" s="393" t="s">
        <v>70</v>
      </c>
      <c r="Q6" s="371">
        <f>Q9+Q29</f>
        <v>1</v>
      </c>
      <c r="R6" s="373">
        <f t="shared" ref="R6:S6" si="0">R9+R29</f>
        <v>1</v>
      </c>
      <c r="S6" s="375">
        <f t="shared" si="0"/>
        <v>0.99999999999999989</v>
      </c>
      <c r="T6" s="377">
        <f>J6/$J$6</f>
        <v>1</v>
      </c>
      <c r="V6" s="211" t="s">
        <v>71</v>
      </c>
      <c r="W6" s="212" t="s">
        <v>15</v>
      </c>
      <c r="X6" s="213">
        <v>9</v>
      </c>
    </row>
    <row r="7" spans="2:30">
      <c r="B7" s="390"/>
      <c r="C7" s="143" t="s">
        <v>72</v>
      </c>
      <c r="D7" s="144"/>
      <c r="E7" s="145"/>
      <c r="F7" s="394"/>
      <c r="G7" s="394"/>
      <c r="H7" s="396"/>
      <c r="I7" s="386"/>
      <c r="J7" s="388"/>
      <c r="L7" s="390"/>
      <c r="M7" s="143" t="s">
        <v>72</v>
      </c>
      <c r="N7" s="144"/>
      <c r="O7" s="145"/>
      <c r="P7" s="394"/>
      <c r="Q7" s="372"/>
      <c r="R7" s="374"/>
      <c r="S7" s="376"/>
      <c r="T7" s="378"/>
      <c r="V7" s="214" t="s">
        <v>73</v>
      </c>
      <c r="W7" s="215" t="s">
        <v>74</v>
      </c>
      <c r="X7" s="216">
        <f>X6*X5*X4</f>
        <v>810</v>
      </c>
    </row>
    <row r="8" spans="2:30">
      <c r="B8" s="146"/>
      <c r="C8" s="147"/>
      <c r="D8" s="147"/>
      <c r="E8" s="148"/>
      <c r="F8" s="149"/>
      <c r="G8" s="150" t="s">
        <v>75</v>
      </c>
      <c r="H8" s="151"/>
      <c r="I8" s="151"/>
      <c r="J8" s="189"/>
      <c r="L8" s="146"/>
      <c r="M8" s="147"/>
      <c r="N8" s="147"/>
      <c r="O8" s="148"/>
      <c r="P8" s="148"/>
      <c r="Q8" s="150" t="s">
        <v>76</v>
      </c>
      <c r="R8" s="151"/>
      <c r="S8" s="151"/>
      <c r="T8" s="189"/>
      <c r="V8" s="217"/>
      <c r="X8" s="218"/>
    </row>
    <row r="9" spans="2:30">
      <c r="B9" s="152"/>
      <c r="C9" s="153" t="s">
        <v>77</v>
      </c>
      <c r="D9" s="153"/>
      <c r="E9" s="154"/>
      <c r="F9" s="155" t="s">
        <v>67</v>
      </c>
      <c r="G9" s="156">
        <f>G10+G17</f>
        <v>1606</v>
      </c>
      <c r="H9" s="157">
        <f>H10+H17</f>
        <v>1699</v>
      </c>
      <c r="I9" s="190">
        <f>I10+I17</f>
        <v>1503</v>
      </c>
      <c r="J9" s="191">
        <f>SUM(G9:I9)</f>
        <v>4808</v>
      </c>
      <c r="L9" s="152"/>
      <c r="M9" s="153" t="s">
        <v>78</v>
      </c>
      <c r="N9" s="153"/>
      <c r="O9" s="154"/>
      <c r="P9" s="155" t="s">
        <v>70</v>
      </c>
      <c r="Q9" s="219">
        <f>Q10+Q17</f>
        <v>0.72017937219730943</v>
      </c>
      <c r="R9" s="220">
        <f t="shared" ref="R9:S9" si="1">R10+R17</f>
        <v>0.80445075757575768</v>
      </c>
      <c r="S9" s="221">
        <f t="shared" si="1"/>
        <v>0.82131147540983596</v>
      </c>
      <c r="T9" s="222">
        <f t="shared" ref="T9:T15" si="2">J9/$J$6</f>
        <v>0.77900194426441993</v>
      </c>
      <c r="V9" s="207" t="s">
        <v>79</v>
      </c>
      <c r="W9" s="208" t="s">
        <v>74</v>
      </c>
      <c r="X9" s="223">
        <v>10000</v>
      </c>
    </row>
    <row r="10" spans="2:30">
      <c r="B10" s="158"/>
      <c r="C10" s="159" t="s">
        <v>80</v>
      </c>
      <c r="D10" s="160"/>
      <c r="E10" s="161"/>
      <c r="F10" s="162" t="s">
        <v>67</v>
      </c>
      <c r="G10" s="163">
        <f>SUM(G11:G15)</f>
        <v>1436</v>
      </c>
      <c r="H10" s="164">
        <f>SUM(H11:H15)</f>
        <v>1508</v>
      </c>
      <c r="I10" s="192">
        <f>SUM(I11:I15)</f>
        <v>1198</v>
      </c>
      <c r="J10" s="193">
        <f>SUM(G10:I10)</f>
        <v>4142</v>
      </c>
      <c r="L10" s="158"/>
      <c r="M10" s="159" t="s">
        <v>81</v>
      </c>
      <c r="N10" s="160"/>
      <c r="O10" s="161"/>
      <c r="P10" s="162" t="s">
        <v>70</v>
      </c>
      <c r="Q10" s="224">
        <f>SUM(Q11:Q15)</f>
        <v>0.64394618834080719</v>
      </c>
      <c r="R10" s="225">
        <f t="shared" ref="R10:S10" si="3">SUM(R11:R15)</f>
        <v>0.7140151515151516</v>
      </c>
      <c r="S10" s="226">
        <f t="shared" si="3"/>
        <v>0.65464480874316933</v>
      </c>
      <c r="T10" s="227">
        <f t="shared" si="2"/>
        <v>0.67109526895657812</v>
      </c>
      <c r="V10" s="211" t="s">
        <v>82</v>
      </c>
      <c r="W10" s="212" t="s">
        <v>83</v>
      </c>
      <c r="X10" s="228">
        <f>X7/X9</f>
        <v>8.1000000000000003E-2</v>
      </c>
    </row>
    <row r="11" spans="2:30">
      <c r="B11" s="158"/>
      <c r="C11" s="159">
        <v>0</v>
      </c>
      <c r="D11" s="160" t="s">
        <v>84</v>
      </c>
      <c r="E11" s="165">
        <v>18</v>
      </c>
      <c r="F11" s="162" t="s">
        <v>67</v>
      </c>
      <c r="G11" s="166">
        <v>173</v>
      </c>
      <c r="H11" s="167">
        <v>74</v>
      </c>
      <c r="I11" s="194">
        <v>247</v>
      </c>
      <c r="J11" s="195">
        <f t="shared" ref="J11:J15" si="4">SUM(G11:I11)</f>
        <v>494</v>
      </c>
      <c r="L11" s="158"/>
      <c r="M11" s="159">
        <v>0</v>
      </c>
      <c r="N11" s="160" t="s">
        <v>84</v>
      </c>
      <c r="O11" s="165">
        <v>18</v>
      </c>
      <c r="P11" s="162" t="s">
        <v>70</v>
      </c>
      <c r="Q11" s="53">
        <f>G11/$G$6</f>
        <v>7.7578475336322866E-2</v>
      </c>
      <c r="R11" s="105">
        <f>H11/$H$6</f>
        <v>3.5037878787878785E-2</v>
      </c>
      <c r="S11" s="106">
        <f>I11/$I$6</f>
        <v>0.13497267759562842</v>
      </c>
      <c r="T11" s="107">
        <f t="shared" si="2"/>
        <v>8.0038885288399225E-2</v>
      </c>
      <c r="V11" s="214" t="s">
        <v>85</v>
      </c>
      <c r="W11" s="215" t="s">
        <v>86</v>
      </c>
      <c r="X11" s="229">
        <f>$J$6/$X$10</f>
        <v>76197.530864197528</v>
      </c>
    </row>
    <row r="12" spans="2:30">
      <c r="B12" s="158"/>
      <c r="C12" s="159" t="s">
        <v>87</v>
      </c>
      <c r="D12" s="160" t="s">
        <v>84</v>
      </c>
      <c r="E12" s="165">
        <v>24</v>
      </c>
      <c r="F12" s="162" t="s">
        <v>67</v>
      </c>
      <c r="G12" s="166">
        <v>1007</v>
      </c>
      <c r="H12" s="167">
        <v>632</v>
      </c>
      <c r="I12" s="194">
        <v>786</v>
      </c>
      <c r="J12" s="195">
        <f t="shared" si="4"/>
        <v>2425</v>
      </c>
      <c r="L12" s="158"/>
      <c r="M12" s="159" t="s">
        <v>87</v>
      </c>
      <c r="N12" s="160" t="s">
        <v>84</v>
      </c>
      <c r="O12" s="165">
        <v>24</v>
      </c>
      <c r="P12" s="162" t="s">
        <v>70</v>
      </c>
      <c r="Q12" s="230">
        <f t="shared" ref="Q12:Q14" si="5">G12/$G$6</f>
        <v>0.4515695067264574</v>
      </c>
      <c r="R12" s="231">
        <f t="shared" ref="R12:R15" si="6">H12/$H$6</f>
        <v>0.29924242424242425</v>
      </c>
      <c r="S12" s="232">
        <f t="shared" ref="S12:S15" si="7">I12/$I$6</f>
        <v>0.42950819672131146</v>
      </c>
      <c r="T12" s="233">
        <f t="shared" si="2"/>
        <v>0.39290343486714191</v>
      </c>
      <c r="V12" s="217"/>
      <c r="X12" s="218"/>
    </row>
    <row r="13" spans="2:30">
      <c r="B13" s="158"/>
      <c r="C13" s="159" t="s">
        <v>88</v>
      </c>
      <c r="D13" s="160" t="s">
        <v>84</v>
      </c>
      <c r="E13" s="165">
        <v>33</v>
      </c>
      <c r="F13" s="162" t="s">
        <v>67</v>
      </c>
      <c r="G13" s="166">
        <v>256</v>
      </c>
      <c r="H13" s="167">
        <v>801</v>
      </c>
      <c r="I13" s="194">
        <v>165</v>
      </c>
      <c r="J13" s="195">
        <f t="shared" si="4"/>
        <v>1222</v>
      </c>
      <c r="L13" s="158"/>
      <c r="M13" s="159" t="s">
        <v>88</v>
      </c>
      <c r="N13" s="160" t="s">
        <v>84</v>
      </c>
      <c r="O13" s="165">
        <v>33</v>
      </c>
      <c r="P13" s="162" t="s">
        <v>70</v>
      </c>
      <c r="Q13" s="230">
        <f t="shared" si="5"/>
        <v>0.11479820627802691</v>
      </c>
      <c r="R13" s="231">
        <f t="shared" si="6"/>
        <v>0.37926136363636365</v>
      </c>
      <c r="S13" s="232">
        <f t="shared" si="7"/>
        <v>9.0163934426229511E-2</v>
      </c>
      <c r="T13" s="233">
        <f t="shared" si="2"/>
        <v>0.19799092676604019</v>
      </c>
      <c r="V13" s="234" t="s">
        <v>89</v>
      </c>
      <c r="W13" s="235"/>
      <c r="X13" s="236"/>
    </row>
    <row r="14" spans="2:30">
      <c r="B14" s="158"/>
      <c r="C14" s="159" t="s">
        <v>90</v>
      </c>
      <c r="D14" s="160" t="s">
        <v>84</v>
      </c>
      <c r="E14" s="165">
        <v>38</v>
      </c>
      <c r="F14" s="162" t="s">
        <v>67</v>
      </c>
      <c r="G14" s="166">
        <v>0</v>
      </c>
      <c r="H14" s="167">
        <v>1</v>
      </c>
      <c r="I14" s="194">
        <v>0</v>
      </c>
      <c r="J14" s="195">
        <f t="shared" si="4"/>
        <v>1</v>
      </c>
      <c r="L14" s="158"/>
      <c r="M14" s="159" t="s">
        <v>90</v>
      </c>
      <c r="N14" s="160" t="s">
        <v>84</v>
      </c>
      <c r="O14" s="165">
        <v>38</v>
      </c>
      <c r="P14" s="162" t="s">
        <v>70</v>
      </c>
      <c r="Q14" s="230">
        <f t="shared" si="5"/>
        <v>0</v>
      </c>
      <c r="R14" s="231">
        <f t="shared" si="6"/>
        <v>4.734848484848485E-4</v>
      </c>
      <c r="S14" s="232">
        <f t="shared" si="7"/>
        <v>0</v>
      </c>
      <c r="T14" s="233">
        <f t="shared" si="2"/>
        <v>1.6202203499675956E-4</v>
      </c>
      <c r="V14" s="207" t="s">
        <v>91</v>
      </c>
      <c r="W14" s="208" t="s">
        <v>70</v>
      </c>
      <c r="X14" s="237">
        <f>'Coppy PPT'!K6</f>
        <v>0.67109526895657801</v>
      </c>
    </row>
    <row r="15" spans="2:30">
      <c r="B15" s="158"/>
      <c r="C15" s="159" t="s">
        <v>92</v>
      </c>
      <c r="D15" s="160">
        <v>38</v>
      </c>
      <c r="E15" s="165"/>
      <c r="F15" s="162" t="s">
        <v>67</v>
      </c>
      <c r="G15" s="168">
        <v>0</v>
      </c>
      <c r="H15" s="169">
        <v>0</v>
      </c>
      <c r="I15" s="196">
        <v>0</v>
      </c>
      <c r="J15" s="197">
        <f t="shared" si="4"/>
        <v>0</v>
      </c>
      <c r="L15" s="158"/>
      <c r="M15" s="159" t="s">
        <v>92</v>
      </c>
      <c r="N15" s="160">
        <v>38</v>
      </c>
      <c r="O15" s="198"/>
      <c r="P15" s="162" t="s">
        <v>70</v>
      </c>
      <c r="Q15" s="238">
        <f>G15/$G$6</f>
        <v>0</v>
      </c>
      <c r="R15" s="239">
        <f t="shared" si="6"/>
        <v>0</v>
      </c>
      <c r="S15" s="240">
        <f t="shared" si="7"/>
        <v>0</v>
      </c>
      <c r="T15" s="241">
        <f t="shared" si="2"/>
        <v>0</v>
      </c>
      <c r="V15" s="211" t="s">
        <v>93</v>
      </c>
      <c r="W15" s="212" t="s">
        <v>70</v>
      </c>
      <c r="X15" s="242">
        <f>'Coppy PPT'!K25</f>
        <v>0.1958846403110823</v>
      </c>
      <c r="AB15" s="271"/>
    </row>
    <row r="16" spans="2:30">
      <c r="B16" s="158"/>
      <c r="C16" s="160"/>
      <c r="D16" s="160"/>
      <c r="E16" s="161"/>
      <c r="F16" s="165"/>
      <c r="G16" s="150" t="s">
        <v>94</v>
      </c>
      <c r="H16" s="151"/>
      <c r="I16" s="151"/>
      <c r="J16" s="189"/>
      <c r="L16" s="158"/>
      <c r="M16" s="160"/>
      <c r="N16" s="160"/>
      <c r="O16" s="161"/>
      <c r="P16" s="165"/>
      <c r="Q16" s="150" t="s">
        <v>95</v>
      </c>
      <c r="R16" s="151"/>
      <c r="S16" s="151"/>
      <c r="T16" s="189"/>
      <c r="V16" s="214" t="s">
        <v>96</v>
      </c>
      <c r="W16" s="215" t="s">
        <v>70</v>
      </c>
      <c r="X16" s="243">
        <f>SUM(X14:X15)</f>
        <v>0.86697990926766033</v>
      </c>
      <c r="AB16" s="272"/>
      <c r="AC16" s="273"/>
      <c r="AD16" s="274"/>
    </row>
    <row r="17" spans="2:30">
      <c r="B17" s="158"/>
      <c r="C17" s="159" t="s">
        <v>97</v>
      </c>
      <c r="D17" s="160"/>
      <c r="E17" s="161"/>
      <c r="F17" s="162" t="s">
        <v>67</v>
      </c>
      <c r="G17" s="170">
        <f>SUM(G18:G27)</f>
        <v>170</v>
      </c>
      <c r="H17" s="171">
        <f>SUM(H18:H27)</f>
        <v>191</v>
      </c>
      <c r="I17" s="199">
        <f>SUM(I18:I27)</f>
        <v>305</v>
      </c>
      <c r="J17" s="200">
        <f t="shared" ref="J17:J27" si="8">SUM(G17:I17)</f>
        <v>666</v>
      </c>
      <c r="L17" s="158"/>
      <c r="M17" s="159" t="s">
        <v>98</v>
      </c>
      <c r="N17" s="160"/>
      <c r="O17" s="161"/>
      <c r="P17" s="162" t="s">
        <v>70</v>
      </c>
      <c r="Q17" s="244">
        <f>SUM(Q18:Q27)</f>
        <v>7.6233183856502226E-2</v>
      </c>
      <c r="R17" s="245">
        <f t="shared" ref="R17:S17" si="9">SUM(R18:R27)</f>
        <v>9.0435606060606077E-2</v>
      </c>
      <c r="S17" s="246">
        <f t="shared" si="9"/>
        <v>0.16666666666666666</v>
      </c>
      <c r="T17" s="247">
        <f t="shared" ref="T17:T27" si="10">J17/$J$6</f>
        <v>0.10790667530784187</v>
      </c>
      <c r="V17" s="217"/>
      <c r="X17" s="218"/>
      <c r="AB17" s="272"/>
      <c r="AC17" s="273"/>
      <c r="AD17" s="274"/>
    </row>
    <row r="18" spans="2:30">
      <c r="B18" s="158"/>
      <c r="C18" s="160"/>
      <c r="D18" s="160" t="s">
        <v>36</v>
      </c>
      <c r="E18" s="161"/>
      <c r="F18" s="162" t="s">
        <v>67</v>
      </c>
      <c r="G18" s="166">
        <v>4</v>
      </c>
      <c r="H18" s="167">
        <v>11</v>
      </c>
      <c r="I18" s="194">
        <v>19</v>
      </c>
      <c r="J18" s="195">
        <f t="shared" si="8"/>
        <v>34</v>
      </c>
      <c r="L18" s="158"/>
      <c r="M18" s="160"/>
      <c r="N18" s="160" t="s">
        <v>36</v>
      </c>
      <c r="O18" s="161"/>
      <c r="P18" s="162" t="s">
        <v>70</v>
      </c>
      <c r="Q18" s="53">
        <f>G18/$G$6</f>
        <v>1.7937219730941704E-3</v>
      </c>
      <c r="R18" s="105">
        <f t="shared" ref="R18:R27" si="11">H18/$H$6</f>
        <v>5.208333333333333E-3</v>
      </c>
      <c r="S18" s="106">
        <f t="shared" ref="S18:S27" si="12">I18/$I$6</f>
        <v>1.0382513661202186E-2</v>
      </c>
      <c r="T18" s="107">
        <f t="shared" si="10"/>
        <v>5.5087491898898246E-3</v>
      </c>
      <c r="V18" s="234" t="s">
        <v>85</v>
      </c>
      <c r="W18" s="235"/>
      <c r="X18" s="236"/>
      <c r="AB18" s="272"/>
      <c r="AC18" s="273"/>
      <c r="AD18" s="274"/>
    </row>
    <row r="19" spans="2:30">
      <c r="B19" s="158"/>
      <c r="C19" s="160"/>
      <c r="D19" s="160" t="s">
        <v>25</v>
      </c>
      <c r="E19" s="161"/>
      <c r="F19" s="162" t="s">
        <v>67</v>
      </c>
      <c r="G19" s="166">
        <v>12</v>
      </c>
      <c r="H19" s="167">
        <v>14</v>
      </c>
      <c r="I19" s="194">
        <v>20</v>
      </c>
      <c r="J19" s="195">
        <f t="shared" si="8"/>
        <v>46</v>
      </c>
      <c r="L19" s="158"/>
      <c r="M19" s="160"/>
      <c r="N19" s="160" t="s">
        <v>25</v>
      </c>
      <c r="O19" s="161"/>
      <c r="P19" s="162" t="s">
        <v>70</v>
      </c>
      <c r="Q19" s="53">
        <f t="shared" ref="Q19:Q27" si="13">G19/$G$6</f>
        <v>5.3811659192825115E-3</v>
      </c>
      <c r="R19" s="105">
        <f t="shared" si="11"/>
        <v>6.628787878787879E-3</v>
      </c>
      <c r="S19" s="106">
        <f t="shared" si="12"/>
        <v>1.092896174863388E-2</v>
      </c>
      <c r="T19" s="107">
        <f t="shared" si="10"/>
        <v>7.4530136098509394E-3</v>
      </c>
      <c r="V19" s="207" t="s">
        <v>91</v>
      </c>
      <c r="W19" s="208" t="s">
        <v>86</v>
      </c>
      <c r="X19" s="248">
        <f>X14*$X$11</f>
        <v>51135.802469135793</v>
      </c>
    </row>
    <row r="20" spans="2:30">
      <c r="B20" s="158"/>
      <c r="C20" s="160"/>
      <c r="D20" s="160" t="s">
        <v>33</v>
      </c>
      <c r="E20" s="161"/>
      <c r="F20" s="162" t="s">
        <v>67</v>
      </c>
      <c r="G20" s="166">
        <v>2</v>
      </c>
      <c r="H20" s="167">
        <v>1</v>
      </c>
      <c r="I20" s="194">
        <v>2</v>
      </c>
      <c r="J20" s="195">
        <f t="shared" si="8"/>
        <v>5</v>
      </c>
      <c r="L20" s="158"/>
      <c r="M20" s="160"/>
      <c r="N20" s="160" t="s">
        <v>33</v>
      </c>
      <c r="O20" s="161"/>
      <c r="P20" s="162" t="s">
        <v>70</v>
      </c>
      <c r="Q20" s="53">
        <f t="shared" si="13"/>
        <v>8.9686098654708521E-4</v>
      </c>
      <c r="R20" s="105">
        <f t="shared" si="11"/>
        <v>4.734848484848485E-4</v>
      </c>
      <c r="S20" s="106">
        <f t="shared" si="12"/>
        <v>1.092896174863388E-3</v>
      </c>
      <c r="T20" s="107">
        <f t="shared" si="10"/>
        <v>8.101101749837978E-4</v>
      </c>
      <c r="V20" s="211" t="s">
        <v>93</v>
      </c>
      <c r="W20" s="212" t="s">
        <v>86</v>
      </c>
      <c r="X20" s="249">
        <f t="shared" ref="X20:X21" si="14">X15*$X$11</f>
        <v>14925.925925925925</v>
      </c>
    </row>
    <row r="21" spans="2:30">
      <c r="B21" s="158"/>
      <c r="C21" s="160"/>
      <c r="D21" s="160" t="s">
        <v>35</v>
      </c>
      <c r="E21" s="161"/>
      <c r="F21" s="162" t="s">
        <v>67</v>
      </c>
      <c r="G21" s="166">
        <v>5</v>
      </c>
      <c r="H21" s="167">
        <v>7</v>
      </c>
      <c r="I21" s="194">
        <v>2</v>
      </c>
      <c r="J21" s="195">
        <f t="shared" si="8"/>
        <v>14</v>
      </c>
      <c r="L21" s="158"/>
      <c r="M21" s="160"/>
      <c r="N21" s="160" t="s">
        <v>35</v>
      </c>
      <c r="O21" s="161"/>
      <c r="P21" s="162" t="s">
        <v>70</v>
      </c>
      <c r="Q21" s="53">
        <f t="shared" si="13"/>
        <v>2.242152466367713E-3</v>
      </c>
      <c r="R21" s="105">
        <f t="shared" si="11"/>
        <v>3.3143939393939395E-3</v>
      </c>
      <c r="S21" s="106">
        <f t="shared" si="12"/>
        <v>1.092896174863388E-3</v>
      </c>
      <c r="T21" s="107">
        <f t="shared" si="10"/>
        <v>2.2683084899546339E-3</v>
      </c>
      <c r="V21" s="214" t="s">
        <v>96</v>
      </c>
      <c r="W21" s="215" t="s">
        <v>86</v>
      </c>
      <c r="X21" s="250">
        <f t="shared" si="14"/>
        <v>66061.728395061727</v>
      </c>
    </row>
    <row r="22" spans="2:30">
      <c r="B22" s="158"/>
      <c r="C22" s="160"/>
      <c r="D22" s="160" t="s">
        <v>24</v>
      </c>
      <c r="E22" s="161"/>
      <c r="F22" s="162" t="s">
        <v>67</v>
      </c>
      <c r="G22" s="166">
        <v>65</v>
      </c>
      <c r="H22" s="167">
        <v>110</v>
      </c>
      <c r="I22" s="194">
        <v>202</v>
      </c>
      <c r="J22" s="195">
        <f t="shared" si="8"/>
        <v>377</v>
      </c>
      <c r="L22" s="158"/>
      <c r="M22" s="160"/>
      <c r="N22" s="160" t="s">
        <v>24</v>
      </c>
      <c r="O22" s="161"/>
      <c r="P22" s="162" t="s">
        <v>70</v>
      </c>
      <c r="Q22" s="53">
        <f t="shared" si="13"/>
        <v>2.914798206278027E-2</v>
      </c>
      <c r="R22" s="105">
        <f t="shared" si="11"/>
        <v>5.2083333333333336E-2</v>
      </c>
      <c r="S22" s="106">
        <f t="shared" si="12"/>
        <v>0.11038251366120219</v>
      </c>
      <c r="T22" s="107">
        <f t="shared" si="10"/>
        <v>6.1082307193778357E-2</v>
      </c>
      <c r="V22" s="217"/>
      <c r="X22" s="218"/>
    </row>
    <row r="23" spans="2:30">
      <c r="B23" s="158"/>
      <c r="C23" s="160"/>
      <c r="D23" s="160" t="s">
        <v>34</v>
      </c>
      <c r="E23" s="161"/>
      <c r="F23" s="162" t="s">
        <v>67</v>
      </c>
      <c r="G23" s="166">
        <v>1</v>
      </c>
      <c r="H23" s="167">
        <v>1</v>
      </c>
      <c r="I23" s="194">
        <v>0</v>
      </c>
      <c r="J23" s="195">
        <f t="shared" si="8"/>
        <v>2</v>
      </c>
      <c r="L23" s="158"/>
      <c r="M23" s="160"/>
      <c r="N23" s="160" t="s">
        <v>34</v>
      </c>
      <c r="O23" s="161"/>
      <c r="P23" s="162" t="s">
        <v>70</v>
      </c>
      <c r="Q23" s="53">
        <f t="shared" si="13"/>
        <v>4.4843049327354261E-4</v>
      </c>
      <c r="R23" s="105">
        <f t="shared" si="11"/>
        <v>4.734848484848485E-4</v>
      </c>
      <c r="S23" s="106">
        <f t="shared" si="12"/>
        <v>0</v>
      </c>
      <c r="T23" s="107">
        <f t="shared" si="10"/>
        <v>3.2404406999351912E-4</v>
      </c>
      <c r="V23" s="251" t="s">
        <v>99</v>
      </c>
      <c r="W23" s="252" t="s">
        <v>86</v>
      </c>
      <c r="X23" s="253">
        <v>74147</v>
      </c>
    </row>
    <row r="24" spans="2:30">
      <c r="B24" s="158"/>
      <c r="C24" s="160"/>
      <c r="D24" s="160" t="s">
        <v>26</v>
      </c>
      <c r="E24" s="161"/>
      <c r="F24" s="162" t="s">
        <v>67</v>
      </c>
      <c r="G24" s="166">
        <v>1</v>
      </c>
      <c r="H24" s="167">
        <v>20</v>
      </c>
      <c r="I24" s="194">
        <v>4</v>
      </c>
      <c r="J24" s="195">
        <f t="shared" si="8"/>
        <v>25</v>
      </c>
      <c r="L24" s="158"/>
      <c r="M24" s="160"/>
      <c r="N24" s="160" t="s">
        <v>26</v>
      </c>
      <c r="O24" s="161"/>
      <c r="P24" s="162" t="s">
        <v>70</v>
      </c>
      <c r="Q24" s="53">
        <f t="shared" si="13"/>
        <v>4.4843049327354261E-4</v>
      </c>
      <c r="R24" s="105">
        <f t="shared" si="11"/>
        <v>9.46969696969697E-3</v>
      </c>
      <c r="S24" s="106">
        <f t="shared" si="12"/>
        <v>2.185792349726776E-3</v>
      </c>
      <c r="T24" s="107">
        <f t="shared" si="10"/>
        <v>4.0505508749189888E-3</v>
      </c>
      <c r="V24" s="217"/>
      <c r="X24" s="218"/>
    </row>
    <row r="25" spans="2:30">
      <c r="B25" s="158"/>
      <c r="C25" s="160"/>
      <c r="D25" s="160" t="s">
        <v>30</v>
      </c>
      <c r="E25" s="161"/>
      <c r="F25" s="162" t="s">
        <v>67</v>
      </c>
      <c r="G25" s="166">
        <v>5</v>
      </c>
      <c r="H25" s="167">
        <v>0</v>
      </c>
      <c r="I25" s="194">
        <v>0</v>
      </c>
      <c r="J25" s="195">
        <f t="shared" si="8"/>
        <v>5</v>
      </c>
      <c r="L25" s="158"/>
      <c r="M25" s="160"/>
      <c r="N25" s="160" t="s">
        <v>30</v>
      </c>
      <c r="O25" s="161"/>
      <c r="P25" s="162" t="s">
        <v>70</v>
      </c>
      <c r="Q25" s="53">
        <f t="shared" si="13"/>
        <v>2.242152466367713E-3</v>
      </c>
      <c r="R25" s="105">
        <f t="shared" si="11"/>
        <v>0</v>
      </c>
      <c r="S25" s="106">
        <f t="shared" si="12"/>
        <v>0</v>
      </c>
      <c r="T25" s="107">
        <f t="shared" si="10"/>
        <v>8.101101749837978E-4</v>
      </c>
      <c r="V25" s="234" t="s">
        <v>100</v>
      </c>
      <c r="W25" s="235"/>
      <c r="X25" s="236"/>
    </row>
    <row r="26" spans="2:30">
      <c r="B26" s="158"/>
      <c r="C26" s="160"/>
      <c r="D26" s="160" t="s">
        <v>22</v>
      </c>
      <c r="E26" s="161"/>
      <c r="F26" s="162" t="s">
        <v>67</v>
      </c>
      <c r="G26" s="166">
        <v>73</v>
      </c>
      <c r="H26" s="167">
        <v>27</v>
      </c>
      <c r="I26" s="194">
        <v>56</v>
      </c>
      <c r="J26" s="195">
        <f t="shared" si="8"/>
        <v>156</v>
      </c>
      <c r="L26" s="158"/>
      <c r="M26" s="160"/>
      <c r="N26" s="160" t="s">
        <v>22</v>
      </c>
      <c r="O26" s="161"/>
      <c r="P26" s="162" t="s">
        <v>70</v>
      </c>
      <c r="Q26" s="53">
        <f t="shared" si="13"/>
        <v>3.2735426008968609E-2</v>
      </c>
      <c r="R26" s="105">
        <f t="shared" si="11"/>
        <v>1.278409090909091E-2</v>
      </c>
      <c r="S26" s="106">
        <f t="shared" si="12"/>
        <v>3.0601092896174863E-2</v>
      </c>
      <c r="T26" s="107">
        <f t="shared" si="10"/>
        <v>2.5275437459494492E-2</v>
      </c>
      <c r="V26" s="207" t="s">
        <v>91</v>
      </c>
      <c r="W26" s="208" t="s">
        <v>83</v>
      </c>
      <c r="X26" s="254">
        <f>X19/$X$23</f>
        <v>0.68965436860743923</v>
      </c>
    </row>
    <row r="27" spans="2:30">
      <c r="B27" s="172"/>
      <c r="C27" s="173"/>
      <c r="D27" s="173" t="s">
        <v>29</v>
      </c>
      <c r="E27" s="174"/>
      <c r="F27" s="175" t="s">
        <v>67</v>
      </c>
      <c r="G27" s="168">
        <v>2</v>
      </c>
      <c r="H27" s="169">
        <v>0</v>
      </c>
      <c r="I27" s="196">
        <v>0</v>
      </c>
      <c r="J27" s="197">
        <f t="shared" si="8"/>
        <v>2</v>
      </c>
      <c r="L27" s="172"/>
      <c r="M27" s="173"/>
      <c r="N27" s="173" t="s">
        <v>29</v>
      </c>
      <c r="O27" s="174"/>
      <c r="P27" s="175" t="s">
        <v>70</v>
      </c>
      <c r="Q27" s="255">
        <f t="shared" si="13"/>
        <v>8.9686098654708521E-4</v>
      </c>
      <c r="R27" s="256">
        <f t="shared" si="11"/>
        <v>0</v>
      </c>
      <c r="S27" s="257">
        <f t="shared" si="12"/>
        <v>0</v>
      </c>
      <c r="T27" s="258">
        <f t="shared" si="10"/>
        <v>3.2404406999351912E-4</v>
      </c>
      <c r="V27" s="211" t="s">
        <v>93</v>
      </c>
      <c r="W27" s="212" t="s">
        <v>83</v>
      </c>
      <c r="X27" s="259">
        <f t="shared" ref="X27:X28" si="15">X20/$X$23</f>
        <v>0.20130181835982475</v>
      </c>
    </row>
    <row r="28" spans="2:30">
      <c r="B28" s="146"/>
      <c r="C28" s="147"/>
      <c r="D28" s="147"/>
      <c r="E28" s="148"/>
      <c r="F28" s="148"/>
      <c r="G28" s="150" t="s">
        <v>101</v>
      </c>
      <c r="H28" s="151"/>
      <c r="I28" s="151"/>
      <c r="J28" s="189"/>
      <c r="L28" s="146"/>
      <c r="M28" s="147"/>
      <c r="N28" s="147"/>
      <c r="O28" s="148"/>
      <c r="P28" s="149"/>
      <c r="Q28" s="150" t="s">
        <v>102</v>
      </c>
      <c r="R28" s="151"/>
      <c r="S28" s="151"/>
      <c r="T28" s="189"/>
      <c r="V28" s="260" t="s">
        <v>96</v>
      </c>
      <c r="W28" s="261" t="s">
        <v>83</v>
      </c>
      <c r="X28" s="262">
        <f t="shared" si="15"/>
        <v>0.89095618696726409</v>
      </c>
    </row>
    <row r="29" spans="2:30">
      <c r="B29" s="152"/>
      <c r="C29" s="153" t="s">
        <v>72</v>
      </c>
      <c r="D29" s="153"/>
      <c r="E29" s="154"/>
      <c r="F29" s="155" t="s">
        <v>67</v>
      </c>
      <c r="G29" s="156">
        <f>G30+G37</f>
        <v>624</v>
      </c>
      <c r="H29" s="157">
        <f>H30+H37</f>
        <v>413</v>
      </c>
      <c r="I29" s="190">
        <f>I30+I37</f>
        <v>327</v>
      </c>
      <c r="J29" s="191">
        <f t="shared" ref="J29:J35" si="16">SUM(G29:I29)</f>
        <v>1364</v>
      </c>
      <c r="L29" s="152"/>
      <c r="M29" s="153" t="s">
        <v>103</v>
      </c>
      <c r="N29" s="153"/>
      <c r="O29" s="154"/>
      <c r="P29" s="155" t="s">
        <v>70</v>
      </c>
      <c r="Q29" s="263">
        <f>Q30+Q37</f>
        <v>0.27982062780269057</v>
      </c>
      <c r="R29" s="264">
        <f t="shared" ref="R29:S29" si="17">R30+R37</f>
        <v>0.19554924242424243</v>
      </c>
      <c r="S29" s="265">
        <f t="shared" si="17"/>
        <v>0.17868852459016396</v>
      </c>
      <c r="T29" s="266">
        <f t="shared" ref="T29:T35" si="18">J29/$J$6</f>
        <v>0.22099805573558004</v>
      </c>
    </row>
    <row r="30" spans="2:30">
      <c r="B30" s="158"/>
      <c r="C30" s="159" t="s">
        <v>80</v>
      </c>
      <c r="D30" s="160"/>
      <c r="E30" s="161"/>
      <c r="F30" s="162" t="s">
        <v>67</v>
      </c>
      <c r="G30" s="163">
        <f>SUM(G31:G35)</f>
        <v>563</v>
      </c>
      <c r="H30" s="164">
        <f>SUM(H31:H35)</f>
        <v>381</v>
      </c>
      <c r="I30" s="192">
        <f>SUM(I31:I35)</f>
        <v>265</v>
      </c>
      <c r="J30" s="193">
        <f t="shared" si="16"/>
        <v>1209</v>
      </c>
      <c r="L30" s="158"/>
      <c r="M30" s="159" t="s">
        <v>81</v>
      </c>
      <c r="N30" s="160"/>
      <c r="O30" s="161"/>
      <c r="P30" s="162" t="s">
        <v>70</v>
      </c>
      <c r="Q30" s="224">
        <f>SUM(Q31:Q35)</f>
        <v>0.25246636771300446</v>
      </c>
      <c r="R30" s="225">
        <f t="shared" ref="R30:S30" si="19">SUM(R31:R35)</f>
        <v>0.18039772727272729</v>
      </c>
      <c r="S30" s="226">
        <f t="shared" si="19"/>
        <v>0.14480874316939893</v>
      </c>
      <c r="T30" s="227">
        <f t="shared" si="18"/>
        <v>0.1958846403110823</v>
      </c>
    </row>
    <row r="31" spans="2:30">
      <c r="B31" s="158"/>
      <c r="C31" s="159">
        <v>0</v>
      </c>
      <c r="D31" s="160" t="s">
        <v>84</v>
      </c>
      <c r="E31" s="165">
        <v>18</v>
      </c>
      <c r="F31" s="162" t="s">
        <v>67</v>
      </c>
      <c r="G31" s="166">
        <v>226</v>
      </c>
      <c r="H31" s="167">
        <v>47</v>
      </c>
      <c r="I31" s="194">
        <v>60</v>
      </c>
      <c r="J31" s="195">
        <f t="shared" si="16"/>
        <v>333</v>
      </c>
      <c r="L31" s="158"/>
      <c r="M31" s="159">
        <v>0</v>
      </c>
      <c r="N31" s="160" t="s">
        <v>84</v>
      </c>
      <c r="O31" s="165">
        <v>18</v>
      </c>
      <c r="P31" s="162" t="s">
        <v>70</v>
      </c>
      <c r="Q31" s="53">
        <f t="shared" ref="Q31:Q35" si="20">G31/$G$6</f>
        <v>0.10134529147982063</v>
      </c>
      <c r="R31" s="105">
        <f t="shared" ref="R31:R35" si="21">H31/$H$6</f>
        <v>2.225378787878788E-2</v>
      </c>
      <c r="S31" s="106">
        <f t="shared" ref="S31:S35" si="22">I31/$I$6</f>
        <v>3.2786885245901641E-2</v>
      </c>
      <c r="T31" s="107">
        <f t="shared" si="18"/>
        <v>5.3953337653920935E-2</v>
      </c>
    </row>
    <row r="32" spans="2:30">
      <c r="B32" s="158"/>
      <c r="C32" s="159" t="s">
        <v>87</v>
      </c>
      <c r="D32" s="160" t="s">
        <v>84</v>
      </c>
      <c r="E32" s="165">
        <v>24</v>
      </c>
      <c r="F32" s="162" t="s">
        <v>67</v>
      </c>
      <c r="G32" s="166">
        <v>297</v>
      </c>
      <c r="H32" s="167">
        <v>197</v>
      </c>
      <c r="I32" s="194">
        <v>164</v>
      </c>
      <c r="J32" s="195">
        <f t="shared" si="16"/>
        <v>658</v>
      </c>
      <c r="L32" s="158"/>
      <c r="M32" s="159" t="s">
        <v>87</v>
      </c>
      <c r="N32" s="160" t="s">
        <v>84</v>
      </c>
      <c r="O32" s="165">
        <v>24</v>
      </c>
      <c r="P32" s="162" t="s">
        <v>70</v>
      </c>
      <c r="Q32" s="230">
        <f t="shared" si="20"/>
        <v>0.13318385650224215</v>
      </c>
      <c r="R32" s="231">
        <f t="shared" si="21"/>
        <v>9.3276515151515152E-2</v>
      </c>
      <c r="S32" s="232">
        <f t="shared" si="22"/>
        <v>8.9617486338797819E-2</v>
      </c>
      <c r="T32" s="233">
        <f t="shared" si="18"/>
        <v>0.10661049902786779</v>
      </c>
      <c r="V32" s="91"/>
      <c r="W32" s="358"/>
      <c r="X32" s="359"/>
    </row>
    <row r="33" spans="2:24">
      <c r="B33" s="158"/>
      <c r="C33" s="159" t="s">
        <v>88</v>
      </c>
      <c r="D33" s="160" t="s">
        <v>84</v>
      </c>
      <c r="E33" s="165">
        <v>33</v>
      </c>
      <c r="F33" s="162" t="s">
        <v>67</v>
      </c>
      <c r="G33" s="166">
        <v>39</v>
      </c>
      <c r="H33" s="167">
        <v>137</v>
      </c>
      <c r="I33" s="194">
        <v>41</v>
      </c>
      <c r="J33" s="195">
        <f t="shared" si="16"/>
        <v>217</v>
      </c>
      <c r="L33" s="158"/>
      <c r="M33" s="159" t="s">
        <v>88</v>
      </c>
      <c r="N33" s="160" t="s">
        <v>84</v>
      </c>
      <c r="O33" s="165">
        <v>33</v>
      </c>
      <c r="P33" s="162" t="s">
        <v>70</v>
      </c>
      <c r="Q33" s="230">
        <f t="shared" si="20"/>
        <v>1.7488789237668161E-2</v>
      </c>
      <c r="R33" s="231">
        <f t="shared" si="21"/>
        <v>6.486742424242424E-2</v>
      </c>
      <c r="S33" s="232">
        <f t="shared" si="22"/>
        <v>2.2404371584699455E-2</v>
      </c>
      <c r="T33" s="233">
        <f t="shared" si="18"/>
        <v>3.5158781594296827E-2</v>
      </c>
      <c r="V33" s="91"/>
      <c r="W33" s="358"/>
      <c r="X33" s="357"/>
    </row>
    <row r="34" spans="2:24">
      <c r="B34" s="158"/>
      <c r="C34" s="159" t="s">
        <v>90</v>
      </c>
      <c r="D34" s="160" t="s">
        <v>84</v>
      </c>
      <c r="E34" s="165">
        <v>38</v>
      </c>
      <c r="F34" s="162" t="s">
        <v>67</v>
      </c>
      <c r="G34" s="166">
        <v>1</v>
      </c>
      <c r="H34" s="167">
        <v>0</v>
      </c>
      <c r="I34" s="194">
        <v>0</v>
      </c>
      <c r="J34" s="195">
        <f t="shared" si="16"/>
        <v>1</v>
      </c>
      <c r="L34" s="158"/>
      <c r="M34" s="159" t="s">
        <v>90</v>
      </c>
      <c r="N34" s="160" t="s">
        <v>84</v>
      </c>
      <c r="O34" s="165">
        <v>38</v>
      </c>
      <c r="P34" s="162" t="s">
        <v>70</v>
      </c>
      <c r="Q34" s="230">
        <f t="shared" si="20"/>
        <v>4.4843049327354261E-4</v>
      </c>
      <c r="R34" s="231">
        <f t="shared" si="21"/>
        <v>0</v>
      </c>
      <c r="S34" s="232">
        <f t="shared" si="22"/>
        <v>0</v>
      </c>
      <c r="T34" s="233">
        <f t="shared" si="18"/>
        <v>1.6202203499675956E-4</v>
      </c>
      <c r="V34" s="91"/>
      <c r="W34" s="358"/>
      <c r="X34" s="357"/>
    </row>
    <row r="35" spans="2:24">
      <c r="B35" s="158"/>
      <c r="C35" s="159" t="s">
        <v>92</v>
      </c>
      <c r="D35" s="160">
        <v>38</v>
      </c>
      <c r="E35" s="165"/>
      <c r="F35" s="162" t="s">
        <v>67</v>
      </c>
      <c r="G35" s="168">
        <v>0</v>
      </c>
      <c r="H35" s="169">
        <v>0</v>
      </c>
      <c r="I35" s="196">
        <v>0</v>
      </c>
      <c r="J35" s="197">
        <f t="shared" si="16"/>
        <v>0</v>
      </c>
      <c r="L35" s="158"/>
      <c r="M35" s="159" t="s">
        <v>92</v>
      </c>
      <c r="N35" s="160">
        <v>38</v>
      </c>
      <c r="O35" s="198"/>
      <c r="P35" s="162" t="s">
        <v>70</v>
      </c>
      <c r="Q35" s="238">
        <f t="shared" si="20"/>
        <v>0</v>
      </c>
      <c r="R35" s="239">
        <f t="shared" si="21"/>
        <v>0</v>
      </c>
      <c r="S35" s="240">
        <f t="shared" si="22"/>
        <v>0</v>
      </c>
      <c r="T35" s="241">
        <f t="shared" si="18"/>
        <v>0</v>
      </c>
      <c r="V35" s="91"/>
      <c r="W35" s="91"/>
      <c r="X35" s="91"/>
    </row>
    <row r="36" spans="2:24">
      <c r="B36" s="158"/>
      <c r="C36" s="160"/>
      <c r="D36" s="160"/>
      <c r="E36" s="161"/>
      <c r="F36" s="165"/>
      <c r="G36" s="150" t="s">
        <v>104</v>
      </c>
      <c r="H36" s="151"/>
      <c r="I36" s="151"/>
      <c r="J36" s="189"/>
      <c r="L36" s="158"/>
      <c r="M36" s="160"/>
      <c r="N36" s="160"/>
      <c r="O36" s="161"/>
      <c r="P36" s="165"/>
      <c r="Q36" s="150" t="s">
        <v>105</v>
      </c>
      <c r="R36" s="151"/>
      <c r="S36" s="151"/>
      <c r="T36" s="189"/>
      <c r="V36" s="358"/>
      <c r="W36" s="358"/>
      <c r="X36" s="358"/>
    </row>
    <row r="37" spans="2:24">
      <c r="B37" s="158"/>
      <c r="C37" s="159" t="s">
        <v>97</v>
      </c>
      <c r="D37" s="160"/>
      <c r="E37" s="161"/>
      <c r="F37" s="162" t="s">
        <v>67</v>
      </c>
      <c r="G37" s="170">
        <f>SUM(G38:G47)</f>
        <v>61</v>
      </c>
      <c r="H37" s="171">
        <f>SUM(H38:H47)</f>
        <v>32</v>
      </c>
      <c r="I37" s="199">
        <f>SUM(I38:I47)</f>
        <v>62</v>
      </c>
      <c r="J37" s="200">
        <f t="shared" ref="J37:J47" si="23">SUM(G37:I37)</f>
        <v>155</v>
      </c>
      <c r="L37" s="158"/>
      <c r="M37" s="159" t="s">
        <v>98</v>
      </c>
      <c r="N37" s="160"/>
      <c r="O37" s="161"/>
      <c r="P37" s="162" t="s">
        <v>70</v>
      </c>
      <c r="Q37" s="244">
        <f>SUM(Q38:Q47)</f>
        <v>2.7354260089686101E-2</v>
      </c>
      <c r="R37" s="245">
        <f t="shared" ref="R37:S37" si="24">SUM(R38:R47)</f>
        <v>1.5151515151515152E-2</v>
      </c>
      <c r="S37" s="246">
        <f t="shared" si="24"/>
        <v>3.3879781420765025E-2</v>
      </c>
      <c r="T37" s="247">
        <f t="shared" ref="T37:T47" si="25">J37/$J$6</f>
        <v>2.5113415424497732E-2</v>
      </c>
      <c r="V37" s="357"/>
      <c r="W37" s="357"/>
      <c r="X37" s="357"/>
    </row>
    <row r="38" spans="2:24">
      <c r="B38" s="158"/>
      <c r="C38" s="160"/>
      <c r="D38" s="160" t="s">
        <v>36</v>
      </c>
      <c r="E38" s="161"/>
      <c r="F38" s="162" t="s">
        <v>67</v>
      </c>
      <c r="G38" s="166">
        <v>1</v>
      </c>
      <c r="H38" s="167">
        <v>5</v>
      </c>
      <c r="I38" s="194">
        <v>2</v>
      </c>
      <c r="J38" s="195">
        <f t="shared" si="23"/>
        <v>8</v>
      </c>
      <c r="L38" s="158"/>
      <c r="M38" s="160"/>
      <c r="N38" s="160" t="s">
        <v>36</v>
      </c>
      <c r="O38" s="161"/>
      <c r="P38" s="162" t="s">
        <v>70</v>
      </c>
      <c r="Q38" s="53">
        <f t="shared" ref="Q38:Q47" si="26">G38/$G$6</f>
        <v>4.4843049327354261E-4</v>
      </c>
      <c r="R38" s="105">
        <f t="shared" ref="R38:R47" si="27">H38/$H$6</f>
        <v>2.3674242424242425E-3</v>
      </c>
      <c r="S38" s="106">
        <f t="shared" ref="S38:S47" si="28">I38/$I$6</f>
        <v>1.092896174863388E-3</v>
      </c>
      <c r="T38" s="107">
        <f t="shared" si="25"/>
        <v>1.2961762799740765E-3</v>
      </c>
    </row>
    <row r="39" spans="2:24">
      <c r="B39" s="158"/>
      <c r="C39" s="160"/>
      <c r="D39" s="160" t="s">
        <v>25</v>
      </c>
      <c r="E39" s="161"/>
      <c r="F39" s="162" t="s">
        <v>67</v>
      </c>
      <c r="G39" s="166">
        <v>1</v>
      </c>
      <c r="H39" s="167">
        <v>0</v>
      </c>
      <c r="I39" s="194">
        <v>2</v>
      </c>
      <c r="J39" s="195">
        <f t="shared" si="23"/>
        <v>3</v>
      </c>
      <c r="L39" s="158"/>
      <c r="M39" s="160"/>
      <c r="N39" s="160" t="s">
        <v>25</v>
      </c>
      <c r="O39" s="161"/>
      <c r="P39" s="162" t="s">
        <v>70</v>
      </c>
      <c r="Q39" s="53">
        <f t="shared" si="26"/>
        <v>4.4843049327354261E-4</v>
      </c>
      <c r="R39" s="105">
        <f t="shared" si="27"/>
        <v>0</v>
      </c>
      <c r="S39" s="106">
        <f t="shared" si="28"/>
        <v>1.092896174863388E-3</v>
      </c>
      <c r="T39" s="107">
        <f t="shared" si="25"/>
        <v>4.8606610499027868E-4</v>
      </c>
    </row>
    <row r="40" spans="2:24">
      <c r="B40" s="158"/>
      <c r="C40" s="160"/>
      <c r="D40" s="160" t="s">
        <v>33</v>
      </c>
      <c r="E40" s="161"/>
      <c r="F40" s="162" t="s">
        <v>67</v>
      </c>
      <c r="G40" s="166">
        <v>0</v>
      </c>
      <c r="H40" s="167">
        <v>0</v>
      </c>
      <c r="I40" s="194">
        <v>0</v>
      </c>
      <c r="J40" s="195">
        <f t="shared" si="23"/>
        <v>0</v>
      </c>
      <c r="L40" s="158"/>
      <c r="M40" s="160"/>
      <c r="N40" s="160" t="s">
        <v>33</v>
      </c>
      <c r="O40" s="161"/>
      <c r="P40" s="162" t="s">
        <v>70</v>
      </c>
      <c r="Q40" s="53">
        <f t="shared" si="26"/>
        <v>0</v>
      </c>
      <c r="R40" s="105">
        <f t="shared" si="27"/>
        <v>0</v>
      </c>
      <c r="S40" s="106">
        <f t="shared" si="28"/>
        <v>0</v>
      </c>
      <c r="T40" s="107">
        <f t="shared" si="25"/>
        <v>0</v>
      </c>
    </row>
    <row r="41" spans="2:24">
      <c r="B41" s="158"/>
      <c r="C41" s="160"/>
      <c r="D41" s="160" t="s">
        <v>35</v>
      </c>
      <c r="E41" s="161"/>
      <c r="F41" s="162" t="s">
        <v>67</v>
      </c>
      <c r="G41" s="166">
        <v>2</v>
      </c>
      <c r="H41" s="167">
        <v>2</v>
      </c>
      <c r="I41" s="194">
        <v>2</v>
      </c>
      <c r="J41" s="195">
        <f t="shared" si="23"/>
        <v>6</v>
      </c>
      <c r="L41" s="158"/>
      <c r="M41" s="160"/>
      <c r="N41" s="160" t="s">
        <v>35</v>
      </c>
      <c r="O41" s="161"/>
      <c r="P41" s="162" t="s">
        <v>70</v>
      </c>
      <c r="Q41" s="53">
        <f t="shared" si="26"/>
        <v>8.9686098654708521E-4</v>
      </c>
      <c r="R41" s="105">
        <f t="shared" si="27"/>
        <v>9.46969696969697E-4</v>
      </c>
      <c r="S41" s="106">
        <f t="shared" si="28"/>
        <v>1.092896174863388E-3</v>
      </c>
      <c r="T41" s="107">
        <f t="shared" si="25"/>
        <v>9.7213220998055737E-4</v>
      </c>
    </row>
    <row r="42" spans="2:24">
      <c r="B42" s="158"/>
      <c r="C42" s="160"/>
      <c r="D42" s="160" t="s">
        <v>24</v>
      </c>
      <c r="E42" s="161"/>
      <c r="F42" s="162" t="s">
        <v>67</v>
      </c>
      <c r="G42" s="166">
        <v>47</v>
      </c>
      <c r="H42" s="167">
        <v>20</v>
      </c>
      <c r="I42" s="194">
        <v>50</v>
      </c>
      <c r="J42" s="195">
        <f t="shared" si="23"/>
        <v>117</v>
      </c>
      <c r="L42" s="158"/>
      <c r="M42" s="160"/>
      <c r="N42" s="160" t="s">
        <v>24</v>
      </c>
      <c r="O42" s="161"/>
      <c r="P42" s="162" t="s">
        <v>70</v>
      </c>
      <c r="Q42" s="53">
        <f t="shared" si="26"/>
        <v>2.1076233183856503E-2</v>
      </c>
      <c r="R42" s="105">
        <f t="shared" si="27"/>
        <v>9.46969696969697E-3</v>
      </c>
      <c r="S42" s="106">
        <f t="shared" si="28"/>
        <v>2.7322404371584699E-2</v>
      </c>
      <c r="T42" s="107">
        <f t="shared" si="25"/>
        <v>1.8956578094620868E-2</v>
      </c>
    </row>
    <row r="43" spans="2:24">
      <c r="B43" s="158"/>
      <c r="C43" s="160"/>
      <c r="D43" s="160" t="s">
        <v>34</v>
      </c>
      <c r="E43" s="161"/>
      <c r="F43" s="162" t="s">
        <v>67</v>
      </c>
      <c r="G43" s="166">
        <v>0</v>
      </c>
      <c r="H43" s="167">
        <v>0</v>
      </c>
      <c r="I43" s="194">
        <v>0</v>
      </c>
      <c r="J43" s="195">
        <f t="shared" si="23"/>
        <v>0</v>
      </c>
      <c r="L43" s="158"/>
      <c r="M43" s="160"/>
      <c r="N43" s="160" t="s">
        <v>34</v>
      </c>
      <c r="O43" s="161"/>
      <c r="P43" s="162" t="s">
        <v>70</v>
      </c>
      <c r="Q43" s="53">
        <f t="shared" si="26"/>
        <v>0</v>
      </c>
      <c r="R43" s="105">
        <f t="shared" si="27"/>
        <v>0</v>
      </c>
      <c r="S43" s="106">
        <f t="shared" si="28"/>
        <v>0</v>
      </c>
      <c r="T43" s="107">
        <f t="shared" si="25"/>
        <v>0</v>
      </c>
    </row>
    <row r="44" spans="2:24">
      <c r="B44" s="158"/>
      <c r="C44" s="160"/>
      <c r="D44" s="160" t="s">
        <v>26</v>
      </c>
      <c r="E44" s="161"/>
      <c r="F44" s="162" t="s">
        <v>67</v>
      </c>
      <c r="G44" s="166">
        <v>2</v>
      </c>
      <c r="H44" s="167">
        <v>0</v>
      </c>
      <c r="I44" s="194">
        <v>0</v>
      </c>
      <c r="J44" s="195">
        <f t="shared" si="23"/>
        <v>2</v>
      </c>
      <c r="L44" s="158"/>
      <c r="M44" s="160"/>
      <c r="N44" s="160" t="s">
        <v>26</v>
      </c>
      <c r="O44" s="161"/>
      <c r="P44" s="162" t="s">
        <v>70</v>
      </c>
      <c r="Q44" s="53">
        <f t="shared" si="26"/>
        <v>8.9686098654708521E-4</v>
      </c>
      <c r="R44" s="105">
        <f t="shared" si="27"/>
        <v>0</v>
      </c>
      <c r="S44" s="106">
        <f t="shared" si="28"/>
        <v>0</v>
      </c>
      <c r="T44" s="107">
        <f t="shared" si="25"/>
        <v>3.2404406999351912E-4</v>
      </c>
    </row>
    <row r="45" spans="2:24">
      <c r="B45" s="158"/>
      <c r="C45" s="160"/>
      <c r="D45" s="160" t="s">
        <v>30</v>
      </c>
      <c r="E45" s="161"/>
      <c r="F45" s="162" t="s">
        <v>67</v>
      </c>
      <c r="G45" s="166">
        <v>0</v>
      </c>
      <c r="H45" s="167">
        <v>0</v>
      </c>
      <c r="I45" s="194">
        <v>0</v>
      </c>
      <c r="J45" s="195">
        <f t="shared" si="23"/>
        <v>0</v>
      </c>
      <c r="L45" s="158"/>
      <c r="M45" s="160"/>
      <c r="N45" s="160" t="s">
        <v>30</v>
      </c>
      <c r="O45" s="161"/>
      <c r="P45" s="162" t="s">
        <v>70</v>
      </c>
      <c r="Q45" s="53">
        <f t="shared" si="26"/>
        <v>0</v>
      </c>
      <c r="R45" s="105">
        <f t="shared" si="27"/>
        <v>0</v>
      </c>
      <c r="S45" s="106">
        <f t="shared" si="28"/>
        <v>0</v>
      </c>
      <c r="T45" s="107">
        <f t="shared" si="25"/>
        <v>0</v>
      </c>
    </row>
    <row r="46" spans="2:24">
      <c r="B46" s="158"/>
      <c r="C46" s="160"/>
      <c r="D46" s="160" t="s">
        <v>22</v>
      </c>
      <c r="E46" s="161"/>
      <c r="F46" s="162" t="s">
        <v>67</v>
      </c>
      <c r="G46" s="166">
        <v>8</v>
      </c>
      <c r="H46" s="167">
        <v>5</v>
      </c>
      <c r="I46" s="194">
        <v>6</v>
      </c>
      <c r="J46" s="195">
        <f t="shared" si="23"/>
        <v>19</v>
      </c>
      <c r="L46" s="158"/>
      <c r="M46" s="160"/>
      <c r="N46" s="160" t="s">
        <v>22</v>
      </c>
      <c r="O46" s="161"/>
      <c r="P46" s="162" t="s">
        <v>70</v>
      </c>
      <c r="Q46" s="53">
        <f t="shared" si="26"/>
        <v>3.5874439461883408E-3</v>
      </c>
      <c r="R46" s="105">
        <f t="shared" si="27"/>
        <v>2.3674242424242425E-3</v>
      </c>
      <c r="S46" s="106">
        <f t="shared" si="28"/>
        <v>3.2786885245901639E-3</v>
      </c>
      <c r="T46" s="107">
        <f t="shared" si="25"/>
        <v>3.0784186649384314E-3</v>
      </c>
    </row>
    <row r="47" spans="2:24">
      <c r="B47" s="176"/>
      <c r="C47" s="177"/>
      <c r="D47" s="177" t="s">
        <v>29</v>
      </c>
      <c r="E47" s="178"/>
      <c r="F47" s="179" t="s">
        <v>67</v>
      </c>
      <c r="G47" s="180">
        <v>0</v>
      </c>
      <c r="H47" s="181">
        <v>0</v>
      </c>
      <c r="I47" s="201">
        <v>0</v>
      </c>
      <c r="J47" s="202">
        <f t="shared" si="23"/>
        <v>0</v>
      </c>
      <c r="K47" s="203"/>
      <c r="L47" s="176"/>
      <c r="M47" s="177"/>
      <c r="N47" s="177" t="s">
        <v>29</v>
      </c>
      <c r="O47" s="178"/>
      <c r="P47" s="179" t="s">
        <v>70</v>
      </c>
      <c r="Q47" s="267">
        <f t="shared" si="26"/>
        <v>0</v>
      </c>
      <c r="R47" s="268">
        <f t="shared" si="27"/>
        <v>0</v>
      </c>
      <c r="S47" s="269">
        <f t="shared" si="28"/>
        <v>0</v>
      </c>
      <c r="T47" s="270">
        <f t="shared" si="25"/>
        <v>0</v>
      </c>
    </row>
    <row r="48" spans="2:24"/>
    <row r="49" ht="5.25" customHeight="1"/>
    <row r="50" ht="5.25" customHeight="1"/>
  </sheetData>
  <mergeCells count="16">
    <mergeCell ref="Q6:Q7"/>
    <mergeCell ref="R6:R7"/>
    <mergeCell ref="S6:S7"/>
    <mergeCell ref="T6:T7"/>
    <mergeCell ref="B4:E5"/>
    <mergeCell ref="L4:O5"/>
    <mergeCell ref="I6:I7"/>
    <mergeCell ref="J6:J7"/>
    <mergeCell ref="L6:L7"/>
    <mergeCell ref="P4:P5"/>
    <mergeCell ref="P6:P7"/>
    <mergeCell ref="B6:B7"/>
    <mergeCell ref="F4:F5"/>
    <mergeCell ref="F6:F7"/>
    <mergeCell ref="G6:G7"/>
    <mergeCell ref="H6:H7"/>
  </mergeCells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B3"/>
  <sheetViews>
    <sheetView topLeftCell="A23" zoomScale="62" zoomScaleNormal="62" workbookViewId="0">
      <selection activeCell="B6" sqref="B6"/>
    </sheetView>
  </sheetViews>
  <sheetFormatPr defaultRowHeight="15"/>
  <cols>
    <col min="2" max="2" width="11.85546875" bestFit="1" customWidth="1"/>
  </cols>
  <sheetData>
    <row r="2" spans="2:2">
      <c r="B2" t="s">
        <v>142</v>
      </c>
    </row>
    <row r="3" spans="2:2">
      <c r="B3" t="s">
        <v>141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opLeftCell="A33" zoomScale="60" zoomScaleNormal="60" workbookViewId="0">
      <selection activeCell="B3" sqref="B3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34"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73"/>
  <sheetViews>
    <sheetView showGridLines="0" zoomScale="95" zoomScaleNormal="95" workbookViewId="0">
      <selection activeCell="J15" sqref="J15"/>
    </sheetView>
  </sheetViews>
  <sheetFormatPr defaultColWidth="0" defaultRowHeight="13.5"/>
  <cols>
    <col min="1" max="2" width="1.140625" style="25" customWidth="1"/>
    <col min="3" max="3" width="6.42578125" style="1" customWidth="1"/>
    <col min="4" max="4" width="8.7109375" style="1" customWidth="1"/>
    <col min="5" max="5" width="9.85546875" style="1" customWidth="1"/>
    <col min="6" max="6" width="15.42578125" style="1" customWidth="1"/>
    <col min="7" max="7" width="3.85546875" style="1" customWidth="1"/>
    <col min="8" max="8" width="7.7109375" style="1" customWidth="1"/>
    <col min="9" max="11" width="7.140625" style="1" customWidth="1"/>
    <col min="12" max="12" width="1" style="1" customWidth="1"/>
    <col min="13" max="13" width="2" style="1" customWidth="1"/>
    <col min="14" max="21" width="9.140625" style="1" customWidth="1"/>
    <col min="22" max="22" width="1" style="1" customWidth="1"/>
    <col min="23" max="23" width="2.42578125" style="1" customWidth="1"/>
    <col min="24" max="16384" width="9.140625" style="1" hidden="1"/>
  </cols>
  <sheetData>
    <row r="1" spans="2:13" ht="21" customHeight="1">
      <c r="C1" s="26" t="s">
        <v>106</v>
      </c>
      <c r="D1" s="27" t="s">
        <v>107</v>
      </c>
    </row>
    <row r="2" spans="2:13" ht="15.75">
      <c r="B2" s="28" t="s">
        <v>107</v>
      </c>
      <c r="C2" s="29" t="s">
        <v>108</v>
      </c>
      <c r="D2" s="30"/>
      <c r="E2" s="30"/>
      <c r="F2" s="30"/>
      <c r="G2" s="30"/>
      <c r="H2" s="30"/>
      <c r="I2" s="30"/>
      <c r="J2" s="30"/>
      <c r="K2" s="92"/>
    </row>
    <row r="3" spans="2:13" ht="11.25" customHeight="1">
      <c r="B3" s="28">
        <v>2</v>
      </c>
    </row>
    <row r="4" spans="2:13">
      <c r="B4" s="28">
        <v>3</v>
      </c>
      <c r="C4" s="31" t="s">
        <v>109</v>
      </c>
      <c r="D4" s="32" t="s">
        <v>110</v>
      </c>
      <c r="E4" s="33" t="s">
        <v>111</v>
      </c>
      <c r="F4" s="34" t="s">
        <v>112</v>
      </c>
      <c r="G4" s="32" t="s">
        <v>56</v>
      </c>
      <c r="H4" s="35" t="s">
        <v>62</v>
      </c>
      <c r="I4" s="93" t="s">
        <v>63</v>
      </c>
      <c r="J4" s="94" t="s">
        <v>64</v>
      </c>
      <c r="K4" s="95" t="s">
        <v>49</v>
      </c>
    </row>
    <row r="5" spans="2:13">
      <c r="B5" s="28">
        <v>4</v>
      </c>
      <c r="C5" s="36" t="s">
        <v>19</v>
      </c>
      <c r="D5" s="37" t="s">
        <v>113</v>
      </c>
      <c r="E5" s="38"/>
      <c r="F5" s="39"/>
      <c r="G5" s="40" t="s">
        <v>70</v>
      </c>
      <c r="H5" s="41">
        <f>H13+H6</f>
        <v>0.72017937219730943</v>
      </c>
      <c r="I5" s="96">
        <f>I13+I6</f>
        <v>0.80445075757575757</v>
      </c>
      <c r="J5" s="97">
        <f>J13+J6</f>
        <v>0.82131147540983596</v>
      </c>
      <c r="K5" s="98">
        <f>K13+K6</f>
        <v>0.77900194426441982</v>
      </c>
      <c r="M5" s="28"/>
    </row>
    <row r="6" spans="2:13">
      <c r="B6" s="28">
        <v>5</v>
      </c>
      <c r="C6" s="42"/>
      <c r="D6" s="43" t="s">
        <v>80</v>
      </c>
      <c r="E6" s="44" t="s">
        <v>114</v>
      </c>
      <c r="F6" s="44"/>
      <c r="G6" s="45" t="s">
        <v>70</v>
      </c>
      <c r="H6" s="46">
        <f>SUM(H7:H11)</f>
        <v>0.64394618834080719</v>
      </c>
      <c r="I6" s="99">
        <f>SUM(I7:I11)</f>
        <v>0.71401515151515149</v>
      </c>
      <c r="J6" s="100">
        <f>SUM(J7:J11)</f>
        <v>0.65464480874316933</v>
      </c>
      <c r="K6" s="101">
        <f>SUM(K7:K11)</f>
        <v>0.67109526895657801</v>
      </c>
      <c r="M6" s="28"/>
    </row>
    <row r="7" spans="2:13">
      <c r="B7" s="25" t="s">
        <v>92</v>
      </c>
      <c r="C7" s="42"/>
      <c r="D7" s="43"/>
      <c r="E7" s="47">
        <v>2</v>
      </c>
      <c r="F7" s="48" t="s">
        <v>115</v>
      </c>
      <c r="G7" s="47" t="s">
        <v>70</v>
      </c>
      <c r="H7" s="49">
        <f>IF($D$1&gt;=$E7,VLOOKUP($B7,'Sum 1'!$M$11:$T$15,5,0),"x")</f>
        <v>0</v>
      </c>
      <c r="I7" s="102">
        <f>IF($D$1&gt;=$E7,VLOOKUP($B7,'Sum 1'!$M$11:$T$15,6,0),"x")</f>
        <v>0</v>
      </c>
      <c r="J7" s="103">
        <f>IF($D$1&gt;=$E7,VLOOKUP($B7,'Sum 1'!$M$11:$T$15,7,0),"x")</f>
        <v>0</v>
      </c>
      <c r="K7" s="104">
        <f>IF($D$1&gt;=$E7,VLOOKUP($B7,'Sum 1'!$M$11:$T$15,8,0),"x")</f>
        <v>0</v>
      </c>
      <c r="M7" s="28" t="str">
        <f>"Class"&amp;" "&amp;$E7</f>
        <v>Class 2</v>
      </c>
    </row>
    <row r="8" spans="2:13">
      <c r="B8" s="25" t="s">
        <v>90</v>
      </c>
      <c r="C8" s="42"/>
      <c r="D8" s="50"/>
      <c r="E8" s="51">
        <v>3</v>
      </c>
      <c r="F8" s="52" t="s">
        <v>116</v>
      </c>
      <c r="G8" s="51" t="s">
        <v>70</v>
      </c>
      <c r="H8" s="53">
        <f>IF($D$1&gt;=$E8,VLOOKUP($B8,'Sum 1'!$M$11:$T$15,5,0),"x")</f>
        <v>0</v>
      </c>
      <c r="I8" s="105">
        <f>IF($D$1&gt;=$E8,VLOOKUP($B8,'Sum 1'!$M$11:$T$15,6,0),"x")</f>
        <v>4.734848484848485E-4</v>
      </c>
      <c r="J8" s="106">
        <f>IF($D$1&gt;=$E8,VLOOKUP($B8,'Sum 1'!$M$11:$T$15,7,0),"x")</f>
        <v>0</v>
      </c>
      <c r="K8" s="107">
        <f>IF($D$1&gt;=$E8,VLOOKUP($B8,'Sum 1'!$M$11:$T$15,8,0),"x")</f>
        <v>1.6202203499675956E-4</v>
      </c>
      <c r="M8" s="28" t="str">
        <f t="shared" ref="M8:M11" si="0">"Class"&amp;" "&amp;$E8</f>
        <v>Class 3</v>
      </c>
    </row>
    <row r="9" spans="2:13">
      <c r="B9" s="25" t="s">
        <v>88</v>
      </c>
      <c r="C9" s="42"/>
      <c r="D9" s="50"/>
      <c r="E9" s="51">
        <v>4</v>
      </c>
      <c r="F9" s="52" t="s">
        <v>117</v>
      </c>
      <c r="G9" s="51" t="s">
        <v>70</v>
      </c>
      <c r="H9" s="53">
        <f>IF($D$1&gt;=$E9,VLOOKUP($B9,'Sum 1'!$M$11:$T$15,5,0),"x")</f>
        <v>0.11479820627802691</v>
      </c>
      <c r="I9" s="105">
        <f>IF($D$1&gt;=$E9,VLOOKUP($B9,'Sum 1'!$M$11:$T$15,6,0),"x")</f>
        <v>0.37926136363636365</v>
      </c>
      <c r="J9" s="106">
        <f>IF($D$1&gt;=$E9,VLOOKUP($B9,'Sum 1'!$M$11:$T$15,7,0),"x")</f>
        <v>9.0163934426229511E-2</v>
      </c>
      <c r="K9" s="107">
        <f>IF($D$1&gt;=$E9,VLOOKUP($B9,'Sum 1'!$M$11:$T$15,8,0),"x")</f>
        <v>0.19799092676604019</v>
      </c>
      <c r="M9" s="28" t="str">
        <f t="shared" si="0"/>
        <v>Class 4</v>
      </c>
    </row>
    <row r="10" spans="2:13">
      <c r="B10" s="25" t="s">
        <v>87</v>
      </c>
      <c r="C10" s="54"/>
      <c r="D10" s="50"/>
      <c r="E10" s="51">
        <v>5</v>
      </c>
      <c r="F10" s="52" t="s">
        <v>118</v>
      </c>
      <c r="G10" s="51" t="s">
        <v>70</v>
      </c>
      <c r="H10" s="53">
        <f>IF($D$1&gt;=$E10,VLOOKUP($B10,'Sum 1'!$M$11:$T$15,5,0),"x")</f>
        <v>0.4515695067264574</v>
      </c>
      <c r="I10" s="105">
        <f>IF($D$1&gt;=$E10,VLOOKUP($B10,'Sum 1'!$M$11:$T$15,6,0),"x")</f>
        <v>0.29924242424242425</v>
      </c>
      <c r="J10" s="106">
        <f>IF($D$1&gt;=$E10,VLOOKUP($B10,'Sum 1'!$M$11:$T$15,7,0),"x")</f>
        <v>0.42950819672131146</v>
      </c>
      <c r="K10" s="107">
        <f>IF($D$1&gt;=$E10,VLOOKUP($B10,'Sum 1'!$M$11:$T$15,8,0),"x")</f>
        <v>0.39290343486714191</v>
      </c>
      <c r="M10" s="28" t="str">
        <f t="shared" si="0"/>
        <v>Class 5</v>
      </c>
    </row>
    <row r="11" spans="2:13">
      <c r="B11" s="28">
        <v>0</v>
      </c>
      <c r="C11" s="55"/>
      <c r="D11" s="56"/>
      <c r="E11" s="57" t="s">
        <v>119</v>
      </c>
      <c r="F11" s="58" t="s">
        <v>120</v>
      </c>
      <c r="G11" s="59" t="s">
        <v>70</v>
      </c>
      <c r="H11" s="60">
        <f>IF($D$1&lt;&gt;"All","x",VLOOKUP($B11,'Sum 1'!$M$11:$T$15,5,0))</f>
        <v>7.7578475336322866E-2</v>
      </c>
      <c r="I11" s="108">
        <f>IF($D$1&lt;&gt;"All","x",VLOOKUP($B11,'Sum 1'!$M$11:$T$15,6,0))</f>
        <v>3.5037878787878785E-2</v>
      </c>
      <c r="J11" s="109">
        <f>IF($D$1&lt;&gt;"All","x",VLOOKUP($B11,'Sum 1'!$M$11:$T$15,7,0))</f>
        <v>0.13497267759562842</v>
      </c>
      <c r="K11" s="110">
        <f>IF($D$1&lt;&gt;"All","x",VLOOKUP($B11,'Sum 1'!$M$11:$T$15,8,0))</f>
        <v>8.0038885288399225E-2</v>
      </c>
      <c r="M11" s="28" t="str">
        <f t="shared" si="0"/>
        <v>Class Under Size</v>
      </c>
    </row>
    <row r="12" spans="2:13">
      <c r="C12" s="42"/>
      <c r="D12" s="61"/>
      <c r="E12" s="62"/>
      <c r="F12" s="62"/>
      <c r="G12" s="63"/>
      <c r="H12" s="64">
        <f>'Sum 1'!G$9+'Sum 1'!G$29</f>
        <v>2230</v>
      </c>
      <c r="I12" s="64">
        <f>'Sum 1'!H$9+'Sum 1'!H$29</f>
        <v>2112</v>
      </c>
      <c r="J12" s="64">
        <f>'Sum 1'!I$9+'Sum 1'!I$29</f>
        <v>1830</v>
      </c>
      <c r="K12" s="111">
        <f>SUM(H12:J12)</f>
        <v>6172</v>
      </c>
      <c r="M12" s="28"/>
    </row>
    <row r="13" spans="2:13">
      <c r="C13" s="42"/>
      <c r="D13" s="65" t="s">
        <v>97</v>
      </c>
      <c r="E13" s="66" t="s">
        <v>121</v>
      </c>
      <c r="F13" s="66"/>
      <c r="G13" s="67" t="s">
        <v>70</v>
      </c>
      <c r="H13" s="68">
        <f>SUM(H14:H23)</f>
        <v>7.6233183856502254E-2</v>
      </c>
      <c r="I13" s="112">
        <f>SUM(I14:I23)</f>
        <v>9.043560606060605E-2</v>
      </c>
      <c r="J13" s="113">
        <f>SUM(J14:J23)</f>
        <v>0.16666666666666666</v>
      </c>
      <c r="K13" s="114">
        <f>SUM(K14:K23)</f>
        <v>0.10790667530784186</v>
      </c>
      <c r="M13" s="28"/>
    </row>
    <row r="14" spans="2:13">
      <c r="B14" s="25" t="s">
        <v>24</v>
      </c>
      <c r="C14" s="42"/>
      <c r="D14" s="43"/>
      <c r="E14" s="69" t="str">
        <f>VLOOKUP($B14,'TB. Bantuan'!$D$3:$E$23,2,0)</f>
        <v>Dimakan Tikus</v>
      </c>
      <c r="F14" s="70"/>
      <c r="G14" s="47" t="s">
        <v>70</v>
      </c>
      <c r="H14" s="71">
        <f>VLOOKUP($B14,'Sum 1'!$N$18:$T$27,4,0)</f>
        <v>2.914798206278027E-2</v>
      </c>
      <c r="I14" s="115">
        <f>VLOOKUP($B14,'Sum 1'!$N$18:$T$27,5,0)</f>
        <v>5.2083333333333336E-2</v>
      </c>
      <c r="J14" s="116">
        <f>VLOOKUP($B14,'Sum 1'!$N$18:$T$27,6,0)</f>
        <v>0.11038251366120219</v>
      </c>
      <c r="K14" s="117">
        <f>VLOOKUP($B14,'Sum 1'!$N$18:$T$27,7,0)</f>
        <v>6.1082307193778357E-2</v>
      </c>
      <c r="M14" s="28" t="str">
        <f>$E14</f>
        <v>Dimakan Tikus</v>
      </c>
    </row>
    <row r="15" spans="2:13">
      <c r="B15" s="25" t="s">
        <v>22</v>
      </c>
      <c r="C15" s="42"/>
      <c r="D15" s="50"/>
      <c r="E15" s="72" t="str">
        <f>VLOOKUP($B15,'TB. Bantuan'!$D$3:$E$23,2,0)</f>
        <v>Titik Tumbuh 2</v>
      </c>
      <c r="F15" s="73"/>
      <c r="G15" s="51" t="s">
        <v>70</v>
      </c>
      <c r="H15" s="74">
        <f>VLOOKUP($B15,'Sum 1'!$N$18:$T$27,4,0)</f>
        <v>3.2735426008968609E-2</v>
      </c>
      <c r="I15" s="118">
        <f>VLOOKUP($B15,'Sum 1'!$N$18:$T$27,5,0)</f>
        <v>1.278409090909091E-2</v>
      </c>
      <c r="J15" s="119">
        <f>VLOOKUP($B15,'Sum 1'!$N$18:$T$27,6,0)</f>
        <v>3.0601092896174863E-2</v>
      </c>
      <c r="K15" s="120">
        <f>VLOOKUP($B15,'Sum 1'!$N$18:$T$27,7,0)</f>
        <v>2.5275437459494492E-2</v>
      </c>
      <c r="M15" s="28" t="str">
        <f t="shared" ref="M15:M23" si="1">$E15</f>
        <v>Titik Tumbuh 2</v>
      </c>
    </row>
    <row r="16" spans="2:13">
      <c r="B16" s="25" t="s">
        <v>25</v>
      </c>
      <c r="C16" s="42"/>
      <c r="D16" s="50"/>
      <c r="E16" s="72" t="str">
        <f>VLOOKUP($B16,'TB. Bantuan'!$D$3:$E$23,2,0)</f>
        <v>Cabang 2</v>
      </c>
      <c r="F16" s="73"/>
      <c r="G16" s="51" t="s">
        <v>70</v>
      </c>
      <c r="H16" s="74">
        <f>VLOOKUP($B16,'Sum 1'!$N$18:$T$27,4,0)</f>
        <v>5.3811659192825115E-3</v>
      </c>
      <c r="I16" s="118">
        <f>VLOOKUP($B16,'Sum 1'!$N$18:$T$27,5,0)</f>
        <v>6.628787878787879E-3</v>
      </c>
      <c r="J16" s="119">
        <f>VLOOKUP($B16,'Sum 1'!$N$18:$T$27,6,0)</f>
        <v>1.092896174863388E-2</v>
      </c>
      <c r="K16" s="120">
        <f>VLOOKUP($B16,'Sum 1'!$N$18:$T$27,7,0)</f>
        <v>7.4530136098509394E-3</v>
      </c>
      <c r="M16" s="28" t="str">
        <f t="shared" si="1"/>
        <v>Cabang 2</v>
      </c>
    </row>
    <row r="17" spans="2:17">
      <c r="B17" s="25" t="s">
        <v>36</v>
      </c>
      <c r="C17" s="42"/>
      <c r="D17" s="50"/>
      <c r="E17" s="72" t="str">
        <f>VLOOKUP($B17,'TB. Bantuan'!$D$3:$E$23,2,0)</f>
        <v>Bundel</v>
      </c>
      <c r="F17" s="73"/>
      <c r="G17" s="51" t="s">
        <v>70</v>
      </c>
      <c r="H17" s="74">
        <f>VLOOKUP($B17,'Sum 1'!$N$18:$T$27,4,0)</f>
        <v>1.7937219730941704E-3</v>
      </c>
      <c r="I17" s="118">
        <f>VLOOKUP($B17,'Sum 1'!$N$18:$T$27,5,0)</f>
        <v>5.208333333333333E-3</v>
      </c>
      <c r="J17" s="119">
        <f>VLOOKUP($B17,'Sum 1'!$N$18:$T$27,6,0)</f>
        <v>1.0382513661202186E-2</v>
      </c>
      <c r="K17" s="120">
        <f>VLOOKUP($B17,'Sum 1'!$N$18:$T$27,7,0)</f>
        <v>5.5087491898898246E-3</v>
      </c>
      <c r="M17" s="28" t="str">
        <f t="shared" si="1"/>
        <v>Bundel</v>
      </c>
    </row>
    <row r="18" spans="2:17">
      <c r="B18" s="25" t="s">
        <v>26</v>
      </c>
      <c r="C18" s="42"/>
      <c r="D18" s="50"/>
      <c r="E18" s="72" t="str">
        <f>VLOOKUP($B18,'TB. Bantuan'!$D$3:$E$23,2,0)</f>
        <v>Rusak Fisik</v>
      </c>
      <c r="F18" s="73"/>
      <c r="G18" s="51" t="s">
        <v>70</v>
      </c>
      <c r="H18" s="74">
        <f>VLOOKUP($B18,'Sum 1'!$N$18:$T$27,4,0)</f>
        <v>4.4843049327354261E-4</v>
      </c>
      <c r="I18" s="118">
        <f>VLOOKUP($B18,'Sum 1'!$N$18:$T$27,5,0)</f>
        <v>9.46969696969697E-3</v>
      </c>
      <c r="J18" s="119">
        <f>VLOOKUP($B18,'Sum 1'!$N$18:$T$27,6,0)</f>
        <v>2.185792349726776E-3</v>
      </c>
      <c r="K18" s="120">
        <f>VLOOKUP($B18,'Sum 1'!$N$18:$T$27,7,0)</f>
        <v>4.0505508749189888E-3</v>
      </c>
      <c r="M18" s="28" t="str">
        <f t="shared" si="1"/>
        <v>Rusak Fisik</v>
      </c>
    </row>
    <row r="19" spans="2:17">
      <c r="B19" s="25" t="s">
        <v>35</v>
      </c>
      <c r="C19" s="42"/>
      <c r="D19" s="50"/>
      <c r="E19" s="72" t="str">
        <f>VLOOKUP($B19,'TB. Bantuan'!$D$3:$E$23,2,0)</f>
        <v>Berduri</v>
      </c>
      <c r="F19" s="73"/>
      <c r="G19" s="51" t="s">
        <v>70</v>
      </c>
      <c r="H19" s="74">
        <f>VLOOKUP($B19,'Sum 1'!$N$18:$T$27,4,0)</f>
        <v>2.242152466367713E-3</v>
      </c>
      <c r="I19" s="118">
        <f>VLOOKUP($B19,'Sum 1'!$N$18:$T$27,5,0)</f>
        <v>3.3143939393939395E-3</v>
      </c>
      <c r="J19" s="119">
        <f>VLOOKUP($B19,'Sum 1'!$N$18:$T$27,6,0)</f>
        <v>1.092896174863388E-3</v>
      </c>
      <c r="K19" s="120">
        <f>VLOOKUP($B19,'Sum 1'!$N$18:$T$27,7,0)</f>
        <v>2.2683084899546339E-3</v>
      </c>
      <c r="M19" s="28" t="str">
        <f t="shared" si="1"/>
        <v>Berduri</v>
      </c>
    </row>
    <row r="20" spans="2:17">
      <c r="B20" s="25" t="s">
        <v>33</v>
      </c>
      <c r="C20" s="42"/>
      <c r="D20" s="50"/>
      <c r="E20" s="72" t="str">
        <f>VLOOKUP($B20,'TB. Bantuan'!$D$3:$E$23,2,0)</f>
        <v>Cabang 3</v>
      </c>
      <c r="F20" s="73"/>
      <c r="G20" s="51" t="s">
        <v>70</v>
      </c>
      <c r="H20" s="74">
        <f>VLOOKUP($B20,'Sum 1'!$N$18:$T$27,4,0)</f>
        <v>8.9686098654708521E-4</v>
      </c>
      <c r="I20" s="118">
        <f>VLOOKUP($B20,'Sum 1'!$N$18:$T$27,5,0)</f>
        <v>4.734848484848485E-4</v>
      </c>
      <c r="J20" s="119">
        <f>VLOOKUP($B20,'Sum 1'!$N$18:$T$27,6,0)</f>
        <v>1.092896174863388E-3</v>
      </c>
      <c r="K20" s="120">
        <f>VLOOKUP($B20,'Sum 1'!$N$18:$T$27,7,0)</f>
        <v>8.101101749837978E-4</v>
      </c>
      <c r="M20" s="28" t="str">
        <f t="shared" si="1"/>
        <v>Cabang 3</v>
      </c>
    </row>
    <row r="21" spans="2:17">
      <c r="B21" s="25" t="s">
        <v>34</v>
      </c>
      <c r="C21" s="42"/>
      <c r="D21" s="50"/>
      <c r="E21" s="72" t="str">
        <f>VLOOKUP($B21,'TB. Bantuan'!$D$3:$E$23,2,0)</f>
        <v>Kipas</v>
      </c>
      <c r="F21" s="73"/>
      <c r="G21" s="51" t="s">
        <v>70</v>
      </c>
      <c r="H21" s="74">
        <f>VLOOKUP($B21,'Sum 1'!$N$18:$T$27,4,0)</f>
        <v>4.4843049327354261E-4</v>
      </c>
      <c r="I21" s="118">
        <f>VLOOKUP($B21,'Sum 1'!$N$18:$T$27,5,0)</f>
        <v>4.734848484848485E-4</v>
      </c>
      <c r="J21" s="119">
        <f>VLOOKUP($B21,'Sum 1'!$N$18:$T$27,6,0)</f>
        <v>0</v>
      </c>
      <c r="K21" s="120">
        <f>VLOOKUP($B21,'Sum 1'!$N$18:$T$27,7,0)</f>
        <v>3.2404406999351912E-4</v>
      </c>
      <c r="M21" s="28" t="str">
        <f t="shared" si="1"/>
        <v>Kipas</v>
      </c>
    </row>
    <row r="22" spans="2:17">
      <c r="B22" s="25" t="s">
        <v>29</v>
      </c>
      <c r="C22" s="54"/>
      <c r="D22" s="50"/>
      <c r="E22" s="72" t="str">
        <f>VLOOKUP($B22,'TB. Bantuan'!$D$3:$E$23,2,0)</f>
        <v>Titik tumbuh 3</v>
      </c>
      <c r="F22" s="73"/>
      <c r="G22" s="51" t="s">
        <v>70</v>
      </c>
      <c r="H22" s="74">
        <f>VLOOKUP($B22,'Sum 1'!$N$18:$T$27,4,0)</f>
        <v>8.9686098654708521E-4</v>
      </c>
      <c r="I22" s="118">
        <f>VLOOKUP($B22,'Sum 1'!$N$18:$T$27,5,0)</f>
        <v>0</v>
      </c>
      <c r="J22" s="119">
        <f>VLOOKUP($B22,'Sum 1'!$N$18:$T$27,6,0)</f>
        <v>0</v>
      </c>
      <c r="K22" s="120">
        <f>VLOOKUP($B22,'Sum 1'!$N$18:$T$27,7,0)</f>
        <v>3.2404406999351912E-4</v>
      </c>
      <c r="M22" s="28" t="str">
        <f t="shared" si="1"/>
        <v>Titik tumbuh 3</v>
      </c>
    </row>
    <row r="23" spans="2:17">
      <c r="B23" s="25" t="s">
        <v>30</v>
      </c>
      <c r="C23" s="75"/>
      <c r="D23" s="56"/>
      <c r="E23" s="76" t="str">
        <f>VLOOKUP($B23,'TB. Bantuan'!$D$3:$E$23,2,0)</f>
        <v>Rusak Mekanis</v>
      </c>
      <c r="F23" s="77"/>
      <c r="G23" s="57" t="s">
        <v>70</v>
      </c>
      <c r="H23" s="78">
        <f>VLOOKUP($B23,'Sum 1'!$N$18:$T$27,4,0)</f>
        <v>2.242152466367713E-3</v>
      </c>
      <c r="I23" s="121">
        <f>VLOOKUP($B23,'Sum 1'!$N$18:$T$27,5,0)</f>
        <v>0</v>
      </c>
      <c r="J23" s="122">
        <f>VLOOKUP($B23,'Sum 1'!$N$18:$T$27,6,0)</f>
        <v>0</v>
      </c>
      <c r="K23" s="123">
        <f>VLOOKUP($B23,'Sum 1'!$N$18:$T$27,7,0)</f>
        <v>8.101101749837978E-4</v>
      </c>
      <c r="M23" s="28" t="str">
        <f t="shared" si="1"/>
        <v>Rusak Mekanis</v>
      </c>
    </row>
    <row r="24" spans="2:17">
      <c r="C24" s="54" t="s">
        <v>20</v>
      </c>
      <c r="D24" s="79" t="s">
        <v>122</v>
      </c>
      <c r="E24" s="80"/>
      <c r="F24" s="81"/>
      <c r="G24" s="45" t="s">
        <v>70</v>
      </c>
      <c r="H24" s="46">
        <f>H32+H25</f>
        <v>0.27982062780269057</v>
      </c>
      <c r="I24" s="99">
        <f>I32+I25</f>
        <v>0.19554924242424243</v>
      </c>
      <c r="J24" s="100">
        <f>J32+J25</f>
        <v>0.17868852459016396</v>
      </c>
      <c r="K24" s="101">
        <f>K32+K25</f>
        <v>0.22099805573558001</v>
      </c>
    </row>
    <row r="25" spans="2:17">
      <c r="C25" s="42"/>
      <c r="D25" s="43" t="s">
        <v>80</v>
      </c>
      <c r="E25" s="44" t="s">
        <v>123</v>
      </c>
      <c r="F25" s="44"/>
      <c r="G25" s="45" t="s">
        <v>70</v>
      </c>
      <c r="H25" s="46">
        <f>SUM(H26:H30)</f>
        <v>0.25246636771300446</v>
      </c>
      <c r="I25" s="99">
        <f>SUM(I26:I30)</f>
        <v>0.18039772727272727</v>
      </c>
      <c r="J25" s="100">
        <f>SUM(J26:J30)</f>
        <v>0.14480874316939893</v>
      </c>
      <c r="K25" s="101">
        <f>SUM(K26:K30)</f>
        <v>0.1958846403110823</v>
      </c>
    </row>
    <row r="26" spans="2:17">
      <c r="B26" s="25" t="s">
        <v>92</v>
      </c>
      <c r="C26" s="42"/>
      <c r="D26" s="43"/>
      <c r="E26" s="47">
        <v>2</v>
      </c>
      <c r="F26" s="48" t="s">
        <v>115</v>
      </c>
      <c r="G26" s="47" t="s">
        <v>70</v>
      </c>
      <c r="H26" s="82">
        <f>IF($D$1&gt;=$E26,VLOOKUP($B26,'Sum 1'!$M$31:$T$35,5,0),"x")</f>
        <v>0</v>
      </c>
      <c r="I26" s="124">
        <f>IF($D$1&gt;=$E26,VLOOKUP($B26,'Sum 1'!$M$31:$T$35,6,0),"x")</f>
        <v>0</v>
      </c>
      <c r="J26" s="125">
        <f>IF($D$1&gt;=$E26,VLOOKUP($B26,'Sum 1'!$M$31:$T$35,7,0),"x")</f>
        <v>0</v>
      </c>
      <c r="K26" s="126">
        <f>IF($D$1&gt;=$E26,VLOOKUP($B26,'Sum 1'!$M$31:$T$35,8,0),"x")</f>
        <v>0</v>
      </c>
      <c r="M26" s="28" t="str">
        <f>"Class"&amp;" "&amp;$E26</f>
        <v>Class 2</v>
      </c>
      <c r="Q26" s="91"/>
    </row>
    <row r="27" spans="2:17">
      <c r="B27" s="25" t="s">
        <v>90</v>
      </c>
      <c r="C27" s="42"/>
      <c r="D27" s="50"/>
      <c r="E27" s="51">
        <v>3</v>
      </c>
      <c r="F27" s="52" t="s">
        <v>116</v>
      </c>
      <c r="G27" s="51" t="s">
        <v>70</v>
      </c>
      <c r="H27" s="83">
        <f>IF($D$1&gt;=$E27,VLOOKUP($B27,'Sum 1'!$M$31:$T$35,5,0),"x")</f>
        <v>4.4843049327354261E-4</v>
      </c>
      <c r="I27" s="127">
        <f>IF($D$1&gt;=$E27,VLOOKUP($B27,'Sum 1'!$M$31:$T$35,6,0),"x")</f>
        <v>0</v>
      </c>
      <c r="J27" s="128">
        <f>IF($D$1&gt;=$E27,VLOOKUP($B27,'Sum 1'!$M$31:$T$35,7,0),"x")</f>
        <v>0</v>
      </c>
      <c r="K27" s="129">
        <f>IF($D$1&gt;=$E27,VLOOKUP($B27,'Sum 1'!$M$31:$T$35,8,0),"x")</f>
        <v>1.6202203499675956E-4</v>
      </c>
      <c r="M27" s="28" t="str">
        <f t="shared" ref="M27:M30" si="2">"Class"&amp;" "&amp;$E27</f>
        <v>Class 3</v>
      </c>
      <c r="Q27" s="91"/>
    </row>
    <row r="28" spans="2:17">
      <c r="B28" s="25" t="s">
        <v>88</v>
      </c>
      <c r="C28" s="42"/>
      <c r="D28" s="50"/>
      <c r="E28" s="51">
        <v>4</v>
      </c>
      <c r="F28" s="52" t="s">
        <v>117</v>
      </c>
      <c r="G28" s="51" t="s">
        <v>70</v>
      </c>
      <c r="H28" s="83">
        <f>IF($D$1&gt;=$E28,VLOOKUP($B28,'Sum 1'!$M$31:$T$35,5,0),"x")</f>
        <v>1.7488789237668161E-2</v>
      </c>
      <c r="I28" s="127">
        <f>IF($D$1&gt;=$E28,VLOOKUP($B28,'Sum 1'!$M$31:$T$35,6,0),"x")</f>
        <v>6.486742424242424E-2</v>
      </c>
      <c r="J28" s="128">
        <f>IF($D$1&gt;=$E28,VLOOKUP($B28,'Sum 1'!$M$31:$T$35,7,0),"x")</f>
        <v>2.2404371584699455E-2</v>
      </c>
      <c r="K28" s="129">
        <f>IF($D$1&gt;=$E28,VLOOKUP($B28,'Sum 1'!$M$31:$T$35,8,0),"x")</f>
        <v>3.5158781594296827E-2</v>
      </c>
      <c r="M28" s="28" t="str">
        <f t="shared" si="2"/>
        <v>Class 4</v>
      </c>
    </row>
    <row r="29" spans="2:17">
      <c r="B29" s="25" t="s">
        <v>87</v>
      </c>
      <c r="C29" s="54"/>
      <c r="D29" s="50"/>
      <c r="E29" s="51">
        <v>5</v>
      </c>
      <c r="F29" s="52" t="s">
        <v>118</v>
      </c>
      <c r="G29" s="51" t="s">
        <v>70</v>
      </c>
      <c r="H29" s="83">
        <f>IF($D$1&gt;=$E29,VLOOKUP($B29,'Sum 1'!$M$31:$T$35,5,0),"x")</f>
        <v>0.13318385650224215</v>
      </c>
      <c r="I29" s="127">
        <f>IF($D$1&gt;=$E29,VLOOKUP($B29,'Sum 1'!$M$31:$T$35,6,0),"x")</f>
        <v>9.3276515151515152E-2</v>
      </c>
      <c r="J29" s="128">
        <f>IF($D$1&gt;=$E29,VLOOKUP($B29,'Sum 1'!$M$31:$T$35,7,0),"x")</f>
        <v>8.9617486338797819E-2</v>
      </c>
      <c r="K29" s="129">
        <f>IF($D$1&gt;=$E29,VLOOKUP($B29,'Sum 1'!$M$31:$T$35,8,0),"x")</f>
        <v>0.10661049902786779</v>
      </c>
      <c r="M29" s="28" t="str">
        <f t="shared" si="2"/>
        <v>Class 5</v>
      </c>
      <c r="Q29" s="91"/>
    </row>
    <row r="30" spans="2:17">
      <c r="B30" s="28">
        <v>0</v>
      </c>
      <c r="C30" s="55"/>
      <c r="D30" s="56"/>
      <c r="E30" s="57" t="s">
        <v>119</v>
      </c>
      <c r="F30" s="58" t="s">
        <v>120</v>
      </c>
      <c r="G30" s="59" t="s">
        <v>70</v>
      </c>
      <c r="H30" s="60">
        <f>IF($D$1&lt;&gt;"All","x",VLOOKUP($B30,'Sum 1'!$M$31:$T$35,5,0))</f>
        <v>0.10134529147982063</v>
      </c>
      <c r="I30" s="108">
        <f>IF($D$1&lt;&gt;"All","x",VLOOKUP($B30,'Sum 1'!$M$31:$T$35,6,0))</f>
        <v>2.225378787878788E-2</v>
      </c>
      <c r="J30" s="109">
        <f>IF($D$1&lt;&gt;"All","x",VLOOKUP($B30,'Sum 1'!$M$31:$T$35,7,0))</f>
        <v>3.2786885245901641E-2</v>
      </c>
      <c r="K30" s="110">
        <f>IF($D$1&lt;&gt;"All","x",VLOOKUP($B30,'Sum 1'!$M$31:$T$35,8,0))</f>
        <v>5.3953337653920935E-2</v>
      </c>
      <c r="M30" s="28" t="str">
        <f t="shared" si="2"/>
        <v>Class Under Size</v>
      </c>
      <c r="Q30" s="91"/>
    </row>
    <row r="31" spans="2:17">
      <c r="C31" s="42"/>
      <c r="D31" s="61"/>
      <c r="E31" s="62"/>
      <c r="F31" s="62"/>
      <c r="G31" s="63"/>
      <c r="H31" s="64">
        <f>'Sum 1'!G$9+'Sum 1'!G$29</f>
        <v>2230</v>
      </c>
      <c r="I31" s="64">
        <f>'Sum 1'!H$9+'Sum 1'!H$29</f>
        <v>2112</v>
      </c>
      <c r="J31" s="64">
        <f>'Sum 1'!I$9+'Sum 1'!I$29</f>
        <v>1830</v>
      </c>
      <c r="K31" s="111">
        <f>SUM(H31:J31)</f>
        <v>6172</v>
      </c>
      <c r="M31" s="28"/>
      <c r="Q31" s="91"/>
    </row>
    <row r="32" spans="2:17">
      <c r="C32" s="42"/>
      <c r="D32" s="65" t="s">
        <v>97</v>
      </c>
      <c r="E32" s="66" t="s">
        <v>124</v>
      </c>
      <c r="F32" s="66"/>
      <c r="G32" s="67" t="s">
        <v>70</v>
      </c>
      <c r="H32" s="68">
        <f>SUM(H33:H42)</f>
        <v>2.7354260089686104E-2</v>
      </c>
      <c r="I32" s="112">
        <f>SUM(I33:I42)</f>
        <v>1.5151515151515152E-2</v>
      </c>
      <c r="J32" s="113">
        <f>SUM(J33:J42)</f>
        <v>3.3879781420765032E-2</v>
      </c>
      <c r="K32" s="114">
        <f>SUM(K33:K42)</f>
        <v>2.5113415424497729E-2</v>
      </c>
      <c r="M32" s="28"/>
      <c r="Q32" s="91"/>
    </row>
    <row r="33" spans="2:17">
      <c r="B33" s="25" t="s">
        <v>24</v>
      </c>
      <c r="C33" s="42"/>
      <c r="D33" s="43"/>
      <c r="E33" s="69" t="str">
        <f>VLOOKUP($B33,'TB. Bantuan'!$D$3:$E$23,2,0)</f>
        <v>Dimakan Tikus</v>
      </c>
      <c r="F33" s="70"/>
      <c r="G33" s="47" t="s">
        <v>70</v>
      </c>
      <c r="H33" s="71">
        <f>VLOOKUP($B33,'Sum 1'!$N$38:$T$47,4,0)</f>
        <v>2.1076233183856503E-2</v>
      </c>
      <c r="I33" s="115">
        <f>VLOOKUP($B33,'Sum 1'!$N$38:$T$47,5,0)</f>
        <v>9.46969696969697E-3</v>
      </c>
      <c r="J33" s="116">
        <f>VLOOKUP($B33,'Sum 1'!$N$38:$T$47,6,0)</f>
        <v>2.7322404371584699E-2</v>
      </c>
      <c r="K33" s="117">
        <f>VLOOKUP($B33,'Sum 1'!$N$38:$T$47,7,0)</f>
        <v>1.8956578094620868E-2</v>
      </c>
      <c r="M33" s="28" t="str">
        <f>$E33</f>
        <v>Dimakan Tikus</v>
      </c>
      <c r="Q33" s="91"/>
    </row>
    <row r="34" spans="2:17">
      <c r="B34" s="25" t="s">
        <v>22</v>
      </c>
      <c r="C34" s="42"/>
      <c r="D34" s="50"/>
      <c r="E34" s="72" t="str">
        <f>VLOOKUP($B34,'TB. Bantuan'!$D$3:$E$23,2,0)</f>
        <v>Titik Tumbuh 2</v>
      </c>
      <c r="F34" s="73"/>
      <c r="G34" s="51" t="s">
        <v>70</v>
      </c>
      <c r="H34" s="74">
        <f>VLOOKUP($B34,'Sum 1'!$N$38:$T$47,4,0)</f>
        <v>3.5874439461883408E-3</v>
      </c>
      <c r="I34" s="118">
        <f>VLOOKUP($B34,'Sum 1'!$N$38:$T$47,5,0)</f>
        <v>2.3674242424242425E-3</v>
      </c>
      <c r="J34" s="119">
        <f>VLOOKUP($B34,'Sum 1'!$N$38:$T$47,6,0)</f>
        <v>3.2786885245901639E-3</v>
      </c>
      <c r="K34" s="120">
        <f>VLOOKUP($B34,'Sum 1'!$N$38:$T$47,7,0)</f>
        <v>3.0784186649384314E-3</v>
      </c>
      <c r="M34" s="28" t="str">
        <f t="shared" ref="M34:M42" si="3">$E34</f>
        <v>Titik Tumbuh 2</v>
      </c>
      <c r="Q34" s="91"/>
    </row>
    <row r="35" spans="2:17">
      <c r="B35" s="25" t="s">
        <v>36</v>
      </c>
      <c r="C35" s="42"/>
      <c r="D35" s="50"/>
      <c r="E35" s="72" t="str">
        <f>VLOOKUP($B35,'TB. Bantuan'!$D$3:$E$23,2,0)</f>
        <v>Bundel</v>
      </c>
      <c r="F35" s="73"/>
      <c r="G35" s="51" t="s">
        <v>70</v>
      </c>
      <c r="H35" s="74">
        <f>VLOOKUP($B35,'Sum 1'!$N$38:$T$47,4,0)</f>
        <v>4.4843049327354261E-4</v>
      </c>
      <c r="I35" s="118">
        <f>VLOOKUP($B35,'Sum 1'!$N$38:$T$47,5,0)</f>
        <v>2.3674242424242425E-3</v>
      </c>
      <c r="J35" s="119">
        <f>VLOOKUP($B35,'Sum 1'!$N$38:$T$47,6,0)</f>
        <v>1.092896174863388E-3</v>
      </c>
      <c r="K35" s="120">
        <f>VLOOKUP($B35,'Sum 1'!$N$38:$T$47,7,0)</f>
        <v>1.2961762799740765E-3</v>
      </c>
      <c r="M35" s="28" t="str">
        <f t="shared" si="3"/>
        <v>Bundel</v>
      </c>
      <c r="Q35" s="91"/>
    </row>
    <row r="36" spans="2:17">
      <c r="B36" s="25" t="s">
        <v>35</v>
      </c>
      <c r="C36" s="42"/>
      <c r="D36" s="50"/>
      <c r="E36" s="72" t="str">
        <f>VLOOKUP($B36,'TB. Bantuan'!$D$3:$E$23,2,0)</f>
        <v>Berduri</v>
      </c>
      <c r="F36" s="73"/>
      <c r="G36" s="51" t="s">
        <v>70</v>
      </c>
      <c r="H36" s="74">
        <f>VLOOKUP($B36,'Sum 1'!$N$38:$T$47,4,0)</f>
        <v>8.9686098654708521E-4</v>
      </c>
      <c r="I36" s="118">
        <f>VLOOKUP($B36,'Sum 1'!$N$38:$T$47,5,0)</f>
        <v>9.46969696969697E-4</v>
      </c>
      <c r="J36" s="119">
        <f>VLOOKUP($B36,'Sum 1'!$N$38:$T$47,6,0)</f>
        <v>1.092896174863388E-3</v>
      </c>
      <c r="K36" s="120">
        <f>VLOOKUP($B36,'Sum 1'!$N$38:$T$47,7,0)</f>
        <v>9.7213220998055737E-4</v>
      </c>
      <c r="M36" s="28" t="str">
        <f t="shared" si="3"/>
        <v>Berduri</v>
      </c>
      <c r="Q36" s="91"/>
    </row>
    <row r="37" spans="2:17">
      <c r="B37" s="25" t="s">
        <v>25</v>
      </c>
      <c r="C37" s="42"/>
      <c r="D37" s="50"/>
      <c r="E37" s="72" t="str">
        <f>VLOOKUP($B37,'TB. Bantuan'!$D$3:$E$23,2,0)</f>
        <v>Cabang 2</v>
      </c>
      <c r="F37" s="73"/>
      <c r="G37" s="51" t="s">
        <v>70</v>
      </c>
      <c r="H37" s="74">
        <f>VLOOKUP($B37,'Sum 1'!$N$38:$T$47,4,0)</f>
        <v>4.4843049327354261E-4</v>
      </c>
      <c r="I37" s="118">
        <f>VLOOKUP($B37,'Sum 1'!$N$38:$T$47,5,0)</f>
        <v>0</v>
      </c>
      <c r="J37" s="119">
        <f>VLOOKUP($B37,'Sum 1'!$N$38:$T$47,6,0)</f>
        <v>1.092896174863388E-3</v>
      </c>
      <c r="K37" s="120">
        <f>VLOOKUP($B37,'Sum 1'!$N$38:$T$47,7,0)</f>
        <v>4.8606610499027868E-4</v>
      </c>
      <c r="M37" s="28" t="str">
        <f t="shared" si="3"/>
        <v>Cabang 2</v>
      </c>
    </row>
    <row r="38" spans="2:17">
      <c r="B38" s="25" t="s">
        <v>26</v>
      </c>
      <c r="C38" s="42"/>
      <c r="D38" s="50"/>
      <c r="E38" s="72" t="str">
        <f>VLOOKUP($B38,'TB. Bantuan'!$D$3:$E$23,2,0)</f>
        <v>Rusak Fisik</v>
      </c>
      <c r="F38" s="73"/>
      <c r="G38" s="51" t="s">
        <v>70</v>
      </c>
      <c r="H38" s="74">
        <f>VLOOKUP($B38,'Sum 1'!$N$38:$T$47,4,0)</f>
        <v>8.9686098654708521E-4</v>
      </c>
      <c r="I38" s="118">
        <f>VLOOKUP($B38,'Sum 1'!$N$38:$T$47,5,0)</f>
        <v>0</v>
      </c>
      <c r="J38" s="119">
        <f>VLOOKUP($B38,'Sum 1'!$N$38:$T$47,6,0)</f>
        <v>0</v>
      </c>
      <c r="K38" s="120">
        <f>VLOOKUP($B38,'Sum 1'!$N$38:$T$47,7,0)</f>
        <v>3.2404406999351912E-4</v>
      </c>
      <c r="M38" s="28" t="str">
        <f t="shared" si="3"/>
        <v>Rusak Fisik</v>
      </c>
    </row>
    <row r="39" spans="2:17">
      <c r="B39" s="25" t="s">
        <v>33</v>
      </c>
      <c r="C39" s="42"/>
      <c r="D39" s="50"/>
      <c r="E39" s="72" t="str">
        <f>VLOOKUP($B39,'TB. Bantuan'!$D$3:$E$23,2,0)</f>
        <v>Cabang 3</v>
      </c>
      <c r="F39" s="73"/>
      <c r="G39" s="51" t="s">
        <v>70</v>
      </c>
      <c r="H39" s="74">
        <f>VLOOKUP($B39,'Sum 1'!$N$38:$T$47,4,0)</f>
        <v>0</v>
      </c>
      <c r="I39" s="118">
        <f>VLOOKUP($B39,'Sum 1'!$N$38:$T$47,5,0)</f>
        <v>0</v>
      </c>
      <c r="J39" s="119">
        <f>VLOOKUP($B39,'Sum 1'!$N$38:$T$47,6,0)</f>
        <v>0</v>
      </c>
      <c r="K39" s="120">
        <f>VLOOKUP($B39,'Sum 1'!$N$38:$T$47,7,0)</f>
        <v>0</v>
      </c>
      <c r="M39" s="28" t="str">
        <f t="shared" si="3"/>
        <v>Cabang 3</v>
      </c>
    </row>
    <row r="40" spans="2:17">
      <c r="B40" s="25" t="s">
        <v>34</v>
      </c>
      <c r="C40" s="42"/>
      <c r="D40" s="50"/>
      <c r="E40" s="72" t="str">
        <f>VLOOKUP($B40,'TB. Bantuan'!$D$3:$E$23,2,0)</f>
        <v>Kipas</v>
      </c>
      <c r="F40" s="73"/>
      <c r="G40" s="51" t="s">
        <v>70</v>
      </c>
      <c r="H40" s="74">
        <f>VLOOKUP($B40,'Sum 1'!$N$38:$T$47,4,0)</f>
        <v>0</v>
      </c>
      <c r="I40" s="118">
        <f>VLOOKUP($B40,'Sum 1'!$N$38:$T$47,5,0)</f>
        <v>0</v>
      </c>
      <c r="J40" s="119">
        <f>VLOOKUP($B40,'Sum 1'!$N$38:$T$47,6,0)</f>
        <v>0</v>
      </c>
      <c r="K40" s="120">
        <f>VLOOKUP($B40,'Sum 1'!$N$38:$T$47,7,0)</f>
        <v>0</v>
      </c>
      <c r="M40" s="28" t="str">
        <f t="shared" si="3"/>
        <v>Kipas</v>
      </c>
    </row>
    <row r="41" spans="2:17">
      <c r="B41" s="25" t="s">
        <v>29</v>
      </c>
      <c r="C41" s="54"/>
      <c r="D41" s="50"/>
      <c r="E41" s="72" t="str">
        <f>VLOOKUP($B41,'TB. Bantuan'!$D$3:$E$23,2,0)</f>
        <v>Titik tumbuh 3</v>
      </c>
      <c r="F41" s="73"/>
      <c r="G41" s="51" t="s">
        <v>70</v>
      </c>
      <c r="H41" s="74">
        <f>VLOOKUP($B41,'Sum 1'!$N$38:$T$47,4,0)</f>
        <v>0</v>
      </c>
      <c r="I41" s="118">
        <f>VLOOKUP($B41,'Sum 1'!$N$38:$T$47,5,0)</f>
        <v>0</v>
      </c>
      <c r="J41" s="119">
        <f>VLOOKUP($B41,'Sum 1'!$N$38:$T$47,6,0)</f>
        <v>0</v>
      </c>
      <c r="K41" s="120">
        <f>VLOOKUP($B41,'Sum 1'!$N$38:$T$47,7,0)</f>
        <v>0</v>
      </c>
      <c r="M41" s="28" t="str">
        <f t="shared" si="3"/>
        <v>Titik tumbuh 3</v>
      </c>
    </row>
    <row r="42" spans="2:17">
      <c r="B42" s="25" t="s">
        <v>30</v>
      </c>
      <c r="C42" s="84"/>
      <c r="D42" s="85"/>
      <c r="E42" s="86" t="str">
        <f>VLOOKUP($B42,'TB. Bantuan'!$D$3:$E$23,2,0)</f>
        <v>Rusak Mekanis</v>
      </c>
      <c r="F42" s="87"/>
      <c r="G42" s="88" t="s">
        <v>70</v>
      </c>
      <c r="H42" s="89">
        <f>VLOOKUP($B42,'Sum 1'!$N$38:$T$47,4,0)</f>
        <v>0</v>
      </c>
      <c r="I42" s="130">
        <f>VLOOKUP($B42,'Sum 1'!$N$38:$T$47,5,0)</f>
        <v>0</v>
      </c>
      <c r="J42" s="131">
        <f>VLOOKUP($B42,'Sum 1'!$N$38:$T$47,6,0)</f>
        <v>0</v>
      </c>
      <c r="K42" s="132">
        <f>VLOOKUP($B42,'Sum 1'!$N$38:$T$47,7,0)</f>
        <v>0</v>
      </c>
      <c r="M42" s="28" t="str">
        <f t="shared" si="3"/>
        <v>Rusak Mekanis</v>
      </c>
    </row>
    <row r="43" spans="2:17">
      <c r="C43" s="54" t="s">
        <v>49</v>
      </c>
      <c r="D43" s="79" t="s">
        <v>125</v>
      </c>
      <c r="E43" s="80"/>
      <c r="F43" s="81"/>
      <c r="G43" s="45" t="s">
        <v>70</v>
      </c>
      <c r="H43" s="46">
        <f>H44+H51</f>
        <v>1</v>
      </c>
      <c r="I43" s="99">
        <f t="shared" ref="I43:K43" si="4">I44+I51</f>
        <v>1</v>
      </c>
      <c r="J43" s="100">
        <f t="shared" si="4"/>
        <v>1</v>
      </c>
      <c r="K43" s="101">
        <f t="shared" si="4"/>
        <v>1</v>
      </c>
    </row>
    <row r="44" spans="2:17">
      <c r="C44" s="42"/>
      <c r="D44" s="43" t="s">
        <v>80</v>
      </c>
      <c r="E44" s="44" t="s">
        <v>126</v>
      </c>
      <c r="F44" s="44"/>
      <c r="G44" s="45" t="s">
        <v>70</v>
      </c>
      <c r="H44" s="46">
        <f>SUM(H45:H49)</f>
        <v>0.89641255605381165</v>
      </c>
      <c r="I44" s="99">
        <f t="shared" ref="I44:J44" si="5">SUM(I45:I49)</f>
        <v>0.89441287878787878</v>
      </c>
      <c r="J44" s="100">
        <f t="shared" si="5"/>
        <v>0.79945355191256828</v>
      </c>
      <c r="K44" s="101">
        <f>SUM(K45:K49)</f>
        <v>0.86697990926766033</v>
      </c>
    </row>
    <row r="45" spans="2:17">
      <c r="C45" s="42"/>
      <c r="D45" s="43"/>
      <c r="E45" s="47">
        <v>2</v>
      </c>
      <c r="F45" s="48" t="s">
        <v>115</v>
      </c>
      <c r="G45" s="47" t="s">
        <v>70</v>
      </c>
      <c r="H45" s="82">
        <f>SUM(H26,H7)</f>
        <v>0</v>
      </c>
      <c r="I45" s="124">
        <f t="shared" ref="I45:K45" si="6">SUM(I26,I7)</f>
        <v>0</v>
      </c>
      <c r="J45" s="125">
        <f t="shared" si="6"/>
        <v>0</v>
      </c>
      <c r="K45" s="126">
        <f t="shared" si="6"/>
        <v>0</v>
      </c>
      <c r="M45" s="28" t="str">
        <f>"Class"&amp;" "&amp;$E45</f>
        <v>Class 2</v>
      </c>
    </row>
    <row r="46" spans="2:17">
      <c r="C46" s="42"/>
      <c r="D46" s="50"/>
      <c r="E46" s="51">
        <v>3</v>
      </c>
      <c r="F46" s="52" t="s">
        <v>116</v>
      </c>
      <c r="G46" s="51" t="s">
        <v>70</v>
      </c>
      <c r="H46" s="83">
        <f t="shared" ref="H46:K46" si="7">SUM(H27,H8)</f>
        <v>4.4843049327354261E-4</v>
      </c>
      <c r="I46" s="127">
        <f t="shared" si="7"/>
        <v>4.734848484848485E-4</v>
      </c>
      <c r="J46" s="128">
        <f t="shared" si="7"/>
        <v>0</v>
      </c>
      <c r="K46" s="129">
        <f t="shared" si="7"/>
        <v>3.2404406999351912E-4</v>
      </c>
      <c r="M46" s="28" t="str">
        <f t="shared" ref="M46:M49" si="8">"Class"&amp;" "&amp;$E46</f>
        <v>Class 3</v>
      </c>
    </row>
    <row r="47" spans="2:17">
      <c r="C47" s="42"/>
      <c r="D47" s="50"/>
      <c r="E47" s="51">
        <v>4</v>
      </c>
      <c r="F47" s="52" t="s">
        <v>117</v>
      </c>
      <c r="G47" s="51" t="s">
        <v>70</v>
      </c>
      <c r="H47" s="83">
        <f t="shared" ref="H47:K47" si="9">SUM(H28,H9)</f>
        <v>0.13228699551569506</v>
      </c>
      <c r="I47" s="127">
        <f t="shared" si="9"/>
        <v>0.4441287878787879</v>
      </c>
      <c r="J47" s="128">
        <f t="shared" si="9"/>
        <v>0.11256830601092896</v>
      </c>
      <c r="K47" s="129">
        <f t="shared" si="9"/>
        <v>0.23314970836033702</v>
      </c>
      <c r="M47" s="28" t="str">
        <f t="shared" si="8"/>
        <v>Class 4</v>
      </c>
    </row>
    <row r="48" spans="2:17">
      <c r="C48" s="54"/>
      <c r="D48" s="50"/>
      <c r="E48" s="51">
        <v>5</v>
      </c>
      <c r="F48" s="52" t="s">
        <v>118</v>
      </c>
      <c r="G48" s="51" t="s">
        <v>70</v>
      </c>
      <c r="H48" s="83">
        <f t="shared" ref="H48:K48" si="10">SUM(H29,H10)</f>
        <v>0.58475336322869953</v>
      </c>
      <c r="I48" s="127">
        <f t="shared" si="10"/>
        <v>0.39251893939393939</v>
      </c>
      <c r="J48" s="128">
        <f t="shared" si="10"/>
        <v>0.51912568306010931</v>
      </c>
      <c r="K48" s="129">
        <f t="shared" si="10"/>
        <v>0.4995139338950097</v>
      </c>
      <c r="M48" s="28" t="str">
        <f t="shared" si="8"/>
        <v>Class 5</v>
      </c>
    </row>
    <row r="49" spans="3:13">
      <c r="C49" s="55"/>
      <c r="D49" s="56"/>
      <c r="E49" s="57" t="s">
        <v>119</v>
      </c>
      <c r="F49" s="58" t="s">
        <v>120</v>
      </c>
      <c r="G49" s="59" t="s">
        <v>70</v>
      </c>
      <c r="H49" s="90">
        <f t="shared" ref="H49:K49" si="11">SUM(H30,H11)</f>
        <v>0.1789237668161435</v>
      </c>
      <c r="I49" s="133">
        <f t="shared" si="11"/>
        <v>5.7291666666666664E-2</v>
      </c>
      <c r="J49" s="134">
        <f t="shared" si="11"/>
        <v>0.16775956284153007</v>
      </c>
      <c r="K49" s="135">
        <f t="shared" si="11"/>
        <v>0.13399222294232016</v>
      </c>
      <c r="M49" s="28" t="str">
        <f t="shared" si="8"/>
        <v>Class Under Size</v>
      </c>
    </row>
    <row r="50" spans="3:13">
      <c r="C50" s="42"/>
      <c r="D50" s="61"/>
      <c r="E50" s="62"/>
      <c r="F50" s="62"/>
      <c r="G50" s="63"/>
      <c r="H50" s="64"/>
      <c r="I50" s="64"/>
      <c r="J50" s="64"/>
      <c r="K50" s="111"/>
      <c r="M50" s="28"/>
    </row>
    <row r="51" spans="3:13">
      <c r="C51" s="42"/>
      <c r="D51" s="65" t="s">
        <v>97</v>
      </c>
      <c r="E51" s="66" t="s">
        <v>127</v>
      </c>
      <c r="F51" s="66"/>
      <c r="G51" s="67" t="s">
        <v>70</v>
      </c>
      <c r="H51" s="68">
        <f>SUM(H52:H61)</f>
        <v>0.10358744394618834</v>
      </c>
      <c r="I51" s="112">
        <f t="shared" ref="I51:K51" si="12">SUM(I52:I61)</f>
        <v>0.10558712121212122</v>
      </c>
      <c r="J51" s="113">
        <f t="shared" si="12"/>
        <v>0.20054644808743169</v>
      </c>
      <c r="K51" s="114">
        <f t="shared" si="12"/>
        <v>0.13302009073233961</v>
      </c>
      <c r="M51" s="28"/>
    </row>
    <row r="52" spans="3:13">
      <c r="C52" s="42"/>
      <c r="D52" s="43"/>
      <c r="E52" s="69" t="s">
        <v>128</v>
      </c>
      <c r="F52" s="70"/>
      <c r="G52" s="47" t="s">
        <v>70</v>
      </c>
      <c r="H52" s="71">
        <f>SUMIFS(H$33:H$42,$E$33:$E$42,$E52)+SUMIFS(H$14:H$23,$E$14:$E$23,$E52)</f>
        <v>5.0224215246636769E-2</v>
      </c>
      <c r="I52" s="115">
        <f t="shared" ref="I52:K61" si="13">SUMIFS(I$33:I$42,$E$33:$E$42,$E52)+SUMIFS(I$14:I$23,$E$14:$E$23,$E52)</f>
        <v>6.1553030303030304E-2</v>
      </c>
      <c r="J52" s="116">
        <f t="shared" si="13"/>
        <v>0.13770491803278689</v>
      </c>
      <c r="K52" s="117">
        <f t="shared" si="13"/>
        <v>8.0038885288399225E-2</v>
      </c>
      <c r="M52" s="28" t="str">
        <f>$E52</f>
        <v>Dimakan Tikus</v>
      </c>
    </row>
    <row r="53" spans="3:13">
      <c r="C53" s="42"/>
      <c r="D53" s="50"/>
      <c r="E53" s="72" t="s">
        <v>129</v>
      </c>
      <c r="F53" s="73"/>
      <c r="G53" s="51" t="s">
        <v>70</v>
      </c>
      <c r="H53" s="74">
        <f t="shared" ref="H53:H61" si="14">SUMIFS(H$33:H$42,$E$33:$E$42,$E53)+SUMIFS(H$14:H$23,$E$14:$E$23,$E53)</f>
        <v>3.6322869955156947E-2</v>
      </c>
      <c r="I53" s="118">
        <f t="shared" si="13"/>
        <v>1.5151515151515152E-2</v>
      </c>
      <c r="J53" s="119">
        <f t="shared" si="13"/>
        <v>3.3879781420765025E-2</v>
      </c>
      <c r="K53" s="120">
        <f t="shared" si="13"/>
        <v>2.8353856124432922E-2</v>
      </c>
      <c r="M53" s="28" t="str">
        <f t="shared" ref="M53:M61" si="15">$E53</f>
        <v>Titik Tumbuh 2</v>
      </c>
    </row>
    <row r="54" spans="3:13">
      <c r="C54" s="42"/>
      <c r="D54" s="50"/>
      <c r="E54" s="72" t="s">
        <v>130</v>
      </c>
      <c r="F54" s="73"/>
      <c r="G54" s="51" t="s">
        <v>70</v>
      </c>
      <c r="H54" s="74">
        <f t="shared" si="14"/>
        <v>5.8295964125560538E-3</v>
      </c>
      <c r="I54" s="118">
        <f t="shared" si="13"/>
        <v>6.628787878787879E-3</v>
      </c>
      <c r="J54" s="119">
        <f t="shared" si="13"/>
        <v>1.2021857923497269E-2</v>
      </c>
      <c r="K54" s="120">
        <f t="shared" si="13"/>
        <v>7.9390797148412174E-3</v>
      </c>
      <c r="M54" s="28" t="str">
        <f t="shared" si="15"/>
        <v>Cabang 2</v>
      </c>
    </row>
    <row r="55" spans="3:13">
      <c r="C55" s="42"/>
      <c r="D55" s="50"/>
      <c r="E55" s="72" t="s">
        <v>131</v>
      </c>
      <c r="F55" s="73"/>
      <c r="G55" s="51" t="s">
        <v>70</v>
      </c>
      <c r="H55" s="74">
        <f t="shared" si="14"/>
        <v>2.242152466367713E-3</v>
      </c>
      <c r="I55" s="118">
        <f t="shared" si="13"/>
        <v>7.575757575757576E-3</v>
      </c>
      <c r="J55" s="119">
        <f t="shared" si="13"/>
        <v>1.1475409836065573E-2</v>
      </c>
      <c r="K55" s="120">
        <f t="shared" si="13"/>
        <v>6.8049254698639011E-3</v>
      </c>
      <c r="M55" s="28" t="str">
        <f t="shared" si="15"/>
        <v>Bundel</v>
      </c>
    </row>
    <row r="56" spans="3:13">
      <c r="C56" s="42"/>
      <c r="D56" s="50"/>
      <c r="E56" s="72" t="s">
        <v>132</v>
      </c>
      <c r="F56" s="73"/>
      <c r="G56" s="51" t="s">
        <v>70</v>
      </c>
      <c r="H56" s="74">
        <f t="shared" si="14"/>
        <v>1.3452914798206279E-3</v>
      </c>
      <c r="I56" s="118">
        <f t="shared" si="13"/>
        <v>9.46969696969697E-3</v>
      </c>
      <c r="J56" s="119">
        <f t="shared" si="13"/>
        <v>2.185792349726776E-3</v>
      </c>
      <c r="K56" s="120">
        <f t="shared" si="13"/>
        <v>4.3745949449125084E-3</v>
      </c>
      <c r="M56" s="28" t="str">
        <f t="shared" si="15"/>
        <v>Rusak Fisik</v>
      </c>
    </row>
    <row r="57" spans="3:13">
      <c r="C57" s="42"/>
      <c r="D57" s="50"/>
      <c r="E57" s="72" t="s">
        <v>133</v>
      </c>
      <c r="F57" s="73"/>
      <c r="G57" s="51" t="s">
        <v>70</v>
      </c>
      <c r="H57" s="74">
        <f t="shared" si="14"/>
        <v>3.1390134529147981E-3</v>
      </c>
      <c r="I57" s="118">
        <f t="shared" si="13"/>
        <v>4.261363636363636E-3</v>
      </c>
      <c r="J57" s="119">
        <f t="shared" si="13"/>
        <v>2.185792349726776E-3</v>
      </c>
      <c r="K57" s="120">
        <f t="shared" si="13"/>
        <v>3.2404406999351912E-3</v>
      </c>
      <c r="M57" s="28" t="str">
        <f t="shared" si="15"/>
        <v>Berduri</v>
      </c>
    </row>
    <row r="58" spans="3:13">
      <c r="C58" s="42"/>
      <c r="D58" s="50"/>
      <c r="E58" s="72" t="s">
        <v>134</v>
      </c>
      <c r="F58" s="73"/>
      <c r="G58" s="51" t="s">
        <v>70</v>
      </c>
      <c r="H58" s="74">
        <f t="shared" si="14"/>
        <v>8.9686098654708521E-4</v>
      </c>
      <c r="I58" s="118">
        <f t="shared" si="13"/>
        <v>4.734848484848485E-4</v>
      </c>
      <c r="J58" s="119">
        <f t="shared" si="13"/>
        <v>1.092896174863388E-3</v>
      </c>
      <c r="K58" s="120">
        <f t="shared" si="13"/>
        <v>8.101101749837978E-4</v>
      </c>
      <c r="M58" s="28" t="str">
        <f t="shared" si="15"/>
        <v>Cabang 3</v>
      </c>
    </row>
    <row r="59" spans="3:13">
      <c r="C59" s="42"/>
      <c r="D59" s="50"/>
      <c r="E59" s="72" t="s">
        <v>135</v>
      </c>
      <c r="F59" s="73"/>
      <c r="G59" s="51" t="s">
        <v>70</v>
      </c>
      <c r="H59" s="74">
        <f t="shared" si="14"/>
        <v>4.4843049327354261E-4</v>
      </c>
      <c r="I59" s="118">
        <f t="shared" si="13"/>
        <v>4.734848484848485E-4</v>
      </c>
      <c r="J59" s="119">
        <f t="shared" si="13"/>
        <v>0</v>
      </c>
      <c r="K59" s="120">
        <f t="shared" si="13"/>
        <v>3.2404406999351912E-4</v>
      </c>
      <c r="M59" s="28" t="str">
        <f t="shared" si="15"/>
        <v>Kipas</v>
      </c>
    </row>
    <row r="60" spans="3:13">
      <c r="C60" s="54"/>
      <c r="D60" s="50"/>
      <c r="E60" s="72" t="s">
        <v>136</v>
      </c>
      <c r="F60" s="73"/>
      <c r="G60" s="51" t="s">
        <v>70</v>
      </c>
      <c r="H60" s="74">
        <f t="shared" si="14"/>
        <v>8.9686098654708521E-4</v>
      </c>
      <c r="I60" s="118">
        <f t="shared" si="13"/>
        <v>0</v>
      </c>
      <c r="J60" s="119">
        <f t="shared" si="13"/>
        <v>0</v>
      </c>
      <c r="K60" s="120">
        <f t="shared" si="13"/>
        <v>3.2404406999351912E-4</v>
      </c>
      <c r="M60" s="28" t="str">
        <f t="shared" si="15"/>
        <v>Titik tumbuh 3</v>
      </c>
    </row>
    <row r="61" spans="3:13">
      <c r="C61" s="84"/>
      <c r="D61" s="85"/>
      <c r="E61" s="86" t="s">
        <v>137</v>
      </c>
      <c r="F61" s="87"/>
      <c r="G61" s="88" t="s">
        <v>70</v>
      </c>
      <c r="H61" s="89">
        <f t="shared" si="14"/>
        <v>2.242152466367713E-3</v>
      </c>
      <c r="I61" s="130">
        <f t="shared" si="13"/>
        <v>0</v>
      </c>
      <c r="J61" s="131">
        <f t="shared" si="13"/>
        <v>0</v>
      </c>
      <c r="K61" s="132">
        <f t="shared" si="13"/>
        <v>8.101101749837978E-4</v>
      </c>
      <c r="M61" s="28" t="str">
        <f t="shared" si="15"/>
        <v>Rusak Mekanis</v>
      </c>
    </row>
    <row r="63" spans="3:13">
      <c r="H63" s="91"/>
      <c r="I63" s="91"/>
      <c r="J63" s="91"/>
      <c r="K63" s="91"/>
    </row>
    <row r="64" spans="3:13">
      <c r="H64" s="91"/>
      <c r="I64" s="91"/>
      <c r="J64" s="91"/>
      <c r="K64" s="91"/>
    </row>
    <row r="65" spans="8:14">
      <c r="H65" s="91"/>
      <c r="I65" s="91"/>
      <c r="J65" s="91"/>
      <c r="K65" s="91"/>
    </row>
    <row r="66" spans="8:14">
      <c r="H66" s="91"/>
      <c r="I66" s="91"/>
      <c r="J66" s="91"/>
      <c r="K66" s="91"/>
    </row>
    <row r="67" spans="8:14">
      <c r="H67" s="91"/>
      <c r="I67" s="91"/>
      <c r="J67" s="91"/>
      <c r="K67" s="91"/>
    </row>
    <row r="69" spans="8:14">
      <c r="H69" s="91"/>
      <c r="I69" s="91"/>
      <c r="J69" s="91"/>
      <c r="K69" s="91"/>
      <c r="N69" s="360"/>
    </row>
    <row r="70" spans="8:14">
      <c r="H70" s="91"/>
      <c r="I70" s="91"/>
      <c r="J70" s="91"/>
      <c r="K70" s="91"/>
    </row>
    <row r="71" spans="8:14">
      <c r="H71" s="91"/>
      <c r="I71" s="91"/>
      <c r="J71" s="91"/>
      <c r="K71" s="91"/>
    </row>
    <row r="72" spans="8:14">
      <c r="H72" s="91"/>
      <c r="I72" s="91"/>
      <c r="J72" s="91"/>
      <c r="K72" s="91"/>
    </row>
    <row r="73" spans="8:14">
      <c r="H73" s="91"/>
      <c r="I73" s="91"/>
      <c r="J73" s="91"/>
      <c r="K73" s="91"/>
    </row>
  </sheetData>
  <sortState xmlns:xlrd2="http://schemas.microsoft.com/office/spreadsheetml/2017/richdata2" ref="O52:P61">
    <sortCondition descending="1" ref="P52:P61"/>
  </sortState>
  <dataValidations count="1">
    <dataValidation type="list" allowBlank="1" showInputMessage="1" showErrorMessage="1" sqref="D1" xr:uid="{00000000-0002-0000-0600-000000000000}">
      <formula1>$B$2:$B$6</formula1>
    </dataValidation>
  </dataValidations>
  <pageMargins left="0.7" right="0.7" top="0.75" bottom="0.75" header="0.3" footer="0.3"/>
  <pageSetup paperSize="9" scale="93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24"/>
  <sheetViews>
    <sheetView showGridLines="0" showRowColHeaders="0" workbookViewId="0">
      <selection activeCell="D2" sqref="D2"/>
    </sheetView>
  </sheetViews>
  <sheetFormatPr defaultColWidth="0" defaultRowHeight="13.5" zeroHeight="1"/>
  <cols>
    <col min="1" max="1" width="1.140625" style="1" customWidth="1"/>
    <col min="2" max="3" width="10.85546875" style="1" customWidth="1"/>
    <col min="4" max="5" width="9.140625" style="1" customWidth="1"/>
    <col min="6" max="6" width="0.5703125" style="1" customWidth="1"/>
    <col min="7" max="7" width="1.42578125" style="1" customWidth="1"/>
    <col min="8" max="8" width="1.140625" style="1" customWidth="1"/>
    <col min="9" max="9" width="9.140625" style="1" customWidth="1"/>
    <col min="10" max="10" width="10.7109375" style="1" customWidth="1"/>
    <col min="11" max="12" width="9.140625" style="1" customWidth="1"/>
    <col min="13" max="13" width="1.140625" style="1" customWidth="1"/>
    <col min="14" max="14" width="1.42578125" style="1" customWidth="1"/>
    <col min="15" max="15" width="1.140625" style="1" customWidth="1"/>
    <col min="16" max="16" width="9.140625" style="1" customWidth="1"/>
    <col min="17" max="17" width="10.7109375" style="1" customWidth="1"/>
    <col min="18" max="19" width="9.140625" style="1" customWidth="1"/>
    <col min="20" max="20" width="1" style="1" customWidth="1"/>
    <col min="21" max="16384" width="9.140625" style="1" hidden="1"/>
  </cols>
  <sheetData>
    <row r="1" spans="2:19"/>
    <row r="2" spans="2:19">
      <c r="B2" s="13" t="s">
        <v>138</v>
      </c>
      <c r="C2" s="13" t="s">
        <v>139</v>
      </c>
      <c r="G2" s="14" t="s">
        <v>21</v>
      </c>
      <c r="I2" s="13" t="s">
        <v>77</v>
      </c>
      <c r="J2" s="13" t="s">
        <v>139</v>
      </c>
      <c r="N2" s="14" t="s">
        <v>21</v>
      </c>
      <c r="P2" s="13" t="s">
        <v>72</v>
      </c>
      <c r="Q2" s="13" t="s">
        <v>139</v>
      </c>
    </row>
    <row r="3" spans="2:19">
      <c r="B3" s="15" t="s">
        <v>77</v>
      </c>
      <c r="C3" s="16">
        <f>'Coppy PPT'!$K$5</f>
        <v>0.77900194426441982</v>
      </c>
      <c r="G3" s="14" t="s">
        <v>21</v>
      </c>
      <c r="I3" s="15" t="s">
        <v>80</v>
      </c>
      <c r="J3" s="16">
        <f>'Coppy PPT'!$K$6</f>
        <v>0.67109526895657801</v>
      </c>
      <c r="N3" s="14" t="s">
        <v>21</v>
      </c>
      <c r="P3" s="15" t="s">
        <v>80</v>
      </c>
      <c r="Q3" s="16">
        <f>'Coppy PPT'!$K$25</f>
        <v>0.1958846403110823</v>
      </c>
    </row>
    <row r="4" spans="2:19">
      <c r="B4" s="15" t="s">
        <v>72</v>
      </c>
      <c r="C4" s="16">
        <f>'Coppy PPT'!$K$24</f>
        <v>0.22099805573558001</v>
      </c>
      <c r="G4" s="14" t="s">
        <v>21</v>
      </c>
      <c r="I4" s="15" t="s">
        <v>97</v>
      </c>
      <c r="J4" s="16">
        <f>'Coppy PPT'!$K$13</f>
        <v>0.10790667530784186</v>
      </c>
      <c r="N4" s="14" t="s">
        <v>21</v>
      </c>
      <c r="P4" s="15" t="s">
        <v>97</v>
      </c>
      <c r="Q4" s="16">
        <f>'Coppy PPT'!$K$32</f>
        <v>2.5113415424497729E-2</v>
      </c>
    </row>
    <row r="5" spans="2:19" ht="6.75" customHeight="1">
      <c r="G5" s="14" t="s">
        <v>21</v>
      </c>
      <c r="N5" s="14" t="s">
        <v>21</v>
      </c>
    </row>
    <row r="6" spans="2:19">
      <c r="B6" s="17"/>
      <c r="C6" s="18"/>
      <c r="D6" s="18"/>
      <c r="E6" s="19"/>
      <c r="G6" s="14" t="s">
        <v>21</v>
      </c>
      <c r="I6" s="17"/>
      <c r="J6" s="18"/>
      <c r="K6" s="18"/>
      <c r="L6" s="19"/>
      <c r="N6" s="14" t="s">
        <v>21</v>
      </c>
      <c r="P6" s="17"/>
      <c r="Q6" s="18"/>
      <c r="R6" s="18"/>
      <c r="S6" s="19"/>
    </row>
    <row r="7" spans="2:19">
      <c r="B7" s="20"/>
      <c r="E7" s="21"/>
      <c r="G7" s="14" t="s">
        <v>21</v>
      </c>
      <c r="I7" s="20"/>
      <c r="L7" s="21"/>
      <c r="N7" s="14" t="s">
        <v>21</v>
      </c>
      <c r="P7" s="20"/>
      <c r="S7" s="21"/>
    </row>
    <row r="8" spans="2:19">
      <c r="B8" s="20"/>
      <c r="E8" s="21"/>
      <c r="G8" s="14" t="s">
        <v>21</v>
      </c>
      <c r="I8" s="20"/>
      <c r="L8" s="21"/>
      <c r="N8" s="14" t="s">
        <v>21</v>
      </c>
      <c r="P8" s="20"/>
      <c r="S8" s="21"/>
    </row>
    <row r="9" spans="2:19">
      <c r="B9" s="20"/>
      <c r="E9" s="21"/>
      <c r="G9" s="14" t="s">
        <v>21</v>
      </c>
      <c r="I9" s="20"/>
      <c r="L9" s="21"/>
      <c r="N9" s="14" t="s">
        <v>21</v>
      </c>
      <c r="P9" s="20"/>
      <c r="S9" s="21"/>
    </row>
    <row r="10" spans="2:19">
      <c r="B10" s="20"/>
      <c r="E10" s="21"/>
      <c r="G10" s="14" t="s">
        <v>21</v>
      </c>
      <c r="I10" s="20"/>
      <c r="L10" s="21"/>
      <c r="N10" s="14" t="s">
        <v>21</v>
      </c>
      <c r="P10" s="20"/>
      <c r="S10" s="21"/>
    </row>
    <row r="11" spans="2:19">
      <c r="B11" s="20"/>
      <c r="E11" s="21"/>
      <c r="G11" s="14" t="s">
        <v>21</v>
      </c>
      <c r="I11" s="20"/>
      <c r="L11" s="21"/>
      <c r="N11" s="14" t="s">
        <v>21</v>
      </c>
      <c r="P11" s="20"/>
      <c r="S11" s="21"/>
    </row>
    <row r="12" spans="2:19">
      <c r="B12" s="20"/>
      <c r="E12" s="21"/>
      <c r="G12" s="14" t="s">
        <v>21</v>
      </c>
      <c r="I12" s="20"/>
      <c r="L12" s="21"/>
      <c r="N12" s="14" t="s">
        <v>21</v>
      </c>
      <c r="P12" s="20"/>
      <c r="S12" s="21"/>
    </row>
    <row r="13" spans="2:19">
      <c r="B13" s="20"/>
      <c r="E13" s="21"/>
      <c r="G13" s="14" t="s">
        <v>21</v>
      </c>
      <c r="I13" s="20"/>
      <c r="L13" s="21"/>
      <c r="N13" s="14" t="s">
        <v>21</v>
      </c>
      <c r="P13" s="20"/>
      <c r="S13" s="21"/>
    </row>
    <row r="14" spans="2:19">
      <c r="B14" s="20"/>
      <c r="E14" s="21"/>
      <c r="G14" s="14" t="s">
        <v>21</v>
      </c>
      <c r="I14" s="20"/>
      <c r="L14" s="21"/>
      <c r="N14" s="14" t="s">
        <v>21</v>
      </c>
      <c r="P14" s="20"/>
      <c r="S14" s="21"/>
    </row>
    <row r="15" spans="2:19">
      <c r="B15" s="20"/>
      <c r="E15" s="21"/>
      <c r="G15" s="14" t="s">
        <v>21</v>
      </c>
      <c r="I15" s="20"/>
      <c r="L15" s="21"/>
      <c r="N15" s="14" t="s">
        <v>21</v>
      </c>
      <c r="P15" s="20"/>
      <c r="S15" s="21"/>
    </row>
    <row r="16" spans="2:19">
      <c r="B16" s="20"/>
      <c r="E16" s="21"/>
      <c r="G16" s="14" t="s">
        <v>21</v>
      </c>
      <c r="I16" s="20"/>
      <c r="L16" s="21"/>
      <c r="N16" s="14" t="s">
        <v>21</v>
      </c>
      <c r="P16" s="20"/>
      <c r="S16" s="21"/>
    </row>
    <row r="17" spans="2:19">
      <c r="B17" s="20"/>
      <c r="E17" s="21"/>
      <c r="G17" s="14" t="s">
        <v>21</v>
      </c>
      <c r="I17" s="20"/>
      <c r="L17" s="21"/>
      <c r="N17" s="14" t="s">
        <v>21</v>
      </c>
      <c r="P17" s="20"/>
      <c r="S17" s="21"/>
    </row>
    <row r="18" spans="2:19">
      <c r="B18" s="20"/>
      <c r="E18" s="21"/>
      <c r="G18" s="14" t="s">
        <v>21</v>
      </c>
      <c r="I18" s="20"/>
      <c r="L18" s="21"/>
      <c r="N18" s="14" t="s">
        <v>21</v>
      </c>
      <c r="P18" s="20"/>
      <c r="S18" s="21"/>
    </row>
    <row r="19" spans="2:19">
      <c r="B19" s="20"/>
      <c r="E19" s="21"/>
      <c r="G19" s="14" t="s">
        <v>21</v>
      </c>
      <c r="I19" s="20"/>
      <c r="L19" s="21"/>
      <c r="N19" s="14" t="s">
        <v>21</v>
      </c>
      <c r="P19" s="20"/>
      <c r="S19" s="21"/>
    </row>
    <row r="20" spans="2:19">
      <c r="B20" s="20"/>
      <c r="E20" s="21"/>
      <c r="G20" s="14" t="s">
        <v>21</v>
      </c>
      <c r="I20" s="20"/>
      <c r="L20" s="21"/>
      <c r="N20" s="14" t="s">
        <v>21</v>
      </c>
      <c r="P20" s="20"/>
      <c r="S20" s="21"/>
    </row>
    <row r="21" spans="2:19">
      <c r="B21" s="20"/>
      <c r="E21" s="21"/>
      <c r="G21" s="14" t="s">
        <v>21</v>
      </c>
      <c r="I21" s="20"/>
      <c r="L21" s="21"/>
      <c r="N21" s="14" t="s">
        <v>21</v>
      </c>
      <c r="P21" s="20"/>
      <c r="S21" s="21"/>
    </row>
    <row r="22" spans="2:19">
      <c r="B22" s="20"/>
      <c r="E22" s="21"/>
      <c r="G22" s="14" t="s">
        <v>21</v>
      </c>
      <c r="I22" s="20"/>
      <c r="L22" s="21"/>
      <c r="N22" s="14" t="s">
        <v>21</v>
      </c>
      <c r="P22" s="20"/>
      <c r="S22" s="21"/>
    </row>
    <row r="23" spans="2:19">
      <c r="B23" s="22"/>
      <c r="C23" s="23"/>
      <c r="D23" s="23"/>
      <c r="E23" s="24"/>
      <c r="G23" s="14" t="s">
        <v>21</v>
      </c>
      <c r="I23" s="22"/>
      <c r="J23" s="23"/>
      <c r="K23" s="23"/>
      <c r="L23" s="24"/>
      <c r="N23" s="14" t="s">
        <v>21</v>
      </c>
      <c r="P23" s="22"/>
      <c r="Q23" s="23"/>
      <c r="R23" s="23"/>
      <c r="S23" s="24"/>
    </row>
    <row r="24" spans="2:19" ht="6.75" customHeight="1"/>
  </sheetData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26"/>
  <sheetViews>
    <sheetView showGridLines="0" showRowColHeaders="0" zoomScale="90" zoomScaleNormal="90" workbookViewId="0"/>
  </sheetViews>
  <sheetFormatPr defaultColWidth="0" defaultRowHeight="13.5" zeroHeight="1"/>
  <cols>
    <col min="1" max="2" width="1" style="1" customWidth="1"/>
    <col min="3" max="3" width="9.140625" style="2" customWidth="1"/>
    <col min="4" max="4" width="9.140625" style="1" customWidth="1"/>
    <col min="5" max="5" width="11.42578125" style="1" customWidth="1"/>
    <col min="6" max="6" width="2" style="1" customWidth="1"/>
    <col min="7" max="7" width="9.140625" style="1" hidden="1" customWidth="1"/>
    <col min="8" max="8" width="14.140625" style="1" hidden="1" customWidth="1"/>
    <col min="9" max="16384" width="9.140625" style="1" hidden="1"/>
  </cols>
  <sheetData>
    <row r="1" spans="3:5"/>
    <row r="2" spans="3:5" ht="16.5">
      <c r="C2" s="3" t="s">
        <v>140</v>
      </c>
      <c r="D2" s="4" t="s">
        <v>110</v>
      </c>
      <c r="E2" s="5" t="s">
        <v>5</v>
      </c>
    </row>
    <row r="3" spans="3:5">
      <c r="C3" s="6" t="s">
        <v>27</v>
      </c>
      <c r="D3" s="7" t="s">
        <v>35</v>
      </c>
      <c r="E3" s="8" t="s">
        <v>133</v>
      </c>
    </row>
    <row r="4" spans="3:5">
      <c r="C4" s="6" t="s">
        <v>35</v>
      </c>
      <c r="D4" s="7" t="s">
        <v>35</v>
      </c>
      <c r="E4" s="8" t="s">
        <v>133</v>
      </c>
    </row>
    <row r="5" spans="3:5">
      <c r="C5" s="6" t="s">
        <v>28</v>
      </c>
      <c r="D5" s="7" t="s">
        <v>36</v>
      </c>
      <c r="E5" s="8" t="s">
        <v>131</v>
      </c>
    </row>
    <row r="6" spans="3:5">
      <c r="C6" s="6" t="s">
        <v>36</v>
      </c>
      <c r="D6" s="7" t="s">
        <v>36</v>
      </c>
      <c r="E6" s="8" t="s">
        <v>131</v>
      </c>
    </row>
    <row r="7" spans="3:5">
      <c r="C7" s="6" t="s">
        <v>25</v>
      </c>
      <c r="D7" s="7" t="s">
        <v>25</v>
      </c>
      <c r="E7" s="8" t="s">
        <v>130</v>
      </c>
    </row>
    <row r="8" spans="3:5">
      <c r="C8" s="6" t="s">
        <v>33</v>
      </c>
      <c r="D8" s="7" t="s">
        <v>33</v>
      </c>
      <c r="E8" s="8" t="s">
        <v>134</v>
      </c>
    </row>
    <row r="9" spans="3:5">
      <c r="C9" s="6" t="s">
        <v>24</v>
      </c>
      <c r="D9" s="7" t="s">
        <v>24</v>
      </c>
      <c r="E9" s="8" t="s">
        <v>128</v>
      </c>
    </row>
    <row r="10" spans="3:5">
      <c r="C10" s="6" t="s">
        <v>34</v>
      </c>
      <c r="D10" s="7" t="s">
        <v>34</v>
      </c>
      <c r="E10" s="8" t="s">
        <v>135</v>
      </c>
    </row>
    <row r="11" spans="3:5">
      <c r="C11" s="6" t="s">
        <v>23</v>
      </c>
      <c r="D11" s="7" t="s">
        <v>23</v>
      </c>
      <c r="E11" s="8" t="s">
        <v>80</v>
      </c>
    </row>
    <row r="12" spans="3:5">
      <c r="C12" s="6" t="s">
        <v>26</v>
      </c>
      <c r="D12" s="7" t="s">
        <v>26</v>
      </c>
      <c r="E12" s="8" t="s">
        <v>132</v>
      </c>
    </row>
    <row r="13" spans="3:5">
      <c r="C13" s="6" t="s">
        <v>30</v>
      </c>
      <c r="D13" s="7" t="s">
        <v>30</v>
      </c>
      <c r="E13" s="8" t="s">
        <v>137</v>
      </c>
    </row>
    <row r="14" spans="3:5">
      <c r="C14" s="6" t="s">
        <v>31</v>
      </c>
      <c r="D14" s="7" t="s">
        <v>30</v>
      </c>
      <c r="E14" s="8" t="s">
        <v>137</v>
      </c>
    </row>
    <row r="15" spans="3:5">
      <c r="C15" s="6" t="s">
        <v>32</v>
      </c>
      <c r="D15" s="7" t="s">
        <v>30</v>
      </c>
      <c r="E15" s="8" t="s">
        <v>137</v>
      </c>
    </row>
    <row r="16" spans="3:5">
      <c r="C16" s="6" t="s">
        <v>22</v>
      </c>
      <c r="D16" s="7" t="s">
        <v>22</v>
      </c>
      <c r="E16" s="8" t="s">
        <v>129</v>
      </c>
    </row>
    <row r="17" spans="3:5">
      <c r="C17" s="6" t="s">
        <v>29</v>
      </c>
      <c r="D17" s="7" t="s">
        <v>29</v>
      </c>
      <c r="E17" s="8" t="s">
        <v>136</v>
      </c>
    </row>
    <row r="18" spans="3:5">
      <c r="C18" s="6"/>
      <c r="D18" s="7"/>
      <c r="E18" s="8"/>
    </row>
    <row r="19" spans="3:5">
      <c r="C19" s="6"/>
      <c r="D19" s="7"/>
      <c r="E19" s="8"/>
    </row>
    <row r="20" spans="3:5">
      <c r="C20" s="6"/>
      <c r="D20" s="7"/>
      <c r="E20" s="8"/>
    </row>
    <row r="21" spans="3:5">
      <c r="C21" s="6"/>
      <c r="D21" s="7"/>
      <c r="E21" s="8"/>
    </row>
    <row r="22" spans="3:5">
      <c r="C22" s="6"/>
      <c r="D22" s="7"/>
      <c r="E22" s="8"/>
    </row>
    <row r="23" spans="3:5">
      <c r="C23" s="9"/>
      <c r="D23" s="10"/>
      <c r="E23" s="11"/>
    </row>
    <row r="24" spans="3:5"/>
    <row r="25" spans="3:5" ht="15.75">
      <c r="C25" s="12" t="s">
        <v>37</v>
      </c>
      <c r="D25" s="12" t="s">
        <v>37</v>
      </c>
      <c r="E25" s="12" t="s">
        <v>37</v>
      </c>
    </row>
    <row r="26" spans="3:5"/>
  </sheetData>
  <sortState xmlns:xlrd2="http://schemas.microsoft.com/office/spreadsheetml/2017/richdata2" ref="G18:G778">
    <sortCondition ref="G18:G778"/>
  </sortState>
  <pageMargins left="0.7" right="0.7" top="0.75" bottom="0.75" header="0.3" footer="0.3"/>
  <pageSetup paperSize="9" orientation="portrait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6CCD7-DCE1-4E92-B2B2-2B160BA8E025}">
  <sheetPr>
    <tabColor rgb="FFFFC000"/>
  </sheetPr>
  <dimension ref="B1:M28"/>
  <sheetViews>
    <sheetView tabSelected="1" workbookViewId="0">
      <selection activeCell="F16" sqref="F16"/>
    </sheetView>
  </sheetViews>
  <sheetFormatPr defaultRowHeight="15"/>
  <cols>
    <col min="2" max="2" width="30" customWidth="1"/>
    <col min="3" max="3" width="20.42578125" customWidth="1"/>
    <col min="4" max="4" width="11.85546875" customWidth="1"/>
    <col min="5" max="5" width="19.42578125" customWidth="1"/>
    <col min="6" max="6" width="19.7109375" customWidth="1"/>
    <col min="7" max="7" width="2.42578125" customWidth="1"/>
    <col min="8" max="8" width="17.7109375" customWidth="1"/>
    <col min="9" max="9" width="20.5703125" customWidth="1"/>
    <col min="10" max="10" width="4.28515625" customWidth="1"/>
    <col min="11" max="11" width="7.7109375" customWidth="1"/>
    <col min="13" max="13" width="39.28515625" bestFit="1" customWidth="1"/>
  </cols>
  <sheetData>
    <row r="1" spans="2:13" ht="15.75" thickBot="1"/>
    <row r="2" spans="2:13" ht="20.100000000000001" customHeight="1">
      <c r="B2" s="397" t="s">
        <v>143</v>
      </c>
      <c r="C2" s="427" t="s">
        <v>144</v>
      </c>
      <c r="D2" s="398" t="s">
        <v>145</v>
      </c>
      <c r="E2" s="427" t="s">
        <v>146</v>
      </c>
      <c r="F2" s="428" t="s">
        <v>172</v>
      </c>
      <c r="H2" s="400" t="s">
        <v>151</v>
      </c>
      <c r="I2" s="401" t="s">
        <v>152</v>
      </c>
      <c r="K2" s="406" t="s">
        <v>159</v>
      </c>
      <c r="L2" s="407" t="s">
        <v>160</v>
      </c>
      <c r="M2" s="412" t="s">
        <v>110</v>
      </c>
    </row>
    <row r="3" spans="2:13" ht="20.100000000000001" customHeight="1">
      <c r="B3" s="432" t="s">
        <v>178</v>
      </c>
      <c r="C3" s="433" t="s">
        <v>157</v>
      </c>
      <c r="D3" s="434">
        <v>5</v>
      </c>
      <c r="E3" s="435" t="s">
        <v>179</v>
      </c>
      <c r="F3" s="436"/>
      <c r="H3" s="402" t="s">
        <v>155</v>
      </c>
      <c r="I3" s="403" t="s">
        <v>153</v>
      </c>
      <c r="K3" s="408">
        <v>1</v>
      </c>
      <c r="L3" s="409" t="s">
        <v>148</v>
      </c>
      <c r="M3" s="413" t="s">
        <v>161</v>
      </c>
    </row>
    <row r="4" spans="2:13" ht="20.100000000000001" customHeight="1" thickBot="1">
      <c r="B4" s="415"/>
      <c r="C4" s="419" t="s">
        <v>158</v>
      </c>
      <c r="D4" s="422">
        <v>4</v>
      </c>
      <c r="E4" s="425" t="s">
        <v>180</v>
      </c>
      <c r="F4" s="424"/>
      <c r="H4" s="404" t="s">
        <v>156</v>
      </c>
      <c r="I4" s="405" t="s">
        <v>154</v>
      </c>
      <c r="K4" s="408">
        <v>2</v>
      </c>
      <c r="L4" s="409" t="s">
        <v>25</v>
      </c>
      <c r="M4" s="413" t="s">
        <v>171</v>
      </c>
    </row>
    <row r="5" spans="2:13" ht="20.100000000000001" customHeight="1">
      <c r="B5" s="415"/>
      <c r="C5" s="419" t="s">
        <v>147</v>
      </c>
      <c r="D5" s="422">
        <v>3</v>
      </c>
      <c r="E5" s="425" t="s">
        <v>183</v>
      </c>
      <c r="F5" s="445">
        <v>0.2</v>
      </c>
      <c r="K5" s="408">
        <v>3</v>
      </c>
      <c r="L5" s="409" t="s">
        <v>33</v>
      </c>
      <c r="M5" s="413" t="s">
        <v>167</v>
      </c>
    </row>
    <row r="6" spans="2:13" ht="20.100000000000001" customHeight="1">
      <c r="B6" s="416"/>
      <c r="C6" s="419" t="s">
        <v>149</v>
      </c>
      <c r="D6" s="422">
        <v>2</v>
      </c>
      <c r="E6" s="425" t="s">
        <v>181</v>
      </c>
      <c r="F6" s="446"/>
      <c r="K6" s="408">
        <v>4</v>
      </c>
      <c r="L6" s="409" t="s">
        <v>162</v>
      </c>
      <c r="M6" s="413" t="s">
        <v>163</v>
      </c>
    </row>
    <row r="7" spans="2:13" ht="20.100000000000001" customHeight="1" thickBot="1">
      <c r="B7" s="437"/>
      <c r="C7" s="421" t="s">
        <v>150</v>
      </c>
      <c r="D7" s="423">
        <v>1</v>
      </c>
      <c r="E7" s="426" t="s">
        <v>182</v>
      </c>
      <c r="F7" s="447"/>
      <c r="K7" s="410">
        <v>5</v>
      </c>
      <c r="L7" s="411" t="s">
        <v>164</v>
      </c>
      <c r="M7" s="414" t="s">
        <v>165</v>
      </c>
    </row>
    <row r="8" spans="2:13" ht="20.100000000000001" customHeight="1">
      <c r="B8" s="429" t="s">
        <v>170</v>
      </c>
      <c r="C8" s="430" t="s">
        <v>173</v>
      </c>
      <c r="D8" s="431">
        <v>5</v>
      </c>
      <c r="E8" s="435" t="s">
        <v>179</v>
      </c>
      <c r="F8" s="448"/>
      <c r="K8" s="399"/>
      <c r="L8" s="399"/>
    </row>
    <row r="9" spans="2:13">
      <c r="B9" s="415"/>
      <c r="C9" s="419" t="s">
        <v>174</v>
      </c>
      <c r="D9" s="422">
        <v>4</v>
      </c>
      <c r="E9" s="425" t="s">
        <v>180</v>
      </c>
      <c r="F9" s="446"/>
    </row>
    <row r="10" spans="2:13">
      <c r="B10" s="415"/>
      <c r="C10" s="419" t="s">
        <v>175</v>
      </c>
      <c r="D10" s="422">
        <v>3</v>
      </c>
      <c r="E10" s="425" t="s">
        <v>183</v>
      </c>
      <c r="F10" s="445">
        <v>0.2</v>
      </c>
    </row>
    <row r="11" spans="2:13">
      <c r="B11" s="416"/>
      <c r="C11" s="420" t="s">
        <v>177</v>
      </c>
      <c r="D11" s="422">
        <v>2</v>
      </c>
      <c r="E11" s="425" t="s">
        <v>181</v>
      </c>
      <c r="F11" s="446"/>
    </row>
    <row r="12" spans="2:13">
      <c r="B12" s="438"/>
      <c r="C12" s="439" t="s">
        <v>176</v>
      </c>
      <c r="D12" s="440">
        <v>1</v>
      </c>
      <c r="E12" s="426" t="s">
        <v>182</v>
      </c>
      <c r="F12" s="449"/>
    </row>
    <row r="13" spans="2:13">
      <c r="B13" s="432" t="s">
        <v>166</v>
      </c>
      <c r="C13" s="433" t="s">
        <v>157</v>
      </c>
      <c r="D13" s="434">
        <v>5</v>
      </c>
      <c r="E13" s="435" t="s">
        <v>179</v>
      </c>
      <c r="F13" s="450"/>
    </row>
    <row r="14" spans="2:13">
      <c r="B14" s="415"/>
      <c r="C14" s="419" t="s">
        <v>158</v>
      </c>
      <c r="D14" s="422">
        <v>4</v>
      </c>
      <c r="E14" s="425" t="s">
        <v>180</v>
      </c>
      <c r="F14" s="446"/>
    </row>
    <row r="15" spans="2:13">
      <c r="B15" s="415"/>
      <c r="C15" s="419" t="s">
        <v>147</v>
      </c>
      <c r="D15" s="422">
        <v>3</v>
      </c>
      <c r="E15" s="425" t="s">
        <v>183</v>
      </c>
      <c r="F15" s="445">
        <v>0.2</v>
      </c>
    </row>
    <row r="16" spans="2:13">
      <c r="B16" s="415"/>
      <c r="C16" s="419" t="s">
        <v>149</v>
      </c>
      <c r="D16" s="422">
        <v>2</v>
      </c>
      <c r="E16" s="425" t="s">
        <v>181</v>
      </c>
      <c r="F16" s="446"/>
    </row>
    <row r="17" spans="2:6">
      <c r="B17" s="418"/>
      <c r="C17" s="421" t="s">
        <v>150</v>
      </c>
      <c r="D17" s="423">
        <v>1</v>
      </c>
      <c r="E17" s="426" t="s">
        <v>182</v>
      </c>
      <c r="F17" s="447"/>
    </row>
    <row r="18" spans="2:6">
      <c r="B18" s="443" t="s">
        <v>168</v>
      </c>
      <c r="C18" s="444" t="s">
        <v>158</v>
      </c>
      <c r="D18" s="434">
        <v>5</v>
      </c>
      <c r="E18" s="435" t="s">
        <v>179</v>
      </c>
      <c r="F18" s="450"/>
    </row>
    <row r="19" spans="2:6">
      <c r="B19" s="417"/>
      <c r="C19" s="419" t="s">
        <v>147</v>
      </c>
      <c r="D19" s="422">
        <v>4</v>
      </c>
      <c r="E19" s="425" t="s">
        <v>180</v>
      </c>
      <c r="F19" s="446"/>
    </row>
    <row r="20" spans="2:6">
      <c r="B20" s="417"/>
      <c r="C20" s="419"/>
      <c r="D20" s="422">
        <v>3</v>
      </c>
      <c r="E20" s="425" t="s">
        <v>183</v>
      </c>
      <c r="F20" s="445">
        <v>0.2</v>
      </c>
    </row>
    <row r="21" spans="2:6">
      <c r="B21" s="417"/>
      <c r="C21" s="419" t="s">
        <v>149</v>
      </c>
      <c r="D21" s="422">
        <v>2</v>
      </c>
      <c r="E21" s="425" t="s">
        <v>181</v>
      </c>
      <c r="F21" s="446"/>
    </row>
    <row r="22" spans="2:6">
      <c r="B22" s="418"/>
      <c r="C22" s="421" t="s">
        <v>150</v>
      </c>
      <c r="D22" s="423">
        <v>1</v>
      </c>
      <c r="E22" s="426" t="s">
        <v>182</v>
      </c>
      <c r="F22" s="447"/>
    </row>
    <row r="23" spans="2:6">
      <c r="B23" s="441" t="s">
        <v>169</v>
      </c>
      <c r="C23" s="442" t="s">
        <v>158</v>
      </c>
      <c r="D23" s="431">
        <v>5</v>
      </c>
      <c r="E23" s="435" t="s">
        <v>179</v>
      </c>
      <c r="F23" s="448"/>
    </row>
    <row r="24" spans="2:6">
      <c r="B24" s="417"/>
      <c r="C24" s="419"/>
      <c r="D24" s="422">
        <v>4</v>
      </c>
      <c r="E24" s="425" t="s">
        <v>180</v>
      </c>
      <c r="F24" s="446"/>
    </row>
    <row r="25" spans="2:6">
      <c r="B25" s="417"/>
      <c r="C25" s="419" t="s">
        <v>147</v>
      </c>
      <c r="D25" s="422">
        <v>3</v>
      </c>
      <c r="E25" s="425" t="s">
        <v>183</v>
      </c>
      <c r="F25" s="445">
        <v>0.2</v>
      </c>
    </row>
    <row r="26" spans="2:6">
      <c r="B26" s="417"/>
      <c r="C26" s="419" t="s">
        <v>149</v>
      </c>
      <c r="D26" s="422">
        <v>2</v>
      </c>
      <c r="E26" s="425" t="s">
        <v>181</v>
      </c>
      <c r="F26" s="446"/>
    </row>
    <row r="27" spans="2:6">
      <c r="B27" s="418"/>
      <c r="C27" s="421" t="s">
        <v>150</v>
      </c>
      <c r="D27" s="423">
        <v>1</v>
      </c>
      <c r="E27" s="426" t="s">
        <v>182</v>
      </c>
      <c r="F27" s="447"/>
    </row>
    <row r="28" spans="2:6">
      <c r="F28" s="451">
        <f>SUM(F5:F25)</f>
        <v>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Input</vt:lpstr>
      <vt:lpstr>1. Statistik</vt:lpstr>
      <vt:lpstr>Sum 1</vt:lpstr>
      <vt:lpstr>Sheet1</vt:lpstr>
      <vt:lpstr>Sheet2</vt:lpstr>
      <vt:lpstr>Sheet3</vt:lpstr>
      <vt:lpstr>Coppy PPT</vt:lpstr>
      <vt:lpstr>Graph</vt:lpstr>
      <vt:lpstr>TB. Bantuan</vt:lpstr>
      <vt:lpstr>data awal</vt:lpstr>
      <vt:lpstr>'Coppy PPT'!Print_Area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TRI SUSILOWATI</cp:lastModifiedBy>
  <cp:lastPrinted>2023-05-29T05:40:40Z</cp:lastPrinted>
  <dcterms:created xsi:type="dcterms:W3CDTF">2020-10-15T11:45:00Z</dcterms:created>
  <dcterms:modified xsi:type="dcterms:W3CDTF">2023-05-30T08:05:37Z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1033-11.2.0.10017</vt:lpwstr>
  </property>
</Properties>
</file>