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ko\Titip Belajar\STMIK\Skripsi\"/>
    </mc:Choice>
  </mc:AlternateContent>
  <bookViews>
    <workbookView xWindow="0" yWindow="0" windowWidth="19200" windowHeight="6730"/>
  </bookViews>
  <sheets>
    <sheet name="Summary" sheetId="3" r:id="rId1"/>
    <sheet name="Input" sheetId="1" r:id="rId2"/>
    <sheet name="Master Pengamata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3" l="1"/>
  <c r="R15" i="3"/>
  <c r="Q15" i="3"/>
  <c r="P15" i="3"/>
  <c r="O15" i="3"/>
  <c r="N15" i="3"/>
  <c r="M15" i="3"/>
  <c r="L15" i="3"/>
  <c r="G15" i="3" s="1"/>
  <c r="K15" i="3"/>
  <c r="J15" i="3"/>
  <c r="I15" i="3"/>
  <c r="H15" i="3"/>
  <c r="S14" i="3"/>
  <c r="S8" i="3" s="1"/>
  <c r="R14" i="3"/>
  <c r="Q14" i="3"/>
  <c r="Q8" i="3" s="1"/>
  <c r="P14" i="3"/>
  <c r="P8" i="3" s="1"/>
  <c r="O14" i="3"/>
  <c r="N14" i="3"/>
  <c r="M14" i="3"/>
  <c r="L14" i="3"/>
  <c r="K14" i="3"/>
  <c r="K8" i="3" s="1"/>
  <c r="J14" i="3"/>
  <c r="I14" i="3"/>
  <c r="I8" i="3" s="1"/>
  <c r="H14" i="3"/>
  <c r="H8" i="3" s="1"/>
  <c r="S13" i="3"/>
  <c r="R13" i="3"/>
  <c r="Q13" i="3"/>
  <c r="P13" i="3"/>
  <c r="O13" i="3"/>
  <c r="O8" i="3" s="1"/>
  <c r="O6" i="3" s="1"/>
  <c r="N13" i="3"/>
  <c r="N8" i="3" s="1"/>
  <c r="N6" i="3" s="1"/>
  <c r="M13" i="3"/>
  <c r="M8" i="3" s="1"/>
  <c r="L13" i="3"/>
  <c r="L8" i="3" s="1"/>
  <c r="L6" i="3" s="1"/>
  <c r="K13" i="3"/>
  <c r="J13" i="3"/>
  <c r="J8" i="3" s="1"/>
  <c r="I13" i="3"/>
  <c r="H13" i="3"/>
  <c r="S11" i="3"/>
  <c r="R11" i="3"/>
  <c r="Q11" i="3"/>
  <c r="P11" i="3"/>
  <c r="O11" i="3"/>
  <c r="N11" i="3"/>
  <c r="M11" i="3"/>
  <c r="G11" i="3" s="1"/>
  <c r="L11" i="3"/>
  <c r="K11" i="3"/>
  <c r="J11" i="3"/>
  <c r="I11" i="3"/>
  <c r="H11" i="3"/>
  <c r="S10" i="3"/>
  <c r="R10" i="3"/>
  <c r="Q10" i="3"/>
  <c r="Q7" i="3" s="1"/>
  <c r="P10" i="3"/>
  <c r="O10" i="3"/>
  <c r="N10" i="3"/>
  <c r="M10" i="3"/>
  <c r="L10" i="3"/>
  <c r="K10" i="3"/>
  <c r="J10" i="3"/>
  <c r="I10" i="3"/>
  <c r="G10" i="3" s="1"/>
  <c r="H10" i="3"/>
  <c r="S9" i="3"/>
  <c r="R9" i="3"/>
  <c r="Q9" i="3"/>
  <c r="P9" i="3"/>
  <c r="O9" i="3"/>
  <c r="N9" i="3"/>
  <c r="M9" i="3"/>
  <c r="M7" i="3" s="1"/>
  <c r="L9" i="3"/>
  <c r="K9" i="3"/>
  <c r="K7" i="3" s="1"/>
  <c r="J9" i="3"/>
  <c r="J7" i="3" s="1"/>
  <c r="I9" i="3"/>
  <c r="I7" i="3" s="1"/>
  <c r="H9" i="3"/>
  <c r="H7" i="3" s="1"/>
  <c r="R8" i="3"/>
  <c r="S7" i="3"/>
  <c r="R7" i="3"/>
  <c r="R6" i="3" s="1"/>
  <c r="P7" i="3"/>
  <c r="O7" i="3"/>
  <c r="N7" i="3"/>
  <c r="L7" i="3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M620" i="1"/>
  <c r="L620" i="1"/>
  <c r="L619" i="1"/>
  <c r="M619" i="1" s="1"/>
  <c r="M618" i="1"/>
  <c r="L618" i="1"/>
  <c r="L617" i="1"/>
  <c r="M617" i="1" s="1"/>
  <c r="M616" i="1"/>
  <c r="L616" i="1"/>
  <c r="L615" i="1"/>
  <c r="M615" i="1" s="1"/>
  <c r="M614" i="1"/>
  <c r="L614" i="1"/>
  <c r="L613" i="1"/>
  <c r="M613" i="1" s="1"/>
  <c r="M612" i="1"/>
  <c r="L612" i="1"/>
  <c r="L611" i="1"/>
  <c r="M611" i="1" s="1"/>
  <c r="M610" i="1"/>
  <c r="L610" i="1"/>
  <c r="L609" i="1"/>
  <c r="M609" i="1" s="1"/>
  <c r="M608" i="1"/>
  <c r="L608" i="1"/>
  <c r="L607" i="1"/>
  <c r="M607" i="1" s="1"/>
  <c r="M606" i="1"/>
  <c r="L606" i="1"/>
  <c r="L605" i="1"/>
  <c r="M605" i="1" s="1"/>
  <c r="M604" i="1"/>
  <c r="L604" i="1"/>
  <c r="L603" i="1"/>
  <c r="M603" i="1" s="1"/>
  <c r="M602" i="1"/>
  <c r="L602" i="1"/>
  <c r="L601" i="1"/>
  <c r="M601" i="1" s="1"/>
  <c r="M600" i="1"/>
  <c r="L600" i="1"/>
  <c r="L599" i="1"/>
  <c r="M599" i="1" s="1"/>
  <c r="M598" i="1"/>
  <c r="L598" i="1"/>
  <c r="L597" i="1"/>
  <c r="M597" i="1" s="1"/>
  <c r="M596" i="1"/>
  <c r="L596" i="1"/>
  <c r="L595" i="1"/>
  <c r="M595" i="1" s="1"/>
  <c r="M594" i="1"/>
  <c r="L594" i="1"/>
  <c r="L593" i="1"/>
  <c r="M593" i="1" s="1"/>
  <c r="M592" i="1"/>
  <c r="L592" i="1"/>
  <c r="L591" i="1"/>
  <c r="M591" i="1" s="1"/>
  <c r="M590" i="1"/>
  <c r="L590" i="1"/>
  <c r="L589" i="1"/>
  <c r="M589" i="1" s="1"/>
  <c r="M588" i="1"/>
  <c r="L588" i="1"/>
  <c r="L587" i="1"/>
  <c r="M587" i="1" s="1"/>
  <c r="M586" i="1"/>
  <c r="L586" i="1"/>
  <c r="L585" i="1"/>
  <c r="M585" i="1" s="1"/>
  <c r="M584" i="1"/>
  <c r="L584" i="1"/>
  <c r="L583" i="1"/>
  <c r="M583" i="1" s="1"/>
  <c r="M582" i="1"/>
  <c r="L582" i="1"/>
  <c r="L581" i="1"/>
  <c r="M581" i="1" s="1"/>
  <c r="M580" i="1"/>
  <c r="L580" i="1"/>
  <c r="L579" i="1"/>
  <c r="M579" i="1" s="1"/>
  <c r="M578" i="1"/>
  <c r="L578" i="1"/>
  <c r="L577" i="1"/>
  <c r="M577" i="1" s="1"/>
  <c r="M576" i="1"/>
  <c r="L576" i="1"/>
  <c r="L575" i="1"/>
  <c r="M575" i="1" s="1"/>
  <c r="M574" i="1"/>
  <c r="L574" i="1"/>
  <c r="L573" i="1"/>
  <c r="M573" i="1" s="1"/>
  <c r="M572" i="1"/>
  <c r="L572" i="1"/>
  <c r="L571" i="1"/>
  <c r="M571" i="1" s="1"/>
  <c r="M570" i="1"/>
  <c r="L570" i="1"/>
  <c r="L569" i="1"/>
  <c r="M569" i="1" s="1"/>
  <c r="M568" i="1"/>
  <c r="L568" i="1"/>
  <c r="L567" i="1"/>
  <c r="M567" i="1" s="1"/>
  <c r="M566" i="1"/>
  <c r="L566" i="1"/>
  <c r="L565" i="1"/>
  <c r="M565" i="1" s="1"/>
  <c r="M564" i="1"/>
  <c r="L564" i="1"/>
  <c r="L563" i="1"/>
  <c r="M563" i="1" s="1"/>
  <c r="M562" i="1"/>
  <c r="L562" i="1"/>
  <c r="L561" i="1"/>
  <c r="M561" i="1" s="1"/>
  <c r="M560" i="1"/>
  <c r="L560" i="1"/>
  <c r="L559" i="1"/>
  <c r="M559" i="1" s="1"/>
  <c r="M558" i="1"/>
  <c r="L558" i="1"/>
  <c r="L557" i="1"/>
  <c r="M557" i="1" s="1"/>
  <c r="M556" i="1"/>
  <c r="L556" i="1"/>
  <c r="L555" i="1"/>
  <c r="M555" i="1" s="1"/>
  <c r="M554" i="1"/>
  <c r="L554" i="1"/>
  <c r="L553" i="1"/>
  <c r="M553" i="1" s="1"/>
  <c r="M552" i="1"/>
  <c r="L552" i="1"/>
  <c r="L551" i="1"/>
  <c r="M551" i="1" s="1"/>
  <c r="M550" i="1"/>
  <c r="L550" i="1"/>
  <c r="L549" i="1"/>
  <c r="M549" i="1" s="1"/>
  <c r="M548" i="1"/>
  <c r="L548" i="1"/>
  <c r="L547" i="1"/>
  <c r="M547" i="1" s="1"/>
  <c r="M546" i="1"/>
  <c r="L546" i="1"/>
  <c r="L545" i="1"/>
  <c r="M545" i="1" s="1"/>
  <c r="M544" i="1"/>
  <c r="L544" i="1"/>
  <c r="L543" i="1"/>
  <c r="M543" i="1" s="1"/>
  <c r="M542" i="1"/>
  <c r="L542" i="1"/>
  <c r="L541" i="1"/>
  <c r="M541" i="1" s="1"/>
  <c r="M540" i="1"/>
  <c r="L540" i="1"/>
  <c r="L539" i="1"/>
  <c r="M539" i="1" s="1"/>
  <c r="M538" i="1"/>
  <c r="L538" i="1"/>
  <c r="L537" i="1"/>
  <c r="M537" i="1" s="1"/>
  <c r="M536" i="1"/>
  <c r="L536" i="1"/>
  <c r="L535" i="1"/>
  <c r="M535" i="1" s="1"/>
  <c r="M534" i="1"/>
  <c r="L534" i="1"/>
  <c r="L533" i="1"/>
  <c r="M533" i="1" s="1"/>
  <c r="M532" i="1"/>
  <c r="L532" i="1"/>
  <c r="L531" i="1"/>
  <c r="M531" i="1" s="1"/>
  <c r="M530" i="1"/>
  <c r="L530" i="1"/>
  <c r="L529" i="1"/>
  <c r="M529" i="1" s="1"/>
  <c r="M528" i="1"/>
  <c r="L528" i="1"/>
  <c r="L527" i="1"/>
  <c r="M527" i="1" s="1"/>
  <c r="M526" i="1"/>
  <c r="L526" i="1"/>
  <c r="L525" i="1"/>
  <c r="M525" i="1" s="1"/>
  <c r="M524" i="1"/>
  <c r="L524" i="1"/>
  <c r="L523" i="1"/>
  <c r="M523" i="1" s="1"/>
  <c r="M522" i="1"/>
  <c r="L522" i="1"/>
  <c r="L521" i="1"/>
  <c r="M521" i="1" s="1"/>
  <c r="M520" i="1"/>
  <c r="L520" i="1"/>
  <c r="L519" i="1"/>
  <c r="M519" i="1" s="1"/>
  <c r="M518" i="1"/>
  <c r="L518" i="1"/>
  <c r="L517" i="1"/>
  <c r="M517" i="1" s="1"/>
  <c r="M516" i="1"/>
  <c r="L516" i="1"/>
  <c r="L515" i="1"/>
  <c r="M515" i="1" s="1"/>
  <c r="M514" i="1"/>
  <c r="L514" i="1"/>
  <c r="L513" i="1"/>
  <c r="M513" i="1" s="1"/>
  <c r="M512" i="1"/>
  <c r="L512" i="1"/>
  <c r="L511" i="1"/>
  <c r="M511" i="1" s="1"/>
  <c r="M510" i="1"/>
  <c r="L510" i="1"/>
  <c r="L509" i="1"/>
  <c r="M509" i="1" s="1"/>
  <c r="M508" i="1"/>
  <c r="L508" i="1"/>
  <c r="L507" i="1"/>
  <c r="M507" i="1" s="1"/>
  <c r="M506" i="1"/>
  <c r="L506" i="1"/>
  <c r="L505" i="1"/>
  <c r="M505" i="1" s="1"/>
  <c r="M504" i="1"/>
  <c r="L504" i="1"/>
  <c r="L503" i="1"/>
  <c r="M503" i="1" s="1"/>
  <c r="M502" i="1"/>
  <c r="L502" i="1"/>
  <c r="L501" i="1"/>
  <c r="M501" i="1" s="1"/>
  <c r="M500" i="1"/>
  <c r="L500" i="1"/>
  <c r="L499" i="1"/>
  <c r="M499" i="1" s="1"/>
  <c r="M498" i="1"/>
  <c r="L498" i="1"/>
  <c r="L497" i="1"/>
  <c r="M497" i="1" s="1"/>
  <c r="M496" i="1"/>
  <c r="L496" i="1"/>
  <c r="L495" i="1"/>
  <c r="M495" i="1" s="1"/>
  <c r="M494" i="1"/>
  <c r="L494" i="1"/>
  <c r="L493" i="1"/>
  <c r="M493" i="1" s="1"/>
  <c r="M492" i="1"/>
  <c r="L492" i="1"/>
  <c r="L491" i="1"/>
  <c r="M491" i="1" s="1"/>
  <c r="M490" i="1"/>
  <c r="L490" i="1"/>
  <c r="L489" i="1"/>
  <c r="M489" i="1" s="1"/>
  <c r="M488" i="1"/>
  <c r="L488" i="1"/>
  <c r="L487" i="1"/>
  <c r="M487" i="1" s="1"/>
  <c r="M486" i="1"/>
  <c r="L486" i="1"/>
  <c r="L485" i="1"/>
  <c r="M485" i="1" s="1"/>
  <c r="M484" i="1"/>
  <c r="L484" i="1"/>
  <c r="L483" i="1"/>
  <c r="M483" i="1" s="1"/>
  <c r="M482" i="1"/>
  <c r="L482" i="1"/>
  <c r="L481" i="1"/>
  <c r="M481" i="1" s="1"/>
  <c r="L480" i="1"/>
  <c r="M480" i="1" s="1"/>
  <c r="L479" i="1"/>
  <c r="M479" i="1" s="1"/>
  <c r="M478" i="1"/>
  <c r="L478" i="1"/>
  <c r="L477" i="1"/>
  <c r="M477" i="1" s="1"/>
  <c r="L476" i="1"/>
  <c r="M476" i="1" s="1"/>
  <c r="L475" i="1"/>
  <c r="M475" i="1" s="1"/>
  <c r="M474" i="1"/>
  <c r="L474" i="1"/>
  <c r="L473" i="1"/>
  <c r="M473" i="1" s="1"/>
  <c r="L472" i="1"/>
  <c r="M472" i="1" s="1"/>
  <c r="L471" i="1"/>
  <c r="M471" i="1" s="1"/>
  <c r="M470" i="1"/>
  <c r="L470" i="1"/>
  <c r="L469" i="1"/>
  <c r="M469" i="1" s="1"/>
  <c r="L468" i="1"/>
  <c r="M468" i="1" s="1"/>
  <c r="L467" i="1"/>
  <c r="M467" i="1" s="1"/>
  <c r="M466" i="1"/>
  <c r="L466" i="1"/>
  <c r="L465" i="1"/>
  <c r="M465" i="1" s="1"/>
  <c r="L464" i="1"/>
  <c r="M464" i="1" s="1"/>
  <c r="L463" i="1"/>
  <c r="M463" i="1" s="1"/>
  <c r="M462" i="1"/>
  <c r="L462" i="1"/>
  <c r="L461" i="1"/>
  <c r="M461" i="1" s="1"/>
  <c r="L460" i="1"/>
  <c r="M460" i="1" s="1"/>
  <c r="L459" i="1"/>
  <c r="M459" i="1" s="1"/>
  <c r="M458" i="1"/>
  <c r="L458" i="1"/>
  <c r="L457" i="1"/>
  <c r="M457" i="1" s="1"/>
  <c r="L456" i="1"/>
  <c r="M456" i="1" s="1"/>
  <c r="L455" i="1"/>
  <c r="M455" i="1" s="1"/>
  <c r="M454" i="1"/>
  <c r="L454" i="1"/>
  <c r="L453" i="1"/>
  <c r="M453" i="1" s="1"/>
  <c r="L452" i="1"/>
  <c r="M452" i="1" s="1"/>
  <c r="L451" i="1"/>
  <c r="M451" i="1" s="1"/>
  <c r="M450" i="1"/>
  <c r="L450" i="1"/>
  <c r="L449" i="1"/>
  <c r="M449" i="1" s="1"/>
  <c r="L448" i="1"/>
  <c r="M448" i="1" s="1"/>
  <c r="L447" i="1"/>
  <c r="M447" i="1" s="1"/>
  <c r="M446" i="1"/>
  <c r="L446" i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M360" i="1"/>
  <c r="L360" i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M348" i="1"/>
  <c r="L348" i="1"/>
  <c r="L347" i="1"/>
  <c r="M347" i="1" s="1"/>
  <c r="L346" i="1"/>
  <c r="M346" i="1" s="1"/>
  <c r="L345" i="1"/>
  <c r="M345" i="1" s="1"/>
  <c r="M344" i="1"/>
  <c r="L344" i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M336" i="1"/>
  <c r="L336" i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M328" i="1"/>
  <c r="L328" i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M316" i="1"/>
  <c r="L316" i="1"/>
  <c r="L315" i="1"/>
  <c r="M315" i="1" s="1"/>
  <c r="L314" i="1"/>
  <c r="M314" i="1" s="1"/>
  <c r="L313" i="1"/>
  <c r="M313" i="1" s="1"/>
  <c r="L312" i="1"/>
  <c r="M312" i="1" s="1"/>
  <c r="L311" i="1"/>
  <c r="M311" i="1" s="1"/>
  <c r="M310" i="1"/>
  <c r="L310" i="1"/>
  <c r="L309" i="1"/>
  <c r="M309" i="1" s="1"/>
  <c r="L308" i="1"/>
  <c r="M308" i="1" s="1"/>
  <c r="L307" i="1"/>
  <c r="M307" i="1" s="1"/>
  <c r="M306" i="1"/>
  <c r="L306" i="1"/>
  <c r="L305" i="1"/>
  <c r="M305" i="1" s="1"/>
  <c r="L304" i="1"/>
  <c r="M304" i="1" s="1"/>
  <c r="L303" i="1"/>
  <c r="M303" i="1" s="1"/>
  <c r="M302" i="1"/>
  <c r="L302" i="1"/>
  <c r="L301" i="1"/>
  <c r="M301" i="1" s="1"/>
  <c r="M300" i="1"/>
  <c r="L300" i="1"/>
  <c r="L299" i="1"/>
  <c r="M299" i="1" s="1"/>
  <c r="L298" i="1"/>
  <c r="M298" i="1" s="1"/>
  <c r="L297" i="1"/>
  <c r="M297" i="1" s="1"/>
  <c r="L296" i="1"/>
  <c r="M296" i="1" s="1"/>
  <c r="L295" i="1"/>
  <c r="M295" i="1" s="1"/>
  <c r="M294" i="1"/>
  <c r="L294" i="1"/>
  <c r="L293" i="1"/>
  <c r="M293" i="1" s="1"/>
  <c r="L292" i="1"/>
  <c r="M292" i="1" s="1"/>
  <c r="L291" i="1"/>
  <c r="M291" i="1" s="1"/>
  <c r="M290" i="1"/>
  <c r="L290" i="1"/>
  <c r="L289" i="1"/>
  <c r="M289" i="1" s="1"/>
  <c r="L288" i="1"/>
  <c r="M288" i="1" s="1"/>
  <c r="L287" i="1"/>
  <c r="M287" i="1" s="1"/>
  <c r="M286" i="1"/>
  <c r="L286" i="1"/>
  <c r="L285" i="1"/>
  <c r="M285" i="1" s="1"/>
  <c r="M284" i="1"/>
  <c r="L284" i="1"/>
  <c r="L283" i="1"/>
  <c r="M283" i="1" s="1"/>
  <c r="L282" i="1"/>
  <c r="M282" i="1" s="1"/>
  <c r="L281" i="1"/>
  <c r="M281" i="1" s="1"/>
  <c r="M280" i="1"/>
  <c r="L280" i="1"/>
  <c r="L279" i="1"/>
  <c r="M279" i="1" s="1"/>
  <c r="L278" i="1"/>
  <c r="M278" i="1" s="1"/>
  <c r="L277" i="1"/>
  <c r="M277" i="1" s="1"/>
  <c r="M276" i="1"/>
  <c r="L276" i="1"/>
  <c r="L275" i="1"/>
  <c r="M275" i="1" s="1"/>
  <c r="L274" i="1"/>
  <c r="M274" i="1" s="1"/>
  <c r="L273" i="1"/>
  <c r="M273" i="1" s="1"/>
  <c r="M272" i="1"/>
  <c r="L272" i="1"/>
  <c r="L271" i="1"/>
  <c r="M271" i="1" s="1"/>
  <c r="L270" i="1"/>
  <c r="M270" i="1" s="1"/>
  <c r="L269" i="1"/>
  <c r="M269" i="1" s="1"/>
  <c r="M268" i="1"/>
  <c r="L268" i="1"/>
  <c r="L267" i="1"/>
  <c r="M267" i="1" s="1"/>
  <c r="L266" i="1"/>
  <c r="M266" i="1" s="1"/>
  <c r="L265" i="1"/>
  <c r="M265" i="1" s="1"/>
  <c r="M264" i="1"/>
  <c r="L264" i="1"/>
  <c r="L263" i="1"/>
  <c r="M263" i="1" s="1"/>
  <c r="L262" i="1"/>
  <c r="M262" i="1" s="1"/>
  <c r="L261" i="1"/>
  <c r="M261" i="1" s="1"/>
  <c r="M260" i="1"/>
  <c r="L260" i="1"/>
  <c r="L259" i="1"/>
  <c r="M259" i="1" s="1"/>
  <c r="L258" i="1"/>
  <c r="M258" i="1" s="1"/>
  <c r="L257" i="1"/>
  <c r="M257" i="1" s="1"/>
  <c r="M256" i="1"/>
  <c r="L256" i="1"/>
  <c r="L255" i="1"/>
  <c r="M255" i="1" s="1"/>
  <c r="L254" i="1"/>
  <c r="M254" i="1" s="1"/>
  <c r="L253" i="1"/>
  <c r="M253" i="1" s="1"/>
  <c r="M252" i="1"/>
  <c r="L252" i="1"/>
  <c r="L251" i="1"/>
  <c r="M251" i="1" s="1"/>
  <c r="L250" i="1"/>
  <c r="M250" i="1" s="1"/>
  <c r="L249" i="1"/>
  <c r="M249" i="1" s="1"/>
  <c r="M248" i="1"/>
  <c r="L248" i="1"/>
  <c r="L247" i="1"/>
  <c r="M247" i="1" s="1"/>
  <c r="L246" i="1"/>
  <c r="M246" i="1" s="1"/>
  <c r="L245" i="1"/>
  <c r="M245" i="1" s="1"/>
  <c r="M244" i="1"/>
  <c r="L244" i="1"/>
  <c r="L243" i="1"/>
  <c r="M243" i="1" s="1"/>
  <c r="L242" i="1"/>
  <c r="M242" i="1" s="1"/>
  <c r="L241" i="1"/>
  <c r="M241" i="1" s="1"/>
  <c r="M240" i="1"/>
  <c r="L240" i="1"/>
  <c r="L239" i="1"/>
  <c r="M239" i="1" s="1"/>
  <c r="L238" i="1"/>
  <c r="M238" i="1" s="1"/>
  <c r="L237" i="1"/>
  <c r="M237" i="1" s="1"/>
  <c r="M236" i="1"/>
  <c r="L236" i="1"/>
  <c r="L235" i="1"/>
  <c r="M235" i="1" s="1"/>
  <c r="L234" i="1"/>
  <c r="M234" i="1" s="1"/>
  <c r="L233" i="1"/>
  <c r="M233" i="1" s="1"/>
  <c r="M232" i="1"/>
  <c r="L232" i="1"/>
  <c r="L231" i="1"/>
  <c r="M231" i="1" s="1"/>
  <c r="L230" i="1"/>
  <c r="M230" i="1" s="1"/>
  <c r="L229" i="1"/>
  <c r="M229" i="1" s="1"/>
  <c r="M228" i="1"/>
  <c r="L228" i="1"/>
  <c r="L227" i="1"/>
  <c r="M227" i="1" s="1"/>
  <c r="L226" i="1"/>
  <c r="M226" i="1" s="1"/>
  <c r="L225" i="1"/>
  <c r="M225" i="1" s="1"/>
  <c r="M224" i="1"/>
  <c r="L224" i="1"/>
  <c r="L223" i="1"/>
  <c r="M223" i="1" s="1"/>
  <c r="L222" i="1"/>
  <c r="M222" i="1" s="1"/>
  <c r="L221" i="1"/>
  <c r="M221" i="1" s="1"/>
  <c r="M220" i="1"/>
  <c r="L220" i="1"/>
  <c r="L219" i="1"/>
  <c r="M219" i="1" s="1"/>
  <c r="L218" i="1"/>
  <c r="M218" i="1" s="1"/>
  <c r="L217" i="1"/>
  <c r="M217" i="1" s="1"/>
  <c r="M216" i="1"/>
  <c r="L216" i="1"/>
  <c r="L215" i="1"/>
  <c r="M215" i="1" s="1"/>
  <c r="L214" i="1"/>
  <c r="M214" i="1" s="1"/>
  <c r="L213" i="1"/>
  <c r="M213" i="1" s="1"/>
  <c r="M212" i="1"/>
  <c r="L212" i="1"/>
  <c r="L211" i="1"/>
  <c r="M211" i="1" s="1"/>
  <c r="L210" i="1"/>
  <c r="M210" i="1" s="1"/>
  <c r="L209" i="1"/>
  <c r="M209" i="1" s="1"/>
  <c r="M208" i="1"/>
  <c r="L208" i="1"/>
  <c r="L207" i="1"/>
  <c r="M207" i="1" s="1"/>
  <c r="L206" i="1"/>
  <c r="M206" i="1" s="1"/>
  <c r="L205" i="1"/>
  <c r="M205" i="1" s="1"/>
  <c r="M204" i="1"/>
  <c r="L204" i="1"/>
  <c r="L203" i="1"/>
  <c r="M203" i="1" s="1"/>
  <c r="L202" i="1"/>
  <c r="M202" i="1" s="1"/>
  <c r="L201" i="1"/>
  <c r="M201" i="1" s="1"/>
  <c r="M200" i="1"/>
  <c r="L200" i="1"/>
  <c r="L199" i="1"/>
  <c r="M199" i="1" s="1"/>
  <c r="L198" i="1"/>
  <c r="M198" i="1" s="1"/>
  <c r="L197" i="1"/>
  <c r="M197" i="1" s="1"/>
  <c r="M196" i="1"/>
  <c r="L196" i="1"/>
  <c r="L195" i="1"/>
  <c r="M195" i="1" s="1"/>
  <c r="L194" i="1"/>
  <c r="M194" i="1" s="1"/>
  <c r="L193" i="1"/>
  <c r="M193" i="1" s="1"/>
  <c r="M192" i="1"/>
  <c r="L192" i="1"/>
  <c r="L191" i="1"/>
  <c r="M191" i="1" s="1"/>
  <c r="L190" i="1"/>
  <c r="M190" i="1" s="1"/>
  <c r="L189" i="1"/>
  <c r="M189" i="1" s="1"/>
  <c r="M188" i="1"/>
  <c r="L188" i="1"/>
  <c r="L187" i="1"/>
  <c r="M187" i="1" s="1"/>
  <c r="L186" i="1"/>
  <c r="M186" i="1" s="1"/>
  <c r="L185" i="1"/>
  <c r="M185" i="1" s="1"/>
  <c r="M184" i="1"/>
  <c r="L184" i="1"/>
  <c r="L183" i="1"/>
  <c r="M183" i="1" s="1"/>
  <c r="L182" i="1"/>
  <c r="M182" i="1" s="1"/>
  <c r="L181" i="1"/>
  <c r="M181" i="1" s="1"/>
  <c r="M180" i="1"/>
  <c r="L180" i="1"/>
  <c r="L179" i="1"/>
  <c r="M179" i="1" s="1"/>
  <c r="L178" i="1"/>
  <c r="M178" i="1" s="1"/>
  <c r="L177" i="1"/>
  <c r="M177" i="1" s="1"/>
  <c r="M176" i="1"/>
  <c r="L176" i="1"/>
  <c r="L175" i="1"/>
  <c r="M175" i="1" s="1"/>
  <c r="L174" i="1"/>
  <c r="M174" i="1" s="1"/>
  <c r="L173" i="1"/>
  <c r="M173" i="1" s="1"/>
  <c r="M172" i="1"/>
  <c r="L172" i="1"/>
  <c r="L171" i="1"/>
  <c r="M171" i="1" s="1"/>
  <c r="L170" i="1"/>
  <c r="M170" i="1" s="1"/>
  <c r="L169" i="1"/>
  <c r="M169" i="1" s="1"/>
  <c r="M168" i="1"/>
  <c r="L168" i="1"/>
  <c r="L167" i="1"/>
  <c r="M167" i="1" s="1"/>
  <c r="L166" i="1"/>
  <c r="M166" i="1" s="1"/>
  <c r="L165" i="1"/>
  <c r="M165" i="1" s="1"/>
  <c r="M164" i="1"/>
  <c r="L164" i="1"/>
  <c r="L163" i="1"/>
  <c r="M163" i="1" s="1"/>
  <c r="L162" i="1"/>
  <c r="M162" i="1" s="1"/>
  <c r="L161" i="1"/>
  <c r="M161" i="1" s="1"/>
  <c r="M160" i="1"/>
  <c r="L160" i="1"/>
  <c r="L159" i="1"/>
  <c r="M159" i="1" s="1"/>
  <c r="L158" i="1"/>
  <c r="M158" i="1" s="1"/>
  <c r="L157" i="1"/>
  <c r="M157" i="1" s="1"/>
  <c r="M156" i="1"/>
  <c r="L156" i="1"/>
  <c r="L155" i="1"/>
  <c r="M155" i="1" s="1"/>
  <c r="L154" i="1"/>
  <c r="M154" i="1" s="1"/>
  <c r="L153" i="1"/>
  <c r="M153" i="1" s="1"/>
  <c r="M152" i="1"/>
  <c r="L152" i="1"/>
  <c r="L151" i="1"/>
  <c r="M151" i="1" s="1"/>
  <c r="L150" i="1"/>
  <c r="M150" i="1" s="1"/>
  <c r="L149" i="1"/>
  <c r="M149" i="1" s="1"/>
  <c r="M148" i="1"/>
  <c r="L148" i="1"/>
  <c r="L147" i="1"/>
  <c r="M147" i="1" s="1"/>
  <c r="L146" i="1"/>
  <c r="M146" i="1" s="1"/>
  <c r="L145" i="1"/>
  <c r="M145" i="1" s="1"/>
  <c r="M144" i="1"/>
  <c r="L144" i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M12" i="1"/>
  <c r="L12" i="1"/>
  <c r="L11" i="1"/>
  <c r="M11" i="1" s="1"/>
  <c r="L10" i="1"/>
  <c r="M10" i="1" s="1"/>
  <c r="L9" i="1"/>
  <c r="M9" i="1" s="1"/>
  <c r="M8" i="1"/>
  <c r="L8" i="1"/>
  <c r="L7" i="1"/>
  <c r="M7" i="1" s="1"/>
  <c r="M6" i="1"/>
  <c r="L6" i="1"/>
  <c r="I15" i="2"/>
  <c r="H15" i="2"/>
  <c r="I14" i="2"/>
  <c r="H14" i="2"/>
  <c r="BI11" i="2"/>
  <c r="BH11" i="2"/>
  <c r="BG11" i="2"/>
  <c r="BF11" i="2"/>
  <c r="BE11" i="2"/>
  <c r="BD11" i="2"/>
  <c r="BC11" i="2"/>
  <c r="BB11" i="2"/>
  <c r="BA11" i="2"/>
  <c r="AZ11" i="2"/>
  <c r="AX11" i="2"/>
  <c r="AW11" i="2"/>
  <c r="AV11" i="2"/>
  <c r="AU11" i="2"/>
  <c r="AT11" i="2"/>
  <c r="BI10" i="2"/>
  <c r="BH10" i="2"/>
  <c r="BG10" i="2"/>
  <c r="BF10" i="2"/>
  <c r="BE10" i="2"/>
  <c r="BD10" i="2"/>
  <c r="BC10" i="2"/>
  <c r="BB10" i="2"/>
  <c r="BA10" i="2"/>
  <c r="AZ10" i="2"/>
  <c r="AX10" i="2"/>
  <c r="AW10" i="2"/>
  <c r="AV10" i="2"/>
  <c r="AU10" i="2"/>
  <c r="AT10" i="2"/>
  <c r="BI9" i="2"/>
  <c r="BH9" i="2"/>
  <c r="BG9" i="2"/>
  <c r="BF9" i="2"/>
  <c r="BE9" i="2"/>
  <c r="BD9" i="2"/>
  <c r="BC9" i="2"/>
  <c r="BB9" i="2"/>
  <c r="BA9" i="2"/>
  <c r="AZ9" i="2"/>
  <c r="AX9" i="2"/>
  <c r="AW9" i="2"/>
  <c r="AV9" i="2"/>
  <c r="AU9" i="2"/>
  <c r="AT9" i="2"/>
  <c r="BI8" i="2"/>
  <c r="BH8" i="2"/>
  <c r="BG8" i="2"/>
  <c r="BF8" i="2"/>
  <c r="BE8" i="2"/>
  <c r="BD8" i="2"/>
  <c r="BC8" i="2"/>
  <c r="BB8" i="2"/>
  <c r="BA8" i="2"/>
  <c r="AZ8" i="2"/>
  <c r="AX8" i="2"/>
  <c r="AW8" i="2"/>
  <c r="AV8" i="2"/>
  <c r="AU8" i="2"/>
  <c r="AT8" i="2"/>
  <c r="BJ7" i="2"/>
  <c r="BI7" i="2"/>
  <c r="BH7" i="2"/>
  <c r="BG7" i="2"/>
  <c r="BF7" i="2"/>
  <c r="BE7" i="2"/>
  <c r="BD7" i="2"/>
  <c r="BC7" i="2"/>
  <c r="BB7" i="2"/>
  <c r="BA7" i="2"/>
  <c r="AZ7" i="2"/>
  <c r="AX7" i="2"/>
  <c r="AW7" i="2"/>
  <c r="AV7" i="2"/>
  <c r="AU7" i="2"/>
  <c r="AT7" i="2"/>
  <c r="M18" i="2"/>
  <c r="M17" i="2"/>
  <c r="L17" i="2"/>
  <c r="AS11" i="2"/>
  <c r="AS10" i="2"/>
  <c r="AS9" i="2"/>
  <c r="AS8" i="2"/>
  <c r="AS7" i="2"/>
  <c r="AH11" i="2"/>
  <c r="AH10" i="2"/>
  <c r="AH9" i="2"/>
  <c r="AH8" i="2"/>
  <c r="AH7" i="2"/>
  <c r="AB11" i="2"/>
  <c r="AB10" i="2"/>
  <c r="AB9" i="2"/>
  <c r="AB8" i="2"/>
  <c r="AB7" i="2"/>
  <c r="Q11" i="2"/>
  <c r="Q10" i="2"/>
  <c r="Q9" i="2"/>
  <c r="Q8" i="2"/>
  <c r="Q7" i="2"/>
  <c r="AY7" i="2" s="1"/>
  <c r="H7" i="2" s="1"/>
  <c r="I7" i="2"/>
  <c r="I6" i="2"/>
  <c r="H6" i="2"/>
  <c r="BI6" i="2"/>
  <c r="BH6" i="2"/>
  <c r="BG6" i="2"/>
  <c r="BF6" i="2"/>
  <c r="BE6" i="2"/>
  <c r="BD6" i="2"/>
  <c r="BC6" i="2"/>
  <c r="BB6" i="2"/>
  <c r="BA6" i="2"/>
  <c r="AZ6" i="2"/>
  <c r="AX6" i="2"/>
  <c r="AW6" i="2"/>
  <c r="AV6" i="2"/>
  <c r="AU6" i="2"/>
  <c r="AT6" i="2"/>
  <c r="AS6" i="2"/>
  <c r="AH6" i="2"/>
  <c r="AB6" i="2"/>
  <c r="L22" i="2"/>
  <c r="L21" i="2"/>
  <c r="L18" i="2"/>
  <c r="Q6" i="2"/>
  <c r="G14" i="3" l="1"/>
  <c r="P6" i="3"/>
  <c r="I6" i="3"/>
  <c r="J6" i="3"/>
  <c r="S6" i="3"/>
  <c r="K6" i="3"/>
  <c r="G13" i="3"/>
  <c r="H6" i="3"/>
  <c r="M6" i="3"/>
  <c r="Q6" i="3"/>
  <c r="G9" i="3"/>
  <c r="G7" i="3" s="1"/>
  <c r="BJ11" i="2"/>
  <c r="I11" i="2" s="1"/>
  <c r="AY11" i="2"/>
  <c r="H11" i="2" s="1"/>
  <c r="BJ10" i="2"/>
  <c r="I10" i="2" s="1"/>
  <c r="AY10" i="2"/>
  <c r="H10" i="2" s="1"/>
  <c r="BJ9" i="2"/>
  <c r="I9" i="2" s="1"/>
  <c r="AY9" i="2"/>
  <c r="H9" i="2" s="1"/>
  <c r="BJ8" i="2"/>
  <c r="I8" i="2" s="1"/>
  <c r="AY8" i="2"/>
  <c r="H8" i="2" s="1"/>
  <c r="BJ6" i="2"/>
  <c r="AY6" i="2"/>
  <c r="G8" i="3" l="1"/>
  <c r="G6" i="3" s="1"/>
</calcChain>
</file>

<file path=xl/sharedStrings.xml><?xml version="1.0" encoding="utf-8"?>
<sst xmlns="http://schemas.openxmlformats.org/spreadsheetml/2006/main" count="3037" uniqueCount="1031">
  <si>
    <t>Gulud Luar</t>
  </si>
  <si>
    <t>Gulud Dalam</t>
  </si>
  <si>
    <t>Total Gulud Luar dan Gulud Dalam</t>
  </si>
  <si>
    <t>PG</t>
  </si>
  <si>
    <t>Lokasi</t>
  </si>
  <si>
    <t>Info Luas</t>
  </si>
  <si>
    <t>Status</t>
  </si>
  <si>
    <t>Jenis Bibit</t>
  </si>
  <si>
    <t>Luas</t>
  </si>
  <si>
    <t>Jumlah</t>
  </si>
  <si>
    <t>Total</t>
  </si>
  <si>
    <t>Jumlah Bibit ( Btg )</t>
  </si>
  <si>
    <t>Sample</t>
  </si>
  <si>
    <t>Btg/ha</t>
  </si>
  <si>
    <t>Btg</t>
  </si>
  <si>
    <t>Normal</t>
  </si>
  <si>
    <t>Afkir</t>
  </si>
  <si>
    <t>0 - 12 cm</t>
  </si>
  <si>
    <t>13 - 15 cm</t>
  </si>
  <si>
    <t>16 -18 cm</t>
  </si>
  <si>
    <t>18 - 25 cm</t>
  </si>
  <si>
    <t>&gt; 25 cm</t>
  </si>
  <si>
    <t>BD</t>
  </si>
  <si>
    <t>C2</t>
  </si>
  <si>
    <t>C3</t>
  </si>
  <si>
    <t>DR</t>
  </si>
  <si>
    <t>DT</t>
  </si>
  <si>
    <t>K</t>
  </si>
  <si>
    <t>RF</t>
  </si>
  <si>
    <t>RM</t>
  </si>
  <si>
    <t>T2</t>
  </si>
  <si>
    <t>T3</t>
  </si>
  <si>
    <t>PG1</t>
  </si>
  <si>
    <t>001A</t>
  </si>
  <si>
    <t>NSFC</t>
  </si>
  <si>
    <t>Crown</t>
  </si>
  <si>
    <t>001B</t>
  </si>
  <si>
    <t>NSSC</t>
  </si>
  <si>
    <t>PG2</t>
  </si>
  <si>
    <t>101A</t>
  </si>
  <si>
    <t>PG3</t>
  </si>
  <si>
    <t>500A</t>
  </si>
  <si>
    <t>Bibit  ( btg )</t>
  </si>
  <si>
    <t>101B</t>
  </si>
  <si>
    <t>( ha)</t>
  </si>
  <si>
    <t>500B</t>
  </si>
  <si>
    <t>Rata2</t>
  </si>
  <si>
    <t>Area</t>
  </si>
  <si>
    <t>Hectares area plan</t>
  </si>
  <si>
    <t>Seed status</t>
  </si>
  <si>
    <t>Harvest</t>
  </si>
  <si>
    <t>Seed Potency</t>
  </si>
  <si>
    <t>Section</t>
  </si>
  <si>
    <t>Land</t>
  </si>
  <si>
    <t>Initial</t>
  </si>
  <si>
    <t>Last</t>
  </si>
  <si>
    <t>Finished</t>
  </si>
  <si>
    <t>Seed</t>
  </si>
  <si>
    <t>B</t>
  </si>
  <si>
    <t>S</t>
  </si>
  <si>
    <t>(Seksi)</t>
  </si>
  <si>
    <t>brutto</t>
  </si>
  <si>
    <t>netto</t>
  </si>
  <si>
    <t>active</t>
  </si>
  <si>
    <t>Date</t>
  </si>
  <si>
    <t>(Big)</t>
  </si>
  <si>
    <t>(Medium)</t>
  </si>
  <si>
    <t>(Small)</t>
  </si>
  <si>
    <t>067G</t>
  </si>
  <si>
    <t>067C</t>
  </si>
  <si>
    <t>067D</t>
  </si>
  <si>
    <t>073C</t>
  </si>
  <si>
    <t>073E</t>
  </si>
  <si>
    <t>074G</t>
  </si>
  <si>
    <t>073L</t>
  </si>
  <si>
    <t>079D</t>
  </si>
  <si>
    <t>090C</t>
  </si>
  <si>
    <t>074F</t>
  </si>
  <si>
    <t>099B1</t>
  </si>
  <si>
    <t>085H1</t>
  </si>
  <si>
    <t>080C</t>
  </si>
  <si>
    <t>068C</t>
  </si>
  <si>
    <t>070A</t>
  </si>
  <si>
    <t>072H1</t>
  </si>
  <si>
    <t>066Q2</t>
  </si>
  <si>
    <t>069D1</t>
  </si>
  <si>
    <t>049A</t>
  </si>
  <si>
    <t>050C1</t>
  </si>
  <si>
    <t>059D</t>
  </si>
  <si>
    <t>066T</t>
  </si>
  <si>
    <t>055C</t>
  </si>
  <si>
    <t>048I</t>
  </si>
  <si>
    <t>034D</t>
  </si>
  <si>
    <t>027D</t>
  </si>
  <si>
    <t>029A</t>
  </si>
  <si>
    <t>026B</t>
  </si>
  <si>
    <t>027J</t>
  </si>
  <si>
    <t>018A</t>
  </si>
  <si>
    <t>023B</t>
  </si>
  <si>
    <t>018F</t>
  </si>
  <si>
    <t>008F9</t>
  </si>
  <si>
    <t>017B</t>
  </si>
  <si>
    <t>023C</t>
  </si>
  <si>
    <t>023D</t>
  </si>
  <si>
    <t>024I</t>
  </si>
  <si>
    <t>003J</t>
  </si>
  <si>
    <t>026A</t>
  </si>
  <si>
    <t>024F</t>
  </si>
  <si>
    <t>059C</t>
  </si>
  <si>
    <t>048F</t>
  </si>
  <si>
    <t>063B</t>
  </si>
  <si>
    <t>038C</t>
  </si>
  <si>
    <t>037C2</t>
  </si>
  <si>
    <t>072A</t>
  </si>
  <si>
    <t>070C</t>
  </si>
  <si>
    <t>072B</t>
  </si>
  <si>
    <t>073D1</t>
  </si>
  <si>
    <t>074B</t>
  </si>
  <si>
    <t>093B</t>
  </si>
  <si>
    <t>074C</t>
  </si>
  <si>
    <t>097D1</t>
  </si>
  <si>
    <t>085A</t>
  </si>
  <si>
    <t>085H</t>
  </si>
  <si>
    <t>082A</t>
  </si>
  <si>
    <t>069C</t>
  </si>
  <si>
    <t>004J2</t>
  </si>
  <si>
    <t>002B</t>
  </si>
  <si>
    <t>020G</t>
  </si>
  <si>
    <t>025E</t>
  </si>
  <si>
    <t>047F1</t>
  </si>
  <si>
    <t>055F</t>
  </si>
  <si>
    <t>061C</t>
  </si>
  <si>
    <t>070G</t>
  </si>
  <si>
    <t>037E</t>
  </si>
  <si>
    <t>074E</t>
  </si>
  <si>
    <t>074A</t>
  </si>
  <si>
    <t>088C2</t>
  </si>
  <si>
    <t>090E</t>
  </si>
  <si>
    <t>090D</t>
  </si>
  <si>
    <t>099B</t>
  </si>
  <si>
    <t>072G</t>
  </si>
  <si>
    <t>039C</t>
  </si>
  <si>
    <t>083F</t>
  </si>
  <si>
    <t>016B</t>
  </si>
  <si>
    <t>014I1</t>
  </si>
  <si>
    <t>017M</t>
  </si>
  <si>
    <t>017J1</t>
  </si>
  <si>
    <t>022A</t>
  </si>
  <si>
    <t>032A</t>
  </si>
  <si>
    <t>026D</t>
  </si>
  <si>
    <t>048C</t>
  </si>
  <si>
    <t>039C2</t>
  </si>
  <si>
    <t>048K</t>
  </si>
  <si>
    <t>038E</t>
  </si>
  <si>
    <t>071A</t>
  </si>
  <si>
    <t>074H1</t>
  </si>
  <si>
    <t>078B</t>
  </si>
  <si>
    <t>082H</t>
  </si>
  <si>
    <t>078A</t>
  </si>
  <si>
    <t>082I</t>
  </si>
  <si>
    <t>078E</t>
  </si>
  <si>
    <t>084C1</t>
  </si>
  <si>
    <t>088B</t>
  </si>
  <si>
    <t>032B</t>
  </si>
  <si>
    <t>034E1</t>
  </si>
  <si>
    <t>032E</t>
  </si>
  <si>
    <t>027G</t>
  </si>
  <si>
    <t>011A</t>
  </si>
  <si>
    <t>006D</t>
  </si>
  <si>
    <t>007A</t>
  </si>
  <si>
    <t>006G</t>
  </si>
  <si>
    <t>006F</t>
  </si>
  <si>
    <t>018C</t>
  </si>
  <si>
    <t>028C</t>
  </si>
  <si>
    <t>064A</t>
  </si>
  <si>
    <t>060C</t>
  </si>
  <si>
    <t>057D</t>
  </si>
  <si>
    <t>066A</t>
  </si>
  <si>
    <t>066Q</t>
  </si>
  <si>
    <t>069C3</t>
  </si>
  <si>
    <t>072C</t>
  </si>
  <si>
    <t>072D</t>
  </si>
  <si>
    <t>078C</t>
  </si>
  <si>
    <t>077A</t>
  </si>
  <si>
    <t>078I</t>
  </si>
  <si>
    <t>078J</t>
  </si>
  <si>
    <t>076D</t>
  </si>
  <si>
    <t>099A</t>
  </si>
  <si>
    <t>056D</t>
  </si>
  <si>
    <t>056C</t>
  </si>
  <si>
    <t>024D</t>
  </si>
  <si>
    <t>025B</t>
  </si>
  <si>
    <t>024G</t>
  </si>
  <si>
    <t>028Q</t>
  </si>
  <si>
    <t>014B</t>
  </si>
  <si>
    <t>028P1</t>
  </si>
  <si>
    <t>070E3</t>
  </si>
  <si>
    <t>069B2</t>
  </si>
  <si>
    <t>076E2</t>
  </si>
  <si>
    <t>076E1</t>
  </si>
  <si>
    <t>076A5</t>
  </si>
  <si>
    <t>088A</t>
  </si>
  <si>
    <t>064C</t>
  </si>
  <si>
    <t>064B</t>
  </si>
  <si>
    <t>056A</t>
  </si>
  <si>
    <t>056B</t>
  </si>
  <si>
    <t>056F1</t>
  </si>
  <si>
    <t>056F</t>
  </si>
  <si>
    <t>003F</t>
  </si>
  <si>
    <t>002A</t>
  </si>
  <si>
    <t>006E</t>
  </si>
  <si>
    <t>020C</t>
  </si>
  <si>
    <t>020B</t>
  </si>
  <si>
    <t>084A</t>
  </si>
  <si>
    <t>021F</t>
  </si>
  <si>
    <t>098M</t>
  </si>
  <si>
    <t>079C</t>
  </si>
  <si>
    <t>077B2</t>
  </si>
  <si>
    <t>077B</t>
  </si>
  <si>
    <t>077B1</t>
  </si>
  <si>
    <t>077D</t>
  </si>
  <si>
    <t>080D</t>
  </si>
  <si>
    <t>085D</t>
  </si>
  <si>
    <t>085C</t>
  </si>
  <si>
    <t>063E</t>
  </si>
  <si>
    <t>063G</t>
  </si>
  <si>
    <t>034A</t>
  </si>
  <si>
    <t>021A</t>
  </si>
  <si>
    <t>021E</t>
  </si>
  <si>
    <t>021E1</t>
  </si>
  <si>
    <t>017D9</t>
  </si>
  <si>
    <t>029F</t>
  </si>
  <si>
    <t>048A</t>
  </si>
  <si>
    <t>065A</t>
  </si>
  <si>
    <t>066L</t>
  </si>
  <si>
    <t>070J</t>
  </si>
  <si>
    <t>082L</t>
  </si>
  <si>
    <t>079B</t>
  </si>
  <si>
    <t>078G</t>
  </si>
  <si>
    <t>078D2</t>
  </si>
  <si>
    <t>077C1</t>
  </si>
  <si>
    <t>077C</t>
  </si>
  <si>
    <t>093C</t>
  </si>
  <si>
    <t>095B</t>
  </si>
  <si>
    <t>098M1</t>
  </si>
  <si>
    <t>054E</t>
  </si>
  <si>
    <t>083C</t>
  </si>
  <si>
    <t>049C2</t>
  </si>
  <si>
    <t>048D</t>
  </si>
  <si>
    <t>029C</t>
  </si>
  <si>
    <t>026C</t>
  </si>
  <si>
    <t>013D</t>
  </si>
  <si>
    <t>016B1</t>
  </si>
  <si>
    <t>003D</t>
  </si>
  <si>
    <t>010A</t>
  </si>
  <si>
    <t>003E</t>
  </si>
  <si>
    <t>055D</t>
  </si>
  <si>
    <t>051A</t>
  </si>
  <si>
    <t>054D</t>
  </si>
  <si>
    <t>076E</t>
  </si>
  <si>
    <t>089E</t>
  </si>
  <si>
    <t>086C</t>
  </si>
  <si>
    <t>084B</t>
  </si>
  <si>
    <t>073A1</t>
  </si>
  <si>
    <t>068D</t>
  </si>
  <si>
    <t>038D1</t>
  </si>
  <si>
    <t>049C3</t>
  </si>
  <si>
    <t>049C1</t>
  </si>
  <si>
    <t>033B2</t>
  </si>
  <si>
    <t>033B1</t>
  </si>
  <si>
    <t>009C</t>
  </si>
  <si>
    <t>009E</t>
  </si>
  <si>
    <t>020H</t>
  </si>
  <si>
    <t>020D</t>
  </si>
  <si>
    <t>012E</t>
  </si>
  <si>
    <t>023A</t>
  </si>
  <si>
    <t>031B</t>
  </si>
  <si>
    <t>016A</t>
  </si>
  <si>
    <t>015A</t>
  </si>
  <si>
    <t>027H</t>
  </si>
  <si>
    <t>069E</t>
  </si>
  <si>
    <t>094D</t>
  </si>
  <si>
    <t>097C</t>
  </si>
  <si>
    <t>083E</t>
  </si>
  <si>
    <t>099G</t>
  </si>
  <si>
    <t>099E</t>
  </si>
  <si>
    <t>068A</t>
  </si>
  <si>
    <t>100A</t>
  </si>
  <si>
    <t>049B</t>
  </si>
  <si>
    <t>049H</t>
  </si>
  <si>
    <t>054C</t>
  </si>
  <si>
    <t>047A</t>
  </si>
  <si>
    <t>046E</t>
  </si>
  <si>
    <t>014C</t>
  </si>
  <si>
    <t>005D</t>
  </si>
  <si>
    <t>005A</t>
  </si>
  <si>
    <t>003A</t>
  </si>
  <si>
    <t>005C</t>
  </si>
  <si>
    <t>001D</t>
  </si>
  <si>
    <t>030C1</t>
  </si>
  <si>
    <t>021D</t>
  </si>
  <si>
    <t>012B</t>
  </si>
  <si>
    <t>009F</t>
  </si>
  <si>
    <t>028P</t>
  </si>
  <si>
    <t>027I</t>
  </si>
  <si>
    <t>071B</t>
  </si>
  <si>
    <t>094F</t>
  </si>
  <si>
    <t>083A1</t>
  </si>
  <si>
    <t>083A</t>
  </si>
  <si>
    <t>075G</t>
  </si>
  <si>
    <t>075I</t>
  </si>
  <si>
    <t>075H</t>
  </si>
  <si>
    <t>052B</t>
  </si>
  <si>
    <t>052G</t>
  </si>
  <si>
    <t>066H1</t>
  </si>
  <si>
    <t>050D</t>
  </si>
  <si>
    <t>055E</t>
  </si>
  <si>
    <t>055F1</t>
  </si>
  <si>
    <t>062A3</t>
  </si>
  <si>
    <t>062A1</t>
  </si>
  <si>
    <t>028Q1</t>
  </si>
  <si>
    <t>062I</t>
  </si>
  <si>
    <t>062I1</t>
  </si>
  <si>
    <t>025F</t>
  </si>
  <si>
    <t>025G</t>
  </si>
  <si>
    <t>017H</t>
  </si>
  <si>
    <t>017L</t>
  </si>
  <si>
    <t>083J</t>
  </si>
  <si>
    <t>094H</t>
  </si>
  <si>
    <t>096I</t>
  </si>
  <si>
    <t>076C1</t>
  </si>
  <si>
    <t>004F</t>
  </si>
  <si>
    <t>057E</t>
  </si>
  <si>
    <t>004H</t>
  </si>
  <si>
    <t>047C</t>
  </si>
  <si>
    <t>094I9</t>
  </si>
  <si>
    <t>023E</t>
  </si>
  <si>
    <t>095H</t>
  </si>
  <si>
    <t>049D</t>
  </si>
  <si>
    <t>057B</t>
  </si>
  <si>
    <t>091C</t>
  </si>
  <si>
    <t>091A</t>
  </si>
  <si>
    <t>060A</t>
  </si>
  <si>
    <t>095A</t>
  </si>
  <si>
    <t>020A</t>
  </si>
  <si>
    <t>021C</t>
  </si>
  <si>
    <t>089C</t>
  </si>
  <si>
    <t>027K</t>
  </si>
  <si>
    <t>083D</t>
  </si>
  <si>
    <t>047D</t>
  </si>
  <si>
    <t>093H</t>
  </si>
  <si>
    <t>072L</t>
  </si>
  <si>
    <t>084G</t>
  </si>
  <si>
    <t>004K</t>
  </si>
  <si>
    <t>015B1</t>
  </si>
  <si>
    <t>094E</t>
  </si>
  <si>
    <t>021B</t>
  </si>
  <si>
    <t>055K</t>
  </si>
  <si>
    <t>055K2</t>
  </si>
  <si>
    <t>155B</t>
  </si>
  <si>
    <t>155C</t>
  </si>
  <si>
    <t>143C</t>
  </si>
  <si>
    <t>162H</t>
  </si>
  <si>
    <t>162J</t>
  </si>
  <si>
    <t>169A</t>
  </si>
  <si>
    <t>168H</t>
  </si>
  <si>
    <t>123H</t>
  </si>
  <si>
    <t>110D1</t>
  </si>
  <si>
    <t>168D</t>
  </si>
  <si>
    <t>116A</t>
  </si>
  <si>
    <t>127H</t>
  </si>
  <si>
    <t>143E</t>
  </si>
  <si>
    <t>157E</t>
  </si>
  <si>
    <t>118G</t>
  </si>
  <si>
    <t>157H</t>
  </si>
  <si>
    <t>150D</t>
  </si>
  <si>
    <t>150A</t>
  </si>
  <si>
    <t>148C</t>
  </si>
  <si>
    <t>168F</t>
  </si>
  <si>
    <t>176C</t>
  </si>
  <si>
    <t>170E1</t>
  </si>
  <si>
    <t>107F</t>
  </si>
  <si>
    <t>122B</t>
  </si>
  <si>
    <t>157D</t>
  </si>
  <si>
    <t>130H</t>
  </si>
  <si>
    <t>134A</t>
  </si>
  <si>
    <t>122A</t>
  </si>
  <si>
    <t>139C1</t>
  </si>
  <si>
    <t>127K</t>
  </si>
  <si>
    <t>110F</t>
  </si>
  <si>
    <t>115G1</t>
  </si>
  <si>
    <t>131A</t>
  </si>
  <si>
    <t>122F</t>
  </si>
  <si>
    <t>141B</t>
  </si>
  <si>
    <t>155F</t>
  </si>
  <si>
    <t>121B</t>
  </si>
  <si>
    <t>137A</t>
  </si>
  <si>
    <t>154E</t>
  </si>
  <si>
    <t>106A</t>
  </si>
  <si>
    <t>121D</t>
  </si>
  <si>
    <t>167B</t>
  </si>
  <si>
    <t>106I</t>
  </si>
  <si>
    <t>170E</t>
  </si>
  <si>
    <t>125D</t>
  </si>
  <si>
    <t>106F</t>
  </si>
  <si>
    <t>165H</t>
  </si>
  <si>
    <t>165A</t>
  </si>
  <si>
    <t>109A</t>
  </si>
  <si>
    <t>138B</t>
  </si>
  <si>
    <t>152C</t>
  </si>
  <si>
    <t>163K</t>
  </si>
  <si>
    <t>148A</t>
  </si>
  <si>
    <t>114H</t>
  </si>
  <si>
    <t>120E1</t>
  </si>
  <si>
    <t>130D</t>
  </si>
  <si>
    <t>165C1</t>
  </si>
  <si>
    <t>152D</t>
  </si>
  <si>
    <t>152E</t>
  </si>
  <si>
    <t>165B</t>
  </si>
  <si>
    <t>176B</t>
  </si>
  <si>
    <t>112E</t>
  </si>
  <si>
    <t>140C</t>
  </si>
  <si>
    <t>105B</t>
  </si>
  <si>
    <t>160B1</t>
  </si>
  <si>
    <t>162K</t>
  </si>
  <si>
    <t>123E</t>
  </si>
  <si>
    <t>162N</t>
  </si>
  <si>
    <t>162M</t>
  </si>
  <si>
    <t>182D</t>
  </si>
  <si>
    <t>303G</t>
  </si>
  <si>
    <t>170F</t>
  </si>
  <si>
    <t>112C</t>
  </si>
  <si>
    <t>182C</t>
  </si>
  <si>
    <t>182G</t>
  </si>
  <si>
    <t>178B</t>
  </si>
  <si>
    <t>139H</t>
  </si>
  <si>
    <t>162E</t>
  </si>
  <si>
    <t>162C</t>
  </si>
  <si>
    <t>164D</t>
  </si>
  <si>
    <t>178E</t>
  </si>
  <si>
    <t>172D</t>
  </si>
  <si>
    <t>166E</t>
  </si>
  <si>
    <t>176A</t>
  </si>
  <si>
    <t>176C3</t>
  </si>
  <si>
    <t>127F</t>
  </si>
  <si>
    <t>140A</t>
  </si>
  <si>
    <t>141E</t>
  </si>
  <si>
    <t>160E</t>
  </si>
  <si>
    <t>160A</t>
  </si>
  <si>
    <t>162D</t>
  </si>
  <si>
    <t>172I</t>
  </si>
  <si>
    <t>118N</t>
  </si>
  <si>
    <t>135B</t>
  </si>
  <si>
    <t>118B</t>
  </si>
  <si>
    <t>145H</t>
  </si>
  <si>
    <t>158P</t>
  </si>
  <si>
    <t>134C</t>
  </si>
  <si>
    <t>113D</t>
  </si>
  <si>
    <t>113C</t>
  </si>
  <si>
    <t>159B</t>
  </si>
  <si>
    <t>169E</t>
  </si>
  <si>
    <t>176D3</t>
  </si>
  <si>
    <t>176D2</t>
  </si>
  <si>
    <t>111G</t>
  </si>
  <si>
    <t>111C9</t>
  </si>
  <si>
    <t>172F</t>
  </si>
  <si>
    <t>176C2</t>
  </si>
  <si>
    <t>162G</t>
  </si>
  <si>
    <t>165G</t>
  </si>
  <si>
    <t>176D</t>
  </si>
  <si>
    <t>155H</t>
  </si>
  <si>
    <t>158N</t>
  </si>
  <si>
    <t>107A1</t>
  </si>
  <si>
    <t>123J</t>
  </si>
  <si>
    <t>146D</t>
  </si>
  <si>
    <t>135G</t>
  </si>
  <si>
    <t>147C</t>
  </si>
  <si>
    <t>162D1</t>
  </si>
  <si>
    <t>175B2</t>
  </si>
  <si>
    <t>175D</t>
  </si>
  <si>
    <t>175E</t>
  </si>
  <si>
    <t>303H</t>
  </si>
  <si>
    <t>105H</t>
  </si>
  <si>
    <t>120D</t>
  </si>
  <si>
    <t>123A</t>
  </si>
  <si>
    <t>106E</t>
  </si>
  <si>
    <t>123D</t>
  </si>
  <si>
    <t>132D</t>
  </si>
  <si>
    <t>107K</t>
  </si>
  <si>
    <t>158M</t>
  </si>
  <si>
    <t>145G</t>
  </si>
  <si>
    <t>107D</t>
  </si>
  <si>
    <t>107G</t>
  </si>
  <si>
    <t>165I</t>
  </si>
  <si>
    <t>169D</t>
  </si>
  <si>
    <t>162O</t>
  </si>
  <si>
    <t>173E</t>
  </si>
  <si>
    <t>169H</t>
  </si>
  <si>
    <t>159A</t>
  </si>
  <si>
    <t>188E</t>
  </si>
  <si>
    <t>188A</t>
  </si>
  <si>
    <t>188F</t>
  </si>
  <si>
    <t>188B</t>
  </si>
  <si>
    <t>187A</t>
  </si>
  <si>
    <t>161E</t>
  </si>
  <si>
    <t>106B</t>
  </si>
  <si>
    <t>119E</t>
  </si>
  <si>
    <t>108B</t>
  </si>
  <si>
    <t>175B</t>
  </si>
  <si>
    <t>175C</t>
  </si>
  <si>
    <t>170D1</t>
  </si>
  <si>
    <t>153A</t>
  </si>
  <si>
    <t>153E</t>
  </si>
  <si>
    <t>148D</t>
  </si>
  <si>
    <t>145A</t>
  </si>
  <si>
    <t>145B</t>
  </si>
  <si>
    <t>145I</t>
  </si>
  <si>
    <t>123G</t>
  </si>
  <si>
    <t>114E</t>
  </si>
  <si>
    <t>105C1</t>
  </si>
  <si>
    <t>301C</t>
  </si>
  <si>
    <t>168B</t>
  </si>
  <si>
    <t>302B1</t>
  </si>
  <si>
    <t>182F</t>
  </si>
  <si>
    <t>161F</t>
  </si>
  <si>
    <t>147A</t>
  </si>
  <si>
    <t>158B</t>
  </si>
  <si>
    <t>148B</t>
  </si>
  <si>
    <t>138F</t>
  </si>
  <si>
    <t>142C</t>
  </si>
  <si>
    <t>141F</t>
  </si>
  <si>
    <t>120A</t>
  </si>
  <si>
    <t>135E</t>
  </si>
  <si>
    <t>136A</t>
  </si>
  <si>
    <t>120I</t>
  </si>
  <si>
    <t>114K</t>
  </si>
  <si>
    <t>114K1</t>
  </si>
  <si>
    <t>116D</t>
  </si>
  <si>
    <t>169G</t>
  </si>
  <si>
    <t>139D</t>
  </si>
  <si>
    <t>139G</t>
  </si>
  <si>
    <t>120F</t>
  </si>
  <si>
    <t>120J</t>
  </si>
  <si>
    <t>116C1</t>
  </si>
  <si>
    <t>116F</t>
  </si>
  <si>
    <t>116E</t>
  </si>
  <si>
    <t>300A2</t>
  </si>
  <si>
    <t>170A</t>
  </si>
  <si>
    <t>170C</t>
  </si>
  <si>
    <t>302B</t>
  </si>
  <si>
    <t>170N</t>
  </si>
  <si>
    <t>115E</t>
  </si>
  <si>
    <t>114A</t>
  </si>
  <si>
    <t>120B</t>
  </si>
  <si>
    <t>124D</t>
  </si>
  <si>
    <t>132C</t>
  </si>
  <si>
    <t>138A</t>
  </si>
  <si>
    <t>131B</t>
  </si>
  <si>
    <t>141A</t>
  </si>
  <si>
    <t>146E</t>
  </si>
  <si>
    <t>178A</t>
  </si>
  <si>
    <t>182B</t>
  </si>
  <si>
    <t>183E</t>
  </si>
  <si>
    <t>108A4</t>
  </si>
  <si>
    <t>118O</t>
  </si>
  <si>
    <t>118H</t>
  </si>
  <si>
    <t>118E1</t>
  </si>
  <si>
    <t>163E</t>
  </si>
  <si>
    <t>115I</t>
  </si>
  <si>
    <t>115K</t>
  </si>
  <si>
    <t>119G</t>
  </si>
  <si>
    <t>136B</t>
  </si>
  <si>
    <t>136B2</t>
  </si>
  <si>
    <t>161A</t>
  </si>
  <si>
    <t>161G</t>
  </si>
  <si>
    <t>142E</t>
  </si>
  <si>
    <t>182E</t>
  </si>
  <si>
    <t>170D4</t>
  </si>
  <si>
    <t>170D3</t>
  </si>
  <si>
    <t>170E2</t>
  </si>
  <si>
    <t>160H</t>
  </si>
  <si>
    <t>118F</t>
  </si>
  <si>
    <t>112F</t>
  </si>
  <si>
    <t>123P</t>
  </si>
  <si>
    <t>136B1</t>
  </si>
  <si>
    <t>127A</t>
  </si>
  <si>
    <t>139A</t>
  </si>
  <si>
    <t>139J</t>
  </si>
  <si>
    <t>135C</t>
  </si>
  <si>
    <t>132F</t>
  </si>
  <si>
    <t>149D</t>
  </si>
  <si>
    <t>124B</t>
  </si>
  <si>
    <t>111B</t>
  </si>
  <si>
    <t>118L</t>
  </si>
  <si>
    <t>162A</t>
  </si>
  <si>
    <t>164B</t>
  </si>
  <si>
    <t>164A</t>
  </si>
  <si>
    <t>182A</t>
  </si>
  <si>
    <t>157B1</t>
  </si>
  <si>
    <t>134E</t>
  </si>
  <si>
    <t>122C1</t>
  </si>
  <si>
    <t>122C</t>
  </si>
  <si>
    <t>116C</t>
  </si>
  <si>
    <t>190B1</t>
  </si>
  <si>
    <t>163I</t>
  </si>
  <si>
    <t>190B</t>
  </si>
  <si>
    <t>138H</t>
  </si>
  <si>
    <t>124E</t>
  </si>
  <si>
    <t>124G</t>
  </si>
  <si>
    <t>158L</t>
  </si>
  <si>
    <t>154K</t>
  </si>
  <si>
    <t>141C</t>
  </si>
  <si>
    <t>160D</t>
  </si>
  <si>
    <t>163A</t>
  </si>
  <si>
    <t>169C</t>
  </si>
  <si>
    <t>119H</t>
  </si>
  <si>
    <t>119C2</t>
  </si>
  <si>
    <t>146C</t>
  </si>
  <si>
    <t>146B</t>
  </si>
  <si>
    <t>155D</t>
  </si>
  <si>
    <t>137F</t>
  </si>
  <si>
    <t>154C</t>
  </si>
  <si>
    <t>153D</t>
  </si>
  <si>
    <t>189C</t>
  </si>
  <si>
    <t>153B</t>
  </si>
  <si>
    <t>137D</t>
  </si>
  <si>
    <t>137E</t>
  </si>
  <si>
    <t>125F</t>
  </si>
  <si>
    <t>117C</t>
  </si>
  <si>
    <t>156E</t>
  </si>
  <si>
    <t>157K</t>
  </si>
  <si>
    <t>157B</t>
  </si>
  <si>
    <t>158D</t>
  </si>
  <si>
    <t>137C</t>
  </si>
  <si>
    <t>144A</t>
  </si>
  <si>
    <t>144H</t>
  </si>
  <si>
    <t>127E</t>
  </si>
  <si>
    <t>113B</t>
  </si>
  <si>
    <t>114B</t>
  </si>
  <si>
    <t>114F</t>
  </si>
  <si>
    <t>119C</t>
  </si>
  <si>
    <t>119I</t>
  </si>
  <si>
    <t>133F</t>
  </si>
  <si>
    <t>131C</t>
  </si>
  <si>
    <t>162B</t>
  </si>
  <si>
    <t>163D</t>
  </si>
  <si>
    <t>112A</t>
  </si>
  <si>
    <t>189A</t>
  </si>
  <si>
    <t>185B</t>
  </si>
  <si>
    <t>119D</t>
  </si>
  <si>
    <t>133B</t>
  </si>
  <si>
    <t>190C</t>
  </si>
  <si>
    <t>147B</t>
  </si>
  <si>
    <t>119A</t>
  </si>
  <si>
    <t>123L</t>
  </si>
  <si>
    <t>155G1</t>
  </si>
  <si>
    <t>135D</t>
  </si>
  <si>
    <t>115F</t>
  </si>
  <si>
    <t>151A</t>
  </si>
  <si>
    <t>115B</t>
  </si>
  <si>
    <t>169F</t>
  </si>
  <si>
    <t>110B</t>
  </si>
  <si>
    <t>129C</t>
  </si>
  <si>
    <t>123B</t>
  </si>
  <si>
    <t>101D</t>
  </si>
  <si>
    <t>301D</t>
  </si>
  <si>
    <t>174E</t>
  </si>
  <si>
    <t>303I</t>
  </si>
  <si>
    <t>158K</t>
  </si>
  <si>
    <t>119J</t>
  </si>
  <si>
    <t>108A</t>
  </si>
  <si>
    <t>172E</t>
  </si>
  <si>
    <t>183B</t>
  </si>
  <si>
    <t>123F</t>
  </si>
  <si>
    <t>123I</t>
  </si>
  <si>
    <t>125C2</t>
  </si>
  <si>
    <t>185A</t>
  </si>
  <si>
    <t>185C</t>
  </si>
  <si>
    <t>136D1</t>
  </si>
  <si>
    <t>115C</t>
  </si>
  <si>
    <t>156G</t>
  </si>
  <si>
    <t>112D</t>
  </si>
  <si>
    <t>134D</t>
  </si>
  <si>
    <t>138I</t>
  </si>
  <si>
    <t>149E</t>
  </si>
  <si>
    <t>146A</t>
  </si>
  <si>
    <t>164E</t>
  </si>
  <si>
    <t>518B</t>
  </si>
  <si>
    <t>525E</t>
  </si>
  <si>
    <t>522A</t>
  </si>
  <si>
    <t>584B1</t>
  </si>
  <si>
    <t>580A</t>
  </si>
  <si>
    <t>520D1</t>
  </si>
  <si>
    <t>538F</t>
  </si>
  <si>
    <t>586C1</t>
  </si>
  <si>
    <t>560A</t>
  </si>
  <si>
    <t>562B2</t>
  </si>
  <si>
    <t>506A4</t>
  </si>
  <si>
    <t>568B1</t>
  </si>
  <si>
    <t>567A</t>
  </si>
  <si>
    <t>524A2</t>
  </si>
  <si>
    <t>561D</t>
  </si>
  <si>
    <t>562D</t>
  </si>
  <si>
    <t>562C</t>
  </si>
  <si>
    <t>517B</t>
  </si>
  <si>
    <t>546C</t>
  </si>
  <si>
    <t>574A2</t>
  </si>
  <si>
    <t>564D2</t>
  </si>
  <si>
    <t>546E2</t>
  </si>
  <si>
    <t>558E</t>
  </si>
  <si>
    <t>546F2</t>
  </si>
  <si>
    <t>558G1</t>
  </si>
  <si>
    <t>518D</t>
  </si>
  <si>
    <t>587C4</t>
  </si>
  <si>
    <t>587C2</t>
  </si>
  <si>
    <t>524C</t>
  </si>
  <si>
    <t>518E</t>
  </si>
  <si>
    <t>552C</t>
  </si>
  <si>
    <t>587C3</t>
  </si>
  <si>
    <t>552B</t>
  </si>
  <si>
    <t>511D</t>
  </si>
  <si>
    <t>564D1</t>
  </si>
  <si>
    <t>572A2</t>
  </si>
  <si>
    <t>572B</t>
  </si>
  <si>
    <t>574C</t>
  </si>
  <si>
    <t>526B1</t>
  </si>
  <si>
    <t>573G</t>
  </si>
  <si>
    <t>517A</t>
  </si>
  <si>
    <t>526A3</t>
  </si>
  <si>
    <t>526B2</t>
  </si>
  <si>
    <t>506B1</t>
  </si>
  <si>
    <t>520A</t>
  </si>
  <si>
    <t>525D</t>
  </si>
  <si>
    <t>520C</t>
  </si>
  <si>
    <t>520E1</t>
  </si>
  <si>
    <t>506B2</t>
  </si>
  <si>
    <t>534D</t>
  </si>
  <si>
    <t>530E1</t>
  </si>
  <si>
    <t>546E1</t>
  </si>
  <si>
    <t>568H1</t>
  </si>
  <si>
    <t>560D3</t>
  </si>
  <si>
    <t>557A1</t>
  </si>
  <si>
    <t>501A</t>
  </si>
  <si>
    <t>557A2</t>
  </si>
  <si>
    <t>503F1</t>
  </si>
  <si>
    <t>556B1</t>
  </si>
  <si>
    <t>557D2</t>
  </si>
  <si>
    <t>551H</t>
  </si>
  <si>
    <t>586D1</t>
  </si>
  <si>
    <t>522C</t>
  </si>
  <si>
    <t>587A1</t>
  </si>
  <si>
    <t>538B</t>
  </si>
  <si>
    <t>538E</t>
  </si>
  <si>
    <t>530E3</t>
  </si>
  <si>
    <t>520E2</t>
  </si>
  <si>
    <t>530E2</t>
  </si>
  <si>
    <t>558C</t>
  </si>
  <si>
    <t>568A2</t>
  </si>
  <si>
    <t>559C</t>
  </si>
  <si>
    <t>576B1</t>
  </si>
  <si>
    <t>534F</t>
  </si>
  <si>
    <t>535B</t>
  </si>
  <si>
    <t>560D1</t>
  </si>
  <si>
    <t>535F1</t>
  </si>
  <si>
    <t>560D2</t>
  </si>
  <si>
    <t>535F2</t>
  </si>
  <si>
    <t>567H</t>
  </si>
  <si>
    <t>510A</t>
  </si>
  <si>
    <t>572E</t>
  </si>
  <si>
    <t>513E</t>
  </si>
  <si>
    <t>563B2</t>
  </si>
  <si>
    <t>570B</t>
  </si>
  <si>
    <t>563A2</t>
  </si>
  <si>
    <t>563C1</t>
  </si>
  <si>
    <t>567C1</t>
  </si>
  <si>
    <t>567D2</t>
  </si>
  <si>
    <t>560F2</t>
  </si>
  <si>
    <t>514B</t>
  </si>
  <si>
    <t>567D1</t>
  </si>
  <si>
    <t>513A2</t>
  </si>
  <si>
    <t>558D3</t>
  </si>
  <si>
    <t>558D4</t>
  </si>
  <si>
    <t>549C</t>
  </si>
  <si>
    <t>563A1</t>
  </si>
  <si>
    <t>559B</t>
  </si>
  <si>
    <t>552D2</t>
  </si>
  <si>
    <t>556B2</t>
  </si>
  <si>
    <t>535A1</t>
  </si>
  <si>
    <t>535A2</t>
  </si>
  <si>
    <t>502D</t>
  </si>
  <si>
    <t>520B</t>
  </si>
  <si>
    <t>514H</t>
  </si>
  <si>
    <t>527C1</t>
  </si>
  <si>
    <t>527C3</t>
  </si>
  <si>
    <t>526B3</t>
  </si>
  <si>
    <t>527C2</t>
  </si>
  <si>
    <t>584C</t>
  </si>
  <si>
    <t>538C</t>
  </si>
  <si>
    <t>502E</t>
  </si>
  <si>
    <t>505C</t>
  </si>
  <si>
    <t>503D</t>
  </si>
  <si>
    <t>503I1</t>
  </si>
  <si>
    <t>503I2</t>
  </si>
  <si>
    <t>512B</t>
  </si>
  <si>
    <t>546A1</t>
  </si>
  <si>
    <t>552E</t>
  </si>
  <si>
    <t>508B4</t>
  </si>
  <si>
    <t>508B5</t>
  </si>
  <si>
    <t>525A</t>
  </si>
  <si>
    <t>566A</t>
  </si>
  <si>
    <t>565A1</t>
  </si>
  <si>
    <t>565A2</t>
  </si>
  <si>
    <t>566B2</t>
  </si>
  <si>
    <t>566F1</t>
  </si>
  <si>
    <t>569A1</t>
  </si>
  <si>
    <t>569A2</t>
  </si>
  <si>
    <t>519O1</t>
  </si>
  <si>
    <t>519O2</t>
  </si>
  <si>
    <t>513A3</t>
  </si>
  <si>
    <t>519P</t>
  </si>
  <si>
    <t>518F</t>
  </si>
  <si>
    <t>528C</t>
  </si>
  <si>
    <t>537A</t>
  </si>
  <si>
    <t>563B1</t>
  </si>
  <si>
    <t>563C2</t>
  </si>
  <si>
    <t>584A</t>
  </si>
  <si>
    <t>584B2</t>
  </si>
  <si>
    <t>508A1</t>
  </si>
  <si>
    <t>586D2</t>
  </si>
  <si>
    <t>542F3</t>
  </si>
  <si>
    <t>557D</t>
  </si>
  <si>
    <t>571B2</t>
  </si>
  <si>
    <t>571B1</t>
  </si>
  <si>
    <t>571A</t>
  </si>
  <si>
    <t>512I</t>
  </si>
  <si>
    <t>505F</t>
  </si>
  <si>
    <t>504C</t>
  </si>
  <si>
    <t>578A2</t>
  </si>
  <si>
    <t>578A1</t>
  </si>
  <si>
    <t>569B1</t>
  </si>
  <si>
    <t>587A2</t>
  </si>
  <si>
    <t>570H2</t>
  </si>
  <si>
    <t>503A2</t>
  </si>
  <si>
    <t>546B</t>
  </si>
  <si>
    <t>546A3</t>
  </si>
  <si>
    <t>561F1</t>
  </si>
  <si>
    <t>524A1</t>
  </si>
  <si>
    <t>515C3</t>
  </si>
  <si>
    <t>515C2</t>
  </si>
  <si>
    <t>513A1</t>
  </si>
  <si>
    <t>545F</t>
  </si>
  <si>
    <t>534E2</t>
  </si>
  <si>
    <t>543D</t>
  </si>
  <si>
    <t>571E</t>
  </si>
  <si>
    <t>558I1</t>
  </si>
  <si>
    <t>558I2</t>
  </si>
  <si>
    <t>533C2</t>
  </si>
  <si>
    <t>540B</t>
  </si>
  <si>
    <t>530A</t>
  </si>
  <si>
    <t>527D</t>
  </si>
  <si>
    <t>502F1</t>
  </si>
  <si>
    <t>502F2</t>
  </si>
  <si>
    <t>561F2</t>
  </si>
  <si>
    <t>566C</t>
  </si>
  <si>
    <t>503C</t>
  </si>
  <si>
    <t>557D1</t>
  </si>
  <si>
    <t>503A4</t>
  </si>
  <si>
    <t>503H</t>
  </si>
  <si>
    <t>533E2</t>
  </si>
  <si>
    <t>519Q</t>
  </si>
  <si>
    <t>533H2</t>
  </si>
  <si>
    <t>531G6</t>
  </si>
  <si>
    <t>533A</t>
  </si>
  <si>
    <t>568H2</t>
  </si>
  <si>
    <t>568H3</t>
  </si>
  <si>
    <t>521A</t>
  </si>
  <si>
    <t>521D</t>
  </si>
  <si>
    <t>505A</t>
  </si>
  <si>
    <t>505B</t>
  </si>
  <si>
    <t>566D</t>
  </si>
  <si>
    <t>564B</t>
  </si>
  <si>
    <t>558D1</t>
  </si>
  <si>
    <t>559F</t>
  </si>
  <si>
    <t>564C</t>
  </si>
  <si>
    <t>545A2</t>
  </si>
  <si>
    <t>513B</t>
  </si>
  <si>
    <t>587D1</t>
  </si>
  <si>
    <t>549A1</t>
  </si>
  <si>
    <t>587F</t>
  </si>
  <si>
    <t>584D1</t>
  </si>
  <si>
    <t>584D2</t>
  </si>
  <si>
    <t>565B1</t>
  </si>
  <si>
    <t>565B2</t>
  </si>
  <si>
    <t>511H</t>
  </si>
  <si>
    <t>546F1</t>
  </si>
  <si>
    <t>573A2</t>
  </si>
  <si>
    <t>546A2</t>
  </si>
  <si>
    <t>572F</t>
  </si>
  <si>
    <t>548A2</t>
  </si>
  <si>
    <t>539C</t>
  </si>
  <si>
    <t>538A2</t>
  </si>
  <si>
    <t>538A3</t>
  </si>
  <si>
    <t>508A2</t>
  </si>
  <si>
    <t>580C1</t>
  </si>
  <si>
    <t>580C2</t>
  </si>
  <si>
    <t>508A3</t>
  </si>
  <si>
    <t>502G1</t>
  </si>
  <si>
    <t>502G2</t>
  </si>
  <si>
    <t>539B1</t>
  </si>
  <si>
    <t>512D</t>
  </si>
  <si>
    <t>560B</t>
  </si>
  <si>
    <t>561A2</t>
  </si>
  <si>
    <t>570H1</t>
  </si>
  <si>
    <t>573F2</t>
  </si>
  <si>
    <t>509A4</t>
  </si>
  <si>
    <t>510C</t>
  </si>
  <si>
    <t>520D3</t>
  </si>
  <si>
    <t>537B2</t>
  </si>
  <si>
    <t>526D</t>
  </si>
  <si>
    <t>556A</t>
  </si>
  <si>
    <t>533G2</t>
  </si>
  <si>
    <t>587D2</t>
  </si>
  <si>
    <t>587D3</t>
  </si>
  <si>
    <t>503A3</t>
  </si>
  <si>
    <t>507H</t>
  </si>
  <si>
    <t>573A1</t>
  </si>
  <si>
    <t>560C1</t>
  </si>
  <si>
    <t>545E</t>
  </si>
  <si>
    <t>560C2</t>
  </si>
  <si>
    <t>567G</t>
  </si>
  <si>
    <t>567F</t>
  </si>
  <si>
    <t>536D2</t>
  </si>
  <si>
    <t>536D1</t>
  </si>
  <si>
    <t>538A1</t>
  </si>
  <si>
    <t>539B2</t>
  </si>
  <si>
    <t>537D2</t>
  </si>
  <si>
    <t>534E1</t>
  </si>
  <si>
    <t>529A1</t>
  </si>
  <si>
    <t>529A2</t>
  </si>
  <si>
    <t>533G1</t>
  </si>
  <si>
    <t>516A</t>
  </si>
  <si>
    <t>533E1</t>
  </si>
  <si>
    <t>515F1</t>
  </si>
  <si>
    <t>509A1</t>
  </si>
  <si>
    <t>502B</t>
  </si>
  <si>
    <t>519G</t>
  </si>
  <si>
    <t>543G</t>
  </si>
  <si>
    <t>573E1</t>
  </si>
  <si>
    <t>586C2</t>
  </si>
  <si>
    <t>585C</t>
  </si>
  <si>
    <t>545A1</t>
  </si>
  <si>
    <t>548H1</t>
  </si>
  <si>
    <t>548H2</t>
  </si>
  <si>
    <t>550A1</t>
  </si>
  <si>
    <t>507I</t>
  </si>
  <si>
    <t>501C2</t>
  </si>
  <si>
    <t>509A2</t>
  </si>
  <si>
    <t>573B1</t>
  </si>
  <si>
    <t>501C1</t>
  </si>
  <si>
    <t>561A1</t>
  </si>
  <si>
    <t>569C2</t>
  </si>
  <si>
    <t>576D</t>
  </si>
  <si>
    <t>507F</t>
  </si>
  <si>
    <t>501E</t>
  </si>
  <si>
    <t>509F</t>
  </si>
  <si>
    <t>566E2</t>
  </si>
  <si>
    <t>565E1</t>
  </si>
  <si>
    <t>567B</t>
  </si>
  <si>
    <t>573D</t>
  </si>
  <si>
    <t>519F</t>
  </si>
  <si>
    <t>569B2</t>
  </si>
  <si>
    <t>555A</t>
  </si>
  <si>
    <t>511B</t>
  </si>
  <si>
    <t>514I</t>
  </si>
  <si>
    <t>526A1</t>
  </si>
  <si>
    <t>565F2</t>
  </si>
  <si>
    <t>541A1</t>
  </si>
  <si>
    <t>532B</t>
  </si>
  <si>
    <t>579A1</t>
  </si>
  <si>
    <t>519R</t>
  </si>
  <si>
    <t>506C2</t>
  </si>
  <si>
    <t>543E2</t>
  </si>
  <si>
    <t>518G</t>
  </si>
  <si>
    <t>546D</t>
  </si>
  <si>
    <t>544A</t>
  </si>
  <si>
    <t>574B</t>
  </si>
  <si>
    <t>519E2</t>
  </si>
  <si>
    <t>541A2</t>
  </si>
  <si>
    <t>541E</t>
  </si>
  <si>
    <t>529G</t>
  </si>
  <si>
    <t>516D</t>
  </si>
  <si>
    <t>574A1</t>
  </si>
  <si>
    <t>573B2</t>
  </si>
  <si>
    <t>589B</t>
  </si>
  <si>
    <t>586B</t>
  </si>
  <si>
    <t>572C</t>
  </si>
  <si>
    <t>585B</t>
  </si>
  <si>
    <t>520F</t>
  </si>
  <si>
    <t>555B</t>
  </si>
  <si>
    <t>541I1</t>
  </si>
  <si>
    <t>572D2</t>
  </si>
  <si>
    <t>506C1</t>
  </si>
  <si>
    <t>530C</t>
  </si>
  <si>
    <t>542G</t>
  </si>
  <si>
    <t>502A</t>
  </si>
  <si>
    <t>512J</t>
  </si>
  <si>
    <t>531C3</t>
  </si>
  <si>
    <t>514G1</t>
  </si>
  <si>
    <t>514E2</t>
  </si>
  <si>
    <t>565D1</t>
  </si>
  <si>
    <t>579B1</t>
  </si>
  <si>
    <t>565D2</t>
  </si>
  <si>
    <t>563D</t>
  </si>
  <si>
    <t>537B1</t>
  </si>
  <si>
    <t>557B</t>
  </si>
  <si>
    <t>550A2</t>
  </si>
  <si>
    <t>556B3</t>
  </si>
  <si>
    <t>514E1</t>
  </si>
  <si>
    <t>587C1</t>
  </si>
  <si>
    <t>557B2</t>
  </si>
  <si>
    <t>517C</t>
  </si>
  <si>
    <t/>
  </si>
  <si>
    <t>x</t>
  </si>
  <si>
    <t>PG/Wil</t>
  </si>
  <si>
    <t>Description</t>
  </si>
  <si>
    <t>Unit</t>
  </si>
  <si>
    <t>AVAILABLE SEED</t>
  </si>
  <si>
    <t>Plant</t>
  </si>
  <si>
    <t>Month</t>
  </si>
  <si>
    <t>Bibit Crown</t>
  </si>
  <si>
    <t>Bantuan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</si>
</sst>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6" formatCode="[$]d\-mmm\-yy;@"/>
    <numFmt numFmtId="168" formatCode="[$-409]d\-mmm\-yy;@"/>
    <numFmt numFmtId="170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58"/>
      <name val="Arial Narrow"/>
      <family val="2"/>
    </font>
    <font>
      <b/>
      <sz val="10"/>
      <color indexed="20"/>
      <name val="Arial Narrow"/>
      <family val="2"/>
    </font>
    <font>
      <sz val="8"/>
      <color indexed="58"/>
      <name val="Arial Narrow"/>
      <family val="2"/>
    </font>
    <font>
      <sz val="8"/>
      <color indexed="20"/>
      <name val="Arial Narrow"/>
      <family val="2"/>
    </font>
    <font>
      <sz val="10"/>
      <color indexed="58"/>
      <name val="Arial Narrow"/>
      <family val="2"/>
    </font>
    <font>
      <sz val="10"/>
      <color indexed="20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indexed="9"/>
      <name val="Arial Narrow"/>
      <family val="2"/>
    </font>
    <font>
      <sz val="12"/>
      <color indexed="9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sz val="10"/>
      <color indexed="18"/>
      <name val="Arial Narrow"/>
      <family val="2"/>
    </font>
    <font>
      <sz val="8"/>
      <color indexed="18"/>
      <name val="Arial Narrow"/>
      <family val="2"/>
    </font>
    <font>
      <b/>
      <sz val="12"/>
      <color indexed="1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1" fillId="0" borderId="6" xfId="0" applyFont="1" applyBorder="1"/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/>
    <xf numFmtId="0" fontId="1" fillId="0" borderId="0" xfId="0" applyFont="1" applyBorder="1"/>
    <xf numFmtId="0" fontId="0" fillId="0" borderId="11" xfId="0" applyBorder="1" applyAlignment="1">
      <alignment horizontal="centerContinuous"/>
    </xf>
    <xf numFmtId="0" fontId="0" fillId="0" borderId="4" xfId="0" applyBorder="1"/>
    <xf numFmtId="0" fontId="0" fillId="0" borderId="12" xfId="0" applyBorder="1"/>
    <xf numFmtId="0" fontId="1" fillId="0" borderId="12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ont="1" applyBorder="1"/>
    <xf numFmtId="0" fontId="0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4" xfId="1" applyNumberFormat="1" applyFont="1" applyBorder="1"/>
    <xf numFmtId="165" fontId="0" fillId="0" borderId="0" xfId="0" applyNumberFormat="1"/>
    <xf numFmtId="43" fontId="0" fillId="0" borderId="0" xfId="0" applyNumberFormat="1"/>
    <xf numFmtId="9" fontId="0" fillId="0" borderId="0" xfId="2" applyFont="1"/>
    <xf numFmtId="0" fontId="0" fillId="0" borderId="13" xfId="0" applyFont="1" applyBorder="1"/>
    <xf numFmtId="0" fontId="0" fillId="0" borderId="7" xfId="0" applyBorder="1"/>
    <xf numFmtId="0" fontId="1" fillId="0" borderId="14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9" xfId="0" applyBorder="1"/>
    <xf numFmtId="165" fontId="0" fillId="0" borderId="0" xfId="1" applyNumberFormat="1" applyFont="1"/>
    <xf numFmtId="0" fontId="0" fillId="0" borderId="4" xfId="0" applyFill="1" applyBorder="1"/>
    <xf numFmtId="0" fontId="2" fillId="0" borderId="15" xfId="0" applyFont="1" applyBorder="1" applyAlignment="1" applyProtection="1">
      <alignment horizontal="centerContinuous" vertical="center"/>
      <protection locked="0"/>
    </xf>
    <xf numFmtId="0" fontId="2" fillId="0" borderId="16" xfId="0" applyFont="1" applyBorder="1" applyAlignment="1" applyProtection="1">
      <alignment horizontal="centerContinuous" vertical="center"/>
      <protection locked="0"/>
    </xf>
    <xf numFmtId="0" fontId="2" fillId="0" borderId="17" xfId="0" applyFont="1" applyBorder="1" applyAlignment="1" applyProtection="1">
      <alignment horizontal="centerContinuous" vertical="center"/>
      <protection locked="0"/>
    </xf>
    <xf numFmtId="2" fontId="2" fillId="0" borderId="16" xfId="0" applyNumberFormat="1" applyFont="1" applyBorder="1" applyAlignment="1" applyProtection="1">
      <alignment horizontal="centerContinuous" vertical="center"/>
      <protection locked="0"/>
    </xf>
    <xf numFmtId="166" fontId="2" fillId="0" borderId="17" xfId="0" applyNumberFormat="1" applyFont="1" applyBorder="1" applyAlignment="1" applyProtection="1">
      <alignment horizontal="centerContinuous" vertical="center"/>
      <protection locked="0"/>
    </xf>
    <xf numFmtId="166" fontId="2" fillId="0" borderId="18" xfId="0" applyNumberFormat="1" applyFont="1" applyBorder="1" applyAlignment="1" applyProtection="1">
      <alignment horizontal="centerContinuous" vertical="center"/>
      <protection locked="0"/>
    </xf>
    <xf numFmtId="166" fontId="3" fillId="0" borderId="19" xfId="0" applyNumberFormat="1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horizontal="centerContinuous" vertical="center"/>
      <protection hidden="1"/>
    </xf>
    <xf numFmtId="0" fontId="3" fillId="0" borderId="15" xfId="0" applyFont="1" applyBorder="1" applyAlignment="1" applyProtection="1">
      <alignment horizontal="centerContinuous" vertical="center"/>
      <protection hidden="1"/>
    </xf>
    <xf numFmtId="0" fontId="3" fillId="0" borderId="18" xfId="0" applyFont="1" applyBorder="1" applyAlignment="1" applyProtection="1">
      <alignment horizontal="centerContinuous" vertical="center"/>
      <protection hidden="1"/>
    </xf>
    <xf numFmtId="0" fontId="2" fillId="0" borderId="2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2" fontId="2" fillId="0" borderId="23" xfId="0" applyNumberFormat="1" applyFont="1" applyBorder="1" applyAlignment="1" applyProtection="1">
      <alignment horizontal="center" vertical="center"/>
      <protection locked="0"/>
    </xf>
    <xf numFmtId="166" fontId="2" fillId="0" borderId="20" xfId="0" applyNumberFormat="1" applyFont="1" applyBorder="1" applyAlignment="1" applyProtection="1">
      <alignment horizontal="center" vertical="center"/>
      <protection locked="0"/>
    </xf>
    <xf numFmtId="166" fontId="2" fillId="0" borderId="24" xfId="0" applyNumberFormat="1" applyFont="1" applyBorder="1" applyAlignment="1" applyProtection="1">
      <alignment horizontal="center" vertical="center"/>
      <protection locked="0"/>
    </xf>
    <xf numFmtId="166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0" fontId="3" fillId="0" borderId="27" xfId="0" applyFont="1" applyBorder="1" applyAlignment="1" applyProtection="1">
      <alignment horizontal="center" vertical="center"/>
      <protection hidden="1"/>
    </xf>
    <xf numFmtId="0" fontId="3" fillId="0" borderId="24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2" fontId="2" fillId="0" borderId="31" xfId="0" applyNumberFormat="1" applyFont="1" applyBorder="1" applyAlignment="1" applyProtection="1">
      <alignment horizontal="center" vertical="center"/>
      <protection locked="0"/>
    </xf>
    <xf numFmtId="166" fontId="2" fillId="0" borderId="28" xfId="0" applyNumberFormat="1" applyFont="1" applyBorder="1" applyAlignment="1" applyProtection="1">
      <alignment vertical="center"/>
      <protection locked="0"/>
    </xf>
    <xf numFmtId="166" fontId="2" fillId="0" borderId="32" xfId="0" applyNumberFormat="1" applyFont="1" applyBorder="1" applyAlignment="1" applyProtection="1">
      <alignment horizontal="center" vertical="center"/>
      <protection locked="0"/>
    </xf>
    <xf numFmtId="166" fontId="3" fillId="0" borderId="33" xfId="0" applyNumberFormat="1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3" fillId="0" borderId="32" xfId="0" applyFont="1" applyBorder="1" applyAlignment="1" applyProtection="1">
      <alignment vertical="center"/>
      <protection hidden="1"/>
    </xf>
    <xf numFmtId="0" fontId="6" fillId="2" borderId="35" xfId="0" applyFont="1" applyFill="1" applyBorder="1" applyAlignment="1" applyProtection="1">
      <alignment horizontal="center" vertical="center"/>
      <protection locked="0"/>
    </xf>
    <xf numFmtId="0" fontId="6" fillId="2" borderId="37" xfId="0" applyFont="1" applyFill="1" applyBorder="1" applyAlignment="1" applyProtection="1">
      <alignment horizontal="center" vertical="center"/>
      <protection locked="0"/>
    </xf>
    <xf numFmtId="0" fontId="6" fillId="2" borderId="38" xfId="0" applyFont="1" applyFill="1" applyBorder="1" applyAlignment="1" applyProtection="1">
      <alignment horizontal="center" vertical="center"/>
      <protection locked="0"/>
    </xf>
    <xf numFmtId="2" fontId="6" fillId="2" borderId="38" xfId="0" applyNumberFormat="1" applyFont="1" applyFill="1" applyBorder="1" applyAlignment="1" applyProtection="1">
      <alignment horizontal="center" vertical="center"/>
      <protection locked="0"/>
    </xf>
    <xf numFmtId="166" fontId="6" fillId="2" borderId="35" xfId="0" applyNumberFormat="1" applyFont="1" applyFill="1" applyBorder="1" applyAlignment="1" applyProtection="1">
      <alignment horizontal="center" vertical="center"/>
      <protection locked="0"/>
    </xf>
    <xf numFmtId="166" fontId="6" fillId="2" borderId="39" xfId="0" applyNumberFormat="1" applyFont="1" applyFill="1" applyBorder="1" applyAlignment="1" applyProtection="1">
      <alignment horizontal="center" vertical="center"/>
      <protection locked="0"/>
    </xf>
    <xf numFmtId="166" fontId="7" fillId="2" borderId="40" xfId="0" applyNumberFormat="1" applyFont="1" applyFill="1" applyBorder="1" applyAlignment="1" applyProtection="1">
      <alignment horizontal="center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2" borderId="36" xfId="0" applyFont="1" applyFill="1" applyBorder="1" applyAlignment="1" applyProtection="1">
      <alignment horizontal="center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2" fillId="3" borderId="42" xfId="0" applyFont="1" applyFill="1" applyBorder="1" applyAlignment="1" applyProtection="1">
      <alignment horizontal="left" vertical="center"/>
      <protection locked="0"/>
    </xf>
    <xf numFmtId="0" fontId="2" fillId="3" borderId="43" xfId="0" applyFont="1" applyFill="1" applyBorder="1" applyAlignment="1" applyProtection="1">
      <alignment horizontal="left" vertical="center"/>
      <protection locked="0"/>
    </xf>
    <xf numFmtId="0" fontId="2" fillId="3" borderId="44" xfId="0" applyFont="1" applyFill="1" applyBorder="1" applyAlignment="1" applyProtection="1">
      <alignment horizontal="left" vertical="center"/>
      <protection locked="0"/>
    </xf>
    <xf numFmtId="168" fontId="0" fillId="0" borderId="0" xfId="0" applyNumberFormat="1"/>
    <xf numFmtId="49" fontId="8" fillId="0" borderId="45" xfId="0" applyNumberFormat="1" applyFont="1" applyFill="1" applyBorder="1" applyAlignment="1" applyProtection="1">
      <alignment horizontal="centerContinuous" vertical="center"/>
      <protection hidden="1"/>
    </xf>
    <xf numFmtId="49" fontId="8" fillId="0" borderId="46" xfId="0" applyNumberFormat="1" applyFont="1" applyFill="1" applyBorder="1" applyAlignment="1" applyProtection="1">
      <alignment horizontal="centerContinuous" vertical="center"/>
      <protection hidden="1"/>
    </xf>
    <xf numFmtId="0" fontId="9" fillId="0" borderId="46" xfId="0" applyFont="1" applyFill="1" applyBorder="1" applyAlignment="1" applyProtection="1">
      <alignment horizontal="centerContinuous" vertical="center"/>
      <protection hidden="1"/>
    </xf>
    <xf numFmtId="0" fontId="9" fillId="0" borderId="19" xfId="0" applyFont="1" applyFill="1" applyBorder="1" applyAlignment="1" applyProtection="1">
      <alignment horizontal="centerContinuous" vertical="center"/>
      <protection hidden="1"/>
    </xf>
    <xf numFmtId="0" fontId="8" fillId="0" borderId="47" xfId="0" applyFont="1" applyFill="1" applyBorder="1" applyAlignment="1" applyProtection="1">
      <alignment horizontal="center" vertical="center"/>
      <protection hidden="1"/>
    </xf>
    <xf numFmtId="49" fontId="9" fillId="0" borderId="48" xfId="0" applyNumberFormat="1" applyFont="1" applyFill="1" applyBorder="1" applyAlignment="1" applyProtection="1">
      <alignment horizontal="centerContinuous" vertical="center"/>
      <protection hidden="1"/>
    </xf>
    <xf numFmtId="49" fontId="9" fillId="0" borderId="49" xfId="0" applyNumberFormat="1" applyFont="1" applyFill="1" applyBorder="1" applyAlignment="1" applyProtection="1">
      <alignment horizontal="centerContinuous" vertical="center"/>
      <protection hidden="1"/>
    </xf>
    <xf numFmtId="0" fontId="9" fillId="0" borderId="49" xfId="0" applyFont="1" applyFill="1" applyBorder="1" applyAlignment="1" applyProtection="1">
      <alignment horizontal="centerContinuous" vertical="center"/>
      <protection hidden="1"/>
    </xf>
    <xf numFmtId="0" fontId="9" fillId="0" borderId="33" xfId="0" applyFont="1" applyFill="1" applyBorder="1" applyAlignment="1" applyProtection="1">
      <alignment horizontal="centerContinuous" vertical="center"/>
      <protection hidden="1"/>
    </xf>
    <xf numFmtId="0" fontId="8" fillId="0" borderId="32" xfId="0" applyFont="1" applyFill="1" applyBorder="1" applyAlignment="1" applyProtection="1">
      <alignment horizontal="center" vertical="center"/>
      <protection hidden="1"/>
    </xf>
    <xf numFmtId="49" fontId="10" fillId="0" borderId="50" xfId="0" applyNumberFormat="1" applyFont="1" applyFill="1" applyBorder="1" applyAlignment="1" applyProtection="1">
      <alignment horizontal="left" vertical="center"/>
      <protection hidden="1"/>
    </xf>
    <xf numFmtId="49" fontId="10" fillId="0" borderId="0" xfId="0" applyNumberFormat="1" applyFont="1" applyFill="1" applyBorder="1" applyAlignment="1" applyProtection="1">
      <alignment horizontal="left" vertical="center"/>
      <protection hidden="1"/>
    </xf>
    <xf numFmtId="0" fontId="11" fillId="0" borderId="0" xfId="0" applyFont="1" applyFill="1" applyBorder="1" applyAlignment="1" applyProtection="1">
      <alignment vertical="center"/>
      <protection hidden="1"/>
    </xf>
    <xf numFmtId="0" fontId="12" fillId="4" borderId="51" xfId="0" applyNumberFormat="1" applyFont="1" applyFill="1" applyBorder="1" applyAlignment="1" applyProtection="1">
      <alignment horizontal="centerContinuous" vertical="center"/>
      <protection hidden="1"/>
    </xf>
    <xf numFmtId="0" fontId="12" fillId="4" borderId="15" xfId="0" applyNumberFormat="1" applyFont="1" applyFill="1" applyBorder="1" applyAlignment="1" applyProtection="1">
      <alignment horizontal="centerContinuous" vertical="center"/>
      <protection hidden="1"/>
    </xf>
    <xf numFmtId="0" fontId="12" fillId="4" borderId="15" xfId="0" applyFont="1" applyFill="1" applyBorder="1" applyAlignment="1" applyProtection="1">
      <alignment horizontal="centerContinuous" vertical="center"/>
      <protection hidden="1"/>
    </xf>
    <xf numFmtId="0" fontId="13" fillId="4" borderId="18" xfId="0" applyFont="1" applyFill="1" applyBorder="1" applyAlignment="1" applyProtection="1">
      <alignment horizontal="centerContinuous" vertical="center"/>
      <protection hidden="1"/>
    </xf>
    <xf numFmtId="49" fontId="10" fillId="0" borderId="52" xfId="0" applyNumberFormat="1" applyFont="1" applyFill="1" applyBorder="1" applyAlignment="1" applyProtection="1">
      <alignment horizontal="left" vertical="center"/>
      <protection hidden="1"/>
    </xf>
    <xf numFmtId="0" fontId="10" fillId="0" borderId="8" xfId="0" applyFont="1" applyFill="1" applyBorder="1" applyAlignment="1" applyProtection="1">
      <alignment horizontal="centerContinuous" vertical="center"/>
      <protection hidden="1"/>
    </xf>
    <xf numFmtId="0" fontId="14" fillId="0" borderId="9" xfId="0" applyFont="1" applyFill="1" applyBorder="1" applyAlignment="1" applyProtection="1">
      <alignment horizontal="centerContinuous" vertical="center"/>
      <protection hidden="1"/>
    </xf>
    <xf numFmtId="0" fontId="15" fillId="0" borderId="53" xfId="0" applyFont="1" applyFill="1" applyBorder="1" applyAlignment="1" applyProtection="1">
      <alignment vertical="center"/>
      <protection hidden="1"/>
    </xf>
    <xf numFmtId="0" fontId="16" fillId="0" borderId="56" xfId="0" applyFont="1" applyFill="1" applyBorder="1" applyAlignment="1" applyProtection="1">
      <alignment vertical="center"/>
      <protection hidden="1"/>
    </xf>
    <xf numFmtId="0" fontId="17" fillId="0" borderId="57" xfId="0" applyFont="1" applyFill="1" applyBorder="1" applyAlignment="1" applyProtection="1">
      <alignment vertical="center"/>
      <protection hidden="1"/>
    </xf>
    <xf numFmtId="49" fontId="10" fillId="0" borderId="64" xfId="0" applyNumberFormat="1" applyFont="1" applyFill="1" applyBorder="1" applyAlignment="1" applyProtection="1">
      <alignment horizontal="left" vertical="center"/>
      <protection hidden="1"/>
    </xf>
    <xf numFmtId="0" fontId="10" fillId="0" borderId="2" xfId="0" applyFont="1" applyFill="1" applyBorder="1" applyAlignment="1" applyProtection="1">
      <alignment horizontal="centerContinuous" vertical="center"/>
      <protection hidden="1"/>
    </xf>
    <xf numFmtId="0" fontId="14" fillId="0" borderId="3" xfId="0" applyFont="1" applyFill="1" applyBorder="1" applyAlignment="1" applyProtection="1">
      <alignment horizontal="centerContinuous" vertical="center"/>
      <protection hidden="1"/>
    </xf>
    <xf numFmtId="0" fontId="15" fillId="0" borderId="65" xfId="0" applyFont="1" applyFill="1" applyBorder="1" applyAlignment="1" applyProtection="1">
      <alignment vertical="center"/>
      <protection hidden="1"/>
    </xf>
    <xf numFmtId="0" fontId="8" fillId="0" borderId="46" xfId="0" applyFont="1" applyFill="1" applyBorder="1" applyAlignment="1" applyProtection="1">
      <alignment horizontal="center" vertical="center"/>
      <protection hidden="1"/>
    </xf>
    <xf numFmtId="0" fontId="13" fillId="4" borderId="15" xfId="0" applyFont="1" applyFill="1" applyBorder="1" applyAlignment="1" applyProtection="1">
      <alignment horizontal="centerContinuous" vertical="center"/>
      <protection hidden="1"/>
    </xf>
    <xf numFmtId="0" fontId="10" fillId="0" borderId="54" xfId="0" applyFont="1" applyFill="1" applyBorder="1" applyAlignment="1" applyProtection="1">
      <alignment horizontal="left" vertical="center" indent="1"/>
      <protection hidden="1"/>
    </xf>
    <xf numFmtId="0" fontId="10" fillId="0" borderId="49" xfId="0" applyFont="1" applyFill="1" applyBorder="1" applyAlignment="1" applyProtection="1">
      <alignment horizontal="center" vertical="center"/>
      <protection hidden="1"/>
    </xf>
    <xf numFmtId="0" fontId="10" fillId="0" borderId="8" xfId="0" applyFont="1" applyFill="1" applyBorder="1" applyAlignment="1" applyProtection="1">
      <alignment horizontal="left" vertical="center" indent="1"/>
      <protection hidden="1"/>
    </xf>
    <xf numFmtId="0" fontId="10" fillId="0" borderId="2" xfId="0" applyFont="1" applyFill="1" applyBorder="1" applyAlignment="1" applyProtection="1">
      <alignment horizontal="left" vertical="center" indent="1"/>
      <protection hidden="1"/>
    </xf>
    <xf numFmtId="165" fontId="9" fillId="0" borderId="15" xfId="1" applyNumberFormat="1" applyFont="1" applyFill="1" applyBorder="1" applyAlignment="1" applyProtection="1">
      <alignment horizontal="centerContinuous" vertical="center"/>
      <protection hidden="1"/>
    </xf>
    <xf numFmtId="165" fontId="9" fillId="0" borderId="18" xfId="1" applyNumberFormat="1" applyFont="1" applyFill="1" applyBorder="1" applyAlignment="1" applyProtection="1">
      <alignment horizontal="centerContinuous" vertical="center"/>
      <protection hidden="1"/>
    </xf>
    <xf numFmtId="165" fontId="11" fillId="0" borderId="0" xfId="1" applyNumberFormat="1" applyFont="1" applyFill="1" applyBorder="1" applyAlignment="1" applyProtection="1">
      <alignment vertical="center"/>
      <protection hidden="1"/>
    </xf>
    <xf numFmtId="165" fontId="11" fillId="0" borderId="24" xfId="1" applyNumberFormat="1" applyFont="1" applyFill="1" applyBorder="1" applyAlignment="1" applyProtection="1">
      <alignment vertical="center"/>
      <protection hidden="1"/>
    </xf>
    <xf numFmtId="165" fontId="12" fillId="4" borderId="15" xfId="1" applyNumberFormat="1" applyFont="1" applyFill="1" applyBorder="1" applyAlignment="1" applyProtection="1">
      <alignment horizontal="centerContinuous" vertical="center"/>
      <protection hidden="1"/>
    </xf>
    <xf numFmtId="165" fontId="12" fillId="4" borderId="18" xfId="1" applyNumberFormat="1" applyFont="1" applyFill="1" applyBorder="1" applyAlignment="1" applyProtection="1">
      <alignment horizontal="centerContinuous" vertical="center"/>
      <protection hidden="1"/>
    </xf>
    <xf numFmtId="165" fontId="10" fillId="0" borderId="60" xfId="1" applyNumberFormat="1" applyFont="1" applyFill="1" applyBorder="1" applyAlignment="1" applyProtection="1">
      <alignment vertical="center"/>
      <protection hidden="1"/>
    </xf>
    <xf numFmtId="165" fontId="10" fillId="0" borderId="61" xfId="1" applyNumberFormat="1" applyFont="1" applyFill="1" applyBorder="1" applyAlignment="1" applyProtection="1">
      <alignment vertical="center"/>
      <protection hidden="1"/>
    </xf>
    <xf numFmtId="165" fontId="10" fillId="0" borderId="66" xfId="1" applyNumberFormat="1" applyFont="1" applyFill="1" applyBorder="1" applyAlignment="1" applyProtection="1">
      <alignment vertical="center"/>
      <protection hidden="1"/>
    </xf>
    <xf numFmtId="165" fontId="10" fillId="0" borderId="67" xfId="1" applyNumberFormat="1" applyFont="1" applyFill="1" applyBorder="1" applyAlignment="1" applyProtection="1">
      <alignment vertical="center"/>
      <protection hidden="1"/>
    </xf>
    <xf numFmtId="165" fontId="18" fillId="0" borderId="62" xfId="1" applyNumberFormat="1" applyFont="1" applyFill="1" applyBorder="1" applyAlignment="1" applyProtection="1">
      <alignment vertical="center"/>
      <protection hidden="1"/>
    </xf>
    <xf numFmtId="165" fontId="18" fillId="0" borderId="63" xfId="1" applyNumberFormat="1" applyFont="1" applyFill="1" applyBorder="1" applyAlignment="1" applyProtection="1">
      <alignment vertical="center"/>
      <protection hidden="1"/>
    </xf>
    <xf numFmtId="165" fontId="15" fillId="0" borderId="8" xfId="1" applyNumberFormat="1" applyFont="1" applyFill="1" applyBorder="1" applyAlignment="1" applyProtection="1">
      <alignment vertical="center"/>
      <protection hidden="1"/>
    </xf>
    <xf numFmtId="165" fontId="15" fillId="0" borderId="2" xfId="1" applyNumberFormat="1" applyFont="1" applyFill="1" applyBorder="1" applyAlignment="1" applyProtection="1">
      <alignment vertical="center"/>
      <protection hidden="1"/>
    </xf>
    <xf numFmtId="165" fontId="17" fillId="0" borderId="54" xfId="1" applyNumberFormat="1" applyFont="1" applyFill="1" applyBorder="1" applyAlignment="1" applyProtection="1">
      <alignment vertical="center"/>
      <protection hidden="1"/>
    </xf>
    <xf numFmtId="165" fontId="9" fillId="0" borderId="51" xfId="1" applyNumberFormat="1" applyFont="1" applyFill="1" applyBorder="1" applyAlignment="1" applyProtection="1">
      <alignment horizontal="centerContinuous" vertical="center"/>
      <protection hidden="1"/>
    </xf>
    <xf numFmtId="165" fontId="10" fillId="0" borderId="69" xfId="1" applyNumberFormat="1" applyFont="1" applyFill="1" applyBorder="1" applyAlignment="1" applyProtection="1">
      <alignment vertical="center"/>
      <protection hidden="1"/>
    </xf>
    <xf numFmtId="165" fontId="10" fillId="0" borderId="70" xfId="1" applyNumberFormat="1" applyFont="1" applyFill="1" applyBorder="1" applyAlignment="1" applyProtection="1">
      <alignment vertical="center"/>
      <protection hidden="1"/>
    </xf>
    <xf numFmtId="165" fontId="18" fillId="0" borderId="71" xfId="1" applyNumberFormat="1" applyFont="1" applyFill="1" applyBorder="1" applyAlignment="1" applyProtection="1">
      <alignment vertical="center"/>
      <protection hidden="1"/>
    </xf>
    <xf numFmtId="165" fontId="0" fillId="0" borderId="50" xfId="1" applyNumberFormat="1" applyFont="1" applyBorder="1"/>
    <xf numFmtId="0" fontId="10" fillId="0" borderId="73" xfId="0" applyFont="1" applyFill="1" applyBorder="1" applyAlignment="1" applyProtection="1">
      <alignment horizontal="left" vertical="center" indent="1"/>
      <protection hidden="1"/>
    </xf>
    <xf numFmtId="0" fontId="16" fillId="0" borderId="74" xfId="0" applyFont="1" applyFill="1" applyBorder="1" applyAlignment="1" applyProtection="1">
      <alignment vertical="center"/>
      <protection hidden="1"/>
    </xf>
    <xf numFmtId="0" fontId="17" fillId="0" borderId="75" xfId="0" applyFont="1" applyFill="1" applyBorder="1" applyAlignment="1" applyProtection="1">
      <alignment vertical="center"/>
      <protection hidden="1"/>
    </xf>
    <xf numFmtId="165" fontId="17" fillId="0" borderId="73" xfId="1" applyNumberFormat="1" applyFont="1" applyFill="1" applyBorder="1" applyAlignment="1" applyProtection="1">
      <alignment vertical="center"/>
      <protection hidden="1"/>
    </xf>
    <xf numFmtId="165" fontId="18" fillId="0" borderId="76" xfId="1" applyNumberFormat="1" applyFont="1" applyFill="1" applyBorder="1" applyAlignment="1" applyProtection="1">
      <alignment vertical="center"/>
      <protection hidden="1"/>
    </xf>
    <xf numFmtId="165" fontId="18" fillId="0" borderId="77" xfId="1" applyNumberFormat="1" applyFont="1" applyFill="1" applyBorder="1" applyAlignment="1" applyProtection="1">
      <alignment vertical="center"/>
      <protection hidden="1"/>
    </xf>
    <xf numFmtId="165" fontId="18" fillId="0" borderId="78" xfId="1" applyNumberFormat="1" applyFont="1" applyFill="1" applyBorder="1" applyAlignment="1" applyProtection="1">
      <alignment vertical="center"/>
      <protection hidden="1"/>
    </xf>
    <xf numFmtId="0" fontId="10" fillId="0" borderId="80" xfId="0" applyFont="1" applyFill="1" applyBorder="1" applyAlignment="1" applyProtection="1">
      <alignment horizontal="left" vertical="center" indent="1"/>
      <protection hidden="1"/>
    </xf>
    <xf numFmtId="0" fontId="16" fillId="0" borderId="81" xfId="0" applyFont="1" applyFill="1" applyBorder="1" applyAlignment="1" applyProtection="1">
      <alignment vertical="center"/>
      <protection hidden="1"/>
    </xf>
    <xf numFmtId="0" fontId="17" fillId="0" borderId="82" xfId="0" applyFont="1" applyFill="1" applyBorder="1" applyAlignment="1" applyProtection="1">
      <alignment vertical="center"/>
      <protection hidden="1"/>
    </xf>
    <xf numFmtId="165" fontId="17" fillId="0" borderId="80" xfId="1" applyNumberFormat="1" applyFont="1" applyFill="1" applyBorder="1" applyAlignment="1" applyProtection="1">
      <alignment vertical="center"/>
      <protection hidden="1"/>
    </xf>
    <xf numFmtId="165" fontId="18" fillId="0" borderId="83" xfId="1" applyNumberFormat="1" applyFont="1" applyFill="1" applyBorder="1" applyAlignment="1" applyProtection="1">
      <alignment vertical="center"/>
      <protection hidden="1"/>
    </xf>
    <xf numFmtId="165" fontId="18" fillId="0" borderId="84" xfId="1" applyNumberFormat="1" applyFont="1" applyFill="1" applyBorder="1" applyAlignment="1" applyProtection="1">
      <alignment vertical="center"/>
      <protection hidden="1"/>
    </xf>
    <xf numFmtId="165" fontId="18" fillId="0" borderId="85" xfId="1" applyNumberFormat="1" applyFont="1" applyFill="1" applyBorder="1" applyAlignment="1" applyProtection="1">
      <alignment vertical="center"/>
      <protection hidden="1"/>
    </xf>
    <xf numFmtId="49" fontId="10" fillId="0" borderId="73" xfId="0" applyNumberFormat="1" applyFont="1" applyFill="1" applyBorder="1" applyAlignment="1" applyProtection="1">
      <alignment horizontal="left" vertical="center" indent="1"/>
      <protection hidden="1"/>
    </xf>
    <xf numFmtId="49" fontId="10" fillId="0" borderId="54" xfId="0" applyNumberFormat="1" applyFont="1" applyFill="1" applyBorder="1" applyAlignment="1" applyProtection="1">
      <alignment horizontal="left" vertical="center" indent="1"/>
      <protection hidden="1"/>
    </xf>
    <xf numFmtId="49" fontId="10" fillId="0" borderId="80" xfId="0" applyNumberFormat="1" applyFont="1" applyFill="1" applyBorder="1" applyAlignment="1" applyProtection="1">
      <alignment horizontal="left" vertical="center" indent="1"/>
      <protection hidden="1"/>
    </xf>
    <xf numFmtId="0" fontId="0" fillId="0" borderId="0" xfId="0" applyAlignment="1">
      <alignment horizontal="left" indent="1"/>
    </xf>
    <xf numFmtId="49" fontId="10" fillId="0" borderId="72" xfId="0" applyNumberFormat="1" applyFont="1" applyFill="1" applyBorder="1" applyAlignment="1" applyProtection="1">
      <alignment horizontal="left" vertical="center" indent="1"/>
      <protection hidden="1"/>
    </xf>
    <xf numFmtId="49" fontId="10" fillId="0" borderId="55" xfId="0" applyNumberFormat="1" applyFont="1" applyFill="1" applyBorder="1" applyAlignment="1" applyProtection="1">
      <alignment horizontal="left" vertical="center" indent="1"/>
      <protection hidden="1"/>
    </xf>
    <xf numFmtId="49" fontId="10" fillId="0" borderId="79" xfId="0" applyNumberFormat="1" applyFont="1" applyFill="1" applyBorder="1" applyAlignment="1" applyProtection="1">
      <alignment horizontal="left" vertical="center" indent="1"/>
      <protection hidden="1"/>
    </xf>
    <xf numFmtId="170" fontId="10" fillId="0" borderId="68" xfId="1" applyNumberFormat="1" applyFont="1" applyFill="1" applyBorder="1" applyAlignment="1" applyProtection="1">
      <alignment horizontal="center" vertical="center"/>
      <protection hidden="1"/>
    </xf>
    <xf numFmtId="170" fontId="10" fillId="0" borderId="58" xfId="1" applyNumberFormat="1" applyFont="1" applyFill="1" applyBorder="1" applyAlignment="1" applyProtection="1">
      <alignment horizontal="center" vertical="center"/>
      <protection hidden="1"/>
    </xf>
    <xf numFmtId="170" fontId="10" fillId="0" borderId="59" xfId="1" applyNumberFormat="1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tabSelected="1" workbookViewId="0">
      <selection activeCell="I19" sqref="I19"/>
    </sheetView>
  </sheetViews>
  <sheetFormatPr defaultRowHeight="14.5" x14ac:dyDescent="0.35"/>
  <cols>
    <col min="7" max="7" width="9.453125" bestFit="1" customWidth="1"/>
    <col min="8" max="19" width="13.54296875" style="37" bestFit="1" customWidth="1"/>
  </cols>
  <sheetData>
    <row r="1" spans="2:19" ht="15" thickBot="1" x14ac:dyDescent="0.4"/>
    <row r="2" spans="2:19" x14ac:dyDescent="0.35">
      <c r="B2" s="88" t="s">
        <v>1023</v>
      </c>
      <c r="C2" s="89"/>
      <c r="D2" s="90" t="s">
        <v>1024</v>
      </c>
      <c r="E2" s="91"/>
      <c r="F2" s="92" t="s">
        <v>1025</v>
      </c>
      <c r="G2" s="115"/>
      <c r="H2" s="136" t="s">
        <v>1028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2:19" ht="16" thickBot="1" x14ac:dyDescent="0.4">
      <c r="B3" s="93"/>
      <c r="C3" s="94"/>
      <c r="D3" s="95"/>
      <c r="E3" s="96"/>
      <c r="F3" s="97"/>
      <c r="G3" s="118">
        <v>2023</v>
      </c>
      <c r="H3" s="162">
        <v>44927</v>
      </c>
      <c r="I3" s="163">
        <v>44958</v>
      </c>
      <c r="J3" s="163">
        <v>44986</v>
      </c>
      <c r="K3" s="163">
        <v>45017</v>
      </c>
      <c r="L3" s="163">
        <v>45047</v>
      </c>
      <c r="M3" s="163">
        <v>45078</v>
      </c>
      <c r="N3" s="163">
        <v>45108</v>
      </c>
      <c r="O3" s="163">
        <v>45139</v>
      </c>
      <c r="P3" s="163">
        <v>45170</v>
      </c>
      <c r="Q3" s="163">
        <v>45200</v>
      </c>
      <c r="R3" s="163">
        <v>45231</v>
      </c>
      <c r="S3" s="164">
        <v>45261</v>
      </c>
    </row>
    <row r="4" spans="2:19" ht="16" thickBot="1" x14ac:dyDescent="0.4">
      <c r="B4" s="98"/>
      <c r="C4" s="99"/>
      <c r="D4" s="100"/>
      <c r="E4" s="100"/>
      <c r="F4" s="100"/>
      <c r="G4" s="100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4"/>
    </row>
    <row r="5" spans="2:19" ht="15.5" x14ac:dyDescent="0.35">
      <c r="B5" s="101" t="s">
        <v>1026</v>
      </c>
      <c r="C5" s="102"/>
      <c r="D5" s="103"/>
      <c r="E5" s="103"/>
      <c r="F5" s="104"/>
      <c r="G5" s="116"/>
      <c r="H5" s="125" t="s">
        <v>1026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6"/>
    </row>
    <row r="6" spans="2:19" ht="15.5" x14ac:dyDescent="0.35">
      <c r="B6" s="105" t="s">
        <v>1027</v>
      </c>
      <c r="C6" s="106" t="s">
        <v>10</v>
      </c>
      <c r="D6" s="119" t="s">
        <v>1029</v>
      </c>
      <c r="E6" s="107"/>
      <c r="F6" s="108" t="s">
        <v>14</v>
      </c>
      <c r="G6" s="133">
        <f t="shared" ref="G6" si="0">G7+G8</f>
        <v>436758455.92592597</v>
      </c>
      <c r="H6" s="137">
        <f>H7+H8</f>
        <v>35629962.592592597</v>
      </c>
      <c r="I6" s="127">
        <f t="shared" ref="I6:S6" si="1">I7+I8</f>
        <v>40402196.481481478</v>
      </c>
      <c r="J6" s="127">
        <f t="shared" si="1"/>
        <v>44537262.962962963</v>
      </c>
      <c r="K6" s="127">
        <f t="shared" si="1"/>
        <v>34933543.518518522</v>
      </c>
      <c r="L6" s="127">
        <f t="shared" si="1"/>
        <v>45846550.370370373</v>
      </c>
      <c r="M6" s="127">
        <f t="shared" si="1"/>
        <v>38791513.333333336</v>
      </c>
      <c r="N6" s="127">
        <f t="shared" si="1"/>
        <v>34668031.296296299</v>
      </c>
      <c r="O6" s="127">
        <f t="shared" si="1"/>
        <v>34376212.962962963</v>
      </c>
      <c r="P6" s="127">
        <f t="shared" si="1"/>
        <v>33928442.037037045</v>
      </c>
      <c r="Q6" s="127">
        <f t="shared" si="1"/>
        <v>33716556.666666672</v>
      </c>
      <c r="R6" s="127">
        <f t="shared" si="1"/>
        <v>29691983.703703705</v>
      </c>
      <c r="S6" s="128">
        <f t="shared" si="1"/>
        <v>30236200</v>
      </c>
    </row>
    <row r="7" spans="2:19" ht="15.5" x14ac:dyDescent="0.35">
      <c r="B7" s="111"/>
      <c r="C7" s="112" t="s">
        <v>34</v>
      </c>
      <c r="D7" s="120" t="s">
        <v>1029</v>
      </c>
      <c r="E7" s="113"/>
      <c r="F7" s="114"/>
      <c r="G7" s="134">
        <f t="shared" ref="G7:S7" si="2">G9+G10+G11</f>
        <v>335211709.25925928</v>
      </c>
      <c r="H7" s="138">
        <f>H9+H10+H11</f>
        <v>31138679.629629634</v>
      </c>
      <c r="I7" s="129">
        <f t="shared" ref="I7:S7" si="3">I9+I10+I11</f>
        <v>33900489.814814813</v>
      </c>
      <c r="J7" s="129">
        <f t="shared" si="3"/>
        <v>38240848.148148149</v>
      </c>
      <c r="K7" s="129">
        <f t="shared" si="3"/>
        <v>25328817.592592597</v>
      </c>
      <c r="L7" s="129">
        <f t="shared" si="3"/>
        <v>33500011.111111112</v>
      </c>
      <c r="M7" s="129">
        <f t="shared" si="3"/>
        <v>27206588.888888892</v>
      </c>
      <c r="N7" s="129">
        <f t="shared" si="3"/>
        <v>24213708.333333336</v>
      </c>
      <c r="O7" s="129">
        <f t="shared" si="3"/>
        <v>23936553.703703705</v>
      </c>
      <c r="P7" s="129">
        <f t="shared" si="3"/>
        <v>22859739.814814817</v>
      </c>
      <c r="Q7" s="129">
        <f t="shared" si="3"/>
        <v>23946938.888888892</v>
      </c>
      <c r="R7" s="129">
        <f t="shared" si="3"/>
        <v>23818422.222222224</v>
      </c>
      <c r="S7" s="130">
        <f t="shared" si="3"/>
        <v>27120911.111111112</v>
      </c>
    </row>
    <row r="8" spans="2:19" ht="16" thickBot="1" x14ac:dyDescent="0.4">
      <c r="B8" s="111"/>
      <c r="C8" s="112" t="s">
        <v>37</v>
      </c>
      <c r="D8" s="120" t="s">
        <v>1029</v>
      </c>
      <c r="E8" s="113"/>
      <c r="F8" s="114"/>
      <c r="G8" s="134">
        <f t="shared" ref="G8:S8" si="4">G13+G14+G15</f>
        <v>101546746.66666667</v>
      </c>
      <c r="H8" s="138">
        <f>H13+H14+H15</f>
        <v>4491282.9629629627</v>
      </c>
      <c r="I8" s="129">
        <f t="shared" ref="I8:S8" si="5">I13+I14+I15</f>
        <v>6501706.666666667</v>
      </c>
      <c r="J8" s="129">
        <f t="shared" si="5"/>
        <v>6296414.8148148153</v>
      </c>
      <c r="K8" s="129">
        <f t="shared" si="5"/>
        <v>9604725.9259259254</v>
      </c>
      <c r="L8" s="129">
        <f t="shared" si="5"/>
        <v>12346539.259259259</v>
      </c>
      <c r="M8" s="129">
        <f t="shared" si="5"/>
        <v>11584924.444444444</v>
      </c>
      <c r="N8" s="129">
        <f t="shared" si="5"/>
        <v>10454322.962962963</v>
      </c>
      <c r="O8" s="129">
        <f t="shared" si="5"/>
        <v>10439659.259259259</v>
      </c>
      <c r="P8" s="129">
        <f t="shared" si="5"/>
        <v>11068702.222222224</v>
      </c>
      <c r="Q8" s="129">
        <f t="shared" si="5"/>
        <v>9769617.7777777761</v>
      </c>
      <c r="R8" s="129">
        <f t="shared" si="5"/>
        <v>5873561.4814814813</v>
      </c>
      <c r="S8" s="130">
        <f t="shared" si="5"/>
        <v>3115288.888888889</v>
      </c>
    </row>
    <row r="9" spans="2:19" ht="15.5" x14ac:dyDescent="0.35">
      <c r="B9" s="159" t="s">
        <v>32</v>
      </c>
      <c r="C9" s="155" t="s">
        <v>34</v>
      </c>
      <c r="D9" s="141" t="s">
        <v>1029</v>
      </c>
      <c r="E9" s="142"/>
      <c r="F9" s="143" t="s">
        <v>14</v>
      </c>
      <c r="G9" s="144">
        <f>SUM(H9:S9)</f>
        <v>90491960.185185194</v>
      </c>
      <c r="H9" s="145">
        <f>SUMIF(Input!$O$6:$O$961,Summary!$B9&amp;Summary!$C9&amp;TEXT(Summary!H$3,"mmyy"),Input!$M$6:$M$961)</f>
        <v>10421533.333333336</v>
      </c>
      <c r="I9" s="146">
        <f>SUMIF(Input!$O$6:$O$961,Summary!$B9&amp;Summary!$C9&amp;TEXT(Summary!I$3,"mmyy"),Input!$M$6:$M$961)</f>
        <v>9770512.0370370373</v>
      </c>
      <c r="J9" s="146">
        <f>SUMIF(Input!$O$6:$O$961,Summary!$B9&amp;Summary!$C9&amp;TEXT(Summary!J$3,"mmyy"),Input!$M$6:$M$961)</f>
        <v>11234823.148148151</v>
      </c>
      <c r="K9" s="146">
        <f>SUMIF(Input!$O$6:$O$961,Summary!$B9&amp;Summary!$C9&amp;TEXT(Summary!K$3,"mmyy"),Input!$M$6:$M$961)</f>
        <v>7479929.6296296306</v>
      </c>
      <c r="L9" s="146">
        <f>SUMIF(Input!$O$6:$O$961,Summary!$B9&amp;Summary!$C9&amp;TEXT(Summary!L$3,"mmyy"),Input!$M$6:$M$961)</f>
        <v>6701040.7407407425</v>
      </c>
      <c r="M9" s="146">
        <f>SUMIF(Input!$O$6:$O$961,Summary!$B9&amp;Summary!$C9&amp;TEXT(Summary!M$3,"mmyy"),Input!$M$6:$M$961)</f>
        <v>5524918.5185185187</v>
      </c>
      <c r="N9" s="146">
        <f>SUMIF(Input!$O$6:$O$961,Summary!$B9&amp;Summary!$C9&amp;TEXT(Summary!N$3,"mmyy"),Input!$M$6:$M$961)</f>
        <v>6366118.5185185205</v>
      </c>
      <c r="O9" s="146">
        <f>SUMIF(Input!$O$6:$O$961,Summary!$B9&amp;Summary!$C9&amp;TEXT(Summary!O$3,"mmyy"),Input!$M$6:$M$961)</f>
        <v>6238250.9259259272</v>
      </c>
      <c r="P9" s="146">
        <f>SUMIF(Input!$O$6:$O$961,Summary!$B9&amp;Summary!$C9&amp;TEXT(Summary!P$3,"mmyy"),Input!$M$6:$M$961)</f>
        <v>6693251.8518518535</v>
      </c>
      <c r="Q9" s="146">
        <f>SUMIF(Input!$O$6:$O$961,Summary!$B9&amp;Summary!$C9&amp;TEXT(Summary!Q$3,"mmyy"),Input!$M$6:$M$961)</f>
        <v>6122066.666666667</v>
      </c>
      <c r="R9" s="146">
        <f>SUMIF(Input!$O$6:$O$961,Summary!$B9&amp;Summary!$C9&amp;TEXT(Summary!R$3,"mmyy"),Input!$M$6:$M$961)</f>
        <v>6744528.7037037052</v>
      </c>
      <c r="S9" s="147">
        <f>SUMIF(Input!$O$6:$O$961,Summary!$B9&amp;Summary!$C9&amp;TEXT(Summary!S$3,"mmyy"),Input!$M$6:$M$961)</f>
        <v>7194986.1111111119</v>
      </c>
    </row>
    <row r="10" spans="2:19" ht="15.5" x14ac:dyDescent="0.35">
      <c r="B10" s="160" t="s">
        <v>38</v>
      </c>
      <c r="C10" s="156" t="s">
        <v>34</v>
      </c>
      <c r="D10" s="117" t="s">
        <v>1029</v>
      </c>
      <c r="E10" s="109"/>
      <c r="F10" s="110" t="s">
        <v>14</v>
      </c>
      <c r="G10" s="135">
        <f t="shared" ref="G10:G15" si="6">SUM(H10:S10)</f>
        <v>125797046.29629631</v>
      </c>
      <c r="H10" s="139">
        <f>SUMIF(Input!$O$6:$O$961,Summary!$B10&amp;Summary!$C10&amp;TEXT(Summary!H$3,"mmyy"),Input!$M$6:$M$961)</f>
        <v>12092899.074074075</v>
      </c>
      <c r="I10" s="131">
        <f>SUMIF(Input!$O$6:$O$961,Summary!$B10&amp;Summary!$C10&amp;TEXT(Summary!I$3,"mmyy"),Input!$M$6:$M$961)</f>
        <v>11319851.851851853</v>
      </c>
      <c r="J10" s="131">
        <f>SUMIF(Input!$O$6:$O$961,Summary!$B10&amp;Summary!$C10&amp;TEXT(Summary!J$3,"mmyy"),Input!$M$6:$M$961)</f>
        <v>15495345.370370373</v>
      </c>
      <c r="K10" s="131">
        <f>SUMIF(Input!$O$6:$O$961,Summary!$B10&amp;Summary!$C10&amp;TEXT(Summary!K$3,"mmyy"),Input!$M$6:$M$961)</f>
        <v>11055678.703703707</v>
      </c>
      <c r="L10" s="131">
        <f>SUMIF(Input!$O$6:$O$961,Summary!$B10&amp;Summary!$C10&amp;TEXT(Summary!L$3,"mmyy"),Input!$M$6:$M$961)</f>
        <v>13056774.074074073</v>
      </c>
      <c r="M10" s="131">
        <f>SUMIF(Input!$O$6:$O$961,Summary!$B10&amp;Summary!$C10&amp;TEXT(Summary!M$3,"mmyy"),Input!$M$6:$M$961)</f>
        <v>12316829.629629631</v>
      </c>
      <c r="N10" s="131">
        <f>SUMIF(Input!$O$6:$O$961,Summary!$B10&amp;Summary!$C10&amp;TEXT(Summary!N$3,"mmyy"),Input!$M$6:$M$961)</f>
        <v>8026450.0000000019</v>
      </c>
      <c r="O10" s="131">
        <f>SUMIF(Input!$O$6:$O$961,Summary!$B10&amp;Summary!$C10&amp;TEXT(Summary!O$3,"mmyy"),Input!$M$6:$M$961)</f>
        <v>9113649.0740740746</v>
      </c>
      <c r="P10" s="131">
        <f>SUMIF(Input!$O$6:$O$961,Summary!$B10&amp;Summary!$C10&amp;TEXT(Summary!P$3,"mmyy"),Input!$M$6:$M$961)</f>
        <v>8450944.4444444459</v>
      </c>
      <c r="Q10" s="131">
        <f>SUMIF(Input!$O$6:$O$961,Summary!$B10&amp;Summary!$C10&amp;TEXT(Summary!Q$3,"mmyy"),Input!$M$6:$M$961)</f>
        <v>7249508.3333333349</v>
      </c>
      <c r="R10" s="131">
        <f>SUMIF(Input!$O$6:$O$961,Summary!$B10&amp;Summary!$C10&amp;TEXT(Summary!R$3,"mmyy"),Input!$M$6:$M$961)</f>
        <v>8269852.7777777798</v>
      </c>
      <c r="S10" s="132">
        <f>SUMIF(Input!$O$6:$O$961,Summary!$B10&amp;Summary!$C10&amp;TEXT(Summary!S$3,"mmyy"),Input!$M$6:$M$961)</f>
        <v>9349262.9629629645</v>
      </c>
    </row>
    <row r="11" spans="2:19" ht="16" thickBot="1" x14ac:dyDescent="0.4">
      <c r="B11" s="161" t="s">
        <v>40</v>
      </c>
      <c r="C11" s="157" t="s">
        <v>34</v>
      </c>
      <c r="D11" s="148" t="s">
        <v>1029</v>
      </c>
      <c r="E11" s="149"/>
      <c r="F11" s="150" t="s">
        <v>14</v>
      </c>
      <c r="G11" s="151">
        <f t="shared" si="6"/>
        <v>118922702.77777779</v>
      </c>
      <c r="H11" s="152">
        <f>SUMIF(Input!$O$6:$O$961,Summary!$B11&amp;Summary!$C11&amp;TEXT(Summary!H$3,"mmyy"),Input!$M$6:$M$961)</f>
        <v>8624247.2222222239</v>
      </c>
      <c r="I11" s="153">
        <f>SUMIF(Input!$O$6:$O$961,Summary!$B11&amp;Summary!$C11&amp;TEXT(Summary!I$3,"mmyy"),Input!$M$6:$M$961)</f>
        <v>12810125.925925927</v>
      </c>
      <c r="J11" s="153">
        <f>SUMIF(Input!$O$6:$O$961,Summary!$B11&amp;Summary!$C11&amp;TEXT(Summary!J$3,"mmyy"),Input!$M$6:$M$961)</f>
        <v>11510679.629629629</v>
      </c>
      <c r="K11" s="153">
        <f>SUMIF(Input!$O$6:$O$961,Summary!$B11&amp;Summary!$C11&amp;TEXT(Summary!K$3,"mmyy"),Input!$M$6:$M$961)</f>
        <v>6793209.2592592593</v>
      </c>
      <c r="L11" s="153">
        <f>SUMIF(Input!$O$6:$O$961,Summary!$B11&amp;Summary!$C11&amp;TEXT(Summary!L$3,"mmyy"),Input!$M$6:$M$961)</f>
        <v>13742196.296296299</v>
      </c>
      <c r="M11" s="153">
        <f>SUMIF(Input!$O$6:$O$961,Summary!$B11&amp;Summary!$C11&amp;TEXT(Summary!M$3,"mmyy"),Input!$M$6:$M$961)</f>
        <v>9364840.7407407425</v>
      </c>
      <c r="N11" s="153">
        <f>SUMIF(Input!$O$6:$O$961,Summary!$B11&amp;Summary!$C11&amp;TEXT(Summary!N$3,"mmyy"),Input!$M$6:$M$961)</f>
        <v>9821139.8148148153</v>
      </c>
      <c r="O11" s="153">
        <f>SUMIF(Input!$O$6:$O$961,Summary!$B11&amp;Summary!$C11&amp;TEXT(Summary!O$3,"mmyy"),Input!$M$6:$M$961)</f>
        <v>8584653.7037037034</v>
      </c>
      <c r="P11" s="153">
        <f>SUMIF(Input!$O$6:$O$961,Summary!$B11&amp;Summary!$C11&amp;TEXT(Summary!P$3,"mmyy"),Input!$M$6:$M$961)</f>
        <v>7715543.5185185196</v>
      </c>
      <c r="Q11" s="153">
        <f>SUMIF(Input!$O$6:$O$961,Summary!$B11&amp;Summary!$C11&amp;TEXT(Summary!Q$3,"mmyy"),Input!$M$6:$M$961)</f>
        <v>10575363.88888889</v>
      </c>
      <c r="R11" s="153">
        <f>SUMIF(Input!$O$6:$O$961,Summary!$B11&amp;Summary!$C11&amp;TEXT(Summary!R$3,"mmyy"),Input!$M$6:$M$961)</f>
        <v>8804040.7407407407</v>
      </c>
      <c r="S11" s="154">
        <f>SUMIF(Input!$O$6:$O$961,Summary!$B11&amp;Summary!$C11&amp;TEXT(Summary!S$3,"mmyy"),Input!$M$6:$M$961)</f>
        <v>10576662.037037037</v>
      </c>
    </row>
    <row r="12" spans="2:19" ht="4.5" customHeight="1" thickBot="1" x14ac:dyDescent="0.4">
      <c r="B12" s="158"/>
      <c r="C12" s="158"/>
      <c r="G12" s="37"/>
      <c r="H12" s="140"/>
    </row>
    <row r="13" spans="2:19" ht="15.5" x14ac:dyDescent="0.35">
      <c r="B13" s="159" t="s">
        <v>32</v>
      </c>
      <c r="C13" s="155" t="s">
        <v>37</v>
      </c>
      <c r="D13" s="141" t="s">
        <v>1029</v>
      </c>
      <c r="E13" s="142"/>
      <c r="F13" s="143" t="s">
        <v>14</v>
      </c>
      <c r="G13" s="144">
        <f t="shared" si="6"/>
        <v>27660533.333333336</v>
      </c>
      <c r="H13" s="145">
        <f>SUMIF(Input!$O$6:$O$961,Summary!$B13&amp;Summary!$C13&amp;TEXT(Summary!H$3,"mmyy"),Input!$M$6:$M$961)</f>
        <v>1570512.5925925928</v>
      </c>
      <c r="I13" s="146">
        <f>SUMIF(Input!$O$6:$O$961,Summary!$B13&amp;Summary!$C13&amp;TEXT(Summary!I$3,"mmyy"),Input!$M$6:$M$961)</f>
        <v>1696201.4814814816</v>
      </c>
      <c r="J13" s="146">
        <f>SUMIF(Input!$O$6:$O$961,Summary!$B13&amp;Summary!$C13&amp;TEXT(Summary!J$3,"mmyy"),Input!$M$6:$M$961)</f>
        <v>786752.59259259258</v>
      </c>
      <c r="K13" s="146">
        <f>SUMIF(Input!$O$6:$O$961,Summary!$B13&amp;Summary!$C13&amp;TEXT(Summary!K$3,"mmyy"),Input!$M$6:$M$961)</f>
        <v>1683034.0740740742</v>
      </c>
      <c r="L13" s="146">
        <f>SUMIF(Input!$O$6:$O$961,Summary!$B13&amp;Summary!$C13&amp;TEXT(Summary!L$3,"mmyy"),Input!$M$6:$M$961)</f>
        <v>4193520.0000000005</v>
      </c>
      <c r="M13" s="146">
        <f>SUMIF(Input!$O$6:$O$961,Summary!$B13&amp;Summary!$C13&amp;TEXT(Summary!M$3,"mmyy"),Input!$M$6:$M$961)</f>
        <v>5264868.1481481474</v>
      </c>
      <c r="N13" s="146">
        <f>SUMIF(Input!$O$6:$O$961,Summary!$B13&amp;Summary!$C13&amp;TEXT(Summary!N$3,"mmyy"),Input!$M$6:$M$961)</f>
        <v>2423700.7407407411</v>
      </c>
      <c r="O13" s="146">
        <f>SUMIF(Input!$O$6:$O$961,Summary!$B13&amp;Summary!$C13&amp;TEXT(Summary!O$3,"mmyy"),Input!$M$6:$M$961)</f>
        <v>2119354.0740740742</v>
      </c>
      <c r="P13" s="146">
        <f>SUMIF(Input!$O$6:$O$961,Summary!$B13&amp;Summary!$C13&amp;TEXT(Summary!P$3,"mmyy"),Input!$M$6:$M$961)</f>
        <v>3173943.7037037034</v>
      </c>
      <c r="Q13" s="146">
        <f>SUMIF(Input!$O$6:$O$961,Summary!$B13&amp;Summary!$C13&amp;TEXT(Summary!Q$3,"mmyy"),Input!$M$6:$M$961)</f>
        <v>3355893.3333333326</v>
      </c>
      <c r="R13" s="146">
        <f>SUMIF(Input!$O$6:$O$961,Summary!$B13&amp;Summary!$C13&amp;TEXT(Summary!R$3,"mmyy"),Input!$M$6:$M$961)</f>
        <v>807401.48148148158</v>
      </c>
      <c r="S13" s="147">
        <f>SUMIF(Input!$O$6:$O$961,Summary!$B13&amp;Summary!$C13&amp;TEXT(Summary!S$3,"mmyy"),Input!$M$6:$M$961)</f>
        <v>585351.11111111112</v>
      </c>
    </row>
    <row r="14" spans="2:19" ht="15.5" x14ac:dyDescent="0.35">
      <c r="B14" s="160" t="s">
        <v>38</v>
      </c>
      <c r="C14" s="156" t="s">
        <v>37</v>
      </c>
      <c r="D14" s="117" t="s">
        <v>1029</v>
      </c>
      <c r="E14" s="109"/>
      <c r="F14" s="110" t="s">
        <v>14</v>
      </c>
      <c r="G14" s="135">
        <f t="shared" si="6"/>
        <v>34948394.074074075</v>
      </c>
      <c r="H14" s="139">
        <f>SUMIF(Input!$O$6:$O$961,Summary!$B14&amp;Summary!$C14&amp;TEXT(Summary!H$3,"mmyy"),Input!$M$6:$M$961)</f>
        <v>1222174.8148148148</v>
      </c>
      <c r="I14" s="131">
        <f>SUMIF(Input!$O$6:$O$961,Summary!$B14&amp;Summary!$C14&amp;TEXT(Summary!I$3,"mmyy"),Input!$M$6:$M$961)</f>
        <v>2836379.2592592593</v>
      </c>
      <c r="J14" s="131">
        <f>SUMIF(Input!$O$6:$O$961,Summary!$B14&amp;Summary!$C14&amp;TEXT(Summary!J$3,"mmyy"),Input!$M$6:$M$961)</f>
        <v>1977205.9259259261</v>
      </c>
      <c r="K14" s="131">
        <f>SUMIF(Input!$O$6:$O$961,Summary!$B14&amp;Summary!$C14&amp;TEXT(Summary!K$3,"mmyy"),Input!$M$6:$M$961)</f>
        <v>2082545.1851851852</v>
      </c>
      <c r="L14" s="131">
        <f>SUMIF(Input!$O$6:$O$961,Summary!$B14&amp;Summary!$C14&amp;TEXT(Summary!L$3,"mmyy"),Input!$M$6:$M$961)</f>
        <v>4411380.7407407397</v>
      </c>
      <c r="M14" s="131">
        <f>SUMIF(Input!$O$6:$O$961,Summary!$B14&amp;Summary!$C14&amp;TEXT(Summary!M$3,"mmyy"),Input!$M$6:$M$961)</f>
        <v>2698420.7407407407</v>
      </c>
      <c r="N14" s="131">
        <f>SUMIF(Input!$O$6:$O$961,Summary!$B14&amp;Summary!$C14&amp;TEXT(Summary!N$3,"mmyy"),Input!$M$6:$M$961)</f>
        <v>5935208.888888889</v>
      </c>
      <c r="O14" s="131">
        <f>SUMIF(Input!$O$6:$O$961,Summary!$B14&amp;Summary!$C14&amp;TEXT(Summary!O$3,"mmyy"),Input!$M$6:$M$961)</f>
        <v>3356791.111111111</v>
      </c>
      <c r="P14" s="131">
        <f>SUMIF(Input!$O$6:$O$961,Summary!$B14&amp;Summary!$C14&amp;TEXT(Summary!P$3,"mmyy"),Input!$M$6:$M$961)</f>
        <v>3024613.3333333335</v>
      </c>
      <c r="Q14" s="131">
        <f>SUMIF(Input!$O$6:$O$961,Summary!$B14&amp;Summary!$C14&amp;TEXT(Summary!Q$3,"mmyy"),Input!$M$6:$M$961)</f>
        <v>3368761.4814814818</v>
      </c>
      <c r="R14" s="131">
        <f>SUMIF(Input!$O$6:$O$961,Summary!$B14&amp;Summary!$C14&amp;TEXT(Summary!R$3,"mmyy"),Input!$M$6:$M$961)</f>
        <v>2813934.8148148153</v>
      </c>
      <c r="S14" s="132">
        <f>SUMIF(Input!$O$6:$O$961,Summary!$B14&amp;Summary!$C14&amp;TEXT(Summary!S$3,"mmyy"),Input!$M$6:$M$961)</f>
        <v>1220977.7777777778</v>
      </c>
    </row>
    <row r="15" spans="2:19" ht="16" thickBot="1" x14ac:dyDescent="0.4">
      <c r="B15" s="161" t="s">
        <v>40</v>
      </c>
      <c r="C15" s="157" t="s">
        <v>37</v>
      </c>
      <c r="D15" s="148" t="s">
        <v>1029</v>
      </c>
      <c r="E15" s="149"/>
      <c r="F15" s="150" t="s">
        <v>14</v>
      </c>
      <c r="G15" s="151">
        <f t="shared" si="6"/>
        <v>38937819.259259261</v>
      </c>
      <c r="H15" s="152">
        <f>SUMIF(Input!$O$6:$O$961,Summary!$B15&amp;Summary!$C15&amp;TEXT(Summary!H$3,"mmyy"),Input!$M$6:$M$961)</f>
        <v>1698595.5555555555</v>
      </c>
      <c r="I15" s="153">
        <f>SUMIF(Input!$O$6:$O$961,Summary!$B15&amp;Summary!$C15&amp;TEXT(Summary!I$3,"mmyy"),Input!$M$6:$M$961)</f>
        <v>1969125.9259259261</v>
      </c>
      <c r="J15" s="153">
        <f>SUMIF(Input!$O$6:$O$961,Summary!$B15&amp;Summary!$C15&amp;TEXT(Summary!J$3,"mmyy"),Input!$M$6:$M$961)</f>
        <v>3532456.2962962962</v>
      </c>
      <c r="K15" s="153">
        <f>SUMIF(Input!$O$6:$O$961,Summary!$B15&amp;Summary!$C15&amp;TEXT(Summary!K$3,"mmyy"),Input!$M$6:$M$961)</f>
        <v>5839146.666666666</v>
      </c>
      <c r="L15" s="153">
        <f>SUMIF(Input!$O$6:$O$961,Summary!$B15&amp;Summary!$C15&amp;TEXT(Summary!L$3,"mmyy"),Input!$M$6:$M$961)</f>
        <v>3741638.5185185191</v>
      </c>
      <c r="M15" s="153">
        <f>SUMIF(Input!$O$6:$O$961,Summary!$B15&amp;Summary!$C15&amp;TEXT(Summary!M$3,"mmyy"),Input!$M$6:$M$961)</f>
        <v>3621635.5555555555</v>
      </c>
      <c r="N15" s="153">
        <f>SUMIF(Input!$O$6:$O$961,Summary!$B15&amp;Summary!$C15&amp;TEXT(Summary!N$3,"mmyy"),Input!$M$6:$M$961)</f>
        <v>2095413.333333333</v>
      </c>
      <c r="O15" s="153">
        <f>SUMIF(Input!$O$6:$O$961,Summary!$B15&amp;Summary!$C15&amp;TEXT(Summary!O$3,"mmyy"),Input!$M$6:$M$961)</f>
        <v>4963514.0740740746</v>
      </c>
      <c r="P15" s="153">
        <f>SUMIF(Input!$O$6:$O$961,Summary!$B15&amp;Summary!$C15&amp;TEXT(Summary!P$3,"mmyy"),Input!$M$6:$M$961)</f>
        <v>4870145.1851851856</v>
      </c>
      <c r="Q15" s="153">
        <f>SUMIF(Input!$O$6:$O$961,Summary!$B15&amp;Summary!$C15&amp;TEXT(Summary!Q$3,"mmyy"),Input!$M$6:$M$961)</f>
        <v>3044962.9629629627</v>
      </c>
      <c r="R15" s="153">
        <f>SUMIF(Input!$O$6:$O$961,Summary!$B15&amp;Summary!$C15&amp;TEXT(Summary!R$3,"mmyy"),Input!$M$6:$M$961)</f>
        <v>2252225.1851851852</v>
      </c>
      <c r="S15" s="154">
        <f>SUMIF(Input!$O$6:$O$961,Summary!$B15&amp;Summary!$C15&amp;TEXT(Summary!S$3,"mmyy"),Input!$M$6:$M$961)</f>
        <v>1308960</v>
      </c>
    </row>
    <row r="18" spans="7:7" x14ac:dyDescent="0.35">
      <c r="G1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61"/>
  <sheetViews>
    <sheetView topLeftCell="A944" workbookViewId="0">
      <selection activeCell="O6" sqref="O6"/>
    </sheetView>
  </sheetViews>
  <sheetFormatPr defaultRowHeight="14.5" x14ac:dyDescent="0.35"/>
  <cols>
    <col min="8" max="9" width="9.7265625" bestFit="1" customWidth="1"/>
    <col min="12" max="13" width="11.08984375" bestFit="1" customWidth="1"/>
  </cols>
  <sheetData>
    <row r="1" spans="2:15" ht="15" thickBot="1" x14ac:dyDescent="0.4"/>
    <row r="2" spans="2:15" x14ac:dyDescent="0.35">
      <c r="B2" s="39" t="s">
        <v>47</v>
      </c>
      <c r="C2" s="40"/>
      <c r="D2" s="41" t="s">
        <v>48</v>
      </c>
      <c r="E2" s="39"/>
      <c r="F2" s="42"/>
      <c r="G2" s="43" t="s">
        <v>49</v>
      </c>
      <c r="H2" s="44"/>
      <c r="I2" s="45" t="s">
        <v>50</v>
      </c>
      <c r="J2" s="46" t="s">
        <v>51</v>
      </c>
      <c r="K2" s="47"/>
      <c r="L2" s="47"/>
      <c r="M2" s="48"/>
    </row>
    <row r="3" spans="2:15" x14ac:dyDescent="0.35">
      <c r="B3" s="49" t="s">
        <v>3</v>
      </c>
      <c r="C3" s="51" t="s">
        <v>52</v>
      </c>
      <c r="D3" s="52" t="s">
        <v>53</v>
      </c>
      <c r="E3" s="50" t="s">
        <v>54</v>
      </c>
      <c r="F3" s="53" t="s">
        <v>55</v>
      </c>
      <c r="G3" s="54" t="s">
        <v>6</v>
      </c>
      <c r="H3" s="55" t="s">
        <v>56</v>
      </c>
      <c r="I3" s="56" t="s">
        <v>57</v>
      </c>
      <c r="J3" s="57" t="s">
        <v>58</v>
      </c>
      <c r="K3" s="58" t="s">
        <v>59</v>
      </c>
      <c r="L3" s="59" t="s">
        <v>27</v>
      </c>
      <c r="M3" s="60" t="s">
        <v>10</v>
      </c>
    </row>
    <row r="4" spans="2:15" ht="15" thickBot="1" x14ac:dyDescent="0.4">
      <c r="B4" s="61"/>
      <c r="C4" s="63" t="s">
        <v>60</v>
      </c>
      <c r="D4" s="64" t="s">
        <v>61</v>
      </c>
      <c r="E4" s="62" t="s">
        <v>62</v>
      </c>
      <c r="F4" s="65" t="s">
        <v>63</v>
      </c>
      <c r="G4" s="66"/>
      <c r="H4" s="67" t="s">
        <v>50</v>
      </c>
      <c r="I4" s="68" t="s">
        <v>64</v>
      </c>
      <c r="J4" s="69" t="s">
        <v>65</v>
      </c>
      <c r="K4" s="70" t="s">
        <v>66</v>
      </c>
      <c r="L4" s="71" t="s">
        <v>67</v>
      </c>
      <c r="M4" s="72"/>
    </row>
    <row r="5" spans="2:15" x14ac:dyDescent="0.35">
      <c r="B5" s="73"/>
      <c r="C5" s="75"/>
      <c r="D5" s="73"/>
      <c r="E5" s="74"/>
      <c r="F5" s="76"/>
      <c r="G5" s="77"/>
      <c r="H5" s="78"/>
      <c r="I5" s="79"/>
      <c r="J5" s="80"/>
      <c r="K5" s="81"/>
      <c r="L5" s="82"/>
      <c r="M5" s="83"/>
      <c r="O5" t="s">
        <v>1030</v>
      </c>
    </row>
    <row r="6" spans="2:15" x14ac:dyDescent="0.35">
      <c r="B6" s="84" t="s">
        <v>32</v>
      </c>
      <c r="C6" s="86" t="s">
        <v>68</v>
      </c>
      <c r="D6">
        <v>2.42</v>
      </c>
      <c r="E6">
        <v>1.92</v>
      </c>
      <c r="F6">
        <v>1.92</v>
      </c>
      <c r="G6" t="s">
        <v>34</v>
      </c>
      <c r="H6" s="87">
        <v>44929</v>
      </c>
      <c r="I6" s="87">
        <v>44934</v>
      </c>
      <c r="L6" s="37">
        <f>IF(G6="NSFC",F6*'Master Pengamatan'!$H$14,F5*'Master Pengamatan'!$H$15)</f>
        <v>124622.22222222223</v>
      </c>
      <c r="M6" s="37">
        <f>SUM(J6:L6)</f>
        <v>124622.22222222223</v>
      </c>
      <c r="O6" t="str">
        <f>B6&amp;G6&amp;TEXT(H6,"mmyy")</f>
        <v>PG1NSFC0123</v>
      </c>
    </row>
    <row r="7" spans="2:15" x14ac:dyDescent="0.35">
      <c r="B7" s="84" t="s">
        <v>32</v>
      </c>
      <c r="C7" s="86" t="s">
        <v>69</v>
      </c>
      <c r="D7">
        <v>7.62</v>
      </c>
      <c r="E7">
        <v>6.09</v>
      </c>
      <c r="F7">
        <v>6.09</v>
      </c>
      <c r="G7" t="s">
        <v>34</v>
      </c>
      <c r="H7" s="87">
        <v>44930</v>
      </c>
      <c r="I7" s="87">
        <v>44935</v>
      </c>
      <c r="L7" s="37">
        <f>IF(G7="NSFC",F7*'Master Pengamatan'!$H$14,F6*'Master Pengamatan'!$H$15)</f>
        <v>395286.11111111118</v>
      </c>
      <c r="M7" s="37">
        <f t="shared" ref="M7:M13" si="0">SUM(J7:L7)</f>
        <v>395286.11111111118</v>
      </c>
      <c r="O7" t="str">
        <f t="shared" ref="O7:O70" si="1">B7&amp;G7&amp;TEXT(H7,"mmyy")</f>
        <v>PG1NSFC0123</v>
      </c>
    </row>
    <row r="8" spans="2:15" x14ac:dyDescent="0.35">
      <c r="B8" s="84" t="s">
        <v>32</v>
      </c>
      <c r="C8" s="86" t="s">
        <v>70</v>
      </c>
      <c r="D8">
        <v>7.83</v>
      </c>
      <c r="E8">
        <v>6.21</v>
      </c>
      <c r="F8">
        <v>6.21</v>
      </c>
      <c r="G8" t="s">
        <v>34</v>
      </c>
      <c r="H8" s="87">
        <v>44930</v>
      </c>
      <c r="I8" s="87">
        <v>44935</v>
      </c>
      <c r="L8" s="37">
        <f>IF(G8="NSFC",F8*'Master Pengamatan'!$H$14,F7*'Master Pengamatan'!$H$15)</f>
        <v>403075.00000000006</v>
      </c>
      <c r="M8" s="37">
        <f t="shared" si="0"/>
        <v>403075.00000000006</v>
      </c>
      <c r="O8" t="str">
        <f t="shared" si="1"/>
        <v>PG1NSFC0123</v>
      </c>
    </row>
    <row r="9" spans="2:15" x14ac:dyDescent="0.35">
      <c r="B9" s="84" t="s">
        <v>32</v>
      </c>
      <c r="C9" s="86" t="s">
        <v>71</v>
      </c>
      <c r="D9">
        <v>8.15</v>
      </c>
      <c r="E9">
        <v>6.56</v>
      </c>
      <c r="F9">
        <v>6.56</v>
      </c>
      <c r="G9" t="s">
        <v>34</v>
      </c>
      <c r="H9" s="87">
        <v>44930</v>
      </c>
      <c r="I9" s="87">
        <v>44935</v>
      </c>
      <c r="L9" s="37">
        <f>IF(G9="NSFC",F9*'Master Pengamatan'!$H$14,F8*'Master Pengamatan'!$H$15)</f>
        <v>425792.59259259264</v>
      </c>
      <c r="M9" s="37">
        <f t="shared" si="0"/>
        <v>425792.59259259264</v>
      </c>
      <c r="O9" t="str">
        <f t="shared" si="1"/>
        <v>PG1NSFC0123</v>
      </c>
    </row>
    <row r="10" spans="2:15" x14ac:dyDescent="0.35">
      <c r="B10" s="84" t="s">
        <v>32</v>
      </c>
      <c r="C10" s="86" t="s">
        <v>72</v>
      </c>
      <c r="D10">
        <v>10.32</v>
      </c>
      <c r="E10">
        <v>8.2799999999999994</v>
      </c>
      <c r="F10">
        <v>8.2799999999999994</v>
      </c>
      <c r="G10" t="s">
        <v>34</v>
      </c>
      <c r="H10" s="87">
        <v>44931</v>
      </c>
      <c r="I10" s="87">
        <v>44936</v>
      </c>
      <c r="L10" s="37">
        <f>IF(G10="NSFC",F10*'Master Pengamatan'!$H$14,F9*'Master Pengamatan'!$H$15)</f>
        <v>537433.33333333337</v>
      </c>
      <c r="M10" s="37">
        <f t="shared" si="0"/>
        <v>537433.33333333337</v>
      </c>
      <c r="O10" t="str">
        <f t="shared" si="1"/>
        <v>PG1NSFC0123</v>
      </c>
    </row>
    <row r="11" spans="2:15" x14ac:dyDescent="0.35">
      <c r="B11" s="84" t="s">
        <v>32</v>
      </c>
      <c r="C11" s="86" t="s">
        <v>73</v>
      </c>
      <c r="D11">
        <v>8.26</v>
      </c>
      <c r="E11">
        <v>6.5</v>
      </c>
      <c r="F11">
        <v>6.5</v>
      </c>
      <c r="G11" t="s">
        <v>34</v>
      </c>
      <c r="H11" s="87">
        <v>44935</v>
      </c>
      <c r="I11" s="87">
        <v>44940</v>
      </c>
      <c r="L11" s="37">
        <f>IF(G11="NSFC",F11*'Master Pengamatan'!$H$14,F10*'Master Pengamatan'!$H$15)</f>
        <v>421898.1481481482</v>
      </c>
      <c r="M11" s="37">
        <f t="shared" si="0"/>
        <v>421898.1481481482</v>
      </c>
      <c r="O11" t="str">
        <f t="shared" si="1"/>
        <v>PG1NSFC0123</v>
      </c>
    </row>
    <row r="12" spans="2:15" x14ac:dyDescent="0.35">
      <c r="B12" s="84" t="s">
        <v>32</v>
      </c>
      <c r="C12" s="86" t="s">
        <v>74</v>
      </c>
      <c r="D12">
        <v>14.82</v>
      </c>
      <c r="E12">
        <v>11.91</v>
      </c>
      <c r="F12">
        <v>11.91</v>
      </c>
      <c r="G12" t="s">
        <v>34</v>
      </c>
      <c r="H12" s="87">
        <v>44936</v>
      </c>
      <c r="I12" s="87">
        <v>44941</v>
      </c>
      <c r="L12" s="37">
        <f>IF(G12="NSFC",F12*'Master Pengamatan'!$H$14,F11*'Master Pengamatan'!$H$15)</f>
        <v>773047.22222222236</v>
      </c>
      <c r="M12" s="37">
        <f t="shared" si="0"/>
        <v>773047.22222222236</v>
      </c>
      <c r="O12" t="str">
        <f t="shared" si="1"/>
        <v>PG1NSFC0123</v>
      </c>
    </row>
    <row r="13" spans="2:15" x14ac:dyDescent="0.35">
      <c r="B13" s="84" t="s">
        <v>32</v>
      </c>
      <c r="C13" s="86" t="s">
        <v>75</v>
      </c>
      <c r="D13">
        <v>18.600000000000001</v>
      </c>
      <c r="E13">
        <v>14.8</v>
      </c>
      <c r="F13">
        <v>14.8</v>
      </c>
      <c r="G13" t="s">
        <v>37</v>
      </c>
      <c r="H13" s="87">
        <v>44938</v>
      </c>
      <c r="I13" s="87">
        <v>44943</v>
      </c>
      <c r="L13" s="37">
        <f>IF(G13="NSFC",F13*'Master Pengamatan'!$H$14,F12*'Master Pengamatan'!$H$15)</f>
        <v>356417.77777777781</v>
      </c>
      <c r="M13" s="37">
        <f t="shared" si="0"/>
        <v>356417.77777777781</v>
      </c>
      <c r="O13" t="str">
        <f t="shared" si="1"/>
        <v>PG1NSSC0123</v>
      </c>
    </row>
    <row r="14" spans="2:15" x14ac:dyDescent="0.35">
      <c r="B14" s="84" t="s">
        <v>32</v>
      </c>
      <c r="C14" s="86" t="s">
        <v>76</v>
      </c>
      <c r="D14">
        <v>10.1</v>
      </c>
      <c r="E14">
        <v>7.88</v>
      </c>
      <c r="F14">
        <v>7.88</v>
      </c>
      <c r="G14" t="s">
        <v>34</v>
      </c>
      <c r="H14" s="87">
        <v>44938</v>
      </c>
      <c r="I14" s="87">
        <v>44943</v>
      </c>
      <c r="L14" s="37">
        <f>IF(G14="NSFC",F14*'Master Pengamatan'!$H$14,F13*'Master Pengamatan'!$H$15)</f>
        <v>511470.37037037045</v>
      </c>
      <c r="M14" s="37">
        <f t="shared" ref="M14:M77" si="2">SUM(J14:L14)</f>
        <v>511470.37037037045</v>
      </c>
      <c r="O14" t="str">
        <f t="shared" si="1"/>
        <v>PG1NSFC0123</v>
      </c>
    </row>
    <row r="15" spans="2:15" x14ac:dyDescent="0.35">
      <c r="B15" s="84" t="s">
        <v>32</v>
      </c>
      <c r="C15" s="86" t="s">
        <v>77</v>
      </c>
      <c r="D15">
        <v>8.93</v>
      </c>
      <c r="E15">
        <v>7.05</v>
      </c>
      <c r="F15">
        <v>7.05</v>
      </c>
      <c r="G15" t="s">
        <v>34</v>
      </c>
      <c r="H15" s="87">
        <v>44939</v>
      </c>
      <c r="I15" s="87">
        <v>44944</v>
      </c>
      <c r="L15" s="37">
        <f>IF(G15="NSFC",F15*'Master Pengamatan'!$H$14,F14*'Master Pengamatan'!$H$15)</f>
        <v>457597.22222222225</v>
      </c>
      <c r="M15" s="37">
        <f t="shared" si="2"/>
        <v>457597.22222222225</v>
      </c>
      <c r="O15" t="str">
        <f t="shared" si="1"/>
        <v>PG1NSFC0123</v>
      </c>
    </row>
    <row r="16" spans="2:15" x14ac:dyDescent="0.35">
      <c r="B16" s="84" t="s">
        <v>32</v>
      </c>
      <c r="C16" s="86" t="s">
        <v>78</v>
      </c>
      <c r="D16">
        <v>6.81</v>
      </c>
      <c r="E16">
        <v>5.4</v>
      </c>
      <c r="F16">
        <v>5.4</v>
      </c>
      <c r="G16" t="s">
        <v>34</v>
      </c>
      <c r="H16" s="87">
        <v>44940</v>
      </c>
      <c r="I16" s="87">
        <v>44945</v>
      </c>
      <c r="L16" s="37">
        <f>IF(G16="NSFC",F16*'Master Pengamatan'!$H$14,F15*'Master Pengamatan'!$H$15)</f>
        <v>350500.00000000006</v>
      </c>
      <c r="M16" s="37">
        <f t="shared" si="2"/>
        <v>350500.00000000006</v>
      </c>
      <c r="O16" t="str">
        <f t="shared" si="1"/>
        <v>PG1NSFC0123</v>
      </c>
    </row>
    <row r="17" spans="2:15" x14ac:dyDescent="0.35">
      <c r="B17" s="84" t="s">
        <v>32</v>
      </c>
      <c r="C17" s="86" t="s">
        <v>79</v>
      </c>
      <c r="D17">
        <v>10.25</v>
      </c>
      <c r="E17">
        <v>8.18</v>
      </c>
      <c r="F17">
        <v>8.18</v>
      </c>
      <c r="G17" t="s">
        <v>34</v>
      </c>
      <c r="H17" s="87">
        <v>44944</v>
      </c>
      <c r="I17" s="87">
        <v>44949</v>
      </c>
      <c r="L17" s="37">
        <f>IF(G17="NSFC",F17*'Master Pengamatan'!$H$14,F16*'Master Pengamatan'!$H$15)</f>
        <v>530942.5925925927</v>
      </c>
      <c r="M17" s="37">
        <f t="shared" si="2"/>
        <v>530942.5925925927</v>
      </c>
      <c r="O17" t="str">
        <f t="shared" si="1"/>
        <v>PG1NSFC0123</v>
      </c>
    </row>
    <row r="18" spans="2:15" x14ac:dyDescent="0.35">
      <c r="B18" s="84" t="s">
        <v>32</v>
      </c>
      <c r="C18" s="86" t="s">
        <v>80</v>
      </c>
      <c r="D18">
        <v>11.78</v>
      </c>
      <c r="E18">
        <v>9.31</v>
      </c>
      <c r="F18">
        <v>9.31</v>
      </c>
      <c r="G18" t="s">
        <v>37</v>
      </c>
      <c r="H18" s="87">
        <v>44944</v>
      </c>
      <c r="I18" s="87">
        <v>44949</v>
      </c>
      <c r="L18" s="37">
        <f>IF(G18="NSFC",F18*'Master Pengamatan'!$H$14,F17*'Master Pengamatan'!$H$15)</f>
        <v>244794.07407407407</v>
      </c>
      <c r="M18" s="37">
        <f t="shared" si="2"/>
        <v>244794.07407407407</v>
      </c>
      <c r="O18" t="str">
        <f t="shared" si="1"/>
        <v>PG1NSSC0123</v>
      </c>
    </row>
    <row r="19" spans="2:15" x14ac:dyDescent="0.35">
      <c r="B19" s="84" t="s">
        <v>32</v>
      </c>
      <c r="C19" s="86" t="s">
        <v>81</v>
      </c>
      <c r="D19">
        <v>9.36</v>
      </c>
      <c r="E19">
        <v>7.46</v>
      </c>
      <c r="F19">
        <v>7.46</v>
      </c>
      <c r="G19" t="s">
        <v>34</v>
      </c>
      <c r="H19" s="87">
        <v>44945</v>
      </c>
      <c r="I19" s="87">
        <v>44950</v>
      </c>
      <c r="L19" s="37">
        <f>IF(G19="NSFC",F19*'Master Pengamatan'!$H$14,F18*'Master Pengamatan'!$H$15)</f>
        <v>484209.25925925933</v>
      </c>
      <c r="M19" s="37">
        <f t="shared" si="2"/>
        <v>484209.25925925933</v>
      </c>
      <c r="O19" t="str">
        <f t="shared" si="1"/>
        <v>PG1NSFC0123</v>
      </c>
    </row>
    <row r="20" spans="2:15" x14ac:dyDescent="0.35">
      <c r="B20" s="84" t="s">
        <v>32</v>
      </c>
      <c r="C20" s="86" t="s">
        <v>82</v>
      </c>
      <c r="D20">
        <v>12.28</v>
      </c>
      <c r="E20">
        <v>9.7100000000000009</v>
      </c>
      <c r="F20">
        <v>9.7100000000000009</v>
      </c>
      <c r="G20" t="s">
        <v>37</v>
      </c>
      <c r="H20" s="87">
        <v>44945</v>
      </c>
      <c r="I20" s="87">
        <v>44950</v>
      </c>
      <c r="L20" s="37">
        <f>IF(G20="NSFC",F20*'Master Pengamatan'!$H$14,F19*'Master Pengamatan'!$H$15)</f>
        <v>223247.40740740742</v>
      </c>
      <c r="M20" s="37">
        <f t="shared" si="2"/>
        <v>223247.40740740742</v>
      </c>
      <c r="O20" t="str">
        <f t="shared" si="1"/>
        <v>PG1NSSC0123</v>
      </c>
    </row>
    <row r="21" spans="2:15" x14ac:dyDescent="0.35">
      <c r="B21" s="84" t="s">
        <v>32</v>
      </c>
      <c r="C21" s="86" t="s">
        <v>83</v>
      </c>
      <c r="D21">
        <v>13.28</v>
      </c>
      <c r="E21">
        <v>10.52</v>
      </c>
      <c r="F21">
        <v>10.52</v>
      </c>
      <c r="G21" t="s">
        <v>34</v>
      </c>
      <c r="H21" s="87">
        <v>44946</v>
      </c>
      <c r="I21" s="87">
        <v>44951</v>
      </c>
      <c r="L21" s="37">
        <f>IF(G21="NSFC",F21*'Master Pengamatan'!$H$14,F20*'Master Pengamatan'!$H$15)</f>
        <v>682825.92592592596</v>
      </c>
      <c r="M21" s="37">
        <f t="shared" si="2"/>
        <v>682825.92592592596</v>
      </c>
      <c r="O21" t="str">
        <f t="shared" si="1"/>
        <v>PG1NSFC0123</v>
      </c>
    </row>
    <row r="22" spans="2:15" x14ac:dyDescent="0.35">
      <c r="B22" s="84" t="s">
        <v>32</v>
      </c>
      <c r="C22" s="86" t="s">
        <v>84</v>
      </c>
      <c r="D22">
        <v>10.35</v>
      </c>
      <c r="E22">
        <v>8.1300000000000008</v>
      </c>
      <c r="F22">
        <v>8.1300000000000008</v>
      </c>
      <c r="G22" t="s">
        <v>34</v>
      </c>
      <c r="H22" s="87">
        <v>44946</v>
      </c>
      <c r="I22" s="87">
        <v>44951</v>
      </c>
      <c r="L22" s="37">
        <f>IF(G22="NSFC",F22*'Master Pengamatan'!$H$14,F21*'Master Pengamatan'!$H$15)</f>
        <v>527697.22222222236</v>
      </c>
      <c r="M22" s="37">
        <f t="shared" si="2"/>
        <v>527697.22222222236</v>
      </c>
      <c r="O22" t="str">
        <f t="shared" si="1"/>
        <v>PG1NSFC0123</v>
      </c>
    </row>
    <row r="23" spans="2:15" x14ac:dyDescent="0.35">
      <c r="B23" s="84" t="s">
        <v>32</v>
      </c>
      <c r="C23" s="86" t="s">
        <v>85</v>
      </c>
      <c r="D23">
        <v>8.1</v>
      </c>
      <c r="E23">
        <v>6.32</v>
      </c>
      <c r="F23">
        <v>6.32</v>
      </c>
      <c r="G23" t="s">
        <v>34</v>
      </c>
      <c r="H23" s="87">
        <v>44949</v>
      </c>
      <c r="I23" s="87">
        <v>44954</v>
      </c>
      <c r="L23" s="37">
        <f>IF(G23="NSFC",F23*'Master Pengamatan'!$H$14,F22*'Master Pengamatan'!$H$15)</f>
        <v>410214.81481481489</v>
      </c>
      <c r="M23" s="37">
        <f t="shared" si="2"/>
        <v>410214.81481481489</v>
      </c>
      <c r="O23" t="str">
        <f t="shared" si="1"/>
        <v>PG1NSFC0123</v>
      </c>
    </row>
    <row r="24" spans="2:15" x14ac:dyDescent="0.35">
      <c r="B24" s="84" t="s">
        <v>32</v>
      </c>
      <c r="C24" s="86" t="s">
        <v>86</v>
      </c>
      <c r="D24">
        <v>17.100000000000001</v>
      </c>
      <c r="E24">
        <v>13.58</v>
      </c>
      <c r="F24">
        <v>13.58</v>
      </c>
      <c r="G24" t="s">
        <v>37</v>
      </c>
      <c r="H24" s="87">
        <v>44950</v>
      </c>
      <c r="I24" s="87">
        <v>44955</v>
      </c>
      <c r="L24" s="37">
        <f>IF(G24="NSFC",F24*'Master Pengamatan'!$H$14,F23*'Master Pengamatan'!$H$15)</f>
        <v>189131.85185185185</v>
      </c>
      <c r="M24" s="37">
        <f t="shared" si="2"/>
        <v>189131.85185185185</v>
      </c>
      <c r="O24" t="str">
        <f t="shared" si="1"/>
        <v>PG1NSSC0123</v>
      </c>
    </row>
    <row r="25" spans="2:15" x14ac:dyDescent="0.35">
      <c r="B25" s="84" t="s">
        <v>32</v>
      </c>
      <c r="C25" s="86" t="s">
        <v>87</v>
      </c>
      <c r="D25">
        <v>8.86</v>
      </c>
      <c r="E25">
        <v>6.83</v>
      </c>
      <c r="F25">
        <v>6.83</v>
      </c>
      <c r="G25" t="s">
        <v>34</v>
      </c>
      <c r="H25" s="87">
        <v>44950</v>
      </c>
      <c r="I25" s="87">
        <v>44955</v>
      </c>
      <c r="L25" s="37">
        <f>IF(G25="NSFC",F25*'Master Pengamatan'!$H$14,F24*'Master Pengamatan'!$H$15)</f>
        <v>443317.59259259264</v>
      </c>
      <c r="M25" s="37">
        <f t="shared" si="2"/>
        <v>443317.59259259264</v>
      </c>
      <c r="O25" t="str">
        <f t="shared" si="1"/>
        <v>PG1NSFC0123</v>
      </c>
    </row>
    <row r="26" spans="2:15" x14ac:dyDescent="0.35">
      <c r="B26" s="84" t="s">
        <v>32</v>
      </c>
      <c r="C26" s="86" t="s">
        <v>88</v>
      </c>
      <c r="D26">
        <v>7.61</v>
      </c>
      <c r="E26">
        <v>6.2</v>
      </c>
      <c r="F26">
        <v>6.2</v>
      </c>
      <c r="G26" t="s">
        <v>34</v>
      </c>
      <c r="H26" s="87">
        <v>44952</v>
      </c>
      <c r="I26" s="87">
        <v>44957</v>
      </c>
      <c r="L26" s="37">
        <f>IF(G26="NSFC",F26*'Master Pengamatan'!$H$14,F25*'Master Pengamatan'!$H$15)</f>
        <v>402425.92592592601</v>
      </c>
      <c r="M26" s="37">
        <f t="shared" si="2"/>
        <v>402425.92592592601</v>
      </c>
      <c r="O26" t="str">
        <f t="shared" si="1"/>
        <v>PG1NSFC0123</v>
      </c>
    </row>
    <row r="27" spans="2:15" x14ac:dyDescent="0.35">
      <c r="B27" s="84" t="s">
        <v>32</v>
      </c>
      <c r="C27" s="86" t="s">
        <v>89</v>
      </c>
      <c r="D27">
        <v>9.56</v>
      </c>
      <c r="E27">
        <v>7.7</v>
      </c>
      <c r="F27">
        <v>7.7</v>
      </c>
      <c r="G27" t="s">
        <v>34</v>
      </c>
      <c r="H27" s="87">
        <v>44953</v>
      </c>
      <c r="I27" s="87">
        <v>44958</v>
      </c>
      <c r="L27" s="37">
        <f>IF(G27="NSFC",F27*'Master Pengamatan'!$H$14,F26*'Master Pengamatan'!$H$15)</f>
        <v>499787.03703703714</v>
      </c>
      <c r="M27" s="37">
        <f t="shared" si="2"/>
        <v>499787.03703703714</v>
      </c>
      <c r="O27" t="str">
        <f t="shared" si="1"/>
        <v>PG1NSFC0123</v>
      </c>
    </row>
    <row r="28" spans="2:15" x14ac:dyDescent="0.35">
      <c r="B28" s="84" t="s">
        <v>32</v>
      </c>
      <c r="C28" s="86" t="s">
        <v>90</v>
      </c>
      <c r="D28">
        <v>23.44</v>
      </c>
      <c r="E28">
        <v>18.61</v>
      </c>
      <c r="F28">
        <v>18.61</v>
      </c>
      <c r="G28" t="s">
        <v>34</v>
      </c>
      <c r="H28" s="87">
        <v>44953</v>
      </c>
      <c r="I28" s="87">
        <v>44958</v>
      </c>
      <c r="L28" s="37">
        <f>IF(G28="NSFC",F28*'Master Pengamatan'!$H$14,F27*'Master Pengamatan'!$H$15)</f>
        <v>1207926.8518518519</v>
      </c>
      <c r="M28" s="37">
        <f t="shared" si="2"/>
        <v>1207926.8518518519</v>
      </c>
      <c r="O28" t="str">
        <f t="shared" si="1"/>
        <v>PG1NSFC0123</v>
      </c>
    </row>
    <row r="29" spans="2:15" x14ac:dyDescent="0.35">
      <c r="B29" s="84" t="s">
        <v>32</v>
      </c>
      <c r="C29" s="86" t="s">
        <v>91</v>
      </c>
      <c r="D29">
        <v>8.5500000000000007</v>
      </c>
      <c r="E29">
        <v>6.81</v>
      </c>
      <c r="F29">
        <v>6.81</v>
      </c>
      <c r="G29" t="s">
        <v>37</v>
      </c>
      <c r="H29" s="87">
        <v>44954</v>
      </c>
      <c r="I29" s="87">
        <v>44959</v>
      </c>
      <c r="L29" s="37">
        <f>IF(G29="NSFC",F29*'Master Pengamatan'!$H$14,F28*'Master Pengamatan'!$H$15)</f>
        <v>556921.48148148146</v>
      </c>
      <c r="M29" s="37">
        <f t="shared" si="2"/>
        <v>556921.48148148146</v>
      </c>
      <c r="O29" t="str">
        <f t="shared" si="1"/>
        <v>PG1NSSC0123</v>
      </c>
    </row>
    <row r="30" spans="2:15" x14ac:dyDescent="0.35">
      <c r="B30" s="84" t="s">
        <v>32</v>
      </c>
      <c r="C30" s="86" t="s">
        <v>92</v>
      </c>
      <c r="D30">
        <v>12.93</v>
      </c>
      <c r="E30">
        <v>10.31</v>
      </c>
      <c r="F30">
        <v>10.31</v>
      </c>
      <c r="G30" t="s">
        <v>34</v>
      </c>
      <c r="H30" s="87">
        <v>44957</v>
      </c>
      <c r="I30" s="87">
        <v>44962</v>
      </c>
      <c r="L30" s="37">
        <f>IF(G30="NSFC",F30*'Master Pengamatan'!$H$14,F29*'Master Pengamatan'!$H$15)</f>
        <v>669195.37037037045</v>
      </c>
      <c r="M30" s="37">
        <f t="shared" si="2"/>
        <v>669195.37037037045</v>
      </c>
      <c r="O30" t="str">
        <f t="shared" si="1"/>
        <v>PG1NSFC0123</v>
      </c>
    </row>
    <row r="31" spans="2:15" x14ac:dyDescent="0.35">
      <c r="B31" s="84" t="s">
        <v>32</v>
      </c>
      <c r="C31" s="86" t="s">
        <v>93</v>
      </c>
      <c r="D31">
        <v>3.21</v>
      </c>
      <c r="E31">
        <v>2.5</v>
      </c>
      <c r="F31">
        <v>2.5</v>
      </c>
      <c r="G31" t="s">
        <v>34</v>
      </c>
      <c r="H31" s="87">
        <v>44957</v>
      </c>
      <c r="I31" s="87">
        <v>44962</v>
      </c>
      <c r="L31" s="37">
        <f>IF(G31="NSFC",F31*'Master Pengamatan'!$H$14,F30*'Master Pengamatan'!$H$15)</f>
        <v>162268.51851851854</v>
      </c>
      <c r="M31" s="37">
        <f t="shared" si="2"/>
        <v>162268.51851851854</v>
      </c>
      <c r="O31" t="str">
        <f t="shared" si="1"/>
        <v>PG1NSFC0123</v>
      </c>
    </row>
    <row r="32" spans="2:15" x14ac:dyDescent="0.35">
      <c r="B32" s="84" t="s">
        <v>32</v>
      </c>
      <c r="C32" s="86" t="s">
        <v>94</v>
      </c>
      <c r="D32">
        <v>17.920000000000002</v>
      </c>
      <c r="E32">
        <v>14.2</v>
      </c>
      <c r="F32">
        <v>14.2</v>
      </c>
      <c r="G32" t="s">
        <v>37</v>
      </c>
      <c r="H32" s="87">
        <v>44958</v>
      </c>
      <c r="I32" s="87">
        <v>44963</v>
      </c>
      <c r="L32" s="37">
        <f>IF(G32="NSFC",F32*'Master Pengamatan'!$H$14,F31*'Master Pengamatan'!$H$15)</f>
        <v>74814.814814814818</v>
      </c>
      <c r="M32" s="37">
        <f t="shared" si="2"/>
        <v>74814.814814814818</v>
      </c>
      <c r="O32" t="str">
        <f t="shared" si="1"/>
        <v>PG1NSSC0223</v>
      </c>
    </row>
    <row r="33" spans="2:15" x14ac:dyDescent="0.35">
      <c r="B33" s="84" t="s">
        <v>32</v>
      </c>
      <c r="C33" s="86" t="s">
        <v>95</v>
      </c>
      <c r="D33">
        <v>10.41</v>
      </c>
      <c r="E33">
        <v>8.18</v>
      </c>
      <c r="F33">
        <v>8.18</v>
      </c>
      <c r="G33" t="s">
        <v>34</v>
      </c>
      <c r="H33" s="87">
        <v>44958</v>
      </c>
      <c r="I33" s="87">
        <v>44963</v>
      </c>
      <c r="L33" s="37">
        <f>IF(G33="NSFC",F33*'Master Pengamatan'!$H$14,F32*'Master Pengamatan'!$H$15)</f>
        <v>530942.5925925927</v>
      </c>
      <c r="M33" s="37">
        <f t="shared" si="2"/>
        <v>530942.5925925927</v>
      </c>
      <c r="O33" t="str">
        <f t="shared" si="1"/>
        <v>PG1NSFC0223</v>
      </c>
    </row>
    <row r="34" spans="2:15" x14ac:dyDescent="0.35">
      <c r="B34" s="84" t="s">
        <v>32</v>
      </c>
      <c r="C34" s="86" t="s">
        <v>96</v>
      </c>
      <c r="D34">
        <v>2.57</v>
      </c>
      <c r="E34">
        <v>2.0299999999999998</v>
      </c>
      <c r="F34">
        <v>2.0299999999999998</v>
      </c>
      <c r="G34" t="s">
        <v>34</v>
      </c>
      <c r="H34" s="87">
        <v>44960</v>
      </c>
      <c r="I34" s="87">
        <v>44965</v>
      </c>
      <c r="L34" s="37">
        <f>IF(G34="NSFC",F34*'Master Pengamatan'!$H$14,F33*'Master Pengamatan'!$H$15)</f>
        <v>131762.03703703705</v>
      </c>
      <c r="M34" s="37">
        <f t="shared" si="2"/>
        <v>131762.03703703705</v>
      </c>
      <c r="O34" t="str">
        <f t="shared" si="1"/>
        <v>PG1NSFC0223</v>
      </c>
    </row>
    <row r="35" spans="2:15" x14ac:dyDescent="0.35">
      <c r="B35" s="84" t="s">
        <v>32</v>
      </c>
      <c r="C35" s="86" t="s">
        <v>97</v>
      </c>
      <c r="D35">
        <v>2.6</v>
      </c>
      <c r="E35">
        <v>2.0499999999999998</v>
      </c>
      <c r="F35">
        <v>2.0499999999999998</v>
      </c>
      <c r="G35" t="s">
        <v>37</v>
      </c>
      <c r="H35" s="87">
        <v>44960</v>
      </c>
      <c r="I35" s="87">
        <v>44965</v>
      </c>
      <c r="L35" s="37">
        <f>IF(G35="NSFC",F35*'Master Pengamatan'!$H$14,F34*'Master Pengamatan'!$H$15)</f>
        <v>60749.629629629628</v>
      </c>
      <c r="M35" s="37">
        <f t="shared" si="2"/>
        <v>60749.629629629628</v>
      </c>
      <c r="O35" t="str">
        <f t="shared" si="1"/>
        <v>PG1NSSC0223</v>
      </c>
    </row>
    <row r="36" spans="2:15" x14ac:dyDescent="0.35">
      <c r="B36" s="84" t="s">
        <v>32</v>
      </c>
      <c r="C36" s="86" t="s">
        <v>98</v>
      </c>
      <c r="D36">
        <v>7.5</v>
      </c>
      <c r="E36">
        <v>6.05</v>
      </c>
      <c r="F36">
        <v>6.05</v>
      </c>
      <c r="G36" t="s">
        <v>37</v>
      </c>
      <c r="H36" s="87">
        <v>44960</v>
      </c>
      <c r="I36" s="87">
        <v>44965</v>
      </c>
      <c r="L36" s="37">
        <f>IF(G36="NSFC",F36*'Master Pengamatan'!$H$14,F35*'Master Pengamatan'!$H$15)</f>
        <v>61348.148148148146</v>
      </c>
      <c r="M36" s="37">
        <f t="shared" si="2"/>
        <v>61348.148148148146</v>
      </c>
      <c r="O36" t="str">
        <f t="shared" si="1"/>
        <v>PG1NSSC0223</v>
      </c>
    </row>
    <row r="37" spans="2:15" x14ac:dyDescent="0.35">
      <c r="B37" s="84" t="s">
        <v>32</v>
      </c>
      <c r="C37" s="86" t="s">
        <v>99</v>
      </c>
      <c r="D37">
        <v>14.78</v>
      </c>
      <c r="E37">
        <v>11.63</v>
      </c>
      <c r="F37">
        <v>11.63</v>
      </c>
      <c r="G37" t="s">
        <v>34</v>
      </c>
      <c r="H37" s="87">
        <v>44962</v>
      </c>
      <c r="I37" s="87">
        <v>44967</v>
      </c>
      <c r="L37" s="37">
        <f>IF(G37="NSFC",F37*'Master Pengamatan'!$H$14,F36*'Master Pengamatan'!$H$15)</f>
        <v>754873.14814814832</v>
      </c>
      <c r="M37" s="37">
        <f t="shared" si="2"/>
        <v>754873.14814814832</v>
      </c>
      <c r="O37" t="str">
        <f t="shared" si="1"/>
        <v>PG1NSFC0223</v>
      </c>
    </row>
    <row r="38" spans="2:15" x14ac:dyDescent="0.35">
      <c r="B38" s="84" t="s">
        <v>32</v>
      </c>
      <c r="C38" s="86" t="s">
        <v>100</v>
      </c>
      <c r="D38">
        <v>11.1</v>
      </c>
      <c r="E38">
        <v>8.85</v>
      </c>
      <c r="F38">
        <v>8.85</v>
      </c>
      <c r="G38" t="s">
        <v>34</v>
      </c>
      <c r="H38" s="87">
        <v>44963</v>
      </c>
      <c r="I38" s="87">
        <v>44968</v>
      </c>
      <c r="L38" s="37">
        <f>IF(G38="NSFC",F38*'Master Pengamatan'!$H$14,F37*'Master Pengamatan'!$H$15)</f>
        <v>574430.55555555562</v>
      </c>
      <c r="M38" s="37">
        <f t="shared" si="2"/>
        <v>574430.55555555562</v>
      </c>
      <c r="O38" t="str">
        <f t="shared" si="1"/>
        <v>PG1NSFC0223</v>
      </c>
    </row>
    <row r="39" spans="2:15" x14ac:dyDescent="0.35">
      <c r="B39" s="84" t="s">
        <v>32</v>
      </c>
      <c r="C39" s="86" t="s">
        <v>101</v>
      </c>
      <c r="D39">
        <v>12.08</v>
      </c>
      <c r="E39">
        <v>9.5500000000000007</v>
      </c>
      <c r="F39">
        <v>9.5500000000000007</v>
      </c>
      <c r="G39" t="s">
        <v>37</v>
      </c>
      <c r="H39" s="87">
        <v>44964</v>
      </c>
      <c r="I39" s="87">
        <v>44969</v>
      </c>
      <c r="L39" s="37">
        <f>IF(G39="NSFC",F39*'Master Pengamatan'!$H$14,F38*'Master Pengamatan'!$H$15)</f>
        <v>264844.44444444444</v>
      </c>
      <c r="M39" s="37">
        <f t="shared" si="2"/>
        <v>264844.44444444444</v>
      </c>
      <c r="O39" t="str">
        <f t="shared" si="1"/>
        <v>PG1NSSC0223</v>
      </c>
    </row>
    <row r="40" spans="2:15" x14ac:dyDescent="0.35">
      <c r="B40" s="84" t="s">
        <v>32</v>
      </c>
      <c r="C40" s="86" t="s">
        <v>102</v>
      </c>
      <c r="D40">
        <v>9.9</v>
      </c>
      <c r="E40">
        <v>8.1</v>
      </c>
      <c r="F40">
        <v>8.1</v>
      </c>
      <c r="G40" t="s">
        <v>37</v>
      </c>
      <c r="H40" s="87">
        <v>44965</v>
      </c>
      <c r="I40" s="87">
        <v>44970</v>
      </c>
      <c r="L40" s="37">
        <f>IF(G40="NSFC",F40*'Master Pengamatan'!$H$14,F39*'Master Pengamatan'!$H$15)</f>
        <v>285792.59259259264</v>
      </c>
      <c r="M40" s="37">
        <f t="shared" si="2"/>
        <v>285792.59259259264</v>
      </c>
      <c r="O40" t="str">
        <f t="shared" si="1"/>
        <v>PG1NSSC0223</v>
      </c>
    </row>
    <row r="41" spans="2:15" x14ac:dyDescent="0.35">
      <c r="B41" s="84" t="s">
        <v>32</v>
      </c>
      <c r="C41" s="86" t="s">
        <v>103</v>
      </c>
      <c r="D41">
        <v>5.24</v>
      </c>
      <c r="E41">
        <v>4.3099999999999996</v>
      </c>
      <c r="F41">
        <v>4.3099999999999996</v>
      </c>
      <c r="G41" t="s">
        <v>37</v>
      </c>
      <c r="H41" s="87">
        <v>44965</v>
      </c>
      <c r="I41" s="87">
        <v>44970</v>
      </c>
      <c r="L41" s="37">
        <f>IF(G41="NSFC",F41*'Master Pengamatan'!$H$14,F40*'Master Pengamatan'!$H$15)</f>
        <v>242400</v>
      </c>
      <c r="M41" s="37">
        <f t="shared" si="2"/>
        <v>242400</v>
      </c>
      <c r="O41" t="str">
        <f t="shared" si="1"/>
        <v>PG1NSSC0223</v>
      </c>
    </row>
    <row r="42" spans="2:15" x14ac:dyDescent="0.35">
      <c r="B42" s="84" t="s">
        <v>32</v>
      </c>
      <c r="C42" s="86" t="s">
        <v>104</v>
      </c>
      <c r="D42">
        <v>14.3</v>
      </c>
      <c r="E42">
        <v>11.33</v>
      </c>
      <c r="F42">
        <v>11.33</v>
      </c>
      <c r="G42" t="s">
        <v>34</v>
      </c>
      <c r="H42" s="87">
        <v>44965</v>
      </c>
      <c r="I42" s="87">
        <v>44970</v>
      </c>
      <c r="L42" s="37">
        <f>IF(G42="NSFC",F42*'Master Pengamatan'!$H$14,F41*'Master Pengamatan'!$H$15)</f>
        <v>735400.92592592607</v>
      </c>
      <c r="M42" s="37">
        <f t="shared" si="2"/>
        <v>735400.92592592607</v>
      </c>
      <c r="O42" t="str">
        <f t="shared" si="1"/>
        <v>PG1NSFC0223</v>
      </c>
    </row>
    <row r="43" spans="2:15" x14ac:dyDescent="0.35">
      <c r="B43" s="84" t="s">
        <v>32</v>
      </c>
      <c r="C43" s="86" t="s">
        <v>105</v>
      </c>
      <c r="D43">
        <v>6</v>
      </c>
      <c r="E43">
        <v>4.9000000000000004</v>
      </c>
      <c r="F43">
        <v>4.9000000000000004</v>
      </c>
      <c r="G43" t="s">
        <v>34</v>
      </c>
      <c r="H43" s="87">
        <v>44966</v>
      </c>
      <c r="I43" s="87">
        <v>44971</v>
      </c>
      <c r="L43" s="37">
        <f>IF(G43="NSFC",F43*'Master Pengamatan'!$H$14,F42*'Master Pengamatan'!$H$15)</f>
        <v>318046.29629629635</v>
      </c>
      <c r="M43" s="37">
        <f t="shared" si="2"/>
        <v>318046.29629629635</v>
      </c>
      <c r="O43" t="str">
        <f t="shared" si="1"/>
        <v>PG1NSFC0223</v>
      </c>
    </row>
    <row r="44" spans="2:15" x14ac:dyDescent="0.35">
      <c r="B44" s="84" t="s">
        <v>32</v>
      </c>
      <c r="C44" s="86" t="s">
        <v>106</v>
      </c>
      <c r="D44">
        <v>6.89</v>
      </c>
      <c r="E44">
        <v>5.5</v>
      </c>
      <c r="F44">
        <v>5.5</v>
      </c>
      <c r="G44" t="s">
        <v>34</v>
      </c>
      <c r="H44" s="87">
        <v>44966</v>
      </c>
      <c r="I44" s="87">
        <v>44971</v>
      </c>
      <c r="L44" s="37">
        <f>IF(G44="NSFC",F44*'Master Pengamatan'!$H$14,F43*'Master Pengamatan'!$H$15)</f>
        <v>356990.74074074079</v>
      </c>
      <c r="M44" s="37">
        <f t="shared" si="2"/>
        <v>356990.74074074079</v>
      </c>
      <c r="O44" t="str">
        <f t="shared" si="1"/>
        <v>PG1NSFC0223</v>
      </c>
    </row>
    <row r="45" spans="2:15" x14ac:dyDescent="0.35">
      <c r="B45" s="84" t="s">
        <v>32</v>
      </c>
      <c r="C45" s="86" t="s">
        <v>107</v>
      </c>
      <c r="D45">
        <v>13.46</v>
      </c>
      <c r="E45">
        <v>10.8</v>
      </c>
      <c r="F45">
        <v>10.8</v>
      </c>
      <c r="G45" t="s">
        <v>37</v>
      </c>
      <c r="H45" s="87">
        <v>44967</v>
      </c>
      <c r="I45" s="87">
        <v>44972</v>
      </c>
      <c r="L45" s="37">
        <f>IF(G45="NSFC",F45*'Master Pengamatan'!$H$14,F44*'Master Pengamatan'!$H$15)</f>
        <v>164592.59259259258</v>
      </c>
      <c r="M45" s="37">
        <f t="shared" si="2"/>
        <v>164592.59259259258</v>
      </c>
      <c r="O45" t="str">
        <f t="shared" si="1"/>
        <v>PG1NSSC0223</v>
      </c>
    </row>
    <row r="46" spans="2:15" x14ac:dyDescent="0.35">
      <c r="B46" s="84" t="s">
        <v>32</v>
      </c>
      <c r="C46" s="86" t="s">
        <v>108</v>
      </c>
      <c r="D46">
        <v>8.9700000000000006</v>
      </c>
      <c r="E46">
        <v>7.03</v>
      </c>
      <c r="F46">
        <v>7.03</v>
      </c>
      <c r="G46" t="s">
        <v>34</v>
      </c>
      <c r="H46" s="87">
        <v>44970</v>
      </c>
      <c r="I46" s="87">
        <v>44975</v>
      </c>
      <c r="L46" s="37">
        <f>IF(G46="NSFC",F46*'Master Pengamatan'!$H$14,F45*'Master Pengamatan'!$H$15)</f>
        <v>456299.07407407416</v>
      </c>
      <c r="M46" s="37">
        <f t="shared" si="2"/>
        <v>456299.07407407416</v>
      </c>
      <c r="O46" t="str">
        <f t="shared" si="1"/>
        <v>PG1NSFC0223</v>
      </c>
    </row>
    <row r="47" spans="2:15" x14ac:dyDescent="0.35">
      <c r="B47" s="84" t="s">
        <v>32</v>
      </c>
      <c r="C47" s="86" t="s">
        <v>109</v>
      </c>
      <c r="D47">
        <v>11.88</v>
      </c>
      <c r="E47">
        <v>9.6</v>
      </c>
      <c r="F47">
        <v>9.6</v>
      </c>
      <c r="G47" t="s">
        <v>37</v>
      </c>
      <c r="H47" s="87">
        <v>44971</v>
      </c>
      <c r="I47" s="87">
        <v>44976</v>
      </c>
      <c r="L47" s="37">
        <f>IF(G47="NSFC",F47*'Master Pengamatan'!$H$14,F46*'Master Pengamatan'!$H$15)</f>
        <v>210379.25925925927</v>
      </c>
      <c r="M47" s="37">
        <f t="shared" si="2"/>
        <v>210379.25925925927</v>
      </c>
      <c r="O47" t="str">
        <f t="shared" si="1"/>
        <v>PG1NSSC0223</v>
      </c>
    </row>
    <row r="48" spans="2:15" x14ac:dyDescent="0.35">
      <c r="B48" s="84" t="s">
        <v>32</v>
      </c>
      <c r="C48" s="86" t="s">
        <v>110</v>
      </c>
      <c r="D48">
        <v>14.58</v>
      </c>
      <c r="E48">
        <v>11.4</v>
      </c>
      <c r="F48">
        <v>11.4</v>
      </c>
      <c r="G48" t="s">
        <v>34</v>
      </c>
      <c r="H48" s="87">
        <v>44971</v>
      </c>
      <c r="I48" s="87">
        <v>44976</v>
      </c>
      <c r="L48" s="37">
        <f>IF(G48="NSFC",F48*'Master Pengamatan'!$H$14,F47*'Master Pengamatan'!$H$15)</f>
        <v>739944.44444444461</v>
      </c>
      <c r="M48" s="37">
        <f t="shared" si="2"/>
        <v>739944.44444444461</v>
      </c>
      <c r="O48" t="str">
        <f t="shared" si="1"/>
        <v>PG1NSFC0223</v>
      </c>
    </row>
    <row r="49" spans="2:15" x14ac:dyDescent="0.35">
      <c r="B49" s="84" t="s">
        <v>32</v>
      </c>
      <c r="C49" s="86" t="s">
        <v>111</v>
      </c>
      <c r="D49">
        <v>14.76</v>
      </c>
      <c r="E49">
        <v>11.65</v>
      </c>
      <c r="F49">
        <v>11.65</v>
      </c>
      <c r="G49" t="s">
        <v>34</v>
      </c>
      <c r="H49" s="87">
        <v>44973</v>
      </c>
      <c r="I49" s="87">
        <v>44978</v>
      </c>
      <c r="L49" s="37">
        <f>IF(G49="NSFC",F49*'Master Pengamatan'!$H$14,F48*'Master Pengamatan'!$H$15)</f>
        <v>756171.29629629641</v>
      </c>
      <c r="M49" s="37">
        <f t="shared" si="2"/>
        <v>756171.29629629641</v>
      </c>
      <c r="O49" t="str">
        <f t="shared" si="1"/>
        <v>PG1NSFC0223</v>
      </c>
    </row>
    <row r="50" spans="2:15" x14ac:dyDescent="0.35">
      <c r="B50" s="84" t="s">
        <v>32</v>
      </c>
      <c r="C50" s="86" t="s">
        <v>112</v>
      </c>
      <c r="D50">
        <v>5.03</v>
      </c>
      <c r="E50">
        <v>3.95</v>
      </c>
      <c r="F50">
        <v>3.95</v>
      </c>
      <c r="G50" t="s">
        <v>34</v>
      </c>
      <c r="H50" s="87">
        <v>44974</v>
      </c>
      <c r="I50" s="87">
        <v>44979</v>
      </c>
      <c r="L50" s="37">
        <f>IF(G50="NSFC",F50*'Master Pengamatan'!$H$14,F49*'Master Pengamatan'!$H$15)</f>
        <v>256384.2592592593</v>
      </c>
      <c r="M50" s="37">
        <f t="shared" si="2"/>
        <v>256384.2592592593</v>
      </c>
      <c r="O50" t="str">
        <f t="shared" si="1"/>
        <v>PG1NSFC0223</v>
      </c>
    </row>
    <row r="51" spans="2:15" x14ac:dyDescent="0.35">
      <c r="B51" s="84" t="s">
        <v>32</v>
      </c>
      <c r="C51" s="86" t="s">
        <v>113</v>
      </c>
      <c r="D51">
        <v>14.3</v>
      </c>
      <c r="E51">
        <v>11.32</v>
      </c>
      <c r="F51">
        <v>11.32</v>
      </c>
      <c r="G51" t="s">
        <v>34</v>
      </c>
      <c r="H51" s="87">
        <v>44977</v>
      </c>
      <c r="I51" s="87">
        <v>44982</v>
      </c>
      <c r="L51" s="37">
        <f>IF(G51="NSFC",F51*'Master Pengamatan'!$H$14,F50*'Master Pengamatan'!$H$15)</f>
        <v>734751.85185185191</v>
      </c>
      <c r="M51" s="37">
        <f t="shared" si="2"/>
        <v>734751.85185185191</v>
      </c>
      <c r="O51" t="str">
        <f t="shared" si="1"/>
        <v>PG1NSFC0223</v>
      </c>
    </row>
    <row r="52" spans="2:15" x14ac:dyDescent="0.35">
      <c r="B52" s="84" t="s">
        <v>32</v>
      </c>
      <c r="C52" s="86" t="s">
        <v>114</v>
      </c>
      <c r="D52">
        <v>14.17</v>
      </c>
      <c r="E52">
        <v>11.07</v>
      </c>
      <c r="F52">
        <v>11.07</v>
      </c>
      <c r="G52" t="s">
        <v>34</v>
      </c>
      <c r="H52" s="87">
        <v>44979</v>
      </c>
      <c r="I52" s="87">
        <v>44984</v>
      </c>
      <c r="L52" s="37">
        <f>IF(G52="NSFC",F52*'Master Pengamatan'!$H$14,F51*'Master Pengamatan'!$H$15)</f>
        <v>718525.00000000012</v>
      </c>
      <c r="M52" s="37">
        <f t="shared" si="2"/>
        <v>718525.00000000012</v>
      </c>
      <c r="O52" t="str">
        <f t="shared" si="1"/>
        <v>PG1NSFC0223</v>
      </c>
    </row>
    <row r="53" spans="2:15" x14ac:dyDescent="0.35">
      <c r="B53" s="84" t="s">
        <v>32</v>
      </c>
      <c r="C53" s="86" t="s">
        <v>115</v>
      </c>
      <c r="D53">
        <v>17.809999999999999</v>
      </c>
      <c r="E53">
        <v>14.25</v>
      </c>
      <c r="F53">
        <v>14.25</v>
      </c>
      <c r="G53" t="s">
        <v>37</v>
      </c>
      <c r="H53" s="87">
        <v>44979</v>
      </c>
      <c r="I53" s="87">
        <v>44984</v>
      </c>
      <c r="L53" s="37">
        <f>IF(G53="NSFC",F53*'Master Pengamatan'!$H$14,F52*'Master Pengamatan'!$H$15)</f>
        <v>331280</v>
      </c>
      <c r="M53" s="37">
        <f t="shared" si="2"/>
        <v>331280</v>
      </c>
      <c r="O53" t="str">
        <f t="shared" si="1"/>
        <v>PG1NSSC0223</v>
      </c>
    </row>
    <row r="54" spans="2:15" x14ac:dyDescent="0.35">
      <c r="B54" s="84" t="s">
        <v>32</v>
      </c>
      <c r="C54" s="86" t="s">
        <v>116</v>
      </c>
      <c r="D54">
        <v>16.34</v>
      </c>
      <c r="E54">
        <v>12.82</v>
      </c>
      <c r="F54">
        <v>12.82</v>
      </c>
      <c r="G54" t="s">
        <v>34</v>
      </c>
      <c r="H54" s="87">
        <v>44981</v>
      </c>
      <c r="I54" s="87">
        <v>44986</v>
      </c>
      <c r="L54" s="37">
        <f>IF(G54="NSFC",F54*'Master Pengamatan'!$H$14,F53*'Master Pengamatan'!$H$15)</f>
        <v>832112.96296296304</v>
      </c>
      <c r="M54" s="37">
        <f t="shared" si="2"/>
        <v>832112.96296296304</v>
      </c>
      <c r="O54" t="str">
        <f t="shared" si="1"/>
        <v>PG1NSFC0223</v>
      </c>
    </row>
    <row r="55" spans="2:15" x14ac:dyDescent="0.35">
      <c r="B55" s="84" t="s">
        <v>32</v>
      </c>
      <c r="C55" s="86" t="s">
        <v>117</v>
      </c>
      <c r="D55">
        <v>5.2</v>
      </c>
      <c r="E55">
        <v>4.17</v>
      </c>
      <c r="F55">
        <v>4.17</v>
      </c>
      <c r="G55" t="s">
        <v>34</v>
      </c>
      <c r="H55" s="87">
        <v>44981</v>
      </c>
      <c r="I55" s="87">
        <v>44986</v>
      </c>
      <c r="L55" s="37">
        <f>IF(G55="NSFC",F55*'Master Pengamatan'!$H$14,F54*'Master Pengamatan'!$H$15)</f>
        <v>270663.88888888893</v>
      </c>
      <c r="M55" s="37">
        <f t="shared" si="2"/>
        <v>270663.88888888893</v>
      </c>
      <c r="O55" t="str">
        <f t="shared" si="1"/>
        <v>PG1NSFC0223</v>
      </c>
    </row>
    <row r="56" spans="2:15" x14ac:dyDescent="0.35">
      <c r="B56" s="84" t="s">
        <v>32</v>
      </c>
      <c r="C56" s="86" t="s">
        <v>118</v>
      </c>
      <c r="D56">
        <v>8.52</v>
      </c>
      <c r="E56">
        <v>6.81</v>
      </c>
      <c r="F56">
        <v>6.81</v>
      </c>
      <c r="G56" t="s">
        <v>34</v>
      </c>
      <c r="H56" s="87">
        <v>44983</v>
      </c>
      <c r="I56" s="87">
        <v>44988</v>
      </c>
      <c r="L56" s="37">
        <f>IF(G56="NSFC",F56*'Master Pengamatan'!$H$14,F55*'Master Pengamatan'!$H$15)</f>
        <v>442019.4444444445</v>
      </c>
      <c r="M56" s="37">
        <f t="shared" si="2"/>
        <v>442019.4444444445</v>
      </c>
      <c r="O56" t="str">
        <f t="shared" si="1"/>
        <v>PG1NSFC0223</v>
      </c>
    </row>
    <row r="57" spans="2:15" x14ac:dyDescent="0.35">
      <c r="B57" s="84" t="s">
        <v>32</v>
      </c>
      <c r="C57" s="86" t="s">
        <v>119</v>
      </c>
      <c r="D57">
        <v>10.88</v>
      </c>
      <c r="E57">
        <v>8.6999999999999993</v>
      </c>
      <c r="F57">
        <v>8.6999999999999993</v>
      </c>
      <c r="G57" t="s">
        <v>34</v>
      </c>
      <c r="H57" s="87">
        <v>44985</v>
      </c>
      <c r="I57" s="87">
        <v>44990</v>
      </c>
      <c r="L57" s="37">
        <f>IF(G57="NSFC",F57*'Master Pengamatan'!$H$14,F56*'Master Pengamatan'!$H$15)</f>
        <v>564694.4444444445</v>
      </c>
      <c r="M57" s="37">
        <f t="shared" si="2"/>
        <v>564694.4444444445</v>
      </c>
      <c r="O57" t="str">
        <f t="shared" si="1"/>
        <v>PG1NSFC0223</v>
      </c>
    </row>
    <row r="58" spans="2:15" x14ac:dyDescent="0.35">
      <c r="B58" s="84" t="s">
        <v>32</v>
      </c>
      <c r="C58" s="86" t="s">
        <v>120</v>
      </c>
      <c r="D58">
        <v>11.77</v>
      </c>
      <c r="E58">
        <v>9.19</v>
      </c>
      <c r="F58">
        <v>9.19</v>
      </c>
      <c r="G58" t="s">
        <v>34</v>
      </c>
      <c r="H58" s="87">
        <v>44985</v>
      </c>
      <c r="I58" s="87">
        <v>44990</v>
      </c>
      <c r="L58" s="37">
        <f>IF(G58="NSFC",F58*'Master Pengamatan'!$H$14,F57*'Master Pengamatan'!$H$15)</f>
        <v>596499.07407407416</v>
      </c>
      <c r="M58" s="37">
        <f t="shared" si="2"/>
        <v>596499.07407407416</v>
      </c>
      <c r="O58" t="str">
        <f t="shared" si="1"/>
        <v>PG1NSFC0223</v>
      </c>
    </row>
    <row r="59" spans="2:15" x14ac:dyDescent="0.35">
      <c r="B59" s="84" t="s">
        <v>32</v>
      </c>
      <c r="C59" s="86" t="s">
        <v>121</v>
      </c>
      <c r="D59">
        <v>11.26</v>
      </c>
      <c r="E59">
        <v>8.9499999999999993</v>
      </c>
      <c r="F59">
        <v>8.9499999999999993</v>
      </c>
      <c r="G59" t="s">
        <v>34</v>
      </c>
      <c r="H59" s="87">
        <v>44988</v>
      </c>
      <c r="I59" s="87">
        <v>44993</v>
      </c>
      <c r="L59" s="37">
        <f>IF(G59="NSFC",F59*'Master Pengamatan'!$H$14,F58*'Master Pengamatan'!$H$15)</f>
        <v>580921.29629629629</v>
      </c>
      <c r="M59" s="37">
        <f t="shared" si="2"/>
        <v>580921.29629629629</v>
      </c>
      <c r="O59" t="str">
        <f t="shared" si="1"/>
        <v>PG1NSFC0323</v>
      </c>
    </row>
    <row r="60" spans="2:15" x14ac:dyDescent="0.35">
      <c r="B60" s="84" t="s">
        <v>32</v>
      </c>
      <c r="C60" s="86" t="s">
        <v>122</v>
      </c>
      <c r="D60">
        <v>15.5</v>
      </c>
      <c r="E60">
        <v>12.31</v>
      </c>
      <c r="F60">
        <v>12.31</v>
      </c>
      <c r="G60" t="s">
        <v>34</v>
      </c>
      <c r="H60" s="87">
        <v>44988</v>
      </c>
      <c r="I60" s="87">
        <v>44993</v>
      </c>
      <c r="L60" s="37">
        <f>IF(G60="NSFC",F60*'Master Pengamatan'!$H$14,F59*'Master Pengamatan'!$H$15)</f>
        <v>799010.18518518528</v>
      </c>
      <c r="M60" s="37">
        <f t="shared" si="2"/>
        <v>799010.18518518528</v>
      </c>
      <c r="O60" t="str">
        <f t="shared" si="1"/>
        <v>PG1NSFC0323</v>
      </c>
    </row>
    <row r="61" spans="2:15" x14ac:dyDescent="0.35">
      <c r="B61" s="84" t="s">
        <v>32</v>
      </c>
      <c r="C61" s="86" t="s">
        <v>123</v>
      </c>
      <c r="D61">
        <v>17.96</v>
      </c>
      <c r="E61">
        <v>13.96</v>
      </c>
      <c r="F61">
        <v>13.96</v>
      </c>
      <c r="G61" t="s">
        <v>34</v>
      </c>
      <c r="H61" s="87">
        <v>44992</v>
      </c>
      <c r="I61" s="87">
        <v>44997</v>
      </c>
      <c r="L61" s="37">
        <f>IF(G61="NSFC",F61*'Master Pengamatan'!$H$14,F60*'Master Pengamatan'!$H$15)</f>
        <v>906107.40740740753</v>
      </c>
      <c r="M61" s="37">
        <f t="shared" si="2"/>
        <v>906107.40740740753</v>
      </c>
      <c r="O61" t="str">
        <f t="shared" si="1"/>
        <v>PG1NSFC0323</v>
      </c>
    </row>
    <row r="62" spans="2:15" x14ac:dyDescent="0.35">
      <c r="B62" s="84" t="s">
        <v>32</v>
      </c>
      <c r="C62" s="86" t="s">
        <v>124</v>
      </c>
      <c r="D62">
        <v>14.1</v>
      </c>
      <c r="E62">
        <v>11.25</v>
      </c>
      <c r="F62">
        <v>11.25</v>
      </c>
      <c r="G62" t="s">
        <v>37</v>
      </c>
      <c r="H62" s="87">
        <v>44992</v>
      </c>
      <c r="I62" s="87">
        <v>44997</v>
      </c>
      <c r="L62" s="37">
        <f>IF(G62="NSFC",F62*'Master Pengamatan'!$H$14,F61*'Master Pengamatan'!$H$15)</f>
        <v>417765.92592592596</v>
      </c>
      <c r="M62" s="37">
        <f t="shared" si="2"/>
        <v>417765.92592592596</v>
      </c>
      <c r="O62" t="str">
        <f t="shared" si="1"/>
        <v>PG1NSSC0323</v>
      </c>
    </row>
    <row r="63" spans="2:15" x14ac:dyDescent="0.35">
      <c r="B63" s="84" t="s">
        <v>32</v>
      </c>
      <c r="C63" s="86" t="s">
        <v>125</v>
      </c>
      <c r="D63">
        <v>5.24</v>
      </c>
      <c r="E63">
        <v>3.98</v>
      </c>
      <c r="F63">
        <v>3.98</v>
      </c>
      <c r="G63" t="s">
        <v>34</v>
      </c>
      <c r="H63" s="87">
        <v>44996</v>
      </c>
      <c r="I63" s="87">
        <v>45001</v>
      </c>
      <c r="L63" s="37">
        <f>IF(G63="NSFC",F63*'Master Pengamatan'!$H$14,F62*'Master Pengamatan'!$H$15)</f>
        <v>258331.48148148152</v>
      </c>
      <c r="M63" s="37">
        <f t="shared" si="2"/>
        <v>258331.48148148152</v>
      </c>
      <c r="O63" t="str">
        <f t="shared" si="1"/>
        <v>PG1NSFC0323</v>
      </c>
    </row>
    <row r="64" spans="2:15" x14ac:dyDescent="0.35">
      <c r="B64" s="84" t="s">
        <v>32</v>
      </c>
      <c r="C64" s="86" t="s">
        <v>126</v>
      </c>
      <c r="D64">
        <v>11.56</v>
      </c>
      <c r="E64">
        <v>9.57</v>
      </c>
      <c r="F64">
        <v>9.57</v>
      </c>
      <c r="G64" t="s">
        <v>37</v>
      </c>
      <c r="H64" s="87">
        <v>44997</v>
      </c>
      <c r="I64" s="87">
        <v>45002</v>
      </c>
      <c r="L64" s="37">
        <f>IF(G64="NSFC",F64*'Master Pengamatan'!$H$14,F63*'Master Pengamatan'!$H$15)</f>
        <v>119105.18518518518</v>
      </c>
      <c r="M64" s="37">
        <f t="shared" si="2"/>
        <v>119105.18518518518</v>
      </c>
      <c r="O64" t="str">
        <f t="shared" si="1"/>
        <v>PG1NSSC0323</v>
      </c>
    </row>
    <row r="65" spans="2:15" x14ac:dyDescent="0.35">
      <c r="B65" s="84" t="s">
        <v>32</v>
      </c>
      <c r="C65" s="86" t="s">
        <v>127</v>
      </c>
      <c r="D65">
        <v>7.6</v>
      </c>
      <c r="E65">
        <v>5.76</v>
      </c>
      <c r="F65">
        <v>5.76</v>
      </c>
      <c r="G65" t="s">
        <v>34</v>
      </c>
      <c r="H65" s="87">
        <v>44998</v>
      </c>
      <c r="I65" s="87">
        <v>45003</v>
      </c>
      <c r="L65" s="37">
        <f>IF(G65="NSFC",F65*'Master Pengamatan'!$H$14,F64*'Master Pengamatan'!$H$15)</f>
        <v>373866.66666666669</v>
      </c>
      <c r="M65" s="37">
        <f t="shared" si="2"/>
        <v>373866.66666666669</v>
      </c>
      <c r="O65" t="str">
        <f t="shared" si="1"/>
        <v>PG1NSFC0323</v>
      </c>
    </row>
    <row r="66" spans="2:15" x14ac:dyDescent="0.35">
      <c r="B66" s="84" t="s">
        <v>32</v>
      </c>
      <c r="C66" s="86" t="s">
        <v>128</v>
      </c>
      <c r="D66">
        <v>10.65</v>
      </c>
      <c r="E66">
        <v>8.35</v>
      </c>
      <c r="F66">
        <v>8.35</v>
      </c>
      <c r="G66" t="s">
        <v>34</v>
      </c>
      <c r="H66" s="87">
        <v>44999</v>
      </c>
      <c r="I66" s="87">
        <v>45004</v>
      </c>
      <c r="L66" s="37">
        <f>IF(G66="NSFC",F66*'Master Pengamatan'!$H$14,F65*'Master Pengamatan'!$H$15)</f>
        <v>541976.85185185191</v>
      </c>
      <c r="M66" s="37">
        <f t="shared" si="2"/>
        <v>541976.85185185191</v>
      </c>
      <c r="O66" t="str">
        <f t="shared" si="1"/>
        <v>PG1NSFC0323</v>
      </c>
    </row>
    <row r="67" spans="2:15" x14ac:dyDescent="0.35">
      <c r="B67" s="84" t="s">
        <v>32</v>
      </c>
      <c r="C67" s="86" t="s">
        <v>129</v>
      </c>
      <c r="D67">
        <v>13.58</v>
      </c>
      <c r="E67">
        <v>11.05</v>
      </c>
      <c r="F67">
        <v>11.05</v>
      </c>
      <c r="G67" t="s">
        <v>37</v>
      </c>
      <c r="H67" s="87">
        <v>44999</v>
      </c>
      <c r="I67" s="87">
        <v>45004</v>
      </c>
      <c r="L67" s="37">
        <f>IF(G67="NSFC",F67*'Master Pengamatan'!$H$14,F66*'Master Pengamatan'!$H$15)</f>
        <v>249881.48148148149</v>
      </c>
      <c r="M67" s="37">
        <f t="shared" si="2"/>
        <v>249881.48148148149</v>
      </c>
      <c r="O67" t="str">
        <f t="shared" si="1"/>
        <v>PG1NSSC0323</v>
      </c>
    </row>
    <row r="68" spans="2:15" x14ac:dyDescent="0.35">
      <c r="B68" s="84" t="s">
        <v>32</v>
      </c>
      <c r="C68" s="86" t="s">
        <v>130</v>
      </c>
      <c r="D68">
        <v>15.46</v>
      </c>
      <c r="E68">
        <v>12.28</v>
      </c>
      <c r="F68">
        <v>12.28</v>
      </c>
      <c r="G68" t="s">
        <v>34</v>
      </c>
      <c r="H68" s="87">
        <v>45001</v>
      </c>
      <c r="I68" s="87">
        <v>45006</v>
      </c>
      <c r="L68" s="37">
        <f>IF(G68="NSFC",F68*'Master Pengamatan'!$H$14,F67*'Master Pengamatan'!$H$15)</f>
        <v>797062.96296296304</v>
      </c>
      <c r="M68" s="37">
        <f t="shared" si="2"/>
        <v>797062.96296296304</v>
      </c>
      <c r="O68" t="str">
        <f t="shared" si="1"/>
        <v>PG1NSFC0323</v>
      </c>
    </row>
    <row r="69" spans="2:15" x14ac:dyDescent="0.35">
      <c r="B69" s="84" t="s">
        <v>32</v>
      </c>
      <c r="C69" s="86" t="s">
        <v>131</v>
      </c>
      <c r="D69">
        <v>13.98</v>
      </c>
      <c r="E69">
        <v>11.03</v>
      </c>
      <c r="F69">
        <v>11.03</v>
      </c>
      <c r="G69" t="s">
        <v>34</v>
      </c>
      <c r="H69" s="87">
        <v>45003</v>
      </c>
      <c r="I69" s="87">
        <v>45008</v>
      </c>
      <c r="L69" s="37">
        <f>IF(G69="NSFC",F69*'Master Pengamatan'!$H$14,F68*'Master Pengamatan'!$H$15)</f>
        <v>715928.70370370371</v>
      </c>
      <c r="M69" s="37">
        <f t="shared" si="2"/>
        <v>715928.70370370371</v>
      </c>
      <c r="O69" t="str">
        <f t="shared" si="1"/>
        <v>PG1NSFC0323</v>
      </c>
    </row>
    <row r="70" spans="2:15" x14ac:dyDescent="0.35">
      <c r="B70" s="84" t="s">
        <v>32</v>
      </c>
      <c r="C70" s="86" t="s">
        <v>132</v>
      </c>
      <c r="D70">
        <v>5.46</v>
      </c>
      <c r="E70">
        <v>4.25</v>
      </c>
      <c r="F70">
        <v>4.25</v>
      </c>
      <c r="G70" t="s">
        <v>34</v>
      </c>
      <c r="H70" s="87">
        <v>45003</v>
      </c>
      <c r="I70" s="87">
        <v>45008</v>
      </c>
      <c r="L70" s="37">
        <f>IF(G70="NSFC",F70*'Master Pengamatan'!$H$14,F69*'Master Pengamatan'!$H$15)</f>
        <v>275856.48148148152</v>
      </c>
      <c r="M70" s="37">
        <f t="shared" si="2"/>
        <v>275856.48148148152</v>
      </c>
      <c r="O70" t="str">
        <f t="shared" si="1"/>
        <v>PG1NSFC0323</v>
      </c>
    </row>
    <row r="71" spans="2:15" x14ac:dyDescent="0.35">
      <c r="B71" s="84" t="s">
        <v>32</v>
      </c>
      <c r="C71" s="86" t="s">
        <v>133</v>
      </c>
      <c r="D71">
        <v>13.3</v>
      </c>
      <c r="E71">
        <v>10.52</v>
      </c>
      <c r="F71">
        <v>10.52</v>
      </c>
      <c r="G71" t="s">
        <v>34</v>
      </c>
      <c r="H71" s="87">
        <v>45006</v>
      </c>
      <c r="I71" s="87">
        <v>45011</v>
      </c>
      <c r="L71" s="37">
        <f>IF(G71="NSFC",F71*'Master Pengamatan'!$H$14,F70*'Master Pengamatan'!$H$15)</f>
        <v>682825.92592592596</v>
      </c>
      <c r="M71" s="37">
        <f t="shared" si="2"/>
        <v>682825.92592592596</v>
      </c>
      <c r="O71" t="str">
        <f t="shared" ref="O71:O134" si="3">B71&amp;G71&amp;TEXT(H71,"mmyy")</f>
        <v>PG1NSFC0323</v>
      </c>
    </row>
    <row r="72" spans="2:15" x14ac:dyDescent="0.35">
      <c r="B72" s="84" t="s">
        <v>32</v>
      </c>
      <c r="C72" s="86" t="s">
        <v>134</v>
      </c>
      <c r="D72">
        <v>9.0500000000000007</v>
      </c>
      <c r="E72">
        <v>7.1</v>
      </c>
      <c r="F72">
        <v>7.1</v>
      </c>
      <c r="G72" t="s">
        <v>34</v>
      </c>
      <c r="H72" s="87">
        <v>45006</v>
      </c>
      <c r="I72" s="87">
        <v>45011</v>
      </c>
      <c r="L72" s="37">
        <f>IF(G72="NSFC",F72*'Master Pengamatan'!$H$14,F71*'Master Pengamatan'!$H$15)</f>
        <v>460842.59259259264</v>
      </c>
      <c r="M72" s="37">
        <f t="shared" si="2"/>
        <v>460842.59259259264</v>
      </c>
      <c r="O72" t="str">
        <f t="shared" si="3"/>
        <v>PG1NSFC0323</v>
      </c>
    </row>
    <row r="73" spans="2:15" x14ac:dyDescent="0.35">
      <c r="B73" s="84" t="s">
        <v>32</v>
      </c>
      <c r="C73" s="86" t="s">
        <v>135</v>
      </c>
      <c r="D73">
        <v>9.3000000000000007</v>
      </c>
      <c r="E73">
        <v>7.48</v>
      </c>
      <c r="F73">
        <v>7.48</v>
      </c>
      <c r="G73" t="s">
        <v>34</v>
      </c>
      <c r="H73" s="87">
        <v>45006</v>
      </c>
      <c r="I73" s="87">
        <v>45011</v>
      </c>
      <c r="L73" s="37">
        <f>IF(G73="NSFC",F73*'Master Pengamatan'!$H$14,F72*'Master Pengamatan'!$H$15)</f>
        <v>485507.40740740747</v>
      </c>
      <c r="M73" s="37">
        <f t="shared" si="2"/>
        <v>485507.40740740747</v>
      </c>
      <c r="O73" t="str">
        <f t="shared" si="3"/>
        <v>PG1NSFC0323</v>
      </c>
    </row>
    <row r="74" spans="2:15" x14ac:dyDescent="0.35">
      <c r="B74" s="84" t="s">
        <v>32</v>
      </c>
      <c r="C74" s="86" t="s">
        <v>136</v>
      </c>
      <c r="D74">
        <v>12.02</v>
      </c>
      <c r="E74">
        <v>9.4600000000000009</v>
      </c>
      <c r="F74">
        <v>9.4600000000000009</v>
      </c>
      <c r="G74" t="s">
        <v>34</v>
      </c>
      <c r="H74" s="87">
        <v>45008</v>
      </c>
      <c r="I74" s="87">
        <v>45013</v>
      </c>
      <c r="L74" s="37">
        <f>IF(G74="NSFC",F74*'Master Pengamatan'!$H$14,F73*'Master Pengamatan'!$H$15)</f>
        <v>614024.07407407416</v>
      </c>
      <c r="M74" s="37">
        <f t="shared" si="2"/>
        <v>614024.07407407416</v>
      </c>
      <c r="O74" t="str">
        <f t="shared" si="3"/>
        <v>PG1NSFC0323</v>
      </c>
    </row>
    <row r="75" spans="2:15" x14ac:dyDescent="0.35">
      <c r="B75" s="84" t="s">
        <v>32</v>
      </c>
      <c r="C75" s="86" t="s">
        <v>137</v>
      </c>
      <c r="D75">
        <v>14.2</v>
      </c>
      <c r="E75">
        <v>11.24</v>
      </c>
      <c r="F75">
        <v>11.24</v>
      </c>
      <c r="G75" t="s">
        <v>34</v>
      </c>
      <c r="H75" s="87">
        <v>45011</v>
      </c>
      <c r="I75" s="87">
        <v>45016</v>
      </c>
      <c r="L75" s="37">
        <f>IF(G75="NSFC",F75*'Master Pengamatan'!$H$14,F74*'Master Pengamatan'!$H$15)</f>
        <v>729559.25925925933</v>
      </c>
      <c r="M75" s="37">
        <f t="shared" si="2"/>
        <v>729559.25925925933</v>
      </c>
      <c r="O75" t="str">
        <f t="shared" si="3"/>
        <v>PG1NSFC0323</v>
      </c>
    </row>
    <row r="76" spans="2:15" x14ac:dyDescent="0.35">
      <c r="B76" s="84" t="s">
        <v>32</v>
      </c>
      <c r="C76" s="86" t="s">
        <v>138</v>
      </c>
      <c r="D76">
        <v>12.68</v>
      </c>
      <c r="E76">
        <v>9.9</v>
      </c>
      <c r="F76">
        <v>9.9</v>
      </c>
      <c r="G76" t="s">
        <v>34</v>
      </c>
      <c r="H76" s="87">
        <v>45012</v>
      </c>
      <c r="I76" s="87">
        <v>45017</v>
      </c>
      <c r="L76" s="37">
        <f>IF(G76="NSFC",F76*'Master Pengamatan'!$H$14,F75*'Master Pengamatan'!$H$15)</f>
        <v>642583.33333333349</v>
      </c>
      <c r="M76" s="37">
        <f t="shared" si="2"/>
        <v>642583.33333333349</v>
      </c>
      <c r="O76" t="str">
        <f t="shared" si="3"/>
        <v>PG1NSFC0323</v>
      </c>
    </row>
    <row r="77" spans="2:15" x14ac:dyDescent="0.35">
      <c r="B77" s="84" t="s">
        <v>32</v>
      </c>
      <c r="C77" s="86" t="s">
        <v>139</v>
      </c>
      <c r="D77">
        <v>8.7200000000000006</v>
      </c>
      <c r="E77">
        <v>6.93</v>
      </c>
      <c r="F77">
        <v>6.93</v>
      </c>
      <c r="G77" t="s">
        <v>34</v>
      </c>
      <c r="H77" s="87">
        <v>45012</v>
      </c>
      <c r="I77" s="87">
        <v>45017</v>
      </c>
      <c r="L77" s="37">
        <f>IF(G77="NSFC",F77*'Master Pengamatan'!$H$14,F76*'Master Pengamatan'!$H$15)</f>
        <v>449808.33333333337</v>
      </c>
      <c r="M77" s="37">
        <f t="shared" si="2"/>
        <v>449808.33333333337</v>
      </c>
      <c r="O77" t="str">
        <f t="shared" si="3"/>
        <v>PG1NSFC0323</v>
      </c>
    </row>
    <row r="78" spans="2:15" x14ac:dyDescent="0.35">
      <c r="B78" s="84" t="s">
        <v>32</v>
      </c>
      <c r="C78" s="86" t="s">
        <v>140</v>
      </c>
      <c r="D78">
        <v>7.92</v>
      </c>
      <c r="E78">
        <v>6.05</v>
      </c>
      <c r="F78">
        <v>6.05</v>
      </c>
      <c r="G78" t="s">
        <v>34</v>
      </c>
      <c r="H78" s="87">
        <v>45013</v>
      </c>
      <c r="I78" s="87">
        <v>45018</v>
      </c>
      <c r="L78" s="37">
        <f>IF(G78="NSFC",F78*'Master Pengamatan'!$H$14,F77*'Master Pengamatan'!$H$15)</f>
        <v>392689.81481481483</v>
      </c>
      <c r="M78" s="37">
        <f t="shared" ref="M78:M141" si="4">SUM(J78:L78)</f>
        <v>392689.81481481483</v>
      </c>
      <c r="O78" t="str">
        <f t="shared" si="3"/>
        <v>PG1NSFC0323</v>
      </c>
    </row>
    <row r="79" spans="2:15" x14ac:dyDescent="0.35">
      <c r="B79" s="84" t="s">
        <v>32</v>
      </c>
      <c r="C79" s="86" t="s">
        <v>141</v>
      </c>
      <c r="D79">
        <v>18.62</v>
      </c>
      <c r="E79">
        <v>14.38</v>
      </c>
      <c r="F79">
        <v>14.38</v>
      </c>
      <c r="G79" t="s">
        <v>34</v>
      </c>
      <c r="H79" s="87">
        <v>45016</v>
      </c>
      <c r="I79" s="87">
        <v>45021</v>
      </c>
      <c r="L79" s="37">
        <f>IF(G79="NSFC",F79*'Master Pengamatan'!$H$14,F78*'Master Pengamatan'!$H$15)</f>
        <v>933368.51851851866</v>
      </c>
      <c r="M79" s="37">
        <f t="shared" si="4"/>
        <v>933368.51851851866</v>
      </c>
      <c r="O79" t="str">
        <f t="shared" si="3"/>
        <v>PG1NSFC0323</v>
      </c>
    </row>
    <row r="80" spans="2:15" x14ac:dyDescent="0.35">
      <c r="B80" s="84" t="s">
        <v>32</v>
      </c>
      <c r="C80" s="86" t="s">
        <v>142</v>
      </c>
      <c r="D80">
        <v>11.42</v>
      </c>
      <c r="E80">
        <v>9.16</v>
      </c>
      <c r="F80">
        <v>9.16</v>
      </c>
      <c r="G80" t="s">
        <v>34</v>
      </c>
      <c r="H80" s="87">
        <v>45016</v>
      </c>
      <c r="I80" s="87">
        <v>45021</v>
      </c>
      <c r="L80" s="37">
        <f>IF(G80="NSFC",F80*'Master Pengamatan'!$H$14,F79*'Master Pengamatan'!$H$15)</f>
        <v>594551.85185185191</v>
      </c>
      <c r="M80" s="37">
        <f t="shared" si="4"/>
        <v>594551.85185185191</v>
      </c>
      <c r="O80" t="str">
        <f t="shared" si="3"/>
        <v>PG1NSFC0323</v>
      </c>
    </row>
    <row r="81" spans="2:15" x14ac:dyDescent="0.35">
      <c r="B81" s="84" t="s">
        <v>32</v>
      </c>
      <c r="C81" s="86" t="s">
        <v>143</v>
      </c>
      <c r="D81">
        <v>14.2</v>
      </c>
      <c r="E81">
        <v>11.2</v>
      </c>
      <c r="F81">
        <v>11.2</v>
      </c>
      <c r="G81" t="s">
        <v>34</v>
      </c>
      <c r="H81" s="87">
        <v>45017</v>
      </c>
      <c r="I81" s="87">
        <v>45022</v>
      </c>
      <c r="L81" s="37">
        <f>IF(G81="NSFC",F81*'Master Pengamatan'!$H$14,F80*'Master Pengamatan'!$H$15)</f>
        <v>726962.96296296304</v>
      </c>
      <c r="M81" s="37">
        <f t="shared" si="4"/>
        <v>726962.96296296304</v>
      </c>
      <c r="O81" t="str">
        <f t="shared" si="3"/>
        <v>PG1NSFC0423</v>
      </c>
    </row>
    <row r="82" spans="2:15" x14ac:dyDescent="0.35">
      <c r="B82" s="84" t="s">
        <v>32</v>
      </c>
      <c r="C82" s="86" t="s">
        <v>144</v>
      </c>
      <c r="D82">
        <v>9.91</v>
      </c>
      <c r="E82">
        <v>7.87</v>
      </c>
      <c r="F82">
        <v>7.87</v>
      </c>
      <c r="G82" t="s">
        <v>37</v>
      </c>
      <c r="H82" s="87">
        <v>45018</v>
      </c>
      <c r="I82" s="87">
        <v>45023</v>
      </c>
      <c r="L82" s="37">
        <f>IF(G82="NSFC",F82*'Master Pengamatan'!$H$14,F81*'Master Pengamatan'!$H$15)</f>
        <v>335170.37037037034</v>
      </c>
      <c r="M82" s="37">
        <f t="shared" si="4"/>
        <v>335170.37037037034</v>
      </c>
      <c r="O82" t="str">
        <f t="shared" si="3"/>
        <v>PG1NSSC0423</v>
      </c>
    </row>
    <row r="83" spans="2:15" x14ac:dyDescent="0.35">
      <c r="B83" s="84" t="s">
        <v>32</v>
      </c>
      <c r="C83" s="86" t="s">
        <v>145</v>
      </c>
      <c r="D83">
        <v>3.26</v>
      </c>
      <c r="E83">
        <v>2.61</v>
      </c>
      <c r="F83">
        <v>2.61</v>
      </c>
      <c r="G83" t="s">
        <v>34</v>
      </c>
      <c r="H83" s="87">
        <v>45019</v>
      </c>
      <c r="I83" s="87">
        <v>45024</v>
      </c>
      <c r="L83" s="37">
        <f>IF(G83="NSFC",F83*'Master Pengamatan'!$H$14,F82*'Master Pengamatan'!$H$15)</f>
        <v>169408.33333333334</v>
      </c>
      <c r="M83" s="37">
        <f t="shared" si="4"/>
        <v>169408.33333333334</v>
      </c>
      <c r="O83" t="str">
        <f t="shared" si="3"/>
        <v>PG1NSFC0423</v>
      </c>
    </row>
    <row r="84" spans="2:15" x14ac:dyDescent="0.35">
      <c r="B84" s="84" t="s">
        <v>32</v>
      </c>
      <c r="C84" s="86" t="s">
        <v>146</v>
      </c>
      <c r="D84">
        <v>11.7</v>
      </c>
      <c r="E84">
        <v>9.1300000000000008</v>
      </c>
      <c r="F84">
        <v>9.1300000000000008</v>
      </c>
      <c r="G84" t="s">
        <v>37</v>
      </c>
      <c r="H84" s="87">
        <v>45022</v>
      </c>
      <c r="I84" s="87">
        <v>45027</v>
      </c>
      <c r="L84" s="37">
        <f>IF(G84="NSFC",F84*'Master Pengamatan'!$H$14,F83*'Master Pengamatan'!$H$15)</f>
        <v>78106.666666666672</v>
      </c>
      <c r="M84" s="37">
        <f t="shared" si="4"/>
        <v>78106.666666666672</v>
      </c>
      <c r="O84" t="str">
        <f t="shared" si="3"/>
        <v>PG1NSSC0423</v>
      </c>
    </row>
    <row r="85" spans="2:15" x14ac:dyDescent="0.35">
      <c r="B85" s="84" t="s">
        <v>32</v>
      </c>
      <c r="C85" s="86" t="s">
        <v>147</v>
      </c>
      <c r="D85">
        <v>10.46</v>
      </c>
      <c r="E85">
        <v>8.1999999999999993</v>
      </c>
      <c r="F85">
        <v>8.1999999999999993</v>
      </c>
      <c r="G85" t="s">
        <v>34</v>
      </c>
      <c r="H85" s="87">
        <v>45022</v>
      </c>
      <c r="I85" s="87">
        <v>45027</v>
      </c>
      <c r="L85" s="37">
        <f>IF(G85="NSFC",F85*'Master Pengamatan'!$H$14,F84*'Master Pengamatan'!$H$15)</f>
        <v>532240.74074074079</v>
      </c>
      <c r="M85" s="37">
        <f t="shared" si="4"/>
        <v>532240.74074074079</v>
      </c>
      <c r="O85" t="str">
        <f t="shared" si="3"/>
        <v>PG1NSFC0423</v>
      </c>
    </row>
    <row r="86" spans="2:15" x14ac:dyDescent="0.35">
      <c r="B86" s="84" t="s">
        <v>32</v>
      </c>
      <c r="C86" s="86" t="s">
        <v>148</v>
      </c>
      <c r="D86">
        <v>11.52</v>
      </c>
      <c r="E86">
        <v>9.2100000000000009</v>
      </c>
      <c r="F86">
        <v>9.2100000000000009</v>
      </c>
      <c r="G86" t="s">
        <v>34</v>
      </c>
      <c r="H86" s="87">
        <v>45022</v>
      </c>
      <c r="I86" s="87">
        <v>45027</v>
      </c>
      <c r="L86" s="37">
        <f>IF(G86="NSFC",F86*'Master Pengamatan'!$H$14,F85*'Master Pengamatan'!$H$15)</f>
        <v>597797.22222222236</v>
      </c>
      <c r="M86" s="37">
        <f t="shared" si="4"/>
        <v>597797.22222222236</v>
      </c>
      <c r="O86" t="str">
        <f t="shared" si="3"/>
        <v>PG1NSFC0423</v>
      </c>
    </row>
    <row r="87" spans="2:15" x14ac:dyDescent="0.35">
      <c r="B87" s="84" t="s">
        <v>32</v>
      </c>
      <c r="C87" s="86" t="s">
        <v>149</v>
      </c>
      <c r="D87">
        <v>11.8</v>
      </c>
      <c r="E87">
        <v>9.3000000000000007</v>
      </c>
      <c r="F87">
        <v>9.3000000000000007</v>
      </c>
      <c r="G87" t="s">
        <v>34</v>
      </c>
      <c r="H87" s="87">
        <v>45023</v>
      </c>
      <c r="I87" s="87">
        <v>45028</v>
      </c>
      <c r="L87" s="37">
        <f>IF(G87="NSFC",F87*'Master Pengamatan'!$H$14,F86*'Master Pengamatan'!$H$15)</f>
        <v>603638.88888888899</v>
      </c>
      <c r="M87" s="37">
        <f t="shared" si="4"/>
        <v>603638.88888888899</v>
      </c>
      <c r="O87" t="str">
        <f t="shared" si="3"/>
        <v>PG1NSFC0423</v>
      </c>
    </row>
    <row r="88" spans="2:15" x14ac:dyDescent="0.35">
      <c r="B88" s="84" t="s">
        <v>32</v>
      </c>
      <c r="C88" s="86" t="s">
        <v>150</v>
      </c>
      <c r="D88">
        <v>7.83</v>
      </c>
      <c r="E88">
        <v>6.27</v>
      </c>
      <c r="F88">
        <v>6.27</v>
      </c>
      <c r="G88" t="s">
        <v>34</v>
      </c>
      <c r="H88" s="87">
        <v>45024</v>
      </c>
      <c r="I88" s="87">
        <v>45029</v>
      </c>
      <c r="L88" s="37">
        <f>IF(G88="NSFC",F88*'Master Pengamatan'!$H$14,F87*'Master Pengamatan'!$H$15)</f>
        <v>406969.4444444445</v>
      </c>
      <c r="M88" s="37">
        <f t="shared" si="4"/>
        <v>406969.4444444445</v>
      </c>
      <c r="O88" t="str">
        <f t="shared" si="3"/>
        <v>PG1NSFC0423</v>
      </c>
    </row>
    <row r="89" spans="2:15" x14ac:dyDescent="0.35">
      <c r="B89" s="84" t="s">
        <v>32</v>
      </c>
      <c r="C89" s="86" t="s">
        <v>151</v>
      </c>
      <c r="D89">
        <v>2.63</v>
      </c>
      <c r="E89">
        <v>2.02</v>
      </c>
      <c r="F89">
        <v>2.02</v>
      </c>
      <c r="G89" t="s">
        <v>34</v>
      </c>
      <c r="H89" s="87">
        <v>45026</v>
      </c>
      <c r="I89" s="87">
        <v>45031</v>
      </c>
      <c r="L89" s="37">
        <f>IF(G89="NSFC",F89*'Master Pengamatan'!$H$14,F88*'Master Pengamatan'!$H$15)</f>
        <v>131112.96296296298</v>
      </c>
      <c r="M89" s="37">
        <f t="shared" si="4"/>
        <v>131112.96296296298</v>
      </c>
      <c r="O89" t="str">
        <f t="shared" si="3"/>
        <v>PG1NSFC0423</v>
      </c>
    </row>
    <row r="90" spans="2:15" x14ac:dyDescent="0.35">
      <c r="B90" s="84" t="s">
        <v>32</v>
      </c>
      <c r="C90" s="86" t="s">
        <v>152</v>
      </c>
      <c r="D90">
        <v>7.5</v>
      </c>
      <c r="E90">
        <v>6.28</v>
      </c>
      <c r="F90">
        <v>6.28</v>
      </c>
      <c r="G90" t="s">
        <v>37</v>
      </c>
      <c r="H90" s="87">
        <v>45028</v>
      </c>
      <c r="I90" s="87">
        <v>45033</v>
      </c>
      <c r="L90" s="37">
        <f>IF(G90="NSFC",F90*'Master Pengamatan'!$H$14,F89*'Master Pengamatan'!$H$15)</f>
        <v>60450.370370370372</v>
      </c>
      <c r="M90" s="37">
        <f t="shared" si="4"/>
        <v>60450.370370370372</v>
      </c>
      <c r="O90" t="str">
        <f t="shared" si="3"/>
        <v>PG1NSSC0423</v>
      </c>
    </row>
    <row r="91" spans="2:15" x14ac:dyDescent="0.35">
      <c r="B91" s="84" t="s">
        <v>32</v>
      </c>
      <c r="C91" s="86" t="s">
        <v>153</v>
      </c>
      <c r="D91">
        <v>8.2100000000000009</v>
      </c>
      <c r="E91">
        <v>6.41</v>
      </c>
      <c r="F91">
        <v>6.41</v>
      </c>
      <c r="G91" t="s">
        <v>34</v>
      </c>
      <c r="H91" s="87">
        <v>45028</v>
      </c>
      <c r="I91" s="87">
        <v>45033</v>
      </c>
      <c r="L91" s="37">
        <f>IF(G91="NSFC",F91*'Master Pengamatan'!$H$14,F90*'Master Pengamatan'!$H$15)</f>
        <v>416056.48148148152</v>
      </c>
      <c r="M91" s="37">
        <f t="shared" si="4"/>
        <v>416056.48148148152</v>
      </c>
      <c r="O91" t="str">
        <f t="shared" si="3"/>
        <v>PG1NSFC0423</v>
      </c>
    </row>
    <row r="92" spans="2:15" x14ac:dyDescent="0.35">
      <c r="B92" s="84" t="s">
        <v>32</v>
      </c>
      <c r="C92" s="86" t="s">
        <v>154</v>
      </c>
      <c r="D92">
        <v>14.62</v>
      </c>
      <c r="E92">
        <v>11.27</v>
      </c>
      <c r="F92">
        <v>11.27</v>
      </c>
      <c r="G92" t="s">
        <v>34</v>
      </c>
      <c r="H92" s="87">
        <v>45028</v>
      </c>
      <c r="I92" s="87">
        <v>45033</v>
      </c>
      <c r="L92" s="37">
        <f>IF(G92="NSFC",F92*'Master Pengamatan'!$H$14,F91*'Master Pengamatan'!$H$15)</f>
        <v>731506.48148148158</v>
      </c>
      <c r="M92" s="37">
        <f t="shared" si="4"/>
        <v>731506.48148148158</v>
      </c>
      <c r="O92" t="str">
        <f t="shared" si="3"/>
        <v>PG1NSFC0423</v>
      </c>
    </row>
    <row r="93" spans="2:15" x14ac:dyDescent="0.35">
      <c r="B93" s="84" t="s">
        <v>32</v>
      </c>
      <c r="C93" s="86" t="s">
        <v>155</v>
      </c>
      <c r="D93">
        <v>8.4600000000000009</v>
      </c>
      <c r="E93">
        <v>6.63</v>
      </c>
      <c r="F93">
        <v>6.63</v>
      </c>
      <c r="G93" t="s">
        <v>34</v>
      </c>
      <c r="H93" s="87">
        <v>45031</v>
      </c>
      <c r="I93" s="87">
        <v>45036</v>
      </c>
      <c r="L93" s="37">
        <f>IF(G93="NSFC",F93*'Master Pengamatan'!$H$14,F92*'Master Pengamatan'!$H$15)</f>
        <v>430336.11111111118</v>
      </c>
      <c r="M93" s="37">
        <f t="shared" si="4"/>
        <v>430336.11111111118</v>
      </c>
      <c r="O93" t="str">
        <f t="shared" si="3"/>
        <v>PG1NSFC0423</v>
      </c>
    </row>
    <row r="94" spans="2:15" x14ac:dyDescent="0.35">
      <c r="B94" s="84" t="s">
        <v>32</v>
      </c>
      <c r="C94" s="86" t="s">
        <v>156</v>
      </c>
      <c r="D94">
        <v>10.52</v>
      </c>
      <c r="E94">
        <v>8.3000000000000007</v>
      </c>
      <c r="F94">
        <v>8.3000000000000007</v>
      </c>
      <c r="G94" t="s">
        <v>37</v>
      </c>
      <c r="H94" s="87">
        <v>45032</v>
      </c>
      <c r="I94" s="87">
        <v>45037</v>
      </c>
      <c r="L94" s="37">
        <f>IF(G94="NSFC",F94*'Master Pengamatan'!$H$14,F93*'Master Pengamatan'!$H$15)</f>
        <v>198408.88888888891</v>
      </c>
      <c r="M94" s="37">
        <f t="shared" si="4"/>
        <v>198408.88888888891</v>
      </c>
      <c r="O94" t="str">
        <f t="shared" si="3"/>
        <v>PG1NSSC0423</v>
      </c>
    </row>
    <row r="95" spans="2:15" x14ac:dyDescent="0.35">
      <c r="B95" s="84" t="s">
        <v>32</v>
      </c>
      <c r="C95" s="86" t="s">
        <v>157</v>
      </c>
      <c r="D95">
        <v>12.2</v>
      </c>
      <c r="E95">
        <v>9.58</v>
      </c>
      <c r="F95">
        <v>9.58</v>
      </c>
      <c r="G95" t="s">
        <v>34</v>
      </c>
      <c r="H95" s="87">
        <v>45033</v>
      </c>
      <c r="I95" s="87">
        <v>45038</v>
      </c>
      <c r="L95" s="37">
        <f>IF(G95="NSFC",F95*'Master Pengamatan'!$H$14,F94*'Master Pengamatan'!$H$15)</f>
        <v>621812.96296296304</v>
      </c>
      <c r="M95" s="37">
        <f t="shared" si="4"/>
        <v>621812.96296296304</v>
      </c>
      <c r="O95" t="str">
        <f t="shared" si="3"/>
        <v>PG1NSFC0423</v>
      </c>
    </row>
    <row r="96" spans="2:15" x14ac:dyDescent="0.35">
      <c r="B96" s="84" t="s">
        <v>32</v>
      </c>
      <c r="C96" s="86" t="s">
        <v>158</v>
      </c>
      <c r="D96">
        <v>6.2</v>
      </c>
      <c r="E96">
        <v>4.9000000000000004</v>
      </c>
      <c r="F96">
        <v>4.9000000000000004</v>
      </c>
      <c r="G96" t="s">
        <v>37</v>
      </c>
      <c r="H96" s="87">
        <v>45033</v>
      </c>
      <c r="I96" s="87">
        <v>45038</v>
      </c>
      <c r="L96" s="37">
        <f>IF(G96="NSFC",F96*'Master Pengamatan'!$H$14,F95*'Master Pengamatan'!$H$15)</f>
        <v>286690.37037037039</v>
      </c>
      <c r="M96" s="37">
        <f t="shared" si="4"/>
        <v>286690.37037037039</v>
      </c>
      <c r="O96" t="str">
        <f t="shared" si="3"/>
        <v>PG1NSSC0423</v>
      </c>
    </row>
    <row r="97" spans="2:15" x14ac:dyDescent="0.35">
      <c r="B97" s="84" t="s">
        <v>32</v>
      </c>
      <c r="C97" s="86" t="s">
        <v>159</v>
      </c>
      <c r="D97">
        <v>14.24</v>
      </c>
      <c r="E97">
        <v>11.22</v>
      </c>
      <c r="F97">
        <v>11.22</v>
      </c>
      <c r="G97" t="s">
        <v>34</v>
      </c>
      <c r="H97" s="87">
        <v>45034</v>
      </c>
      <c r="I97" s="87">
        <v>45039</v>
      </c>
      <c r="L97" s="37">
        <f>IF(G97="NSFC",F97*'Master Pengamatan'!$H$14,F96*'Master Pengamatan'!$H$15)</f>
        <v>728261.11111111124</v>
      </c>
      <c r="M97" s="37">
        <f t="shared" si="4"/>
        <v>728261.11111111124</v>
      </c>
      <c r="O97" t="str">
        <f t="shared" si="3"/>
        <v>PG1NSFC0423</v>
      </c>
    </row>
    <row r="98" spans="2:15" x14ac:dyDescent="0.35">
      <c r="B98" s="84" t="s">
        <v>32</v>
      </c>
      <c r="C98" s="86" t="s">
        <v>160</v>
      </c>
      <c r="D98">
        <v>12.98</v>
      </c>
      <c r="E98">
        <v>12.98</v>
      </c>
      <c r="F98">
        <v>12.98</v>
      </c>
      <c r="G98" t="s">
        <v>37</v>
      </c>
      <c r="H98" s="87">
        <v>45034</v>
      </c>
      <c r="I98" s="87">
        <v>45039</v>
      </c>
      <c r="L98" s="37">
        <f>IF(G98="NSFC",F98*'Master Pengamatan'!$H$14,F97*'Master Pengamatan'!$H$15)</f>
        <v>335768.88888888893</v>
      </c>
      <c r="M98" s="37">
        <f t="shared" si="4"/>
        <v>335768.88888888893</v>
      </c>
      <c r="O98" t="str">
        <f t="shared" si="3"/>
        <v>PG1NSSC0423</v>
      </c>
    </row>
    <row r="99" spans="2:15" x14ac:dyDescent="0.35">
      <c r="B99" s="84" t="s">
        <v>32</v>
      </c>
      <c r="C99" s="86" t="s">
        <v>161</v>
      </c>
      <c r="D99">
        <v>10.74</v>
      </c>
      <c r="E99">
        <v>8.44</v>
      </c>
      <c r="F99">
        <v>8.44</v>
      </c>
      <c r="G99" t="s">
        <v>37</v>
      </c>
      <c r="H99" s="87">
        <v>45043</v>
      </c>
      <c r="I99" s="87">
        <v>45048</v>
      </c>
      <c r="L99" s="37">
        <f>IF(G99="NSFC",F99*'Master Pengamatan'!$H$14,F98*'Master Pengamatan'!$H$15)</f>
        <v>388438.51851851854</v>
      </c>
      <c r="M99" s="37">
        <f t="shared" si="4"/>
        <v>388438.51851851854</v>
      </c>
      <c r="O99" t="str">
        <f t="shared" si="3"/>
        <v>PG1NSSC0423</v>
      </c>
    </row>
    <row r="100" spans="2:15" x14ac:dyDescent="0.35">
      <c r="B100" s="84" t="s">
        <v>32</v>
      </c>
      <c r="C100" s="86" t="s">
        <v>162</v>
      </c>
      <c r="D100">
        <v>8.2799999999999994</v>
      </c>
      <c r="E100">
        <v>6.41</v>
      </c>
      <c r="F100">
        <v>6.41</v>
      </c>
      <c r="G100" t="s">
        <v>34</v>
      </c>
      <c r="H100" s="87">
        <v>45044</v>
      </c>
      <c r="I100" s="87">
        <v>45049</v>
      </c>
      <c r="L100" s="37">
        <f>IF(G100="NSFC",F100*'Master Pengamatan'!$H$14,F99*'Master Pengamatan'!$H$15)</f>
        <v>416056.48148148152</v>
      </c>
      <c r="M100" s="37">
        <f t="shared" si="4"/>
        <v>416056.48148148152</v>
      </c>
      <c r="O100" t="str">
        <f t="shared" si="3"/>
        <v>PG1NSFC0423</v>
      </c>
    </row>
    <row r="101" spans="2:15" x14ac:dyDescent="0.35">
      <c r="B101" s="84" t="s">
        <v>32</v>
      </c>
      <c r="C101" s="86" t="s">
        <v>163</v>
      </c>
      <c r="D101">
        <v>12.15</v>
      </c>
      <c r="E101">
        <v>9.68</v>
      </c>
      <c r="F101">
        <v>9.68</v>
      </c>
      <c r="G101" t="s">
        <v>34</v>
      </c>
      <c r="H101" s="87">
        <v>45045</v>
      </c>
      <c r="I101" s="87">
        <v>45050</v>
      </c>
      <c r="L101" s="37">
        <f>IF(G101="NSFC",F101*'Master Pengamatan'!$H$14,F100*'Master Pengamatan'!$H$15)</f>
        <v>628303.70370370382</v>
      </c>
      <c r="M101" s="37">
        <f t="shared" si="4"/>
        <v>628303.70370370382</v>
      </c>
      <c r="O101" t="str">
        <f t="shared" si="3"/>
        <v>PG1NSFC0423</v>
      </c>
    </row>
    <row r="102" spans="2:15" x14ac:dyDescent="0.35">
      <c r="B102" s="84" t="s">
        <v>32</v>
      </c>
      <c r="C102" s="86" t="s">
        <v>164</v>
      </c>
      <c r="D102">
        <v>6.7</v>
      </c>
      <c r="E102">
        <v>5.23</v>
      </c>
      <c r="F102">
        <v>5.23</v>
      </c>
      <c r="G102" t="s">
        <v>34</v>
      </c>
      <c r="H102" s="87">
        <v>45045</v>
      </c>
      <c r="I102" s="87">
        <v>45050</v>
      </c>
      <c r="L102" s="37">
        <f>IF(G102="NSFC",F102*'Master Pengamatan'!$H$14,F101*'Master Pengamatan'!$H$15)</f>
        <v>339465.74074074079</v>
      </c>
      <c r="M102" s="37">
        <f t="shared" si="4"/>
        <v>339465.74074074079</v>
      </c>
      <c r="O102" t="str">
        <f t="shared" si="3"/>
        <v>PG1NSFC0423</v>
      </c>
    </row>
    <row r="103" spans="2:15" x14ac:dyDescent="0.35">
      <c r="B103" s="84" t="s">
        <v>32</v>
      </c>
      <c r="C103" s="86" t="s">
        <v>165</v>
      </c>
      <c r="D103">
        <v>16.53</v>
      </c>
      <c r="E103">
        <v>13.18</v>
      </c>
      <c r="F103">
        <v>13.18</v>
      </c>
      <c r="G103" t="s">
        <v>34</v>
      </c>
      <c r="H103" s="87">
        <v>45047</v>
      </c>
      <c r="I103" s="87">
        <v>45052</v>
      </c>
      <c r="L103" s="37">
        <f>IF(G103="NSFC",F103*'Master Pengamatan'!$H$14,F102*'Master Pengamatan'!$H$15)</f>
        <v>855479.62962962978</v>
      </c>
      <c r="M103" s="37">
        <f t="shared" si="4"/>
        <v>855479.62962962978</v>
      </c>
      <c r="O103" t="str">
        <f t="shared" si="3"/>
        <v>PG1NSFC0523</v>
      </c>
    </row>
    <row r="104" spans="2:15" x14ac:dyDescent="0.35">
      <c r="B104" s="84" t="s">
        <v>32</v>
      </c>
      <c r="C104" s="86" t="s">
        <v>166</v>
      </c>
      <c r="D104">
        <v>8.4</v>
      </c>
      <c r="E104">
        <v>6.75</v>
      </c>
      <c r="F104">
        <v>6.75</v>
      </c>
      <c r="G104" t="s">
        <v>34</v>
      </c>
      <c r="H104" s="87">
        <v>45051</v>
      </c>
      <c r="I104" s="87">
        <v>45056</v>
      </c>
      <c r="L104" s="37">
        <f>IF(G104="NSFC",F104*'Master Pengamatan'!$H$14,F103*'Master Pengamatan'!$H$15)</f>
        <v>438125.00000000006</v>
      </c>
      <c r="M104" s="37">
        <f t="shared" si="4"/>
        <v>438125.00000000006</v>
      </c>
      <c r="O104" t="str">
        <f t="shared" si="3"/>
        <v>PG1NSFC0523</v>
      </c>
    </row>
    <row r="105" spans="2:15" x14ac:dyDescent="0.35">
      <c r="B105" s="84" t="s">
        <v>32</v>
      </c>
      <c r="C105" s="86" t="s">
        <v>167</v>
      </c>
      <c r="D105">
        <v>5.9</v>
      </c>
      <c r="E105">
        <v>4.62</v>
      </c>
      <c r="F105">
        <v>4.62</v>
      </c>
      <c r="G105" t="s">
        <v>34</v>
      </c>
      <c r="H105" s="87">
        <v>45052</v>
      </c>
      <c r="I105" s="87">
        <v>45057</v>
      </c>
      <c r="L105" s="37">
        <f>IF(G105="NSFC",F105*'Master Pengamatan'!$H$14,F104*'Master Pengamatan'!$H$15)</f>
        <v>299872.22222222225</v>
      </c>
      <c r="M105" s="37">
        <f t="shared" si="4"/>
        <v>299872.22222222225</v>
      </c>
      <c r="O105" t="str">
        <f t="shared" si="3"/>
        <v>PG1NSFC0523</v>
      </c>
    </row>
    <row r="106" spans="2:15" x14ac:dyDescent="0.35">
      <c r="B106" s="84" t="s">
        <v>32</v>
      </c>
      <c r="C106" s="86" t="s">
        <v>168</v>
      </c>
      <c r="D106">
        <v>5.43</v>
      </c>
      <c r="E106">
        <v>4.28</v>
      </c>
      <c r="F106">
        <v>4.28</v>
      </c>
      <c r="G106" t="s">
        <v>34</v>
      </c>
      <c r="H106" s="87">
        <v>45052</v>
      </c>
      <c r="I106" s="87">
        <v>45057</v>
      </c>
      <c r="L106" s="37">
        <f>IF(G106="NSFC",F106*'Master Pengamatan'!$H$14,F105*'Master Pengamatan'!$H$15)</f>
        <v>277803.70370370377</v>
      </c>
      <c r="M106" s="37">
        <f t="shared" si="4"/>
        <v>277803.70370370377</v>
      </c>
      <c r="O106" t="str">
        <f t="shared" si="3"/>
        <v>PG1NSFC0523</v>
      </c>
    </row>
    <row r="107" spans="2:15" x14ac:dyDescent="0.35">
      <c r="B107" s="84" t="s">
        <v>32</v>
      </c>
      <c r="C107" s="86" t="s">
        <v>169</v>
      </c>
      <c r="D107">
        <v>22.46</v>
      </c>
      <c r="E107">
        <v>17.91</v>
      </c>
      <c r="F107">
        <v>17.91</v>
      </c>
      <c r="G107" t="s">
        <v>37</v>
      </c>
      <c r="H107" s="87">
        <v>45055</v>
      </c>
      <c r="I107" s="87">
        <v>45060</v>
      </c>
      <c r="L107" s="37">
        <f>IF(G107="NSFC",F107*'Master Pengamatan'!$H$14,F106*'Master Pengamatan'!$H$15)</f>
        <v>128082.96296296298</v>
      </c>
      <c r="M107" s="37">
        <f t="shared" si="4"/>
        <v>128082.96296296298</v>
      </c>
      <c r="O107" t="str">
        <f t="shared" si="3"/>
        <v>PG1NSSC0523</v>
      </c>
    </row>
    <row r="108" spans="2:15" x14ac:dyDescent="0.35">
      <c r="B108" s="84" t="s">
        <v>32</v>
      </c>
      <c r="C108" s="86" t="s">
        <v>170</v>
      </c>
      <c r="D108">
        <v>9.66</v>
      </c>
      <c r="E108">
        <v>7.7</v>
      </c>
      <c r="F108">
        <v>7.7</v>
      </c>
      <c r="G108" t="s">
        <v>34</v>
      </c>
      <c r="H108" s="87">
        <v>45057</v>
      </c>
      <c r="I108" s="87">
        <v>45062</v>
      </c>
      <c r="L108" s="37">
        <f>IF(G108="NSFC",F108*'Master Pengamatan'!$H$14,F107*'Master Pengamatan'!$H$15)</f>
        <v>499787.03703703714</v>
      </c>
      <c r="M108" s="37">
        <f t="shared" si="4"/>
        <v>499787.03703703714</v>
      </c>
      <c r="O108" t="str">
        <f t="shared" si="3"/>
        <v>PG1NSFC0523</v>
      </c>
    </row>
    <row r="109" spans="2:15" x14ac:dyDescent="0.35">
      <c r="B109" s="84" t="s">
        <v>32</v>
      </c>
      <c r="C109" s="86" t="s">
        <v>171</v>
      </c>
      <c r="D109">
        <v>10.039999999999999</v>
      </c>
      <c r="E109">
        <v>8.1199999999999992</v>
      </c>
      <c r="F109">
        <v>8.1199999999999992</v>
      </c>
      <c r="G109" t="s">
        <v>34</v>
      </c>
      <c r="H109" s="87">
        <v>45057</v>
      </c>
      <c r="I109" s="87">
        <v>45062</v>
      </c>
      <c r="L109" s="37">
        <f>IF(G109="NSFC",F109*'Master Pengamatan'!$H$14,F108*'Master Pengamatan'!$H$15)</f>
        <v>527048.1481481482</v>
      </c>
      <c r="M109" s="37">
        <f t="shared" si="4"/>
        <v>527048.1481481482</v>
      </c>
      <c r="O109" t="str">
        <f t="shared" si="3"/>
        <v>PG1NSFC0523</v>
      </c>
    </row>
    <row r="110" spans="2:15" x14ac:dyDescent="0.35">
      <c r="B110" s="84" t="s">
        <v>32</v>
      </c>
      <c r="C110" s="86" t="s">
        <v>172</v>
      </c>
      <c r="D110">
        <v>8.16</v>
      </c>
      <c r="E110">
        <v>6.48</v>
      </c>
      <c r="F110">
        <v>6.48</v>
      </c>
      <c r="G110" t="s">
        <v>37</v>
      </c>
      <c r="H110" s="87">
        <v>45058</v>
      </c>
      <c r="I110" s="87">
        <v>45063</v>
      </c>
      <c r="L110" s="37">
        <f>IF(G110="NSFC",F110*'Master Pengamatan'!$H$14,F109*'Master Pengamatan'!$H$15)</f>
        <v>242998.51851851851</v>
      </c>
      <c r="M110" s="37">
        <f t="shared" si="4"/>
        <v>242998.51851851851</v>
      </c>
      <c r="O110" t="str">
        <f t="shared" si="3"/>
        <v>PG1NSSC0523</v>
      </c>
    </row>
    <row r="111" spans="2:15" x14ac:dyDescent="0.35">
      <c r="B111" s="84" t="s">
        <v>32</v>
      </c>
      <c r="C111" s="86" t="s">
        <v>173</v>
      </c>
      <c r="D111">
        <v>13.42</v>
      </c>
      <c r="E111">
        <v>10.52</v>
      </c>
      <c r="F111">
        <v>10.52</v>
      </c>
      <c r="G111" t="s">
        <v>34</v>
      </c>
      <c r="H111" s="87">
        <v>45060</v>
      </c>
      <c r="I111" s="87">
        <v>45065</v>
      </c>
      <c r="L111" s="37">
        <f>IF(G111="NSFC",F111*'Master Pengamatan'!$H$14,F110*'Master Pengamatan'!$H$15)</f>
        <v>682825.92592592596</v>
      </c>
      <c r="M111" s="37">
        <f t="shared" si="4"/>
        <v>682825.92592592596</v>
      </c>
      <c r="O111" t="str">
        <f t="shared" si="3"/>
        <v>PG1NSFC0523</v>
      </c>
    </row>
    <row r="112" spans="2:15" x14ac:dyDescent="0.35">
      <c r="B112" s="84" t="s">
        <v>32</v>
      </c>
      <c r="C112" s="86" t="s">
        <v>174</v>
      </c>
      <c r="D112">
        <v>9.9</v>
      </c>
      <c r="E112">
        <v>7.86</v>
      </c>
      <c r="F112">
        <v>7.86</v>
      </c>
      <c r="G112" t="s">
        <v>37</v>
      </c>
      <c r="H112" s="87">
        <v>45060</v>
      </c>
      <c r="I112" s="87">
        <v>45065</v>
      </c>
      <c r="L112" s="37">
        <f>IF(G112="NSFC",F112*'Master Pengamatan'!$H$14,F111*'Master Pengamatan'!$H$15)</f>
        <v>314820.74074074073</v>
      </c>
      <c r="M112" s="37">
        <f t="shared" si="4"/>
        <v>314820.74074074073</v>
      </c>
      <c r="O112" t="str">
        <f t="shared" si="3"/>
        <v>PG1NSSC0523</v>
      </c>
    </row>
    <row r="113" spans="2:15" x14ac:dyDescent="0.35">
      <c r="B113" s="84" t="s">
        <v>32</v>
      </c>
      <c r="C113" s="86" t="s">
        <v>175</v>
      </c>
      <c r="D113">
        <v>13.27</v>
      </c>
      <c r="E113">
        <v>10.14</v>
      </c>
      <c r="F113">
        <v>10.14</v>
      </c>
      <c r="G113" t="s">
        <v>34</v>
      </c>
      <c r="H113" s="87">
        <v>45062</v>
      </c>
      <c r="I113" s="87">
        <v>45067</v>
      </c>
      <c r="L113" s="37">
        <f>IF(G113="NSFC",F113*'Master Pengamatan'!$H$14,F112*'Master Pengamatan'!$H$15)</f>
        <v>658161.11111111124</v>
      </c>
      <c r="M113" s="37">
        <f t="shared" si="4"/>
        <v>658161.11111111124</v>
      </c>
      <c r="O113" t="str">
        <f t="shared" si="3"/>
        <v>PG1NSFC0523</v>
      </c>
    </row>
    <row r="114" spans="2:15" x14ac:dyDescent="0.35">
      <c r="B114" s="84" t="s">
        <v>32</v>
      </c>
      <c r="C114" s="86" t="s">
        <v>176</v>
      </c>
      <c r="D114">
        <v>7.66</v>
      </c>
      <c r="E114">
        <v>6.13</v>
      </c>
      <c r="F114">
        <v>6.13</v>
      </c>
      <c r="G114" t="s">
        <v>34</v>
      </c>
      <c r="H114" s="87">
        <v>45064</v>
      </c>
      <c r="I114" s="87">
        <v>45069</v>
      </c>
      <c r="L114" s="37">
        <f>IF(G114="NSFC",F114*'Master Pengamatan'!$H$14,F113*'Master Pengamatan'!$H$15)</f>
        <v>397882.40740740747</v>
      </c>
      <c r="M114" s="37">
        <f t="shared" si="4"/>
        <v>397882.40740740747</v>
      </c>
      <c r="O114" t="str">
        <f t="shared" si="3"/>
        <v>PG1NSFC0523</v>
      </c>
    </row>
    <row r="115" spans="2:15" x14ac:dyDescent="0.35">
      <c r="B115" s="84" t="s">
        <v>32</v>
      </c>
      <c r="C115" s="86" t="s">
        <v>177</v>
      </c>
      <c r="D115">
        <v>11.64</v>
      </c>
      <c r="E115">
        <v>9.16</v>
      </c>
      <c r="F115">
        <v>9.16</v>
      </c>
      <c r="G115" t="s">
        <v>34</v>
      </c>
      <c r="H115" s="87">
        <v>45065</v>
      </c>
      <c r="I115" s="87">
        <v>45070</v>
      </c>
      <c r="L115" s="37">
        <f>IF(G115="NSFC",F115*'Master Pengamatan'!$H$14,F114*'Master Pengamatan'!$H$15)</f>
        <v>594551.85185185191</v>
      </c>
      <c r="M115" s="37">
        <f t="shared" si="4"/>
        <v>594551.85185185191</v>
      </c>
      <c r="O115" t="str">
        <f t="shared" si="3"/>
        <v>PG1NSFC0523</v>
      </c>
    </row>
    <row r="116" spans="2:15" x14ac:dyDescent="0.35">
      <c r="B116" s="84" t="s">
        <v>32</v>
      </c>
      <c r="C116" s="86" t="s">
        <v>178</v>
      </c>
      <c r="D116">
        <v>13.8</v>
      </c>
      <c r="E116">
        <v>10.9</v>
      </c>
      <c r="F116">
        <v>10.9</v>
      </c>
      <c r="G116" t="s">
        <v>37</v>
      </c>
      <c r="H116" s="87">
        <v>45067</v>
      </c>
      <c r="I116" s="87">
        <v>45072</v>
      </c>
      <c r="L116" s="37">
        <f>IF(G116="NSFC",F116*'Master Pengamatan'!$H$14,F115*'Master Pengamatan'!$H$15)</f>
        <v>274121.48148148152</v>
      </c>
      <c r="M116" s="37">
        <f t="shared" si="4"/>
        <v>274121.48148148152</v>
      </c>
      <c r="O116" t="str">
        <f t="shared" si="3"/>
        <v>PG1NSSC0523</v>
      </c>
    </row>
    <row r="117" spans="2:15" x14ac:dyDescent="0.35">
      <c r="B117" s="84" t="s">
        <v>32</v>
      </c>
      <c r="C117" s="86" t="s">
        <v>179</v>
      </c>
      <c r="D117">
        <v>12.71</v>
      </c>
      <c r="E117">
        <v>10.18</v>
      </c>
      <c r="F117">
        <v>10.18</v>
      </c>
      <c r="G117" t="s">
        <v>37</v>
      </c>
      <c r="H117" s="87">
        <v>45067</v>
      </c>
      <c r="I117" s="87">
        <v>45072</v>
      </c>
      <c r="L117" s="37">
        <f>IF(G117="NSFC",F117*'Master Pengamatan'!$H$14,F116*'Master Pengamatan'!$H$15)</f>
        <v>326192.59259259264</v>
      </c>
      <c r="M117" s="37">
        <f t="shared" si="4"/>
        <v>326192.59259259264</v>
      </c>
      <c r="O117" t="str">
        <f t="shared" si="3"/>
        <v>PG1NSSC0523</v>
      </c>
    </row>
    <row r="118" spans="2:15" x14ac:dyDescent="0.35">
      <c r="B118" s="84" t="s">
        <v>32</v>
      </c>
      <c r="C118" s="86" t="s">
        <v>180</v>
      </c>
      <c r="D118">
        <v>11.58</v>
      </c>
      <c r="E118">
        <v>9.2799999999999994</v>
      </c>
      <c r="F118">
        <v>9.2799999999999994</v>
      </c>
      <c r="G118" t="s">
        <v>37</v>
      </c>
      <c r="H118" s="87">
        <v>45069</v>
      </c>
      <c r="I118" s="87">
        <v>45074</v>
      </c>
      <c r="L118" s="37">
        <f>IF(G118="NSFC",F118*'Master Pengamatan'!$H$14,F117*'Master Pengamatan'!$H$15)</f>
        <v>304645.92592592596</v>
      </c>
      <c r="M118" s="37">
        <f t="shared" si="4"/>
        <v>304645.92592592596</v>
      </c>
      <c r="O118" t="str">
        <f t="shared" si="3"/>
        <v>PG1NSSC0523</v>
      </c>
    </row>
    <row r="119" spans="2:15" x14ac:dyDescent="0.35">
      <c r="B119" s="84" t="s">
        <v>32</v>
      </c>
      <c r="C119" s="86" t="s">
        <v>181</v>
      </c>
      <c r="D119">
        <v>16.329999999999998</v>
      </c>
      <c r="E119">
        <v>13.02</v>
      </c>
      <c r="F119">
        <v>13.02</v>
      </c>
      <c r="G119" t="s">
        <v>37</v>
      </c>
      <c r="H119" s="87">
        <v>45069</v>
      </c>
      <c r="I119" s="87">
        <v>45074</v>
      </c>
      <c r="L119" s="37">
        <f>IF(G119="NSFC",F119*'Master Pengamatan'!$H$14,F118*'Master Pengamatan'!$H$15)</f>
        <v>277712.59259259258</v>
      </c>
      <c r="M119" s="37">
        <f t="shared" si="4"/>
        <v>277712.59259259258</v>
      </c>
      <c r="O119" t="str">
        <f t="shared" si="3"/>
        <v>PG1NSSC0523</v>
      </c>
    </row>
    <row r="120" spans="2:15" x14ac:dyDescent="0.35">
      <c r="B120" s="84" t="s">
        <v>32</v>
      </c>
      <c r="C120" s="86" t="s">
        <v>182</v>
      </c>
      <c r="D120">
        <v>4.95</v>
      </c>
      <c r="E120">
        <v>3.93</v>
      </c>
      <c r="F120">
        <v>3.93</v>
      </c>
      <c r="G120" t="s">
        <v>37</v>
      </c>
      <c r="H120" s="87">
        <v>45070</v>
      </c>
      <c r="I120" s="87">
        <v>45075</v>
      </c>
      <c r="L120" s="37">
        <f>IF(G120="NSFC",F120*'Master Pengamatan'!$H$14,F119*'Master Pengamatan'!$H$15)</f>
        <v>389635.55555555556</v>
      </c>
      <c r="M120" s="37">
        <f t="shared" si="4"/>
        <v>389635.55555555556</v>
      </c>
      <c r="O120" t="str">
        <f t="shared" si="3"/>
        <v>PG1NSSC0523</v>
      </c>
    </row>
    <row r="121" spans="2:15" x14ac:dyDescent="0.35">
      <c r="B121" s="84" t="s">
        <v>32</v>
      </c>
      <c r="C121" s="86" t="s">
        <v>183</v>
      </c>
      <c r="D121">
        <v>10.95</v>
      </c>
      <c r="E121">
        <v>8.7799999999999994</v>
      </c>
      <c r="F121">
        <v>8.7799999999999994</v>
      </c>
      <c r="G121" t="s">
        <v>37</v>
      </c>
      <c r="H121" s="87">
        <v>45070</v>
      </c>
      <c r="I121" s="87">
        <v>45075</v>
      </c>
      <c r="L121" s="37">
        <f>IF(G121="NSFC",F121*'Master Pengamatan'!$H$14,F120*'Master Pengamatan'!$H$15)</f>
        <v>117608.88888888891</v>
      </c>
      <c r="M121" s="37">
        <f t="shared" si="4"/>
        <v>117608.88888888891</v>
      </c>
      <c r="O121" t="str">
        <f t="shared" si="3"/>
        <v>PG1NSSC0523</v>
      </c>
    </row>
    <row r="122" spans="2:15" x14ac:dyDescent="0.35">
      <c r="B122" s="84" t="s">
        <v>32</v>
      </c>
      <c r="C122" s="86" t="s">
        <v>184</v>
      </c>
      <c r="D122">
        <v>6.03</v>
      </c>
      <c r="E122">
        <v>4.7699999999999996</v>
      </c>
      <c r="F122">
        <v>4.7699999999999996</v>
      </c>
      <c r="G122" t="s">
        <v>37</v>
      </c>
      <c r="H122" s="87">
        <v>45070</v>
      </c>
      <c r="I122" s="87">
        <v>45075</v>
      </c>
      <c r="L122" s="37">
        <f>IF(G122="NSFC",F122*'Master Pengamatan'!$H$14,F121*'Master Pengamatan'!$H$15)</f>
        <v>262749.62962962961</v>
      </c>
      <c r="M122" s="37">
        <f t="shared" si="4"/>
        <v>262749.62962962961</v>
      </c>
      <c r="O122" t="str">
        <f t="shared" si="3"/>
        <v>PG1NSSC0523</v>
      </c>
    </row>
    <row r="123" spans="2:15" x14ac:dyDescent="0.35">
      <c r="B123" s="84" t="s">
        <v>32</v>
      </c>
      <c r="C123" s="86" t="s">
        <v>185</v>
      </c>
      <c r="D123">
        <v>8.58</v>
      </c>
      <c r="E123">
        <v>6.78</v>
      </c>
      <c r="F123">
        <v>6.78</v>
      </c>
      <c r="G123" t="s">
        <v>37</v>
      </c>
      <c r="H123" s="87">
        <v>45071</v>
      </c>
      <c r="I123" s="87">
        <v>45076</v>
      </c>
      <c r="L123" s="37">
        <f>IF(G123="NSFC",F123*'Master Pengamatan'!$H$14,F122*'Master Pengamatan'!$H$15)</f>
        <v>142746.66666666666</v>
      </c>
      <c r="M123" s="37">
        <f t="shared" si="4"/>
        <v>142746.66666666666</v>
      </c>
      <c r="O123" t="str">
        <f t="shared" si="3"/>
        <v>PG1NSSC0523</v>
      </c>
    </row>
    <row r="124" spans="2:15" x14ac:dyDescent="0.35">
      <c r="B124" s="84" t="s">
        <v>32</v>
      </c>
      <c r="C124" s="86" t="s">
        <v>186</v>
      </c>
      <c r="D124">
        <v>7.13</v>
      </c>
      <c r="E124">
        <v>5.73</v>
      </c>
      <c r="F124">
        <v>5.73</v>
      </c>
      <c r="G124" t="s">
        <v>34</v>
      </c>
      <c r="H124" s="87">
        <v>45074</v>
      </c>
      <c r="I124" s="87">
        <v>45079</v>
      </c>
      <c r="L124" s="37">
        <f>IF(G124="NSFC",F124*'Master Pengamatan'!$H$14,F123*'Master Pengamatan'!$H$15)</f>
        <v>371919.4444444445</v>
      </c>
      <c r="M124" s="37">
        <f t="shared" si="4"/>
        <v>371919.4444444445</v>
      </c>
      <c r="O124" t="str">
        <f t="shared" si="3"/>
        <v>PG1NSFC0523</v>
      </c>
    </row>
    <row r="125" spans="2:15" x14ac:dyDescent="0.35">
      <c r="B125" s="84" t="s">
        <v>32</v>
      </c>
      <c r="C125" s="86" t="s">
        <v>187</v>
      </c>
      <c r="D125">
        <v>11.45</v>
      </c>
      <c r="E125">
        <v>9.09</v>
      </c>
      <c r="F125">
        <v>9.09</v>
      </c>
      <c r="G125" t="s">
        <v>34</v>
      </c>
      <c r="H125" s="87">
        <v>45074</v>
      </c>
      <c r="I125" s="87">
        <v>45079</v>
      </c>
      <c r="L125" s="37">
        <f>IF(G125="NSFC",F125*'Master Pengamatan'!$H$14,F124*'Master Pengamatan'!$H$15)</f>
        <v>590008.33333333337</v>
      </c>
      <c r="M125" s="37">
        <f t="shared" si="4"/>
        <v>590008.33333333337</v>
      </c>
      <c r="O125" t="str">
        <f t="shared" si="3"/>
        <v>PG1NSFC0523</v>
      </c>
    </row>
    <row r="126" spans="2:15" x14ac:dyDescent="0.35">
      <c r="B126" s="84" t="s">
        <v>32</v>
      </c>
      <c r="C126" s="86" t="s">
        <v>188</v>
      </c>
      <c r="D126">
        <v>19.8</v>
      </c>
      <c r="E126">
        <v>15.96</v>
      </c>
      <c r="F126">
        <v>15.96</v>
      </c>
      <c r="G126" t="s">
        <v>37</v>
      </c>
      <c r="H126" s="87">
        <v>45074</v>
      </c>
      <c r="I126" s="87">
        <v>45079</v>
      </c>
      <c r="L126" s="37">
        <f>IF(G126="NSFC",F126*'Master Pengamatan'!$H$14,F125*'Master Pengamatan'!$H$15)</f>
        <v>272026.66666666669</v>
      </c>
      <c r="M126" s="37">
        <f t="shared" si="4"/>
        <v>272026.66666666669</v>
      </c>
      <c r="O126" t="str">
        <f t="shared" si="3"/>
        <v>PG1NSSC0523</v>
      </c>
    </row>
    <row r="127" spans="2:15" x14ac:dyDescent="0.35">
      <c r="B127" s="84" t="s">
        <v>32</v>
      </c>
      <c r="C127" s="86" t="s">
        <v>189</v>
      </c>
      <c r="D127">
        <v>10.94</v>
      </c>
      <c r="E127">
        <v>8.8699999999999992</v>
      </c>
      <c r="F127">
        <v>8.8699999999999992</v>
      </c>
      <c r="G127" t="s">
        <v>37</v>
      </c>
      <c r="H127" s="87">
        <v>45076</v>
      </c>
      <c r="I127" s="87">
        <v>45081</v>
      </c>
      <c r="L127" s="37">
        <f>IF(G127="NSFC",F127*'Master Pengamatan'!$H$14,F126*'Master Pengamatan'!$H$15)</f>
        <v>477617.77777777781</v>
      </c>
      <c r="M127" s="37">
        <f t="shared" si="4"/>
        <v>477617.77777777781</v>
      </c>
      <c r="O127" t="str">
        <f t="shared" si="3"/>
        <v>PG1NSSC0523</v>
      </c>
    </row>
    <row r="128" spans="2:15" x14ac:dyDescent="0.35">
      <c r="B128" s="84" t="s">
        <v>32</v>
      </c>
      <c r="C128" s="86" t="s">
        <v>190</v>
      </c>
      <c r="D128">
        <v>8.92</v>
      </c>
      <c r="E128">
        <v>7.14</v>
      </c>
      <c r="F128">
        <v>7.14</v>
      </c>
      <c r="G128" t="s">
        <v>37</v>
      </c>
      <c r="H128" s="87">
        <v>45077</v>
      </c>
      <c r="I128" s="87">
        <v>45082</v>
      </c>
      <c r="L128" s="37">
        <f>IF(G128="NSFC",F128*'Master Pengamatan'!$H$14,F127*'Master Pengamatan'!$H$15)</f>
        <v>265442.96296296298</v>
      </c>
      <c r="M128" s="37">
        <f t="shared" si="4"/>
        <v>265442.96296296298</v>
      </c>
      <c r="O128" t="str">
        <f t="shared" si="3"/>
        <v>PG1NSSC0523</v>
      </c>
    </row>
    <row r="129" spans="2:15" x14ac:dyDescent="0.35">
      <c r="B129" s="84" t="s">
        <v>32</v>
      </c>
      <c r="C129" s="86" t="s">
        <v>191</v>
      </c>
      <c r="D129">
        <v>7.78</v>
      </c>
      <c r="E129">
        <v>6.13</v>
      </c>
      <c r="F129">
        <v>6.13</v>
      </c>
      <c r="G129" t="s">
        <v>37</v>
      </c>
      <c r="H129" s="87">
        <v>45077</v>
      </c>
      <c r="I129" s="87">
        <v>45082</v>
      </c>
      <c r="L129" s="37">
        <f>IF(G129="NSFC",F129*'Master Pengamatan'!$H$14,F128*'Master Pengamatan'!$H$15)</f>
        <v>213671.11111111109</v>
      </c>
      <c r="M129" s="37">
        <f t="shared" si="4"/>
        <v>213671.11111111109</v>
      </c>
      <c r="O129" t="str">
        <f t="shared" si="3"/>
        <v>PG1NSSC0523</v>
      </c>
    </row>
    <row r="130" spans="2:15" x14ac:dyDescent="0.35">
      <c r="B130" s="84" t="s">
        <v>32</v>
      </c>
      <c r="C130" s="86" t="s">
        <v>192</v>
      </c>
      <c r="D130">
        <v>12.96</v>
      </c>
      <c r="E130">
        <v>10.32</v>
      </c>
      <c r="F130">
        <v>10.32</v>
      </c>
      <c r="G130" t="s">
        <v>37</v>
      </c>
      <c r="H130" s="87">
        <v>45077</v>
      </c>
      <c r="I130" s="87">
        <v>45082</v>
      </c>
      <c r="L130" s="37">
        <f>IF(G130="NSFC",F130*'Master Pengamatan'!$H$14,F129*'Master Pengamatan'!$H$15)</f>
        <v>183445.92592592593</v>
      </c>
      <c r="M130" s="37">
        <f t="shared" si="4"/>
        <v>183445.92592592593</v>
      </c>
      <c r="O130" t="str">
        <f t="shared" si="3"/>
        <v>PG1NSSC0523</v>
      </c>
    </row>
    <row r="131" spans="2:15" x14ac:dyDescent="0.35">
      <c r="B131" s="84" t="s">
        <v>32</v>
      </c>
      <c r="C131" s="86" t="s">
        <v>193</v>
      </c>
      <c r="D131">
        <v>10</v>
      </c>
      <c r="E131">
        <v>7.82</v>
      </c>
      <c r="F131">
        <v>7.82</v>
      </c>
      <c r="G131" t="s">
        <v>34</v>
      </c>
      <c r="H131" s="87">
        <v>45077</v>
      </c>
      <c r="I131" s="87">
        <v>45082</v>
      </c>
      <c r="L131" s="37">
        <f>IF(G131="NSFC",F131*'Master Pengamatan'!$H$14,F130*'Master Pengamatan'!$H$15)</f>
        <v>507575.92592592601</v>
      </c>
      <c r="M131" s="37">
        <f t="shared" si="4"/>
        <v>507575.92592592601</v>
      </c>
      <c r="O131" t="str">
        <f t="shared" si="3"/>
        <v>PG1NSFC0523</v>
      </c>
    </row>
    <row r="132" spans="2:15" x14ac:dyDescent="0.35">
      <c r="B132" s="84" t="s">
        <v>32</v>
      </c>
      <c r="C132" s="86" t="s">
        <v>194</v>
      </c>
      <c r="D132">
        <v>6.35</v>
      </c>
      <c r="E132">
        <v>5.05</v>
      </c>
      <c r="F132">
        <v>5.05</v>
      </c>
      <c r="G132" t="s">
        <v>37</v>
      </c>
      <c r="H132" s="87">
        <v>45080</v>
      </c>
      <c r="I132" s="87">
        <v>45085</v>
      </c>
      <c r="L132" s="37">
        <f>IF(G132="NSFC",F132*'Master Pengamatan'!$H$14,F131*'Master Pengamatan'!$H$15)</f>
        <v>234020.74074074076</v>
      </c>
      <c r="M132" s="37">
        <f t="shared" si="4"/>
        <v>234020.74074074076</v>
      </c>
      <c r="O132" t="str">
        <f t="shared" si="3"/>
        <v>PG1NSSC0623</v>
      </c>
    </row>
    <row r="133" spans="2:15" x14ac:dyDescent="0.35">
      <c r="B133" s="84" t="s">
        <v>32</v>
      </c>
      <c r="C133" s="86" t="s">
        <v>195</v>
      </c>
      <c r="D133">
        <v>10.220000000000001</v>
      </c>
      <c r="E133">
        <v>7.93</v>
      </c>
      <c r="F133">
        <v>7.93</v>
      </c>
      <c r="G133" t="s">
        <v>34</v>
      </c>
      <c r="H133" s="87">
        <v>45080</v>
      </c>
      <c r="I133" s="87">
        <v>45085</v>
      </c>
      <c r="L133" s="37">
        <f>IF(G133="NSFC",F133*'Master Pengamatan'!$H$14,F132*'Master Pengamatan'!$H$15)</f>
        <v>514715.74074074079</v>
      </c>
      <c r="M133" s="37">
        <f t="shared" si="4"/>
        <v>514715.74074074079</v>
      </c>
      <c r="O133" t="str">
        <f t="shared" si="3"/>
        <v>PG1NSFC0623</v>
      </c>
    </row>
    <row r="134" spans="2:15" x14ac:dyDescent="0.35">
      <c r="B134" s="84" t="s">
        <v>32</v>
      </c>
      <c r="C134" s="86" t="s">
        <v>196</v>
      </c>
      <c r="D134">
        <v>15.14</v>
      </c>
      <c r="E134">
        <v>12.06</v>
      </c>
      <c r="F134">
        <v>12.06</v>
      </c>
      <c r="G134" t="s">
        <v>37</v>
      </c>
      <c r="H134" s="87">
        <v>45083</v>
      </c>
      <c r="I134" s="87">
        <v>45088</v>
      </c>
      <c r="L134" s="37">
        <f>IF(G134="NSFC",F134*'Master Pengamatan'!$H$14,F133*'Master Pengamatan'!$H$15)</f>
        <v>237312.59259259258</v>
      </c>
      <c r="M134" s="37">
        <f t="shared" si="4"/>
        <v>237312.59259259258</v>
      </c>
      <c r="O134" t="str">
        <f t="shared" si="3"/>
        <v>PG1NSSC0623</v>
      </c>
    </row>
    <row r="135" spans="2:15" x14ac:dyDescent="0.35">
      <c r="B135" s="84" t="s">
        <v>32</v>
      </c>
      <c r="C135" s="86" t="s">
        <v>197</v>
      </c>
      <c r="D135">
        <v>12.6</v>
      </c>
      <c r="E135">
        <v>9.9</v>
      </c>
      <c r="F135">
        <v>9.9</v>
      </c>
      <c r="G135" t="s">
        <v>37</v>
      </c>
      <c r="H135" s="87">
        <v>45083</v>
      </c>
      <c r="I135" s="87">
        <v>45088</v>
      </c>
      <c r="L135" s="37">
        <f>IF(G135="NSFC",F135*'Master Pengamatan'!$H$14,F134*'Master Pengamatan'!$H$15)</f>
        <v>360906.66666666669</v>
      </c>
      <c r="M135" s="37">
        <f t="shared" si="4"/>
        <v>360906.66666666669</v>
      </c>
      <c r="O135" t="str">
        <f t="shared" ref="O135:O198" si="5">B135&amp;G135&amp;TEXT(H135,"mmyy")</f>
        <v>PG1NSSC0623</v>
      </c>
    </row>
    <row r="136" spans="2:15" x14ac:dyDescent="0.35">
      <c r="B136" s="84" t="s">
        <v>32</v>
      </c>
      <c r="C136" s="86" t="s">
        <v>198</v>
      </c>
      <c r="D136">
        <v>4.95</v>
      </c>
      <c r="E136">
        <v>3.92</v>
      </c>
      <c r="F136">
        <v>3.92</v>
      </c>
      <c r="G136" t="s">
        <v>34</v>
      </c>
      <c r="H136" s="87">
        <v>45084</v>
      </c>
      <c r="I136" s="87">
        <v>45089</v>
      </c>
      <c r="L136" s="37">
        <f>IF(G136="NSFC",F136*'Master Pengamatan'!$H$14,F135*'Master Pengamatan'!$H$15)</f>
        <v>254437.03703703708</v>
      </c>
      <c r="M136" s="37">
        <f t="shared" si="4"/>
        <v>254437.03703703708</v>
      </c>
      <c r="O136" t="str">
        <f t="shared" si="5"/>
        <v>PG1NSFC0623</v>
      </c>
    </row>
    <row r="137" spans="2:15" x14ac:dyDescent="0.35">
      <c r="B137" s="84" t="s">
        <v>32</v>
      </c>
      <c r="C137" s="86" t="s">
        <v>199</v>
      </c>
      <c r="D137">
        <v>13</v>
      </c>
      <c r="E137">
        <v>9.98</v>
      </c>
      <c r="F137">
        <v>9.98</v>
      </c>
      <c r="G137" t="s">
        <v>34</v>
      </c>
      <c r="H137" s="87">
        <v>45084</v>
      </c>
      <c r="I137" s="87">
        <v>45089</v>
      </c>
      <c r="L137" s="37">
        <f>IF(G137="NSFC",F137*'Master Pengamatan'!$H$14,F136*'Master Pengamatan'!$H$15)</f>
        <v>647775.92592592607</v>
      </c>
      <c r="M137" s="37">
        <f t="shared" si="4"/>
        <v>647775.92592592607</v>
      </c>
      <c r="O137" t="str">
        <f t="shared" si="5"/>
        <v>PG1NSFC0623</v>
      </c>
    </row>
    <row r="138" spans="2:15" x14ac:dyDescent="0.35">
      <c r="B138" s="84" t="s">
        <v>32</v>
      </c>
      <c r="C138" s="86" t="s">
        <v>200</v>
      </c>
      <c r="D138">
        <v>6.62</v>
      </c>
      <c r="E138">
        <v>5.1100000000000003</v>
      </c>
      <c r="F138">
        <v>5.1100000000000003</v>
      </c>
      <c r="G138" t="s">
        <v>34</v>
      </c>
      <c r="H138" s="87">
        <v>45085</v>
      </c>
      <c r="I138" s="87">
        <v>45090</v>
      </c>
      <c r="L138" s="37">
        <f>IF(G138="NSFC",F138*'Master Pengamatan'!$H$14,F137*'Master Pengamatan'!$H$15)</f>
        <v>331676.85185185191</v>
      </c>
      <c r="M138" s="37">
        <f t="shared" si="4"/>
        <v>331676.85185185191</v>
      </c>
      <c r="O138" t="str">
        <f t="shared" si="5"/>
        <v>PG1NSFC0623</v>
      </c>
    </row>
    <row r="139" spans="2:15" x14ac:dyDescent="0.35">
      <c r="B139" s="84" t="s">
        <v>32</v>
      </c>
      <c r="C139" s="86" t="s">
        <v>201</v>
      </c>
      <c r="D139">
        <v>11.56</v>
      </c>
      <c r="E139">
        <v>8.9499999999999993</v>
      </c>
      <c r="F139">
        <v>8.9499999999999993</v>
      </c>
      <c r="G139" t="s">
        <v>34</v>
      </c>
      <c r="H139" s="87">
        <v>45086</v>
      </c>
      <c r="I139" s="87">
        <v>45091</v>
      </c>
      <c r="L139" s="37">
        <f>IF(G139="NSFC",F139*'Master Pengamatan'!$H$14,F138*'Master Pengamatan'!$H$15)</f>
        <v>580921.29629629629</v>
      </c>
      <c r="M139" s="37">
        <f t="shared" si="4"/>
        <v>580921.29629629629</v>
      </c>
      <c r="O139" t="str">
        <f t="shared" si="5"/>
        <v>PG1NSFC0623</v>
      </c>
    </row>
    <row r="140" spans="2:15" x14ac:dyDescent="0.35">
      <c r="B140" s="84" t="s">
        <v>32</v>
      </c>
      <c r="C140" s="86" t="s">
        <v>202</v>
      </c>
      <c r="D140">
        <v>8.08</v>
      </c>
      <c r="E140">
        <v>6.39</v>
      </c>
      <c r="F140">
        <v>6.04</v>
      </c>
      <c r="G140" t="s">
        <v>37</v>
      </c>
      <c r="H140" s="87">
        <v>45086</v>
      </c>
      <c r="I140" s="87">
        <v>45091</v>
      </c>
      <c r="L140" s="37">
        <f>IF(G140="NSFC",F140*'Master Pengamatan'!$H$14,F139*'Master Pengamatan'!$H$15)</f>
        <v>267837.03703703702</v>
      </c>
      <c r="M140" s="37">
        <f t="shared" si="4"/>
        <v>267837.03703703702</v>
      </c>
      <c r="O140" t="str">
        <f t="shared" si="5"/>
        <v>PG1NSSC0623</v>
      </c>
    </row>
    <row r="141" spans="2:15" x14ac:dyDescent="0.35">
      <c r="B141" s="84" t="s">
        <v>32</v>
      </c>
      <c r="C141" s="86" t="s">
        <v>203</v>
      </c>
      <c r="D141">
        <v>5.15</v>
      </c>
      <c r="E141">
        <v>4.09</v>
      </c>
      <c r="F141">
        <v>4.09</v>
      </c>
      <c r="G141" t="s">
        <v>37</v>
      </c>
      <c r="H141" s="87">
        <v>45086</v>
      </c>
      <c r="I141" s="87">
        <v>45091</v>
      </c>
      <c r="L141" s="37">
        <f>IF(G141="NSFC",F141*'Master Pengamatan'!$H$14,F140*'Master Pengamatan'!$H$15)</f>
        <v>180752.59259259261</v>
      </c>
      <c r="M141" s="37">
        <f t="shared" si="4"/>
        <v>180752.59259259261</v>
      </c>
      <c r="O141" t="str">
        <f t="shared" si="5"/>
        <v>PG1NSSC0623</v>
      </c>
    </row>
    <row r="142" spans="2:15" x14ac:dyDescent="0.35">
      <c r="B142" s="84" t="s">
        <v>32</v>
      </c>
      <c r="C142" s="86" t="s">
        <v>204</v>
      </c>
      <c r="D142">
        <v>4.4800000000000004</v>
      </c>
      <c r="E142">
        <v>3.62</v>
      </c>
      <c r="F142">
        <v>3.62</v>
      </c>
      <c r="G142" t="s">
        <v>37</v>
      </c>
      <c r="H142" s="87">
        <v>45087</v>
      </c>
      <c r="I142" s="87">
        <v>45092</v>
      </c>
      <c r="L142" s="37">
        <f>IF(G142="NSFC",F142*'Master Pengamatan'!$H$14,F141*'Master Pengamatan'!$H$15)</f>
        <v>122397.03703703704</v>
      </c>
      <c r="M142" s="37">
        <f t="shared" ref="M142:M205" si="6">SUM(J142:L142)</f>
        <v>122397.03703703704</v>
      </c>
      <c r="O142" t="str">
        <f t="shared" si="5"/>
        <v>PG1NSSC0623</v>
      </c>
    </row>
    <row r="143" spans="2:15" x14ac:dyDescent="0.35">
      <c r="B143" s="84" t="s">
        <v>32</v>
      </c>
      <c r="C143" s="86" t="s">
        <v>205</v>
      </c>
      <c r="D143">
        <v>8.52</v>
      </c>
      <c r="E143">
        <v>6.93</v>
      </c>
      <c r="F143">
        <v>6.93</v>
      </c>
      <c r="G143" t="s">
        <v>37</v>
      </c>
      <c r="H143" s="87">
        <v>45087</v>
      </c>
      <c r="I143" s="87">
        <v>45092</v>
      </c>
      <c r="L143" s="37">
        <f>IF(G143="NSFC",F143*'Master Pengamatan'!$H$14,F142*'Master Pengamatan'!$H$15)</f>
        <v>108331.85185185185</v>
      </c>
      <c r="M143" s="37">
        <f t="shared" si="6"/>
        <v>108331.85185185185</v>
      </c>
      <c r="O143" t="str">
        <f t="shared" si="5"/>
        <v>PG1NSSC0623</v>
      </c>
    </row>
    <row r="144" spans="2:15" x14ac:dyDescent="0.35">
      <c r="B144" s="84" t="s">
        <v>32</v>
      </c>
      <c r="C144" s="86" t="s">
        <v>206</v>
      </c>
      <c r="D144">
        <v>9.48</v>
      </c>
      <c r="E144">
        <v>7.25</v>
      </c>
      <c r="F144">
        <v>7.25</v>
      </c>
      <c r="G144" t="s">
        <v>34</v>
      </c>
      <c r="H144" s="87">
        <v>45088</v>
      </c>
      <c r="I144" s="87">
        <v>45093</v>
      </c>
      <c r="L144" s="37">
        <f>IF(G144="NSFC",F144*'Master Pengamatan'!$H$14,F143*'Master Pengamatan'!$H$15)</f>
        <v>470578.70370370377</v>
      </c>
      <c r="M144" s="37">
        <f t="shared" si="6"/>
        <v>470578.70370370377</v>
      </c>
      <c r="O144" t="str">
        <f t="shared" si="5"/>
        <v>PG1NSFC0623</v>
      </c>
    </row>
    <row r="145" spans="2:15" x14ac:dyDescent="0.35">
      <c r="B145" s="84" t="s">
        <v>32</v>
      </c>
      <c r="C145" s="86" t="s">
        <v>207</v>
      </c>
      <c r="D145">
        <v>13.15</v>
      </c>
      <c r="E145">
        <v>10.06</v>
      </c>
      <c r="F145">
        <v>10.06</v>
      </c>
      <c r="G145" t="s">
        <v>34</v>
      </c>
      <c r="H145" s="87">
        <v>45090</v>
      </c>
      <c r="I145" s="87">
        <v>45095</v>
      </c>
      <c r="L145" s="37">
        <f>IF(G145="NSFC",F145*'Master Pengamatan'!$H$14,F144*'Master Pengamatan'!$H$15)</f>
        <v>652968.51851851866</v>
      </c>
      <c r="M145" s="37">
        <f t="shared" si="6"/>
        <v>652968.51851851866</v>
      </c>
      <c r="O145" t="str">
        <f t="shared" si="5"/>
        <v>PG1NSFC0623</v>
      </c>
    </row>
    <row r="146" spans="2:15" x14ac:dyDescent="0.35">
      <c r="B146" s="84" t="s">
        <v>32</v>
      </c>
      <c r="C146" s="86" t="s">
        <v>208</v>
      </c>
      <c r="D146">
        <v>8.93</v>
      </c>
      <c r="E146">
        <v>7.15</v>
      </c>
      <c r="F146">
        <v>7.15</v>
      </c>
      <c r="G146" t="s">
        <v>37</v>
      </c>
      <c r="H146" s="87">
        <v>45091</v>
      </c>
      <c r="I146" s="87">
        <v>45096</v>
      </c>
      <c r="L146" s="37">
        <f>IF(G146="NSFC",F146*'Master Pengamatan'!$H$14,F145*'Master Pengamatan'!$H$15)</f>
        <v>301054.81481481483</v>
      </c>
      <c r="M146" s="37">
        <f t="shared" si="6"/>
        <v>301054.81481481483</v>
      </c>
      <c r="O146" t="str">
        <f t="shared" si="5"/>
        <v>PG1NSSC0623</v>
      </c>
    </row>
    <row r="147" spans="2:15" x14ac:dyDescent="0.35">
      <c r="B147" s="84" t="s">
        <v>32</v>
      </c>
      <c r="C147" s="86" t="s">
        <v>209</v>
      </c>
      <c r="D147">
        <v>12.34</v>
      </c>
      <c r="E147">
        <v>9.98</v>
      </c>
      <c r="F147">
        <v>9.98</v>
      </c>
      <c r="G147" t="s">
        <v>37</v>
      </c>
      <c r="H147" s="87">
        <v>45091</v>
      </c>
      <c r="I147" s="87">
        <v>45096</v>
      </c>
      <c r="L147" s="37">
        <f>IF(G147="NSFC",F147*'Master Pengamatan'!$H$14,F146*'Master Pengamatan'!$H$15)</f>
        <v>213970.37037037039</v>
      </c>
      <c r="M147" s="37">
        <f t="shared" si="6"/>
        <v>213970.37037037039</v>
      </c>
      <c r="O147" t="str">
        <f t="shared" si="5"/>
        <v>PG1NSSC0623</v>
      </c>
    </row>
    <row r="148" spans="2:15" x14ac:dyDescent="0.35">
      <c r="B148" s="84" t="s">
        <v>32</v>
      </c>
      <c r="C148" s="86" t="s">
        <v>210</v>
      </c>
      <c r="D148">
        <v>12.28</v>
      </c>
      <c r="E148">
        <v>9.68</v>
      </c>
      <c r="F148">
        <v>9.68</v>
      </c>
      <c r="G148" t="s">
        <v>34</v>
      </c>
      <c r="H148" s="87">
        <v>45093</v>
      </c>
      <c r="I148" s="87">
        <v>45098</v>
      </c>
      <c r="L148" s="37">
        <f>IF(G148="NSFC",F148*'Master Pengamatan'!$H$14,F147*'Master Pengamatan'!$H$15)</f>
        <v>628303.70370370382</v>
      </c>
      <c r="M148" s="37">
        <f t="shared" si="6"/>
        <v>628303.70370370382</v>
      </c>
      <c r="O148" t="str">
        <f t="shared" si="5"/>
        <v>PG1NSFC0623</v>
      </c>
    </row>
    <row r="149" spans="2:15" x14ac:dyDescent="0.35">
      <c r="B149" s="84" t="s">
        <v>32</v>
      </c>
      <c r="C149" s="86" t="s">
        <v>211</v>
      </c>
      <c r="D149">
        <v>3.64</v>
      </c>
      <c r="E149">
        <v>2.87</v>
      </c>
      <c r="F149">
        <v>2.87</v>
      </c>
      <c r="G149" t="s">
        <v>37</v>
      </c>
      <c r="H149" s="87">
        <v>45093</v>
      </c>
      <c r="I149" s="87">
        <v>45098</v>
      </c>
      <c r="L149" s="37">
        <f>IF(G149="NSFC",F149*'Master Pengamatan'!$H$14,F148*'Master Pengamatan'!$H$15)</f>
        <v>289682.96296296298</v>
      </c>
      <c r="M149" s="37">
        <f t="shared" si="6"/>
        <v>289682.96296296298</v>
      </c>
      <c r="O149" t="str">
        <f t="shared" si="5"/>
        <v>PG1NSSC0623</v>
      </c>
    </row>
    <row r="150" spans="2:15" x14ac:dyDescent="0.35">
      <c r="B150" s="84" t="s">
        <v>32</v>
      </c>
      <c r="C150" s="86" t="s">
        <v>212</v>
      </c>
      <c r="D150">
        <v>12.93</v>
      </c>
      <c r="E150">
        <v>10.45</v>
      </c>
      <c r="F150">
        <v>10.45</v>
      </c>
      <c r="G150" t="s">
        <v>37</v>
      </c>
      <c r="H150" s="87">
        <v>45094</v>
      </c>
      <c r="I150" s="87">
        <v>45099</v>
      </c>
      <c r="L150" s="37">
        <f>IF(G150="NSFC",F150*'Master Pengamatan'!$H$14,F149*'Master Pengamatan'!$H$15)</f>
        <v>85887.407407407416</v>
      </c>
      <c r="M150" s="37">
        <f t="shared" si="6"/>
        <v>85887.407407407416</v>
      </c>
      <c r="O150" t="str">
        <f t="shared" si="5"/>
        <v>PG1NSSC0623</v>
      </c>
    </row>
    <row r="151" spans="2:15" x14ac:dyDescent="0.35">
      <c r="B151" s="84" t="s">
        <v>32</v>
      </c>
      <c r="C151" s="86" t="s">
        <v>213</v>
      </c>
      <c r="D151">
        <v>4.72</v>
      </c>
      <c r="E151">
        <v>3.64</v>
      </c>
      <c r="F151">
        <v>3.64</v>
      </c>
      <c r="G151" t="s">
        <v>37</v>
      </c>
      <c r="H151" s="87">
        <v>45094</v>
      </c>
      <c r="I151" s="87">
        <v>45099</v>
      </c>
      <c r="L151" s="37">
        <f>IF(G151="NSFC",F151*'Master Pengamatan'!$H$14,F150*'Master Pengamatan'!$H$15)</f>
        <v>312725.9259259259</v>
      </c>
      <c r="M151" s="37">
        <f t="shared" si="6"/>
        <v>312725.9259259259</v>
      </c>
      <c r="O151" t="str">
        <f t="shared" si="5"/>
        <v>PG1NSSC0623</v>
      </c>
    </row>
    <row r="152" spans="2:15" x14ac:dyDescent="0.35">
      <c r="B152" s="84" t="s">
        <v>32</v>
      </c>
      <c r="C152" s="86" t="s">
        <v>214</v>
      </c>
      <c r="D152">
        <v>12.84</v>
      </c>
      <c r="E152">
        <v>10.16</v>
      </c>
      <c r="F152">
        <v>10.16</v>
      </c>
      <c r="G152" t="s">
        <v>34</v>
      </c>
      <c r="H152" s="87">
        <v>45095</v>
      </c>
      <c r="I152" s="87">
        <v>45100</v>
      </c>
      <c r="L152" s="37">
        <f>IF(G152="NSFC",F152*'Master Pengamatan'!$H$14,F151*'Master Pengamatan'!$H$15)</f>
        <v>659459.25925925933</v>
      </c>
      <c r="M152" s="37">
        <f t="shared" si="6"/>
        <v>659459.25925925933</v>
      </c>
      <c r="O152" t="str">
        <f t="shared" si="5"/>
        <v>PG1NSFC0623</v>
      </c>
    </row>
    <row r="153" spans="2:15" x14ac:dyDescent="0.35">
      <c r="B153" s="84" t="s">
        <v>32</v>
      </c>
      <c r="C153" s="86" t="s">
        <v>215</v>
      </c>
      <c r="D153">
        <v>8.5399999999999991</v>
      </c>
      <c r="E153">
        <v>6.82</v>
      </c>
      <c r="F153">
        <v>6.82</v>
      </c>
      <c r="G153" t="s">
        <v>34</v>
      </c>
      <c r="H153" s="87">
        <v>45097</v>
      </c>
      <c r="I153" s="87">
        <v>45102</v>
      </c>
      <c r="L153" s="37">
        <f>IF(G153="NSFC",F153*'Master Pengamatan'!$H$14,F152*'Master Pengamatan'!$H$15)</f>
        <v>442668.5185185186</v>
      </c>
      <c r="M153" s="37">
        <f t="shared" si="6"/>
        <v>442668.5185185186</v>
      </c>
      <c r="O153" t="str">
        <f t="shared" si="5"/>
        <v>PG1NSFC0623</v>
      </c>
    </row>
    <row r="154" spans="2:15" x14ac:dyDescent="0.35">
      <c r="B154" s="84" t="s">
        <v>32</v>
      </c>
      <c r="C154" s="86" t="s">
        <v>216</v>
      </c>
      <c r="D154">
        <v>6.6</v>
      </c>
      <c r="E154">
        <v>5.26</v>
      </c>
      <c r="F154">
        <v>5.26</v>
      </c>
      <c r="G154" t="s">
        <v>34</v>
      </c>
      <c r="H154" s="87">
        <v>45098</v>
      </c>
      <c r="I154" s="87">
        <v>45103</v>
      </c>
      <c r="L154" s="37">
        <f>IF(G154="NSFC",F154*'Master Pengamatan'!$H$14,F153*'Master Pengamatan'!$H$15)</f>
        <v>341412.96296296298</v>
      </c>
      <c r="M154" s="37">
        <f t="shared" si="6"/>
        <v>341412.96296296298</v>
      </c>
      <c r="O154" t="str">
        <f t="shared" si="5"/>
        <v>PG1NSFC0623</v>
      </c>
    </row>
    <row r="155" spans="2:15" x14ac:dyDescent="0.35">
      <c r="B155" s="84" t="s">
        <v>32</v>
      </c>
      <c r="C155" s="86" t="s">
        <v>217</v>
      </c>
      <c r="D155">
        <v>12.32</v>
      </c>
      <c r="E155">
        <v>9.9499999999999993</v>
      </c>
      <c r="F155">
        <v>9.9499999999999993</v>
      </c>
      <c r="G155" t="s">
        <v>37</v>
      </c>
      <c r="H155" s="87">
        <v>45100</v>
      </c>
      <c r="I155" s="87">
        <v>45105</v>
      </c>
      <c r="L155" s="37">
        <f>IF(G155="NSFC",F155*'Master Pengamatan'!$H$14,F154*'Master Pengamatan'!$H$15)</f>
        <v>157410.37037037036</v>
      </c>
      <c r="M155" s="37">
        <f t="shared" si="6"/>
        <v>157410.37037037036</v>
      </c>
      <c r="O155" t="str">
        <f t="shared" si="5"/>
        <v>PG1NSSC0623</v>
      </c>
    </row>
    <row r="156" spans="2:15" x14ac:dyDescent="0.35">
      <c r="B156" s="84" t="s">
        <v>32</v>
      </c>
      <c r="C156" s="86" t="s">
        <v>218</v>
      </c>
      <c r="D156">
        <v>8.1300000000000008</v>
      </c>
      <c r="E156">
        <v>6.53</v>
      </c>
      <c r="F156">
        <v>6.53</v>
      </c>
      <c r="G156" t="s">
        <v>37</v>
      </c>
      <c r="H156" s="87">
        <v>45100</v>
      </c>
      <c r="I156" s="87">
        <v>45105</v>
      </c>
      <c r="L156" s="37">
        <f>IF(G156="NSFC",F156*'Master Pengamatan'!$H$14,F155*'Master Pengamatan'!$H$15)</f>
        <v>297762.96296296298</v>
      </c>
      <c r="M156" s="37">
        <f t="shared" si="6"/>
        <v>297762.96296296298</v>
      </c>
      <c r="O156" t="str">
        <f t="shared" si="5"/>
        <v>PG1NSSC0623</v>
      </c>
    </row>
    <row r="157" spans="2:15" x14ac:dyDescent="0.35">
      <c r="B157" s="84" t="s">
        <v>32</v>
      </c>
      <c r="C157" s="86" t="s">
        <v>219</v>
      </c>
      <c r="D157">
        <v>6.08</v>
      </c>
      <c r="E157">
        <v>4.91</v>
      </c>
      <c r="F157">
        <v>4.91</v>
      </c>
      <c r="G157" t="s">
        <v>37</v>
      </c>
      <c r="H157" s="87">
        <v>45100</v>
      </c>
      <c r="I157" s="87">
        <v>45105</v>
      </c>
      <c r="L157" s="37">
        <f>IF(G157="NSFC",F157*'Master Pengamatan'!$H$14,F156*'Master Pengamatan'!$H$15)</f>
        <v>195416.29629629632</v>
      </c>
      <c r="M157" s="37">
        <f t="shared" si="6"/>
        <v>195416.29629629632</v>
      </c>
      <c r="O157" t="str">
        <f t="shared" si="5"/>
        <v>PG1NSSC0623</v>
      </c>
    </row>
    <row r="158" spans="2:15" x14ac:dyDescent="0.35">
      <c r="B158" s="84" t="s">
        <v>32</v>
      </c>
      <c r="C158" s="86" t="s">
        <v>220</v>
      </c>
      <c r="D158">
        <v>4.3</v>
      </c>
      <c r="E158">
        <v>3.42</v>
      </c>
      <c r="F158">
        <v>3.42</v>
      </c>
      <c r="G158" t="s">
        <v>37</v>
      </c>
      <c r="H158" s="87">
        <v>45101</v>
      </c>
      <c r="I158" s="87">
        <v>45106</v>
      </c>
      <c r="L158" s="37">
        <f>IF(G158="NSFC",F158*'Master Pengamatan'!$H$14,F157*'Master Pengamatan'!$H$15)</f>
        <v>146936.29629629629</v>
      </c>
      <c r="M158" s="37">
        <f t="shared" si="6"/>
        <v>146936.29629629629</v>
      </c>
      <c r="O158" t="str">
        <f t="shared" si="5"/>
        <v>PG1NSSC0623</v>
      </c>
    </row>
    <row r="159" spans="2:15" x14ac:dyDescent="0.35">
      <c r="B159" s="84" t="s">
        <v>32</v>
      </c>
      <c r="C159" s="86" t="s">
        <v>221</v>
      </c>
      <c r="D159">
        <v>17.239999999999998</v>
      </c>
      <c r="E159">
        <v>13.7</v>
      </c>
      <c r="F159">
        <v>13.7</v>
      </c>
      <c r="G159" t="s">
        <v>37</v>
      </c>
      <c r="H159" s="87">
        <v>45102</v>
      </c>
      <c r="I159" s="87">
        <v>45107</v>
      </c>
      <c r="L159" s="37">
        <f>IF(G159="NSFC",F159*'Master Pengamatan'!$H$14,F158*'Master Pengamatan'!$H$15)</f>
        <v>102346.66666666667</v>
      </c>
      <c r="M159" s="37">
        <f t="shared" si="6"/>
        <v>102346.66666666667</v>
      </c>
      <c r="O159" t="str">
        <f t="shared" si="5"/>
        <v>PG1NSSC0623</v>
      </c>
    </row>
    <row r="160" spans="2:15" x14ac:dyDescent="0.35">
      <c r="B160" s="84" t="s">
        <v>32</v>
      </c>
      <c r="C160" s="86" t="s">
        <v>222</v>
      </c>
      <c r="D160">
        <v>8.02</v>
      </c>
      <c r="E160">
        <v>6.45</v>
      </c>
      <c r="F160">
        <v>6.45</v>
      </c>
      <c r="G160" t="s">
        <v>37</v>
      </c>
      <c r="H160" s="87">
        <v>45104</v>
      </c>
      <c r="I160" s="87">
        <v>45109</v>
      </c>
      <c r="L160" s="37">
        <f>IF(G160="NSFC",F160*'Master Pengamatan'!$H$14,F159*'Master Pengamatan'!$H$15)</f>
        <v>409985.18518518517</v>
      </c>
      <c r="M160" s="37">
        <f t="shared" si="6"/>
        <v>409985.18518518517</v>
      </c>
      <c r="O160" t="str">
        <f t="shared" si="5"/>
        <v>PG1NSSC0623</v>
      </c>
    </row>
    <row r="161" spans="2:15" x14ac:dyDescent="0.35">
      <c r="B161" s="84" t="s">
        <v>32</v>
      </c>
      <c r="C161" s="86" t="s">
        <v>223</v>
      </c>
      <c r="D161">
        <v>15.1</v>
      </c>
      <c r="E161">
        <v>11.96</v>
      </c>
      <c r="F161">
        <v>11.96</v>
      </c>
      <c r="G161" t="s">
        <v>37</v>
      </c>
      <c r="H161" s="87">
        <v>45104</v>
      </c>
      <c r="I161" s="87">
        <v>45109</v>
      </c>
      <c r="L161" s="37">
        <f>IF(G161="NSFC",F161*'Master Pengamatan'!$H$14,F160*'Master Pengamatan'!$H$15)</f>
        <v>193022.22222222225</v>
      </c>
      <c r="M161" s="37">
        <f t="shared" si="6"/>
        <v>193022.22222222225</v>
      </c>
      <c r="O161" t="str">
        <f t="shared" si="5"/>
        <v>PG1NSSC0623</v>
      </c>
    </row>
    <row r="162" spans="2:15" x14ac:dyDescent="0.35">
      <c r="B162" s="84" t="s">
        <v>32</v>
      </c>
      <c r="C162" s="86" t="s">
        <v>224</v>
      </c>
      <c r="D162">
        <v>7.68</v>
      </c>
      <c r="E162">
        <v>6.03</v>
      </c>
      <c r="F162">
        <v>6.03</v>
      </c>
      <c r="G162" t="s">
        <v>37</v>
      </c>
      <c r="H162" s="87">
        <v>45105</v>
      </c>
      <c r="I162" s="87">
        <v>45110</v>
      </c>
      <c r="L162" s="37">
        <f>IF(G162="NSFC",F162*'Master Pengamatan'!$H$14,F161*'Master Pengamatan'!$H$15)</f>
        <v>357914.0740740741</v>
      </c>
      <c r="M162" s="37">
        <f t="shared" si="6"/>
        <v>357914.0740740741</v>
      </c>
      <c r="O162" t="str">
        <f t="shared" si="5"/>
        <v>PG1NSSC0623</v>
      </c>
    </row>
    <row r="163" spans="2:15" x14ac:dyDescent="0.35">
      <c r="B163" s="84" t="s">
        <v>32</v>
      </c>
      <c r="C163" s="86" t="s">
        <v>225</v>
      </c>
      <c r="D163">
        <v>20.53</v>
      </c>
      <c r="E163">
        <v>17</v>
      </c>
      <c r="F163">
        <v>17</v>
      </c>
      <c r="G163" t="s">
        <v>37</v>
      </c>
      <c r="H163" s="87">
        <v>45105</v>
      </c>
      <c r="I163" s="87">
        <v>45110</v>
      </c>
      <c r="L163" s="37">
        <f>IF(G163="NSFC",F163*'Master Pengamatan'!$H$14,F162*'Master Pengamatan'!$H$15)</f>
        <v>180453.33333333334</v>
      </c>
      <c r="M163" s="37">
        <f t="shared" si="6"/>
        <v>180453.33333333334</v>
      </c>
      <c r="O163" t="str">
        <f t="shared" si="5"/>
        <v>PG1NSSC0623</v>
      </c>
    </row>
    <row r="164" spans="2:15" x14ac:dyDescent="0.35">
      <c r="B164" s="84" t="s">
        <v>32</v>
      </c>
      <c r="C164" s="86" t="s">
        <v>226</v>
      </c>
      <c r="D164">
        <v>11.6</v>
      </c>
      <c r="E164">
        <v>9.6199999999999992</v>
      </c>
      <c r="F164">
        <v>9.6199999999999992</v>
      </c>
      <c r="G164" t="s">
        <v>37</v>
      </c>
      <c r="H164" s="87">
        <v>45107</v>
      </c>
      <c r="I164" s="87">
        <v>45112</v>
      </c>
      <c r="L164" s="37">
        <f>IF(G164="NSFC",F164*'Master Pengamatan'!$H$14,F163*'Master Pengamatan'!$H$15)</f>
        <v>508740.74074074079</v>
      </c>
      <c r="M164" s="37">
        <f t="shared" si="6"/>
        <v>508740.74074074079</v>
      </c>
      <c r="O164" t="str">
        <f t="shared" si="5"/>
        <v>PG1NSSC0623</v>
      </c>
    </row>
    <row r="165" spans="2:15" x14ac:dyDescent="0.35">
      <c r="B165" s="84" t="s">
        <v>32</v>
      </c>
      <c r="C165" s="86" t="s">
        <v>227</v>
      </c>
      <c r="D165">
        <v>10.1</v>
      </c>
      <c r="E165">
        <v>8.0500000000000007</v>
      </c>
      <c r="F165">
        <v>8.0500000000000007</v>
      </c>
      <c r="G165" t="s">
        <v>34</v>
      </c>
      <c r="H165" s="87">
        <v>45108</v>
      </c>
      <c r="I165" s="87">
        <v>45113</v>
      </c>
      <c r="L165" s="37">
        <f>IF(G165="NSFC",F165*'Master Pengamatan'!$H$14,F164*'Master Pengamatan'!$H$15)</f>
        <v>522504.62962962972</v>
      </c>
      <c r="M165" s="37">
        <f t="shared" si="6"/>
        <v>522504.62962962972</v>
      </c>
      <c r="O165" t="str">
        <f t="shared" si="5"/>
        <v>PG1NSFC0723</v>
      </c>
    </row>
    <row r="166" spans="2:15" x14ac:dyDescent="0.35">
      <c r="B166" s="84" t="s">
        <v>32</v>
      </c>
      <c r="C166" s="86" t="s">
        <v>228</v>
      </c>
      <c r="D166">
        <v>9.6999999999999993</v>
      </c>
      <c r="E166">
        <v>7.61</v>
      </c>
      <c r="F166">
        <v>7.61</v>
      </c>
      <c r="G166" t="s">
        <v>34</v>
      </c>
      <c r="H166" s="87">
        <v>45108</v>
      </c>
      <c r="I166" s="87">
        <v>45113</v>
      </c>
      <c r="L166" s="37">
        <f>IF(G166="NSFC",F166*'Master Pengamatan'!$H$14,F165*'Master Pengamatan'!$H$15)</f>
        <v>493945.37037037045</v>
      </c>
      <c r="M166" s="37">
        <f t="shared" si="6"/>
        <v>493945.37037037045</v>
      </c>
      <c r="O166" t="str">
        <f t="shared" si="5"/>
        <v>PG1NSFC0723</v>
      </c>
    </row>
    <row r="167" spans="2:15" x14ac:dyDescent="0.35">
      <c r="B167" s="84" t="s">
        <v>32</v>
      </c>
      <c r="C167" s="86" t="s">
        <v>229</v>
      </c>
      <c r="D167">
        <v>1.52</v>
      </c>
      <c r="E167">
        <v>1.24</v>
      </c>
      <c r="F167">
        <v>1.24</v>
      </c>
      <c r="G167" t="s">
        <v>34</v>
      </c>
      <c r="H167" s="87">
        <v>45108</v>
      </c>
      <c r="I167" s="87">
        <v>45113</v>
      </c>
      <c r="L167" s="37">
        <f>IF(G167="NSFC",F167*'Master Pengamatan'!$H$14,F166*'Master Pengamatan'!$H$15)</f>
        <v>80485.185185185197</v>
      </c>
      <c r="M167" s="37">
        <f t="shared" si="6"/>
        <v>80485.185185185197</v>
      </c>
      <c r="O167" t="str">
        <f t="shared" si="5"/>
        <v>PG1NSFC0723</v>
      </c>
    </row>
    <row r="168" spans="2:15" x14ac:dyDescent="0.35">
      <c r="B168" s="84" t="s">
        <v>32</v>
      </c>
      <c r="C168" s="86" t="s">
        <v>230</v>
      </c>
      <c r="D168">
        <v>17.350000000000001</v>
      </c>
      <c r="E168">
        <v>13.58</v>
      </c>
      <c r="F168">
        <v>13.58</v>
      </c>
      <c r="G168" t="s">
        <v>37</v>
      </c>
      <c r="H168" s="87">
        <v>45112</v>
      </c>
      <c r="I168" s="87">
        <v>45117</v>
      </c>
      <c r="L168" s="37">
        <f>IF(G168="NSFC",F168*'Master Pengamatan'!$H$14,F167*'Master Pengamatan'!$H$15)</f>
        <v>37108.148148148146</v>
      </c>
      <c r="M168" s="37">
        <f t="shared" si="6"/>
        <v>37108.148148148146</v>
      </c>
      <c r="O168" t="str">
        <f t="shared" si="5"/>
        <v>PG1NSSC0723</v>
      </c>
    </row>
    <row r="169" spans="2:15" x14ac:dyDescent="0.35">
      <c r="B169" s="84" t="s">
        <v>32</v>
      </c>
      <c r="C169" s="86" t="s">
        <v>231</v>
      </c>
      <c r="D169">
        <v>15.98</v>
      </c>
      <c r="E169">
        <v>12.86</v>
      </c>
      <c r="F169">
        <v>12.86</v>
      </c>
      <c r="G169" t="s">
        <v>37</v>
      </c>
      <c r="H169" s="87">
        <v>45113</v>
      </c>
      <c r="I169" s="87">
        <v>45118</v>
      </c>
      <c r="L169" s="37">
        <f>IF(G169="NSFC",F169*'Master Pengamatan'!$H$14,F168*'Master Pengamatan'!$H$15)</f>
        <v>406394.0740740741</v>
      </c>
      <c r="M169" s="37">
        <f t="shared" si="6"/>
        <v>406394.0740740741</v>
      </c>
      <c r="O169" t="str">
        <f t="shared" si="5"/>
        <v>PG1NSSC0723</v>
      </c>
    </row>
    <row r="170" spans="2:15" x14ac:dyDescent="0.35">
      <c r="B170" s="84" t="s">
        <v>32</v>
      </c>
      <c r="C170" s="86" t="s">
        <v>232</v>
      </c>
      <c r="D170">
        <v>8.35</v>
      </c>
      <c r="E170">
        <v>6.6</v>
      </c>
      <c r="F170">
        <v>6.6</v>
      </c>
      <c r="G170" t="s">
        <v>34</v>
      </c>
      <c r="H170" s="87">
        <v>45114</v>
      </c>
      <c r="I170" s="87">
        <v>45119</v>
      </c>
      <c r="L170" s="37">
        <f>IF(G170="NSFC",F170*'Master Pengamatan'!$H$14,F169*'Master Pengamatan'!$H$15)</f>
        <v>428388.88888888893</v>
      </c>
      <c r="M170" s="37">
        <f t="shared" si="6"/>
        <v>428388.88888888893</v>
      </c>
      <c r="O170" t="str">
        <f t="shared" si="5"/>
        <v>PG1NSFC0723</v>
      </c>
    </row>
    <row r="171" spans="2:15" x14ac:dyDescent="0.35">
      <c r="B171" s="84" t="s">
        <v>32</v>
      </c>
      <c r="C171" s="86" t="s">
        <v>233</v>
      </c>
      <c r="D171">
        <v>16.63</v>
      </c>
      <c r="E171">
        <v>13.27</v>
      </c>
      <c r="F171">
        <v>13.27</v>
      </c>
      <c r="G171" t="s">
        <v>37</v>
      </c>
      <c r="H171" s="87">
        <v>45115</v>
      </c>
      <c r="I171" s="87">
        <v>45120</v>
      </c>
      <c r="L171" s="37">
        <f>IF(G171="NSFC",F171*'Master Pengamatan'!$H$14,F170*'Master Pengamatan'!$H$15)</f>
        <v>197511.11111111109</v>
      </c>
      <c r="M171" s="37">
        <f t="shared" si="6"/>
        <v>197511.11111111109</v>
      </c>
      <c r="O171" t="str">
        <f t="shared" si="5"/>
        <v>PG1NSSC0723</v>
      </c>
    </row>
    <row r="172" spans="2:15" x14ac:dyDescent="0.35">
      <c r="B172" s="84" t="s">
        <v>32</v>
      </c>
      <c r="C172" s="86" t="s">
        <v>234</v>
      </c>
      <c r="D172">
        <v>7.58</v>
      </c>
      <c r="E172">
        <v>5.92</v>
      </c>
      <c r="F172">
        <v>5.92</v>
      </c>
      <c r="G172" t="s">
        <v>34</v>
      </c>
      <c r="H172" s="87">
        <v>45118</v>
      </c>
      <c r="I172" s="87">
        <v>45123</v>
      </c>
      <c r="L172" s="37">
        <f>IF(G172="NSFC",F172*'Master Pengamatan'!$H$14,F171*'Master Pengamatan'!$H$15)</f>
        <v>384251.85185185191</v>
      </c>
      <c r="M172" s="37">
        <f t="shared" si="6"/>
        <v>384251.85185185191</v>
      </c>
      <c r="O172" t="str">
        <f t="shared" si="5"/>
        <v>PG1NSFC0723</v>
      </c>
    </row>
    <row r="173" spans="2:15" x14ac:dyDescent="0.35">
      <c r="B173" s="84" t="s">
        <v>32</v>
      </c>
      <c r="C173" s="86" t="s">
        <v>235</v>
      </c>
      <c r="D173">
        <v>11.62</v>
      </c>
      <c r="E173">
        <v>9.16</v>
      </c>
      <c r="F173">
        <v>9.16</v>
      </c>
      <c r="G173" t="s">
        <v>34</v>
      </c>
      <c r="H173" s="87">
        <v>45119</v>
      </c>
      <c r="I173" s="87">
        <v>45124</v>
      </c>
      <c r="L173" s="37">
        <f>IF(G173="NSFC",F173*'Master Pengamatan'!$H$14,F172*'Master Pengamatan'!$H$15)</f>
        <v>594551.85185185191</v>
      </c>
      <c r="M173" s="37">
        <f t="shared" si="6"/>
        <v>594551.85185185191</v>
      </c>
      <c r="O173" t="str">
        <f t="shared" si="5"/>
        <v>PG1NSFC0723</v>
      </c>
    </row>
    <row r="174" spans="2:15" x14ac:dyDescent="0.35">
      <c r="B174" s="84" t="s">
        <v>32</v>
      </c>
      <c r="C174" s="86" t="s">
        <v>236</v>
      </c>
      <c r="D174">
        <v>7.88</v>
      </c>
      <c r="E174">
        <v>6.27</v>
      </c>
      <c r="F174">
        <v>6.27</v>
      </c>
      <c r="G174" t="s">
        <v>37</v>
      </c>
      <c r="H174" s="87">
        <v>45120</v>
      </c>
      <c r="I174" s="87">
        <v>45125</v>
      </c>
      <c r="L174" s="37">
        <f>IF(G174="NSFC",F174*'Master Pengamatan'!$H$14,F173*'Master Pengamatan'!$H$15)</f>
        <v>274121.48148148152</v>
      </c>
      <c r="M174" s="37">
        <f t="shared" si="6"/>
        <v>274121.48148148152</v>
      </c>
      <c r="O174" t="str">
        <f t="shared" si="5"/>
        <v>PG1NSSC0723</v>
      </c>
    </row>
    <row r="175" spans="2:15" x14ac:dyDescent="0.35">
      <c r="B175" s="84" t="s">
        <v>32</v>
      </c>
      <c r="C175" s="86" t="s">
        <v>237</v>
      </c>
      <c r="D175">
        <v>4.22</v>
      </c>
      <c r="E175">
        <v>3.31</v>
      </c>
      <c r="F175">
        <v>3.31</v>
      </c>
      <c r="G175" t="s">
        <v>34</v>
      </c>
      <c r="H175" s="87">
        <v>45121</v>
      </c>
      <c r="I175" s="87">
        <v>45126</v>
      </c>
      <c r="L175" s="37">
        <f>IF(G175="NSFC",F175*'Master Pengamatan'!$H$14,F174*'Master Pengamatan'!$H$15)</f>
        <v>214843.51851851854</v>
      </c>
      <c r="M175" s="37">
        <f t="shared" si="6"/>
        <v>214843.51851851854</v>
      </c>
      <c r="O175" t="str">
        <f t="shared" si="5"/>
        <v>PG1NSFC0723</v>
      </c>
    </row>
    <row r="176" spans="2:15" x14ac:dyDescent="0.35">
      <c r="B176" s="84" t="s">
        <v>32</v>
      </c>
      <c r="C176" s="86" t="s">
        <v>238</v>
      </c>
      <c r="D176">
        <v>13.02</v>
      </c>
      <c r="E176">
        <v>10.52</v>
      </c>
      <c r="F176">
        <v>10.52</v>
      </c>
      <c r="G176" t="s">
        <v>37</v>
      </c>
      <c r="H176" s="87">
        <v>45122</v>
      </c>
      <c r="I176" s="87">
        <v>45127</v>
      </c>
      <c r="L176" s="37">
        <f>IF(G176="NSFC",F176*'Master Pengamatan'!$H$14,F175*'Master Pengamatan'!$H$15)</f>
        <v>99054.814814814818</v>
      </c>
      <c r="M176" s="37">
        <f t="shared" si="6"/>
        <v>99054.814814814818</v>
      </c>
      <c r="O176" t="str">
        <f t="shared" si="5"/>
        <v>PG1NSSC0723</v>
      </c>
    </row>
    <row r="177" spans="2:15" x14ac:dyDescent="0.35">
      <c r="B177" s="84" t="s">
        <v>32</v>
      </c>
      <c r="C177" s="86" t="s">
        <v>239</v>
      </c>
      <c r="D177">
        <v>7.86</v>
      </c>
      <c r="E177">
        <v>6.35</v>
      </c>
      <c r="F177">
        <v>6.35</v>
      </c>
      <c r="G177" t="s">
        <v>37</v>
      </c>
      <c r="H177" s="87">
        <v>45123</v>
      </c>
      <c r="I177" s="87">
        <v>45128</v>
      </c>
      <c r="L177" s="37">
        <f>IF(G177="NSFC",F177*'Master Pengamatan'!$H$14,F176*'Master Pengamatan'!$H$15)</f>
        <v>314820.74074074073</v>
      </c>
      <c r="M177" s="37">
        <f t="shared" si="6"/>
        <v>314820.74074074073</v>
      </c>
      <c r="O177" t="str">
        <f t="shared" si="5"/>
        <v>PG1NSSC0723</v>
      </c>
    </row>
    <row r="178" spans="2:15" x14ac:dyDescent="0.35">
      <c r="B178" s="84" t="s">
        <v>32</v>
      </c>
      <c r="C178" s="86" t="s">
        <v>240</v>
      </c>
      <c r="D178">
        <v>8.8000000000000007</v>
      </c>
      <c r="E178">
        <v>6.8</v>
      </c>
      <c r="F178">
        <v>6.8</v>
      </c>
      <c r="G178" t="s">
        <v>34</v>
      </c>
      <c r="H178" s="87">
        <v>45126</v>
      </c>
      <c r="I178" s="87">
        <v>45131</v>
      </c>
      <c r="L178" s="37">
        <f>IF(G178="NSFC",F178*'Master Pengamatan'!$H$14,F177*'Master Pengamatan'!$H$15)</f>
        <v>441370.37037037039</v>
      </c>
      <c r="M178" s="37">
        <f t="shared" si="6"/>
        <v>441370.37037037039</v>
      </c>
      <c r="O178" t="str">
        <f t="shared" si="5"/>
        <v>PG1NSFC0723</v>
      </c>
    </row>
    <row r="179" spans="2:15" x14ac:dyDescent="0.35">
      <c r="B179" s="84" t="s">
        <v>32</v>
      </c>
      <c r="C179" s="86" t="s">
        <v>241</v>
      </c>
      <c r="D179">
        <v>14.32</v>
      </c>
      <c r="E179">
        <v>11.04</v>
      </c>
      <c r="F179">
        <v>11.04</v>
      </c>
      <c r="G179" t="s">
        <v>34</v>
      </c>
      <c r="H179" s="87">
        <v>45126</v>
      </c>
      <c r="I179" s="87">
        <v>45131</v>
      </c>
      <c r="L179" s="37">
        <f>IF(G179="NSFC",F179*'Master Pengamatan'!$H$14,F178*'Master Pengamatan'!$H$15)</f>
        <v>716577.77777777787</v>
      </c>
      <c r="M179" s="37">
        <f t="shared" si="6"/>
        <v>716577.77777777787</v>
      </c>
      <c r="O179" t="str">
        <f t="shared" si="5"/>
        <v>PG1NSFC0723</v>
      </c>
    </row>
    <row r="180" spans="2:15" x14ac:dyDescent="0.35">
      <c r="B180" s="84" t="s">
        <v>32</v>
      </c>
      <c r="C180" s="86" t="s">
        <v>242</v>
      </c>
      <c r="D180">
        <v>11.55</v>
      </c>
      <c r="E180">
        <v>9.1300000000000008</v>
      </c>
      <c r="F180">
        <v>9.1300000000000008</v>
      </c>
      <c r="G180" t="s">
        <v>37</v>
      </c>
      <c r="H180" s="87">
        <v>45128</v>
      </c>
      <c r="I180" s="87">
        <v>45133</v>
      </c>
      <c r="L180" s="37">
        <f>IF(G180="NSFC",F180*'Master Pengamatan'!$H$14,F179*'Master Pengamatan'!$H$15)</f>
        <v>330382.22222222219</v>
      </c>
      <c r="M180" s="37">
        <f t="shared" si="6"/>
        <v>330382.22222222219</v>
      </c>
      <c r="O180" t="str">
        <f t="shared" si="5"/>
        <v>PG1NSSC0723</v>
      </c>
    </row>
    <row r="181" spans="2:15" x14ac:dyDescent="0.35">
      <c r="B181" s="84" t="s">
        <v>32</v>
      </c>
      <c r="C181" s="86" t="s">
        <v>243</v>
      </c>
      <c r="D181">
        <v>8.66</v>
      </c>
      <c r="E181">
        <v>6.6</v>
      </c>
      <c r="F181">
        <v>6.6</v>
      </c>
      <c r="G181" t="s">
        <v>34</v>
      </c>
      <c r="H181" s="87">
        <v>45129</v>
      </c>
      <c r="I181" s="87">
        <v>45134</v>
      </c>
      <c r="L181" s="37">
        <f>IF(G181="NSFC",F181*'Master Pengamatan'!$H$14,F180*'Master Pengamatan'!$H$15)</f>
        <v>428388.88888888893</v>
      </c>
      <c r="M181" s="37">
        <f t="shared" si="6"/>
        <v>428388.88888888893</v>
      </c>
      <c r="O181" t="str">
        <f t="shared" si="5"/>
        <v>PG1NSFC0723</v>
      </c>
    </row>
    <row r="182" spans="2:15" x14ac:dyDescent="0.35">
      <c r="B182" s="84" t="s">
        <v>32</v>
      </c>
      <c r="C182" s="86" t="s">
        <v>244</v>
      </c>
      <c r="D182">
        <v>8.32</v>
      </c>
      <c r="E182">
        <v>6.49</v>
      </c>
      <c r="F182">
        <v>6.49</v>
      </c>
      <c r="G182" t="s">
        <v>34</v>
      </c>
      <c r="H182" s="87">
        <v>45130</v>
      </c>
      <c r="I182" s="87">
        <v>45135</v>
      </c>
      <c r="L182" s="37">
        <f>IF(G182="NSFC",F182*'Master Pengamatan'!$H$14,F181*'Master Pengamatan'!$H$15)</f>
        <v>421249.07407407416</v>
      </c>
      <c r="M182" s="37">
        <f t="shared" si="6"/>
        <v>421249.07407407416</v>
      </c>
      <c r="O182" t="str">
        <f t="shared" si="5"/>
        <v>PG1NSFC0723</v>
      </c>
    </row>
    <row r="183" spans="2:15" x14ac:dyDescent="0.35">
      <c r="B183" s="84" t="s">
        <v>32</v>
      </c>
      <c r="C183" s="86" t="s">
        <v>245</v>
      </c>
      <c r="D183">
        <v>11.56</v>
      </c>
      <c r="E183">
        <v>9.0299999999999994</v>
      </c>
      <c r="F183">
        <v>9.0299999999999994</v>
      </c>
      <c r="G183" t="s">
        <v>37</v>
      </c>
      <c r="H183" s="87">
        <v>45133</v>
      </c>
      <c r="I183" s="87">
        <v>45138</v>
      </c>
      <c r="L183" s="37">
        <f>IF(G183="NSFC",F183*'Master Pengamatan'!$H$14,F182*'Master Pengamatan'!$H$15)</f>
        <v>194219.25925925927</v>
      </c>
      <c r="M183" s="37">
        <f t="shared" si="6"/>
        <v>194219.25925925927</v>
      </c>
      <c r="O183" t="str">
        <f t="shared" si="5"/>
        <v>PG1NSSC0723</v>
      </c>
    </row>
    <row r="184" spans="2:15" x14ac:dyDescent="0.35">
      <c r="B184" s="84" t="s">
        <v>32</v>
      </c>
      <c r="C184" s="86" t="s">
        <v>246</v>
      </c>
      <c r="D184">
        <v>11</v>
      </c>
      <c r="E184">
        <v>8.73</v>
      </c>
      <c r="F184">
        <v>8.73</v>
      </c>
      <c r="G184" t="s">
        <v>34</v>
      </c>
      <c r="H184" s="87">
        <v>45133</v>
      </c>
      <c r="I184" s="87">
        <v>45138</v>
      </c>
      <c r="L184" s="37">
        <f>IF(G184="NSFC",F184*'Master Pengamatan'!$H$14,F183*'Master Pengamatan'!$H$15)</f>
        <v>566641.66666666674</v>
      </c>
      <c r="M184" s="37">
        <f t="shared" si="6"/>
        <v>566641.66666666674</v>
      </c>
      <c r="O184" t="str">
        <f t="shared" si="5"/>
        <v>PG1NSFC0723</v>
      </c>
    </row>
    <row r="185" spans="2:15" x14ac:dyDescent="0.35">
      <c r="B185" s="84" t="s">
        <v>32</v>
      </c>
      <c r="C185" s="86" t="s">
        <v>247</v>
      </c>
      <c r="D185">
        <v>12.57</v>
      </c>
      <c r="E185">
        <v>10.050000000000001</v>
      </c>
      <c r="F185">
        <v>10.050000000000001</v>
      </c>
      <c r="G185" t="s">
        <v>34</v>
      </c>
      <c r="H185" s="87">
        <v>45134</v>
      </c>
      <c r="I185" s="87">
        <v>45139</v>
      </c>
      <c r="L185" s="37">
        <f>IF(G185="NSFC",F185*'Master Pengamatan'!$H$14,F184*'Master Pengamatan'!$H$15)</f>
        <v>652319.44444444461</v>
      </c>
      <c r="M185" s="37">
        <f t="shared" si="6"/>
        <v>652319.44444444461</v>
      </c>
      <c r="O185" t="str">
        <f t="shared" si="5"/>
        <v>PG1NSFC0723</v>
      </c>
    </row>
    <row r="186" spans="2:15" x14ac:dyDescent="0.35">
      <c r="B186" s="84" t="s">
        <v>32</v>
      </c>
      <c r="C186" s="86" t="s">
        <v>248</v>
      </c>
      <c r="D186">
        <v>10.96</v>
      </c>
      <c r="E186">
        <v>9</v>
      </c>
      <c r="F186">
        <v>9</v>
      </c>
      <c r="G186" t="s">
        <v>37</v>
      </c>
      <c r="H186" s="87">
        <v>45136</v>
      </c>
      <c r="I186" s="87">
        <v>45141</v>
      </c>
      <c r="L186" s="37">
        <f>IF(G186="NSFC",F186*'Master Pengamatan'!$H$14,F185*'Master Pengamatan'!$H$15)</f>
        <v>300755.55555555556</v>
      </c>
      <c r="M186" s="37">
        <f t="shared" si="6"/>
        <v>300755.55555555556</v>
      </c>
      <c r="O186" t="str">
        <f t="shared" si="5"/>
        <v>PG1NSSC0723</v>
      </c>
    </row>
    <row r="187" spans="2:15" x14ac:dyDescent="0.35">
      <c r="B187" s="84" t="s">
        <v>32</v>
      </c>
      <c r="C187" s="86" t="s">
        <v>249</v>
      </c>
      <c r="D187">
        <v>14.22</v>
      </c>
      <c r="E187">
        <v>11.56</v>
      </c>
      <c r="F187">
        <v>11.56</v>
      </c>
      <c r="G187" t="s">
        <v>37</v>
      </c>
      <c r="H187" s="87">
        <v>45137</v>
      </c>
      <c r="I187" s="87">
        <v>45142</v>
      </c>
      <c r="L187" s="37">
        <f>IF(G187="NSFC",F187*'Master Pengamatan'!$H$14,F186*'Master Pengamatan'!$H$15)</f>
        <v>269333.33333333337</v>
      </c>
      <c r="M187" s="37">
        <f t="shared" si="6"/>
        <v>269333.33333333337</v>
      </c>
      <c r="O187" t="str">
        <f t="shared" si="5"/>
        <v>PG1NSSC0723</v>
      </c>
    </row>
    <row r="188" spans="2:15" x14ac:dyDescent="0.35">
      <c r="B188" s="84" t="s">
        <v>32</v>
      </c>
      <c r="C188" s="86" t="s">
        <v>250</v>
      </c>
      <c r="D188">
        <v>8.24</v>
      </c>
      <c r="E188">
        <v>6.48</v>
      </c>
      <c r="F188">
        <v>6.48</v>
      </c>
      <c r="G188" t="s">
        <v>34</v>
      </c>
      <c r="H188" s="87">
        <v>45138</v>
      </c>
      <c r="I188" s="87">
        <v>45143</v>
      </c>
      <c r="L188" s="37">
        <f>IF(G188="NSFC",F188*'Master Pengamatan'!$H$14,F187*'Master Pengamatan'!$H$15)</f>
        <v>420600.00000000006</v>
      </c>
      <c r="M188" s="37">
        <f t="shared" si="6"/>
        <v>420600.00000000006</v>
      </c>
      <c r="O188" t="str">
        <f t="shared" si="5"/>
        <v>PG1NSFC0723</v>
      </c>
    </row>
    <row r="189" spans="2:15" x14ac:dyDescent="0.35">
      <c r="B189" s="84" t="s">
        <v>32</v>
      </c>
      <c r="C189" s="86" t="s">
        <v>251</v>
      </c>
      <c r="D189">
        <v>11.4</v>
      </c>
      <c r="E189">
        <v>9.0399999999999991</v>
      </c>
      <c r="F189">
        <v>9.0399999999999991</v>
      </c>
      <c r="G189" t="s">
        <v>37</v>
      </c>
      <c r="H189" s="87">
        <v>45142</v>
      </c>
      <c r="I189" s="87">
        <v>45147</v>
      </c>
      <c r="L189" s="37">
        <f>IF(G189="NSFC",F189*'Master Pengamatan'!$H$14,F188*'Master Pengamatan'!$H$15)</f>
        <v>193920.00000000003</v>
      </c>
      <c r="M189" s="37">
        <f t="shared" si="6"/>
        <v>193920.00000000003</v>
      </c>
      <c r="O189" t="str">
        <f t="shared" si="5"/>
        <v>PG1NSSC0823</v>
      </c>
    </row>
    <row r="190" spans="2:15" x14ac:dyDescent="0.35">
      <c r="B190" s="84" t="s">
        <v>32</v>
      </c>
      <c r="C190" s="86" t="s">
        <v>252</v>
      </c>
      <c r="D190">
        <v>6.85</v>
      </c>
      <c r="E190">
        <v>5.37</v>
      </c>
      <c r="F190">
        <v>5.37</v>
      </c>
      <c r="G190" t="s">
        <v>34</v>
      </c>
      <c r="H190" s="87">
        <v>45143</v>
      </c>
      <c r="I190" s="87">
        <v>45148</v>
      </c>
      <c r="L190" s="37">
        <f>IF(G190="NSFC",F190*'Master Pengamatan'!$H$14,F189*'Master Pengamatan'!$H$15)</f>
        <v>348552.77777777781</v>
      </c>
      <c r="M190" s="37">
        <f t="shared" si="6"/>
        <v>348552.77777777781</v>
      </c>
      <c r="O190" t="str">
        <f t="shared" si="5"/>
        <v>PG1NSFC0823</v>
      </c>
    </row>
    <row r="191" spans="2:15" x14ac:dyDescent="0.35">
      <c r="B191" s="84" t="s">
        <v>32</v>
      </c>
      <c r="C191" s="86" t="s">
        <v>253</v>
      </c>
      <c r="D191">
        <v>4.2</v>
      </c>
      <c r="E191">
        <v>3.3</v>
      </c>
      <c r="F191">
        <v>3.3</v>
      </c>
      <c r="G191" t="s">
        <v>37</v>
      </c>
      <c r="H191" s="87">
        <v>45143</v>
      </c>
      <c r="I191" s="87">
        <v>45148</v>
      </c>
      <c r="L191" s="37">
        <f>IF(G191="NSFC",F191*'Master Pengamatan'!$H$14,F190*'Master Pengamatan'!$H$15)</f>
        <v>160702.22222222222</v>
      </c>
      <c r="M191" s="37">
        <f t="shared" si="6"/>
        <v>160702.22222222222</v>
      </c>
      <c r="O191" t="str">
        <f t="shared" si="5"/>
        <v>PG1NSSC0823</v>
      </c>
    </row>
    <row r="192" spans="2:15" x14ac:dyDescent="0.35">
      <c r="B192" s="84" t="s">
        <v>32</v>
      </c>
      <c r="C192" s="86" t="s">
        <v>254</v>
      </c>
      <c r="D192">
        <v>5.9</v>
      </c>
      <c r="E192">
        <v>4.78</v>
      </c>
      <c r="F192">
        <v>4.78</v>
      </c>
      <c r="G192" t="s">
        <v>34</v>
      </c>
      <c r="H192" s="87">
        <v>45143</v>
      </c>
      <c r="I192" s="87">
        <v>45148</v>
      </c>
      <c r="L192" s="37">
        <f>IF(G192="NSFC",F192*'Master Pengamatan'!$H$14,F191*'Master Pengamatan'!$H$15)</f>
        <v>310257.40740740747</v>
      </c>
      <c r="M192" s="37">
        <f t="shared" si="6"/>
        <v>310257.40740740747</v>
      </c>
      <c r="O192" t="str">
        <f t="shared" si="5"/>
        <v>PG1NSFC0823</v>
      </c>
    </row>
    <row r="193" spans="2:15" x14ac:dyDescent="0.35">
      <c r="B193" s="84" t="s">
        <v>32</v>
      </c>
      <c r="C193" s="86" t="s">
        <v>255</v>
      </c>
      <c r="D193">
        <v>12.54</v>
      </c>
      <c r="E193">
        <v>9.9600000000000009</v>
      </c>
      <c r="F193">
        <v>9.9600000000000009</v>
      </c>
      <c r="G193" t="s">
        <v>37</v>
      </c>
      <c r="H193" s="87">
        <v>45144</v>
      </c>
      <c r="I193" s="87">
        <v>45149</v>
      </c>
      <c r="L193" s="37">
        <f>IF(G193="NSFC",F193*'Master Pengamatan'!$H$14,F192*'Master Pengamatan'!$H$15)</f>
        <v>143045.92592592593</v>
      </c>
      <c r="M193" s="37">
        <f t="shared" si="6"/>
        <v>143045.92592592593</v>
      </c>
      <c r="O193" t="str">
        <f t="shared" si="5"/>
        <v>PG1NSSC0823</v>
      </c>
    </row>
    <row r="194" spans="2:15" x14ac:dyDescent="0.35">
      <c r="B194" s="84" t="s">
        <v>32</v>
      </c>
      <c r="C194" s="86" t="s">
        <v>256</v>
      </c>
      <c r="D194">
        <v>6.63</v>
      </c>
      <c r="E194">
        <v>5.2</v>
      </c>
      <c r="F194">
        <v>5.2</v>
      </c>
      <c r="G194" t="s">
        <v>34</v>
      </c>
      <c r="H194" s="87">
        <v>45146</v>
      </c>
      <c r="I194" s="87">
        <v>45151</v>
      </c>
      <c r="L194" s="37">
        <f>IF(G194="NSFC",F194*'Master Pengamatan'!$H$14,F193*'Master Pengamatan'!$H$15)</f>
        <v>337518.5185185186</v>
      </c>
      <c r="M194" s="37">
        <f t="shared" si="6"/>
        <v>337518.5185185186</v>
      </c>
      <c r="O194" t="str">
        <f t="shared" si="5"/>
        <v>PG1NSFC0823</v>
      </c>
    </row>
    <row r="195" spans="2:15" x14ac:dyDescent="0.35">
      <c r="B195" s="84" t="s">
        <v>32</v>
      </c>
      <c r="C195" s="86" t="s">
        <v>257</v>
      </c>
      <c r="D195">
        <v>13.87</v>
      </c>
      <c r="E195">
        <v>10.9</v>
      </c>
      <c r="F195">
        <v>10.9</v>
      </c>
      <c r="G195" t="s">
        <v>34</v>
      </c>
      <c r="H195" s="87">
        <v>45147</v>
      </c>
      <c r="I195" s="87">
        <v>45152</v>
      </c>
      <c r="L195" s="37">
        <f>IF(G195="NSFC",F195*'Master Pengamatan'!$H$14,F194*'Master Pengamatan'!$H$15)</f>
        <v>707490.7407407409</v>
      </c>
      <c r="M195" s="37">
        <f t="shared" si="6"/>
        <v>707490.7407407409</v>
      </c>
      <c r="O195" t="str">
        <f t="shared" si="5"/>
        <v>PG1NSFC0823</v>
      </c>
    </row>
    <row r="196" spans="2:15" x14ac:dyDescent="0.35">
      <c r="B196" s="84" t="s">
        <v>32</v>
      </c>
      <c r="C196" s="86" t="s">
        <v>258</v>
      </c>
      <c r="D196">
        <v>7.14</v>
      </c>
      <c r="E196">
        <v>5.84</v>
      </c>
      <c r="F196">
        <v>5.84</v>
      </c>
      <c r="G196" t="s">
        <v>37</v>
      </c>
      <c r="H196" s="87">
        <v>45149</v>
      </c>
      <c r="I196" s="87">
        <v>45154</v>
      </c>
      <c r="L196" s="37">
        <f>IF(G196="NSFC",F196*'Master Pengamatan'!$H$14,F195*'Master Pengamatan'!$H$15)</f>
        <v>326192.59259259264</v>
      </c>
      <c r="M196" s="37">
        <f t="shared" si="6"/>
        <v>326192.59259259264</v>
      </c>
      <c r="O196" t="str">
        <f t="shared" si="5"/>
        <v>PG1NSSC0823</v>
      </c>
    </row>
    <row r="197" spans="2:15" x14ac:dyDescent="0.35">
      <c r="B197" s="84" t="s">
        <v>32</v>
      </c>
      <c r="C197" s="86" t="s">
        <v>259</v>
      </c>
      <c r="D197">
        <v>15.08</v>
      </c>
      <c r="E197">
        <v>11.77</v>
      </c>
      <c r="F197">
        <v>11.77</v>
      </c>
      <c r="G197" t="s">
        <v>34</v>
      </c>
      <c r="H197" s="87">
        <v>45150</v>
      </c>
      <c r="I197" s="87">
        <v>45155</v>
      </c>
      <c r="L197" s="37">
        <f>IF(G197="NSFC",F197*'Master Pengamatan'!$H$14,F196*'Master Pengamatan'!$H$15)</f>
        <v>763960.18518518528</v>
      </c>
      <c r="M197" s="37">
        <f t="shared" si="6"/>
        <v>763960.18518518528</v>
      </c>
      <c r="O197" t="str">
        <f t="shared" si="5"/>
        <v>PG1NSFC0823</v>
      </c>
    </row>
    <row r="198" spans="2:15" x14ac:dyDescent="0.35">
      <c r="B198" s="84" t="s">
        <v>32</v>
      </c>
      <c r="C198" s="86" t="s">
        <v>260</v>
      </c>
      <c r="D198">
        <v>18.72</v>
      </c>
      <c r="E198">
        <v>14.84</v>
      </c>
      <c r="F198">
        <v>14.84</v>
      </c>
      <c r="G198" t="s">
        <v>37</v>
      </c>
      <c r="H198" s="87">
        <v>45153</v>
      </c>
      <c r="I198" s="87">
        <v>45158</v>
      </c>
      <c r="L198" s="37">
        <f>IF(G198="NSFC",F198*'Master Pengamatan'!$H$14,F197*'Master Pengamatan'!$H$15)</f>
        <v>352228.14814814815</v>
      </c>
      <c r="M198" s="37">
        <f t="shared" si="6"/>
        <v>352228.14814814815</v>
      </c>
      <c r="O198" t="str">
        <f t="shared" si="5"/>
        <v>PG1NSSC0823</v>
      </c>
    </row>
    <row r="199" spans="2:15" x14ac:dyDescent="0.35">
      <c r="B199" s="84" t="s">
        <v>32</v>
      </c>
      <c r="C199" s="86" t="s">
        <v>261</v>
      </c>
      <c r="D199">
        <v>7.6</v>
      </c>
      <c r="E199">
        <v>5.95</v>
      </c>
      <c r="F199">
        <v>5.95</v>
      </c>
      <c r="G199" t="s">
        <v>34</v>
      </c>
      <c r="H199" s="87">
        <v>45154</v>
      </c>
      <c r="I199" s="87">
        <v>45159</v>
      </c>
      <c r="L199" s="37">
        <f>IF(G199="NSFC",F199*'Master Pengamatan'!$H$14,F198*'Master Pengamatan'!$H$15)</f>
        <v>386199.07407407416</v>
      </c>
      <c r="M199" s="37">
        <f t="shared" si="6"/>
        <v>386199.07407407416</v>
      </c>
      <c r="O199" t="str">
        <f t="shared" ref="O199:O262" si="7">B199&amp;G199&amp;TEXT(H199,"mmyy")</f>
        <v>PG1NSFC0823</v>
      </c>
    </row>
    <row r="200" spans="2:15" x14ac:dyDescent="0.35">
      <c r="B200" s="84" t="s">
        <v>32</v>
      </c>
      <c r="C200" s="86" t="s">
        <v>262</v>
      </c>
      <c r="D200">
        <v>15.25</v>
      </c>
      <c r="E200">
        <v>12.26</v>
      </c>
      <c r="F200">
        <v>12.26</v>
      </c>
      <c r="G200" t="s">
        <v>37</v>
      </c>
      <c r="H200" s="87">
        <v>45155</v>
      </c>
      <c r="I200" s="87">
        <v>45160</v>
      </c>
      <c r="L200" s="37">
        <f>IF(G200="NSFC",F200*'Master Pengamatan'!$H$14,F199*'Master Pengamatan'!$H$15)</f>
        <v>178059.25925925927</v>
      </c>
      <c r="M200" s="37">
        <f t="shared" si="6"/>
        <v>178059.25925925927</v>
      </c>
      <c r="O200" t="str">
        <f t="shared" si="7"/>
        <v>PG1NSSC0823</v>
      </c>
    </row>
    <row r="201" spans="2:15" x14ac:dyDescent="0.35">
      <c r="B201" s="84" t="s">
        <v>32</v>
      </c>
      <c r="C201" s="86" t="s">
        <v>263</v>
      </c>
      <c r="D201">
        <v>8.2200000000000006</v>
      </c>
      <c r="E201">
        <v>6.42</v>
      </c>
      <c r="F201">
        <v>6.42</v>
      </c>
      <c r="G201" t="s">
        <v>34</v>
      </c>
      <c r="H201" s="87">
        <v>45158</v>
      </c>
      <c r="I201" s="87">
        <v>45163</v>
      </c>
      <c r="L201" s="37">
        <f>IF(G201="NSFC",F201*'Master Pengamatan'!$H$14,F200*'Master Pengamatan'!$H$15)</f>
        <v>416705.55555555562</v>
      </c>
      <c r="M201" s="37">
        <f t="shared" si="6"/>
        <v>416705.55555555562</v>
      </c>
      <c r="O201" t="str">
        <f t="shared" si="7"/>
        <v>PG1NSFC0823</v>
      </c>
    </row>
    <row r="202" spans="2:15" x14ac:dyDescent="0.35">
      <c r="B202" s="84" t="s">
        <v>32</v>
      </c>
      <c r="C202" s="86" t="s">
        <v>264</v>
      </c>
      <c r="D202">
        <v>65.28</v>
      </c>
      <c r="E202">
        <v>4.1399999999999997</v>
      </c>
      <c r="F202">
        <v>4.1399999999999997</v>
      </c>
      <c r="G202" t="s">
        <v>34</v>
      </c>
      <c r="H202" s="87">
        <v>45160</v>
      </c>
      <c r="I202" s="87">
        <v>45165</v>
      </c>
      <c r="L202" s="37">
        <f>IF(G202="NSFC",F202*'Master Pengamatan'!$H$14,F201*'Master Pengamatan'!$H$15)</f>
        <v>268716.66666666669</v>
      </c>
      <c r="M202" s="37">
        <f t="shared" si="6"/>
        <v>268716.66666666669</v>
      </c>
      <c r="O202" t="str">
        <f t="shared" si="7"/>
        <v>PG1NSFC0823</v>
      </c>
    </row>
    <row r="203" spans="2:15" x14ac:dyDescent="0.35">
      <c r="B203" s="84" t="s">
        <v>32</v>
      </c>
      <c r="C203" s="86" t="s">
        <v>265</v>
      </c>
      <c r="D203">
        <v>11.8</v>
      </c>
      <c r="E203">
        <v>9.34</v>
      </c>
      <c r="F203">
        <v>9.34</v>
      </c>
      <c r="G203" t="s">
        <v>37</v>
      </c>
      <c r="H203" s="87">
        <v>45160</v>
      </c>
      <c r="I203" s="87">
        <v>45165</v>
      </c>
      <c r="L203" s="37">
        <f>IF(G203="NSFC",F203*'Master Pengamatan'!$H$14,F202*'Master Pengamatan'!$H$15)</f>
        <v>123893.33333333333</v>
      </c>
      <c r="M203" s="37">
        <f t="shared" si="6"/>
        <v>123893.33333333333</v>
      </c>
      <c r="O203" t="str">
        <f t="shared" si="7"/>
        <v>PG1NSSC0823</v>
      </c>
    </row>
    <row r="204" spans="2:15" x14ac:dyDescent="0.35">
      <c r="B204" s="84" t="s">
        <v>32</v>
      </c>
      <c r="C204" s="86" t="s">
        <v>266</v>
      </c>
      <c r="D204">
        <v>9.7799999999999994</v>
      </c>
      <c r="E204">
        <v>7.75</v>
      </c>
      <c r="F204">
        <v>7.75</v>
      </c>
      <c r="G204" t="s">
        <v>34</v>
      </c>
      <c r="H204" s="87">
        <v>45162</v>
      </c>
      <c r="I204" s="87">
        <v>45167</v>
      </c>
      <c r="L204" s="37">
        <f>IF(G204="NSFC",F204*'Master Pengamatan'!$H$14,F203*'Master Pengamatan'!$H$15)</f>
        <v>503032.40740740747</v>
      </c>
      <c r="M204" s="37">
        <f t="shared" si="6"/>
        <v>503032.40740740747</v>
      </c>
      <c r="O204" t="str">
        <f t="shared" si="7"/>
        <v>PG1NSFC0823</v>
      </c>
    </row>
    <row r="205" spans="2:15" x14ac:dyDescent="0.35">
      <c r="B205" s="84" t="s">
        <v>32</v>
      </c>
      <c r="C205" s="86" t="s">
        <v>267</v>
      </c>
      <c r="D205">
        <v>11.91</v>
      </c>
      <c r="E205">
        <v>9.4</v>
      </c>
      <c r="F205">
        <v>9.4</v>
      </c>
      <c r="G205" t="s">
        <v>34</v>
      </c>
      <c r="H205" s="87">
        <v>45162</v>
      </c>
      <c r="I205" s="87">
        <v>45167</v>
      </c>
      <c r="L205" s="37">
        <f>IF(G205="NSFC",F205*'Master Pengamatan'!$H$14,F204*'Master Pengamatan'!$H$15)</f>
        <v>610129.62962962978</v>
      </c>
      <c r="M205" s="37">
        <f t="shared" si="6"/>
        <v>610129.62962962978</v>
      </c>
      <c r="O205" t="str">
        <f t="shared" si="7"/>
        <v>PG1NSFC0823</v>
      </c>
    </row>
    <row r="206" spans="2:15" x14ac:dyDescent="0.35">
      <c r="B206" s="84" t="s">
        <v>32</v>
      </c>
      <c r="C206" s="86" t="s">
        <v>268</v>
      </c>
      <c r="D206">
        <v>11.33</v>
      </c>
      <c r="E206">
        <v>9.15</v>
      </c>
      <c r="F206">
        <v>9.15</v>
      </c>
      <c r="G206" t="s">
        <v>34</v>
      </c>
      <c r="H206" s="87">
        <v>45164</v>
      </c>
      <c r="I206" s="87">
        <v>45169</v>
      </c>
      <c r="L206" s="37">
        <f>IF(G206="NSFC",F206*'Master Pengamatan'!$H$14,F205*'Master Pengamatan'!$H$15)</f>
        <v>593902.77777777787</v>
      </c>
      <c r="M206" s="37">
        <f t="shared" ref="M206:M269" si="8">SUM(J206:L206)</f>
        <v>593902.77777777787</v>
      </c>
      <c r="O206" t="str">
        <f t="shared" si="7"/>
        <v>PG1NSFC0823</v>
      </c>
    </row>
    <row r="207" spans="2:15" x14ac:dyDescent="0.35">
      <c r="B207" s="84" t="s">
        <v>32</v>
      </c>
      <c r="C207" s="86" t="s">
        <v>269</v>
      </c>
      <c r="D207">
        <v>12.33</v>
      </c>
      <c r="E207">
        <v>9.93</v>
      </c>
      <c r="F207">
        <v>9.93</v>
      </c>
      <c r="G207" t="s">
        <v>34</v>
      </c>
      <c r="H207" s="87">
        <v>45164</v>
      </c>
      <c r="I207" s="87">
        <v>45169</v>
      </c>
      <c r="L207" s="37">
        <f>IF(G207="NSFC",F207*'Master Pengamatan'!$H$14,F206*'Master Pengamatan'!$H$15)</f>
        <v>644530.55555555562</v>
      </c>
      <c r="M207" s="37">
        <f t="shared" si="8"/>
        <v>644530.55555555562</v>
      </c>
      <c r="O207" t="str">
        <f t="shared" si="7"/>
        <v>PG1NSFC0823</v>
      </c>
    </row>
    <row r="208" spans="2:15" x14ac:dyDescent="0.35">
      <c r="B208" s="84" t="s">
        <v>32</v>
      </c>
      <c r="C208" s="86" t="s">
        <v>270</v>
      </c>
      <c r="D208">
        <v>7.76</v>
      </c>
      <c r="E208">
        <v>6.15</v>
      </c>
      <c r="F208">
        <v>6.15</v>
      </c>
      <c r="G208" t="s">
        <v>37</v>
      </c>
      <c r="H208" s="87">
        <v>45167</v>
      </c>
      <c r="I208" s="87">
        <v>45172</v>
      </c>
      <c r="L208" s="37">
        <f>IF(G208="NSFC",F208*'Master Pengamatan'!$H$14,F207*'Master Pengamatan'!$H$15)</f>
        <v>297164.44444444444</v>
      </c>
      <c r="M208" s="37">
        <f t="shared" si="8"/>
        <v>297164.44444444444</v>
      </c>
      <c r="O208" t="str">
        <f t="shared" si="7"/>
        <v>PG1NSSC0823</v>
      </c>
    </row>
    <row r="209" spans="2:15" x14ac:dyDescent="0.35">
      <c r="B209" s="84" t="s">
        <v>32</v>
      </c>
      <c r="C209" s="86" t="s">
        <v>271</v>
      </c>
      <c r="D209">
        <v>8</v>
      </c>
      <c r="E209">
        <v>6.33</v>
      </c>
      <c r="F209">
        <v>6.33</v>
      </c>
      <c r="G209" t="s">
        <v>37</v>
      </c>
      <c r="H209" s="87">
        <v>45167</v>
      </c>
      <c r="I209" s="87">
        <v>45172</v>
      </c>
      <c r="L209" s="37">
        <f>IF(G209="NSFC",F209*'Master Pengamatan'!$H$14,F208*'Master Pengamatan'!$H$15)</f>
        <v>184044.44444444447</v>
      </c>
      <c r="M209" s="37">
        <f t="shared" si="8"/>
        <v>184044.44444444447</v>
      </c>
      <c r="O209" t="str">
        <f t="shared" si="7"/>
        <v>PG1NSSC0823</v>
      </c>
    </row>
    <row r="210" spans="2:15" x14ac:dyDescent="0.35">
      <c r="B210" s="84" t="s">
        <v>32</v>
      </c>
      <c r="C210" s="86" t="s">
        <v>272</v>
      </c>
      <c r="D210">
        <v>6.79</v>
      </c>
      <c r="E210">
        <v>5.35</v>
      </c>
      <c r="F210">
        <v>5.35</v>
      </c>
      <c r="G210" t="s">
        <v>34</v>
      </c>
      <c r="H210" s="87">
        <v>45168</v>
      </c>
      <c r="I210" s="87">
        <v>45173</v>
      </c>
      <c r="L210" s="37">
        <f>IF(G210="NSFC",F210*'Master Pengamatan'!$H$14,F209*'Master Pengamatan'!$H$15)</f>
        <v>347254.62962962966</v>
      </c>
      <c r="M210" s="37">
        <f t="shared" si="8"/>
        <v>347254.62962962966</v>
      </c>
      <c r="O210" t="str">
        <f t="shared" si="7"/>
        <v>PG1NSFC0823</v>
      </c>
    </row>
    <row r="211" spans="2:15" x14ac:dyDescent="0.35">
      <c r="B211" s="84" t="s">
        <v>32</v>
      </c>
      <c r="C211" s="86" t="s">
        <v>273</v>
      </c>
      <c r="D211">
        <v>7.72</v>
      </c>
      <c r="E211">
        <v>6.17</v>
      </c>
      <c r="F211">
        <v>6.17</v>
      </c>
      <c r="G211" t="s">
        <v>37</v>
      </c>
      <c r="H211" s="87">
        <v>45169</v>
      </c>
      <c r="I211" s="87">
        <v>45174</v>
      </c>
      <c r="L211" s="37">
        <f>IF(G211="NSFC",F211*'Master Pengamatan'!$H$14,F210*'Master Pengamatan'!$H$15)</f>
        <v>160103.70370370371</v>
      </c>
      <c r="M211" s="37">
        <f t="shared" si="8"/>
        <v>160103.70370370371</v>
      </c>
      <c r="O211" t="str">
        <f t="shared" si="7"/>
        <v>PG1NSSC0823</v>
      </c>
    </row>
    <row r="212" spans="2:15" x14ac:dyDescent="0.35">
      <c r="B212" s="84" t="s">
        <v>32</v>
      </c>
      <c r="C212" s="86" t="s">
        <v>274</v>
      </c>
      <c r="D212">
        <v>9.8699999999999992</v>
      </c>
      <c r="E212">
        <v>7.75</v>
      </c>
      <c r="F212">
        <v>7.75</v>
      </c>
      <c r="G212" t="s">
        <v>34</v>
      </c>
      <c r="H212" s="87">
        <v>45171</v>
      </c>
      <c r="I212" s="87">
        <v>45176</v>
      </c>
      <c r="L212" s="37">
        <f>IF(G212="NSFC",F212*'Master Pengamatan'!$H$14,F211*'Master Pengamatan'!$H$15)</f>
        <v>503032.40740740747</v>
      </c>
      <c r="M212" s="37">
        <f t="shared" si="8"/>
        <v>503032.40740740747</v>
      </c>
      <c r="O212" t="str">
        <f t="shared" si="7"/>
        <v>PG1NSFC0923</v>
      </c>
    </row>
    <row r="213" spans="2:15" x14ac:dyDescent="0.35">
      <c r="B213" s="84" t="s">
        <v>32</v>
      </c>
      <c r="C213" s="86" t="s">
        <v>275</v>
      </c>
      <c r="D213">
        <v>14.9</v>
      </c>
      <c r="E213">
        <v>11.71</v>
      </c>
      <c r="F213">
        <v>11.71</v>
      </c>
      <c r="G213" t="s">
        <v>34</v>
      </c>
      <c r="H213" s="87">
        <v>45171</v>
      </c>
      <c r="I213" s="87">
        <v>45176</v>
      </c>
      <c r="L213" s="37">
        <f>IF(G213="NSFC",F213*'Master Pengamatan'!$H$14,F212*'Master Pengamatan'!$H$15)</f>
        <v>760065.7407407409</v>
      </c>
      <c r="M213" s="37">
        <f t="shared" si="8"/>
        <v>760065.7407407409</v>
      </c>
      <c r="O213" t="str">
        <f t="shared" si="7"/>
        <v>PG1NSFC0923</v>
      </c>
    </row>
    <row r="214" spans="2:15" x14ac:dyDescent="0.35">
      <c r="B214" s="84" t="s">
        <v>32</v>
      </c>
      <c r="C214" s="86" t="s">
        <v>276</v>
      </c>
      <c r="D214">
        <v>13.84</v>
      </c>
      <c r="E214">
        <v>10.9</v>
      </c>
      <c r="F214">
        <v>10.9</v>
      </c>
      <c r="G214" t="s">
        <v>34</v>
      </c>
      <c r="H214" s="87">
        <v>45172</v>
      </c>
      <c r="I214" s="87">
        <v>45177</v>
      </c>
      <c r="L214" s="37">
        <f>IF(G214="NSFC",F214*'Master Pengamatan'!$H$14,F213*'Master Pengamatan'!$H$15)</f>
        <v>707490.7407407409</v>
      </c>
      <c r="M214" s="37">
        <f t="shared" si="8"/>
        <v>707490.7407407409</v>
      </c>
      <c r="O214" t="str">
        <f t="shared" si="7"/>
        <v>PG1NSFC0923</v>
      </c>
    </row>
    <row r="215" spans="2:15" x14ac:dyDescent="0.35">
      <c r="B215" s="84" t="s">
        <v>32</v>
      </c>
      <c r="C215" s="86" t="s">
        <v>277</v>
      </c>
      <c r="D215">
        <v>4.5</v>
      </c>
      <c r="E215">
        <v>3.59</v>
      </c>
      <c r="F215">
        <v>3.59</v>
      </c>
      <c r="G215" t="s">
        <v>34</v>
      </c>
      <c r="H215" s="87">
        <v>45173</v>
      </c>
      <c r="I215" s="87">
        <v>45178</v>
      </c>
      <c r="L215" s="37">
        <f>IF(G215="NSFC",F215*'Master Pengamatan'!$H$14,F214*'Master Pengamatan'!$H$15)</f>
        <v>233017.59259259261</v>
      </c>
      <c r="M215" s="37">
        <f t="shared" si="8"/>
        <v>233017.59259259261</v>
      </c>
      <c r="O215" t="str">
        <f t="shared" si="7"/>
        <v>PG1NSFC0923</v>
      </c>
    </row>
    <row r="216" spans="2:15" x14ac:dyDescent="0.35">
      <c r="B216" s="84" t="s">
        <v>32</v>
      </c>
      <c r="C216" s="86" t="s">
        <v>278</v>
      </c>
      <c r="D216">
        <v>5.76</v>
      </c>
      <c r="E216">
        <v>4.57</v>
      </c>
      <c r="F216">
        <v>4.57</v>
      </c>
      <c r="G216" t="s">
        <v>34</v>
      </c>
      <c r="H216" s="87">
        <v>45173</v>
      </c>
      <c r="I216" s="87">
        <v>45178</v>
      </c>
      <c r="L216" s="37">
        <f>IF(G216="NSFC",F216*'Master Pengamatan'!$H$14,F215*'Master Pengamatan'!$H$15)</f>
        <v>296626.85185185191</v>
      </c>
      <c r="M216" s="37">
        <f t="shared" si="8"/>
        <v>296626.85185185191</v>
      </c>
      <c r="O216" t="str">
        <f t="shared" si="7"/>
        <v>PG1NSFC0923</v>
      </c>
    </row>
    <row r="217" spans="2:15" x14ac:dyDescent="0.35">
      <c r="B217" s="84" t="s">
        <v>32</v>
      </c>
      <c r="C217" s="86" t="s">
        <v>279</v>
      </c>
      <c r="D217">
        <v>10</v>
      </c>
      <c r="E217">
        <v>7.96</v>
      </c>
      <c r="F217">
        <v>7.96</v>
      </c>
      <c r="G217" t="s">
        <v>37</v>
      </c>
      <c r="H217" s="87">
        <v>45175</v>
      </c>
      <c r="I217" s="87">
        <v>45180</v>
      </c>
      <c r="L217" s="37">
        <f>IF(G217="NSFC",F217*'Master Pengamatan'!$H$14,F216*'Master Pengamatan'!$H$15)</f>
        <v>136761.48148148149</v>
      </c>
      <c r="M217" s="37">
        <f t="shared" si="8"/>
        <v>136761.48148148149</v>
      </c>
      <c r="O217" t="str">
        <f t="shared" si="7"/>
        <v>PG1NSSC0923</v>
      </c>
    </row>
    <row r="218" spans="2:15" x14ac:dyDescent="0.35">
      <c r="B218" s="84" t="s">
        <v>32</v>
      </c>
      <c r="C218" s="86" t="s">
        <v>280</v>
      </c>
      <c r="D218">
        <v>19.02</v>
      </c>
      <c r="E218">
        <v>15.02</v>
      </c>
      <c r="F218">
        <v>15.02</v>
      </c>
      <c r="G218" t="s">
        <v>34</v>
      </c>
      <c r="H218" s="87">
        <v>45176</v>
      </c>
      <c r="I218" s="87">
        <v>45181</v>
      </c>
      <c r="L218" s="37">
        <f>IF(G218="NSFC",F218*'Master Pengamatan'!$H$14,F217*'Master Pengamatan'!$H$15)</f>
        <v>974909.25925925933</v>
      </c>
      <c r="M218" s="37">
        <f t="shared" si="8"/>
        <v>974909.25925925933</v>
      </c>
      <c r="O218" t="str">
        <f t="shared" si="7"/>
        <v>PG1NSFC0923</v>
      </c>
    </row>
    <row r="219" spans="2:15" x14ac:dyDescent="0.35">
      <c r="B219" s="84" t="s">
        <v>32</v>
      </c>
      <c r="C219" s="86" t="s">
        <v>281</v>
      </c>
      <c r="D219">
        <v>6.6</v>
      </c>
      <c r="E219">
        <v>5.3</v>
      </c>
      <c r="F219">
        <v>5.3</v>
      </c>
      <c r="G219" t="s">
        <v>34</v>
      </c>
      <c r="H219" s="87">
        <v>45178</v>
      </c>
      <c r="I219" s="87">
        <v>45183</v>
      </c>
      <c r="L219" s="37">
        <f>IF(G219="NSFC",F219*'Master Pengamatan'!$H$14,F218*'Master Pengamatan'!$H$15)</f>
        <v>344009.25925925927</v>
      </c>
      <c r="M219" s="37">
        <f t="shared" si="8"/>
        <v>344009.25925925927</v>
      </c>
      <c r="O219" t="str">
        <f t="shared" si="7"/>
        <v>PG1NSFC0923</v>
      </c>
    </row>
    <row r="220" spans="2:15" x14ac:dyDescent="0.35">
      <c r="B220" s="84" t="s">
        <v>32</v>
      </c>
      <c r="C220" s="86" t="s">
        <v>282</v>
      </c>
      <c r="D220">
        <v>12.26</v>
      </c>
      <c r="E220">
        <v>9.84</v>
      </c>
      <c r="F220">
        <v>9.84</v>
      </c>
      <c r="G220" t="s">
        <v>34</v>
      </c>
      <c r="H220" s="87">
        <v>45179</v>
      </c>
      <c r="I220" s="87">
        <v>45184</v>
      </c>
      <c r="L220" s="37">
        <f>IF(G220="NSFC",F220*'Master Pengamatan'!$H$14,F219*'Master Pengamatan'!$H$15)</f>
        <v>638688.88888888899</v>
      </c>
      <c r="M220" s="37">
        <f t="shared" si="8"/>
        <v>638688.88888888899</v>
      </c>
      <c r="O220" t="str">
        <f t="shared" si="7"/>
        <v>PG1NSFC0923</v>
      </c>
    </row>
    <row r="221" spans="2:15" x14ac:dyDescent="0.35">
      <c r="B221" s="84" t="s">
        <v>32</v>
      </c>
      <c r="C221" s="86" t="s">
        <v>283</v>
      </c>
      <c r="D221">
        <v>11.28</v>
      </c>
      <c r="E221">
        <v>8.8800000000000008</v>
      </c>
      <c r="F221">
        <v>8.8800000000000008</v>
      </c>
      <c r="G221" t="s">
        <v>34</v>
      </c>
      <c r="H221" s="87">
        <v>45179</v>
      </c>
      <c r="I221" s="87">
        <v>45184</v>
      </c>
      <c r="L221" s="37">
        <f>IF(G221="NSFC",F221*'Master Pengamatan'!$H$14,F220*'Master Pengamatan'!$H$15)</f>
        <v>576377.77777777787</v>
      </c>
      <c r="M221" s="37">
        <f t="shared" si="8"/>
        <v>576377.77777777787</v>
      </c>
      <c r="O221" t="str">
        <f t="shared" si="7"/>
        <v>PG1NSFC0923</v>
      </c>
    </row>
    <row r="222" spans="2:15" x14ac:dyDescent="0.35">
      <c r="B222" s="84" t="s">
        <v>32</v>
      </c>
      <c r="C222" s="86" t="s">
        <v>284</v>
      </c>
      <c r="D222">
        <v>12.87</v>
      </c>
      <c r="E222">
        <v>10.16</v>
      </c>
      <c r="F222">
        <v>10.16</v>
      </c>
      <c r="G222" t="s">
        <v>37</v>
      </c>
      <c r="H222" s="87">
        <v>45182</v>
      </c>
      <c r="I222" s="87">
        <v>45187</v>
      </c>
      <c r="L222" s="37">
        <f>IF(G222="NSFC",F222*'Master Pengamatan'!$H$14,F221*'Master Pengamatan'!$H$15)</f>
        <v>265742.22222222225</v>
      </c>
      <c r="M222" s="37">
        <f t="shared" si="8"/>
        <v>265742.22222222225</v>
      </c>
      <c r="O222" t="str">
        <f t="shared" si="7"/>
        <v>PG1NSSC0923</v>
      </c>
    </row>
    <row r="223" spans="2:15" x14ac:dyDescent="0.35">
      <c r="B223" s="84" t="s">
        <v>32</v>
      </c>
      <c r="C223" s="86" t="s">
        <v>285</v>
      </c>
      <c r="D223">
        <v>7.16</v>
      </c>
      <c r="E223">
        <v>5.62</v>
      </c>
      <c r="F223">
        <v>5.62</v>
      </c>
      <c r="G223" t="s">
        <v>37</v>
      </c>
      <c r="H223" s="87">
        <v>45182</v>
      </c>
      <c r="I223" s="87">
        <v>45187</v>
      </c>
      <c r="L223" s="37">
        <f>IF(G223="NSFC",F223*'Master Pengamatan'!$H$14,F222*'Master Pengamatan'!$H$15)</f>
        <v>304047.40740740742</v>
      </c>
      <c r="M223" s="37">
        <f t="shared" si="8"/>
        <v>304047.40740740742</v>
      </c>
      <c r="O223" t="str">
        <f t="shared" si="7"/>
        <v>PG1NSSC0923</v>
      </c>
    </row>
    <row r="224" spans="2:15" x14ac:dyDescent="0.35">
      <c r="B224" s="84" t="s">
        <v>32</v>
      </c>
      <c r="C224" s="86" t="s">
        <v>286</v>
      </c>
      <c r="D224">
        <v>6.2</v>
      </c>
      <c r="E224">
        <v>4.9000000000000004</v>
      </c>
      <c r="F224">
        <v>4.9000000000000004</v>
      </c>
      <c r="G224" t="s">
        <v>37</v>
      </c>
      <c r="H224" s="87">
        <v>45184</v>
      </c>
      <c r="I224" s="87">
        <v>45189</v>
      </c>
      <c r="L224" s="37">
        <f>IF(G224="NSFC",F224*'Master Pengamatan'!$H$14,F223*'Master Pengamatan'!$H$15)</f>
        <v>168183.70370370371</v>
      </c>
      <c r="M224" s="37">
        <f t="shared" si="8"/>
        <v>168183.70370370371</v>
      </c>
      <c r="O224" t="str">
        <f t="shared" si="7"/>
        <v>PG1NSSC0923</v>
      </c>
    </row>
    <row r="225" spans="2:15" x14ac:dyDescent="0.35">
      <c r="B225" s="84" t="s">
        <v>32</v>
      </c>
      <c r="C225" s="86" t="s">
        <v>287</v>
      </c>
      <c r="D225">
        <v>11.4</v>
      </c>
      <c r="E225">
        <v>8.92</v>
      </c>
      <c r="F225">
        <v>8.92</v>
      </c>
      <c r="G225" t="s">
        <v>37</v>
      </c>
      <c r="H225" s="87">
        <v>45185</v>
      </c>
      <c r="I225" s="87">
        <v>45190</v>
      </c>
      <c r="L225" s="37">
        <f>IF(G225="NSFC",F225*'Master Pengamatan'!$H$14,F224*'Master Pengamatan'!$H$15)</f>
        <v>146637.03703703705</v>
      </c>
      <c r="M225" s="37">
        <f t="shared" si="8"/>
        <v>146637.03703703705</v>
      </c>
      <c r="O225" t="str">
        <f t="shared" si="7"/>
        <v>PG1NSSC0923</v>
      </c>
    </row>
    <row r="226" spans="2:15" x14ac:dyDescent="0.35">
      <c r="B226" s="84" t="s">
        <v>32</v>
      </c>
      <c r="C226" s="86" t="s">
        <v>288</v>
      </c>
      <c r="D226">
        <v>6.6</v>
      </c>
      <c r="E226">
        <v>5.22</v>
      </c>
      <c r="F226">
        <v>5.0199999999999996</v>
      </c>
      <c r="G226" t="s">
        <v>37</v>
      </c>
      <c r="H226" s="87">
        <v>45185</v>
      </c>
      <c r="I226" s="87">
        <v>45190</v>
      </c>
      <c r="L226" s="37">
        <f>IF(G226="NSFC",F226*'Master Pengamatan'!$H$14,F225*'Master Pengamatan'!$H$15)</f>
        <v>266939.25925925927</v>
      </c>
      <c r="M226" s="37">
        <f t="shared" si="8"/>
        <v>266939.25925925927</v>
      </c>
      <c r="O226" t="str">
        <f t="shared" si="7"/>
        <v>PG1NSSC0923</v>
      </c>
    </row>
    <row r="227" spans="2:15" x14ac:dyDescent="0.35">
      <c r="B227" s="84" t="s">
        <v>32</v>
      </c>
      <c r="C227" s="86" t="s">
        <v>289</v>
      </c>
      <c r="D227">
        <v>9.17</v>
      </c>
      <c r="E227">
        <v>7.22</v>
      </c>
      <c r="F227">
        <v>7.22</v>
      </c>
      <c r="G227" t="s">
        <v>37</v>
      </c>
      <c r="H227" s="87">
        <v>45185</v>
      </c>
      <c r="I227" s="87">
        <v>45190</v>
      </c>
      <c r="L227" s="37">
        <f>IF(G227="NSFC",F227*'Master Pengamatan'!$H$14,F226*'Master Pengamatan'!$H$15)</f>
        <v>150228.14814814815</v>
      </c>
      <c r="M227" s="37">
        <f t="shared" si="8"/>
        <v>150228.14814814815</v>
      </c>
      <c r="O227" t="str">
        <f t="shared" si="7"/>
        <v>PG1NSSC0923</v>
      </c>
    </row>
    <row r="228" spans="2:15" x14ac:dyDescent="0.35">
      <c r="B228" s="84" t="s">
        <v>32</v>
      </c>
      <c r="C228" s="86" t="s">
        <v>290</v>
      </c>
      <c r="D228">
        <v>7.06</v>
      </c>
      <c r="E228">
        <v>5.58</v>
      </c>
      <c r="F228">
        <v>5.58</v>
      </c>
      <c r="G228" t="s">
        <v>37</v>
      </c>
      <c r="H228" s="87">
        <v>45187</v>
      </c>
      <c r="I228" s="87">
        <v>45192</v>
      </c>
      <c r="L228" s="37">
        <f>IF(G228="NSFC",F228*'Master Pengamatan'!$H$14,F227*'Master Pengamatan'!$H$15)</f>
        <v>216065.1851851852</v>
      </c>
      <c r="M228" s="37">
        <f t="shared" si="8"/>
        <v>216065.1851851852</v>
      </c>
      <c r="O228" t="str">
        <f t="shared" si="7"/>
        <v>PG1NSSC0923</v>
      </c>
    </row>
    <row r="229" spans="2:15" x14ac:dyDescent="0.35">
      <c r="B229" s="84" t="s">
        <v>32</v>
      </c>
      <c r="C229" s="86" t="s">
        <v>291</v>
      </c>
      <c r="D229">
        <v>17.52</v>
      </c>
      <c r="E229">
        <v>13.91</v>
      </c>
      <c r="F229">
        <v>13.91</v>
      </c>
      <c r="G229" t="s">
        <v>34</v>
      </c>
      <c r="H229" s="87">
        <v>45189</v>
      </c>
      <c r="I229" s="87">
        <v>45194</v>
      </c>
      <c r="L229" s="37">
        <f>IF(G229="NSFC",F229*'Master Pengamatan'!$H$14,F228*'Master Pengamatan'!$H$15)</f>
        <v>902862.0370370372</v>
      </c>
      <c r="M229" s="37">
        <f t="shared" si="8"/>
        <v>902862.0370370372</v>
      </c>
      <c r="O229" t="str">
        <f t="shared" si="7"/>
        <v>PG1NSFC0923</v>
      </c>
    </row>
    <row r="230" spans="2:15" x14ac:dyDescent="0.35">
      <c r="B230" s="84" t="s">
        <v>32</v>
      </c>
      <c r="C230" s="86" t="s">
        <v>292</v>
      </c>
      <c r="D230">
        <v>14.68</v>
      </c>
      <c r="E230">
        <v>11.65</v>
      </c>
      <c r="F230">
        <v>11.65</v>
      </c>
      <c r="G230" t="s">
        <v>34</v>
      </c>
      <c r="H230" s="87">
        <v>45192</v>
      </c>
      <c r="I230" s="87">
        <v>45197</v>
      </c>
      <c r="L230" s="37">
        <f>IF(G230="NSFC",F230*'Master Pengamatan'!$H$14,F229*'Master Pengamatan'!$H$15)</f>
        <v>756171.29629629641</v>
      </c>
      <c r="M230" s="37">
        <f t="shared" si="8"/>
        <v>756171.29629629641</v>
      </c>
      <c r="O230" t="str">
        <f t="shared" si="7"/>
        <v>PG1NSFC0923</v>
      </c>
    </row>
    <row r="231" spans="2:15" x14ac:dyDescent="0.35">
      <c r="B231" s="84" t="s">
        <v>32</v>
      </c>
      <c r="C231" s="86" t="s">
        <v>293</v>
      </c>
      <c r="D231">
        <v>10.9</v>
      </c>
      <c r="E231">
        <v>8.7899999999999991</v>
      </c>
      <c r="F231">
        <v>8.7899999999999991</v>
      </c>
      <c r="G231" t="s">
        <v>37</v>
      </c>
      <c r="H231" s="87">
        <v>45197</v>
      </c>
      <c r="I231" s="87">
        <v>45202</v>
      </c>
      <c r="L231" s="37">
        <f>IF(G231="NSFC",F231*'Master Pengamatan'!$H$14,F230*'Master Pengamatan'!$H$15)</f>
        <v>348637.03703703708</v>
      </c>
      <c r="M231" s="37">
        <f t="shared" si="8"/>
        <v>348637.03703703708</v>
      </c>
      <c r="O231" t="str">
        <f t="shared" si="7"/>
        <v>PG1NSSC0923</v>
      </c>
    </row>
    <row r="232" spans="2:15" x14ac:dyDescent="0.35">
      <c r="B232" s="84" t="s">
        <v>32</v>
      </c>
      <c r="C232" s="86" t="s">
        <v>294</v>
      </c>
      <c r="D232">
        <v>7.16</v>
      </c>
      <c r="E232">
        <v>5.86</v>
      </c>
      <c r="F232">
        <v>5.86</v>
      </c>
      <c r="G232" t="s">
        <v>37</v>
      </c>
      <c r="H232" s="87">
        <v>45198</v>
      </c>
      <c r="I232" s="87">
        <v>45203</v>
      </c>
      <c r="L232" s="37">
        <f>IF(G232="NSFC",F232*'Master Pengamatan'!$H$14,F231*'Master Pengamatan'!$H$15)</f>
        <v>263048.88888888888</v>
      </c>
      <c r="M232" s="37">
        <f t="shared" si="8"/>
        <v>263048.88888888888</v>
      </c>
      <c r="O232" t="str">
        <f t="shared" si="7"/>
        <v>PG1NSSC0923</v>
      </c>
    </row>
    <row r="233" spans="2:15" x14ac:dyDescent="0.35">
      <c r="B233" s="84" t="s">
        <v>32</v>
      </c>
      <c r="C233" s="86" t="s">
        <v>295</v>
      </c>
      <c r="D233">
        <v>8.23</v>
      </c>
      <c r="E233">
        <v>6.66</v>
      </c>
      <c r="F233">
        <v>6.66</v>
      </c>
      <c r="G233" t="s">
        <v>37</v>
      </c>
      <c r="H233" s="87">
        <v>45199</v>
      </c>
      <c r="I233" s="87">
        <v>45204</v>
      </c>
      <c r="L233" s="37">
        <f>IF(G233="NSFC",F233*'Master Pengamatan'!$H$14,F232*'Master Pengamatan'!$H$15)</f>
        <v>175365.92592592596</v>
      </c>
      <c r="M233" s="37">
        <f t="shared" si="8"/>
        <v>175365.92592592596</v>
      </c>
      <c r="O233" t="str">
        <f t="shared" si="7"/>
        <v>PG1NSSC0923</v>
      </c>
    </row>
    <row r="234" spans="2:15" x14ac:dyDescent="0.35">
      <c r="B234" s="84" t="s">
        <v>32</v>
      </c>
      <c r="C234" s="86" t="s">
        <v>296</v>
      </c>
      <c r="D234">
        <v>6.74</v>
      </c>
      <c r="E234">
        <v>5.46</v>
      </c>
      <c r="F234">
        <v>5.46</v>
      </c>
      <c r="G234" t="s">
        <v>37</v>
      </c>
      <c r="H234" s="87">
        <v>45199</v>
      </c>
      <c r="I234" s="87">
        <v>45204</v>
      </c>
      <c r="L234" s="37">
        <f>IF(G234="NSFC",F234*'Master Pengamatan'!$H$14,F233*'Master Pengamatan'!$H$15)</f>
        <v>199306.66666666669</v>
      </c>
      <c r="M234" s="37">
        <f t="shared" si="8"/>
        <v>199306.66666666669</v>
      </c>
      <c r="O234" t="str">
        <f t="shared" si="7"/>
        <v>PG1NSSC0923</v>
      </c>
    </row>
    <row r="235" spans="2:15" x14ac:dyDescent="0.35">
      <c r="B235" s="84" t="s">
        <v>32</v>
      </c>
      <c r="C235" s="86" t="s">
        <v>297</v>
      </c>
      <c r="D235">
        <v>8.6</v>
      </c>
      <c r="E235">
        <v>6.94</v>
      </c>
      <c r="F235">
        <v>6.94</v>
      </c>
      <c r="G235" t="s">
        <v>37</v>
      </c>
      <c r="H235" s="87">
        <v>45199</v>
      </c>
      <c r="I235" s="87">
        <v>45204</v>
      </c>
      <c r="L235" s="37">
        <f>IF(G235="NSFC",F235*'Master Pengamatan'!$H$14,F234*'Master Pengamatan'!$H$15)</f>
        <v>163395.55555555556</v>
      </c>
      <c r="M235" s="37">
        <f t="shared" si="8"/>
        <v>163395.55555555556</v>
      </c>
      <c r="O235" t="str">
        <f t="shared" si="7"/>
        <v>PG1NSSC0923</v>
      </c>
    </row>
    <row r="236" spans="2:15" x14ac:dyDescent="0.35">
      <c r="B236" s="84" t="s">
        <v>32</v>
      </c>
      <c r="C236" s="86" t="s">
        <v>298</v>
      </c>
      <c r="D236">
        <v>6.76</v>
      </c>
      <c r="E236">
        <v>5.41</v>
      </c>
      <c r="F236">
        <v>5.41</v>
      </c>
      <c r="G236" t="s">
        <v>37</v>
      </c>
      <c r="H236" s="87">
        <v>45199</v>
      </c>
      <c r="I236" s="87">
        <v>45204</v>
      </c>
      <c r="L236" s="37">
        <f>IF(G236="NSFC",F236*'Master Pengamatan'!$H$14,F235*'Master Pengamatan'!$H$15)</f>
        <v>207685.92592592596</v>
      </c>
      <c r="M236" s="37">
        <f t="shared" si="8"/>
        <v>207685.92592592596</v>
      </c>
      <c r="O236" t="str">
        <f t="shared" si="7"/>
        <v>PG1NSSC0923</v>
      </c>
    </row>
    <row r="237" spans="2:15" x14ac:dyDescent="0.35">
      <c r="B237" s="84" t="s">
        <v>32</v>
      </c>
      <c r="C237" s="86" t="s">
        <v>299</v>
      </c>
      <c r="D237">
        <v>14.04</v>
      </c>
      <c r="E237">
        <v>11.17</v>
      </c>
      <c r="F237">
        <v>11.17</v>
      </c>
      <c r="G237" t="s">
        <v>37</v>
      </c>
      <c r="H237" s="87">
        <v>45199</v>
      </c>
      <c r="I237" s="87">
        <v>45204</v>
      </c>
      <c r="L237" s="37">
        <f>IF(G237="NSFC",F237*'Master Pengamatan'!$H$14,F236*'Master Pengamatan'!$H$15)</f>
        <v>161899.25925925927</v>
      </c>
      <c r="M237" s="37">
        <f t="shared" si="8"/>
        <v>161899.25925925927</v>
      </c>
      <c r="O237" t="str">
        <f t="shared" si="7"/>
        <v>PG1NSSC0923</v>
      </c>
    </row>
    <row r="238" spans="2:15" x14ac:dyDescent="0.35">
      <c r="B238" s="84" t="s">
        <v>32</v>
      </c>
      <c r="C238" s="86" t="s">
        <v>300</v>
      </c>
      <c r="D238">
        <v>6.45</v>
      </c>
      <c r="E238">
        <v>5.14</v>
      </c>
      <c r="F238">
        <v>5.14</v>
      </c>
      <c r="G238" t="s">
        <v>34</v>
      </c>
      <c r="H238" s="87">
        <v>45201</v>
      </c>
      <c r="I238" s="87">
        <v>45206</v>
      </c>
      <c r="L238" s="37">
        <f>IF(G238="NSFC",F238*'Master Pengamatan'!$H$14,F237*'Master Pengamatan'!$H$15)</f>
        <v>333624.0740740741</v>
      </c>
      <c r="M238" s="37">
        <f t="shared" si="8"/>
        <v>333624.0740740741</v>
      </c>
      <c r="O238" t="str">
        <f t="shared" si="7"/>
        <v>PG1NSFC1023</v>
      </c>
    </row>
    <row r="239" spans="2:15" x14ac:dyDescent="0.35">
      <c r="B239" s="84" t="s">
        <v>32</v>
      </c>
      <c r="C239" s="86" t="s">
        <v>301</v>
      </c>
      <c r="D239">
        <v>12.96</v>
      </c>
      <c r="E239">
        <v>10.3</v>
      </c>
      <c r="F239">
        <v>10.3</v>
      </c>
      <c r="G239" t="s">
        <v>37</v>
      </c>
      <c r="H239" s="87">
        <v>45202</v>
      </c>
      <c r="I239" s="87">
        <v>45207</v>
      </c>
      <c r="L239" s="37">
        <f>IF(G239="NSFC",F239*'Master Pengamatan'!$H$14,F238*'Master Pengamatan'!$H$15)</f>
        <v>153819.25925925924</v>
      </c>
      <c r="M239" s="37">
        <f t="shared" si="8"/>
        <v>153819.25925925924</v>
      </c>
      <c r="O239" t="str">
        <f t="shared" si="7"/>
        <v>PG1NSSC1023</v>
      </c>
    </row>
    <row r="240" spans="2:15" x14ac:dyDescent="0.35">
      <c r="B240" s="84" t="s">
        <v>32</v>
      </c>
      <c r="C240" s="86" t="s">
        <v>302</v>
      </c>
      <c r="D240">
        <v>11.7</v>
      </c>
      <c r="E240">
        <v>9.15</v>
      </c>
      <c r="F240">
        <v>9.15</v>
      </c>
      <c r="G240" t="s">
        <v>34</v>
      </c>
      <c r="H240" s="87">
        <v>45204</v>
      </c>
      <c r="I240" s="87">
        <v>45209</v>
      </c>
      <c r="L240" s="37">
        <f>IF(G240="NSFC",F240*'Master Pengamatan'!$H$14,F239*'Master Pengamatan'!$H$15)</f>
        <v>593902.77777777787</v>
      </c>
      <c r="M240" s="37">
        <f t="shared" si="8"/>
        <v>593902.77777777787</v>
      </c>
      <c r="O240" t="str">
        <f t="shared" si="7"/>
        <v>PG1NSFC1023</v>
      </c>
    </row>
    <row r="241" spans="2:15" x14ac:dyDescent="0.35">
      <c r="B241" s="84" t="s">
        <v>32</v>
      </c>
      <c r="C241" s="86" t="s">
        <v>303</v>
      </c>
      <c r="D241">
        <v>11.6</v>
      </c>
      <c r="E241">
        <v>9.02</v>
      </c>
      <c r="F241">
        <v>9.02</v>
      </c>
      <c r="G241" t="s">
        <v>34</v>
      </c>
      <c r="H241" s="87">
        <v>45205</v>
      </c>
      <c r="I241" s="87">
        <v>45210</v>
      </c>
      <c r="L241" s="37">
        <f>IF(G241="NSFC",F241*'Master Pengamatan'!$H$14,F240*'Master Pengamatan'!$H$15)</f>
        <v>585464.81481481483</v>
      </c>
      <c r="M241" s="37">
        <f t="shared" si="8"/>
        <v>585464.81481481483</v>
      </c>
      <c r="O241" t="str">
        <f t="shared" si="7"/>
        <v>PG1NSFC1023</v>
      </c>
    </row>
    <row r="242" spans="2:15" x14ac:dyDescent="0.35">
      <c r="B242" s="84" t="s">
        <v>32</v>
      </c>
      <c r="C242" s="86" t="s">
        <v>304</v>
      </c>
      <c r="D242">
        <v>5.6</v>
      </c>
      <c r="E242">
        <v>4.53</v>
      </c>
      <c r="F242">
        <v>4.53</v>
      </c>
      <c r="G242" t="s">
        <v>37</v>
      </c>
      <c r="H242" s="87">
        <v>45205</v>
      </c>
      <c r="I242" s="87">
        <v>45210</v>
      </c>
      <c r="L242" s="37">
        <f>IF(G242="NSFC",F242*'Master Pengamatan'!$H$14,F241*'Master Pengamatan'!$H$15)</f>
        <v>269931.85185185185</v>
      </c>
      <c r="M242" s="37">
        <f t="shared" si="8"/>
        <v>269931.85185185185</v>
      </c>
      <c r="O242" t="str">
        <f t="shared" si="7"/>
        <v>PG1NSSC1023</v>
      </c>
    </row>
    <row r="243" spans="2:15" x14ac:dyDescent="0.35">
      <c r="B243" s="84" t="s">
        <v>32</v>
      </c>
      <c r="C243" s="86" t="s">
        <v>305</v>
      </c>
      <c r="D243">
        <v>12.16</v>
      </c>
      <c r="E243">
        <v>9.5500000000000007</v>
      </c>
      <c r="F243">
        <v>9.5500000000000007</v>
      </c>
      <c r="G243" t="s">
        <v>34</v>
      </c>
      <c r="H243" s="87">
        <v>45206</v>
      </c>
      <c r="I243" s="87">
        <v>45211</v>
      </c>
      <c r="L243" s="37">
        <f>IF(G243="NSFC",F243*'Master Pengamatan'!$H$14,F242*'Master Pengamatan'!$H$15)</f>
        <v>619865.7407407409</v>
      </c>
      <c r="M243" s="37">
        <f t="shared" si="8"/>
        <v>619865.7407407409</v>
      </c>
      <c r="O243" t="str">
        <f t="shared" si="7"/>
        <v>PG1NSFC1023</v>
      </c>
    </row>
    <row r="244" spans="2:15" x14ac:dyDescent="0.35">
      <c r="B244" s="84" t="s">
        <v>32</v>
      </c>
      <c r="C244" s="86" t="s">
        <v>306</v>
      </c>
      <c r="D244">
        <v>11.46</v>
      </c>
      <c r="E244">
        <v>9.1</v>
      </c>
      <c r="F244">
        <v>9.1</v>
      </c>
      <c r="G244" t="s">
        <v>34</v>
      </c>
      <c r="H244" s="87">
        <v>45208</v>
      </c>
      <c r="I244" s="87">
        <v>45213</v>
      </c>
      <c r="L244" s="37">
        <f>IF(G244="NSFC",F244*'Master Pengamatan'!$H$14,F243*'Master Pengamatan'!$H$15)</f>
        <v>590657.40740740742</v>
      </c>
      <c r="M244" s="37">
        <f t="shared" si="8"/>
        <v>590657.40740740742</v>
      </c>
      <c r="O244" t="str">
        <f t="shared" si="7"/>
        <v>PG1NSFC1023</v>
      </c>
    </row>
    <row r="245" spans="2:15" x14ac:dyDescent="0.35">
      <c r="B245" s="84" t="s">
        <v>32</v>
      </c>
      <c r="C245" s="86" t="s">
        <v>307</v>
      </c>
      <c r="D245">
        <v>4.3</v>
      </c>
      <c r="E245">
        <v>3.44</v>
      </c>
      <c r="F245">
        <v>3.44</v>
      </c>
      <c r="G245" t="s">
        <v>34</v>
      </c>
      <c r="H245" s="87">
        <v>45209</v>
      </c>
      <c r="I245" s="87">
        <v>45214</v>
      </c>
      <c r="L245" s="37">
        <f>IF(G245="NSFC",F245*'Master Pengamatan'!$H$14,F244*'Master Pengamatan'!$H$15)</f>
        <v>223281.48148148152</v>
      </c>
      <c r="M245" s="37">
        <f t="shared" si="8"/>
        <v>223281.48148148152</v>
      </c>
      <c r="O245" t="str">
        <f t="shared" si="7"/>
        <v>PG1NSFC1023</v>
      </c>
    </row>
    <row r="246" spans="2:15" x14ac:dyDescent="0.35">
      <c r="B246" s="84" t="s">
        <v>32</v>
      </c>
      <c r="C246" s="86" t="s">
        <v>308</v>
      </c>
      <c r="D246">
        <v>14.37</v>
      </c>
      <c r="E246">
        <v>11.37</v>
      </c>
      <c r="F246">
        <v>11.37</v>
      </c>
      <c r="G246" t="s">
        <v>34</v>
      </c>
      <c r="H246" s="87">
        <v>45210</v>
      </c>
      <c r="I246" s="87">
        <v>45215</v>
      </c>
      <c r="L246" s="37">
        <f>IF(G246="NSFC",F246*'Master Pengamatan'!$H$14,F245*'Master Pengamatan'!$H$15)</f>
        <v>737997.22222222225</v>
      </c>
      <c r="M246" s="37">
        <f t="shared" si="8"/>
        <v>737997.22222222225</v>
      </c>
      <c r="O246" t="str">
        <f t="shared" si="7"/>
        <v>PG1NSFC1023</v>
      </c>
    </row>
    <row r="247" spans="2:15" x14ac:dyDescent="0.35">
      <c r="B247" s="84" t="s">
        <v>32</v>
      </c>
      <c r="C247" s="86" t="s">
        <v>309</v>
      </c>
      <c r="D247">
        <v>7.25</v>
      </c>
      <c r="E247">
        <v>5.62</v>
      </c>
      <c r="F247">
        <v>5.62</v>
      </c>
      <c r="G247" t="s">
        <v>34</v>
      </c>
      <c r="H247" s="87">
        <v>45211</v>
      </c>
      <c r="I247" s="87">
        <v>45216</v>
      </c>
      <c r="L247" s="37">
        <f>IF(G247="NSFC",F247*'Master Pengamatan'!$H$14,F246*'Master Pengamatan'!$H$15)</f>
        <v>364779.62962962966</v>
      </c>
      <c r="M247" s="37">
        <f t="shared" si="8"/>
        <v>364779.62962962966</v>
      </c>
      <c r="O247" t="str">
        <f t="shared" si="7"/>
        <v>PG1NSFC1023</v>
      </c>
    </row>
    <row r="248" spans="2:15" x14ac:dyDescent="0.35">
      <c r="B248" s="84" t="s">
        <v>32</v>
      </c>
      <c r="C248" s="86" t="s">
        <v>310</v>
      </c>
      <c r="D248">
        <v>10.81</v>
      </c>
      <c r="E248">
        <v>8.42</v>
      </c>
      <c r="F248">
        <v>8.42</v>
      </c>
      <c r="G248" t="s">
        <v>34</v>
      </c>
      <c r="H248" s="87">
        <v>45212</v>
      </c>
      <c r="I248" s="87">
        <v>45217</v>
      </c>
      <c r="L248" s="37">
        <f>IF(G248="NSFC",F248*'Master Pengamatan'!$H$14,F247*'Master Pengamatan'!$H$15)</f>
        <v>546520.37037037045</v>
      </c>
      <c r="M248" s="37">
        <f t="shared" si="8"/>
        <v>546520.37037037045</v>
      </c>
      <c r="O248" t="str">
        <f t="shared" si="7"/>
        <v>PG1NSFC1023</v>
      </c>
    </row>
    <row r="249" spans="2:15" x14ac:dyDescent="0.35">
      <c r="B249" s="84" t="s">
        <v>32</v>
      </c>
      <c r="C249" s="86" t="s">
        <v>311</v>
      </c>
      <c r="D249">
        <v>9.68</v>
      </c>
      <c r="E249">
        <v>7.68</v>
      </c>
      <c r="F249">
        <v>7.68</v>
      </c>
      <c r="G249" t="s">
        <v>37</v>
      </c>
      <c r="H249" s="87">
        <v>45212</v>
      </c>
      <c r="I249" s="87">
        <v>45217</v>
      </c>
      <c r="L249" s="37">
        <f>IF(G249="NSFC",F249*'Master Pengamatan'!$H$14,F248*'Master Pengamatan'!$H$15)</f>
        <v>251976.29629629629</v>
      </c>
      <c r="M249" s="37">
        <f t="shared" si="8"/>
        <v>251976.29629629629</v>
      </c>
      <c r="O249" t="str">
        <f t="shared" si="7"/>
        <v>PG1NSSC1023</v>
      </c>
    </row>
    <row r="250" spans="2:15" x14ac:dyDescent="0.35">
      <c r="B250" s="84" t="s">
        <v>32</v>
      </c>
      <c r="C250" s="86" t="s">
        <v>312</v>
      </c>
      <c r="D250">
        <v>11.64</v>
      </c>
      <c r="E250">
        <v>9.17</v>
      </c>
      <c r="F250">
        <v>9.17</v>
      </c>
      <c r="G250" t="s">
        <v>37</v>
      </c>
      <c r="H250" s="87">
        <v>45213</v>
      </c>
      <c r="I250" s="87">
        <v>45218</v>
      </c>
      <c r="L250" s="37">
        <f>IF(G250="NSFC",F250*'Master Pengamatan'!$H$14,F249*'Master Pengamatan'!$H$15)</f>
        <v>229831.11111111112</v>
      </c>
      <c r="M250" s="37">
        <f t="shared" si="8"/>
        <v>229831.11111111112</v>
      </c>
      <c r="O250" t="str">
        <f t="shared" si="7"/>
        <v>PG1NSSC1023</v>
      </c>
    </row>
    <row r="251" spans="2:15" x14ac:dyDescent="0.35">
      <c r="B251" s="84" t="s">
        <v>32</v>
      </c>
      <c r="C251" s="86" t="s">
        <v>313</v>
      </c>
      <c r="D251">
        <v>6.94</v>
      </c>
      <c r="E251">
        <v>5.57</v>
      </c>
      <c r="F251">
        <v>5.57</v>
      </c>
      <c r="G251" t="s">
        <v>34</v>
      </c>
      <c r="H251" s="87">
        <v>45215</v>
      </c>
      <c r="I251" s="87">
        <v>45220</v>
      </c>
      <c r="L251" s="37">
        <f>IF(G251="NSFC",F251*'Master Pengamatan'!$H$14,F250*'Master Pengamatan'!$H$15)</f>
        <v>361534.25925925933</v>
      </c>
      <c r="M251" s="37">
        <f t="shared" si="8"/>
        <v>361534.25925925933</v>
      </c>
      <c r="O251" t="str">
        <f t="shared" si="7"/>
        <v>PG1NSFC1023</v>
      </c>
    </row>
    <row r="252" spans="2:15" x14ac:dyDescent="0.35">
      <c r="B252" s="84" t="s">
        <v>32</v>
      </c>
      <c r="C252" s="86" t="s">
        <v>314</v>
      </c>
      <c r="D252">
        <v>7.3</v>
      </c>
      <c r="E252">
        <v>5.7</v>
      </c>
      <c r="F252">
        <v>5.7</v>
      </c>
      <c r="G252" t="s">
        <v>37</v>
      </c>
      <c r="H252" s="87">
        <v>45215</v>
      </c>
      <c r="I252" s="87">
        <v>45220</v>
      </c>
      <c r="L252" s="37">
        <f>IF(G252="NSFC",F252*'Master Pengamatan'!$H$14,F251*'Master Pengamatan'!$H$15)</f>
        <v>166687.40740740742</v>
      </c>
      <c r="M252" s="37">
        <f t="shared" si="8"/>
        <v>166687.40740740742</v>
      </c>
      <c r="O252" t="str">
        <f t="shared" si="7"/>
        <v>PG1NSSC1023</v>
      </c>
    </row>
    <row r="253" spans="2:15" x14ac:dyDescent="0.35">
      <c r="B253" s="84" t="s">
        <v>32</v>
      </c>
      <c r="C253" s="86" t="s">
        <v>315</v>
      </c>
      <c r="D253">
        <v>8.2200000000000006</v>
      </c>
      <c r="E253">
        <v>6.5</v>
      </c>
      <c r="F253">
        <v>6.5</v>
      </c>
      <c r="G253" t="s">
        <v>37</v>
      </c>
      <c r="H253" s="87">
        <v>45216</v>
      </c>
      <c r="I253" s="87">
        <v>45221</v>
      </c>
      <c r="L253" s="37">
        <f>IF(G253="NSFC",F253*'Master Pengamatan'!$H$14,F252*'Master Pengamatan'!$H$15)</f>
        <v>170577.77777777778</v>
      </c>
      <c r="M253" s="37">
        <f t="shared" si="8"/>
        <v>170577.77777777778</v>
      </c>
      <c r="O253" t="str">
        <f t="shared" si="7"/>
        <v>PG1NSSC1023</v>
      </c>
    </row>
    <row r="254" spans="2:15" x14ac:dyDescent="0.35">
      <c r="B254" s="84" t="s">
        <v>32</v>
      </c>
      <c r="C254" s="86" t="s">
        <v>316</v>
      </c>
      <c r="D254">
        <v>9.76</v>
      </c>
      <c r="E254">
        <v>7.66</v>
      </c>
      <c r="F254">
        <v>7.66</v>
      </c>
      <c r="G254" t="s">
        <v>37</v>
      </c>
      <c r="H254" s="87">
        <v>45217</v>
      </c>
      <c r="I254" s="87">
        <v>45222</v>
      </c>
      <c r="L254" s="37">
        <f>IF(G254="NSFC",F254*'Master Pengamatan'!$H$14,F253*'Master Pengamatan'!$H$15)</f>
        <v>194518.51851851854</v>
      </c>
      <c r="M254" s="37">
        <f t="shared" si="8"/>
        <v>194518.51851851854</v>
      </c>
      <c r="O254" t="str">
        <f t="shared" si="7"/>
        <v>PG1NSSC1023</v>
      </c>
    </row>
    <row r="255" spans="2:15" x14ac:dyDescent="0.35">
      <c r="B255" s="84" t="s">
        <v>32</v>
      </c>
      <c r="C255" s="86" t="s">
        <v>317</v>
      </c>
      <c r="D255">
        <v>13.42</v>
      </c>
      <c r="E255">
        <v>10.66</v>
      </c>
      <c r="F255">
        <v>10.66</v>
      </c>
      <c r="G255" t="s">
        <v>37</v>
      </c>
      <c r="H255" s="87">
        <v>45220</v>
      </c>
      <c r="I255" s="87">
        <v>45225</v>
      </c>
      <c r="L255" s="37">
        <f>IF(G255="NSFC",F255*'Master Pengamatan'!$H$14,F254*'Master Pengamatan'!$H$15)</f>
        <v>229232.59259259261</v>
      </c>
      <c r="M255" s="37">
        <f t="shared" si="8"/>
        <v>229232.59259259261</v>
      </c>
      <c r="O255" t="str">
        <f t="shared" si="7"/>
        <v>PG1NSSC1023</v>
      </c>
    </row>
    <row r="256" spans="2:15" x14ac:dyDescent="0.35">
      <c r="B256" s="84" t="s">
        <v>32</v>
      </c>
      <c r="C256" s="86" t="s">
        <v>318</v>
      </c>
      <c r="D256">
        <v>10.52</v>
      </c>
      <c r="E256">
        <v>8.4499999999999993</v>
      </c>
      <c r="F256">
        <v>8.4499999999999993</v>
      </c>
      <c r="G256" t="s">
        <v>37</v>
      </c>
      <c r="H256" s="87">
        <v>45222</v>
      </c>
      <c r="I256" s="87">
        <v>45227</v>
      </c>
      <c r="L256" s="37">
        <f>IF(G256="NSFC",F256*'Master Pengamatan'!$H$14,F255*'Master Pengamatan'!$H$15)</f>
        <v>319010.37037037039</v>
      </c>
      <c r="M256" s="37">
        <f t="shared" si="8"/>
        <v>319010.37037037039</v>
      </c>
      <c r="O256" t="str">
        <f t="shared" si="7"/>
        <v>PG1NSSC1023</v>
      </c>
    </row>
    <row r="257" spans="2:15" x14ac:dyDescent="0.35">
      <c r="B257" s="84" t="s">
        <v>32</v>
      </c>
      <c r="C257" s="86" t="s">
        <v>319</v>
      </c>
      <c r="D257">
        <v>7.25</v>
      </c>
      <c r="E257">
        <v>5.7</v>
      </c>
      <c r="F257">
        <v>5.7</v>
      </c>
      <c r="G257" t="s">
        <v>37</v>
      </c>
      <c r="H257" s="87">
        <v>45222</v>
      </c>
      <c r="I257" s="87">
        <v>45227</v>
      </c>
      <c r="L257" s="37">
        <f>IF(G257="NSFC",F257*'Master Pengamatan'!$H$14,F256*'Master Pengamatan'!$H$15)</f>
        <v>252874.07407407407</v>
      </c>
      <c r="M257" s="37">
        <f t="shared" si="8"/>
        <v>252874.07407407407</v>
      </c>
      <c r="O257" t="str">
        <f t="shared" si="7"/>
        <v>PG1NSSC1023</v>
      </c>
    </row>
    <row r="258" spans="2:15" x14ac:dyDescent="0.35">
      <c r="B258" s="84" t="s">
        <v>32</v>
      </c>
      <c r="C258" s="86" t="s">
        <v>320</v>
      </c>
      <c r="D258">
        <v>12.18</v>
      </c>
      <c r="E258">
        <v>9.5299999999999994</v>
      </c>
      <c r="F258">
        <v>9.5299999999999994</v>
      </c>
      <c r="G258" t="s">
        <v>34</v>
      </c>
      <c r="H258" s="87">
        <v>45223</v>
      </c>
      <c r="I258" s="87">
        <v>45228</v>
      </c>
      <c r="L258" s="37">
        <f>IF(G258="NSFC",F258*'Master Pengamatan'!$H$14,F257*'Master Pengamatan'!$H$15)</f>
        <v>618567.59259259258</v>
      </c>
      <c r="M258" s="37">
        <f t="shared" si="8"/>
        <v>618567.59259259258</v>
      </c>
      <c r="O258" t="str">
        <f t="shared" si="7"/>
        <v>PG1NSFC1023</v>
      </c>
    </row>
    <row r="259" spans="2:15" x14ac:dyDescent="0.35">
      <c r="B259" s="84" t="s">
        <v>32</v>
      </c>
      <c r="C259" s="86" t="s">
        <v>321</v>
      </c>
      <c r="D259">
        <v>16.22</v>
      </c>
      <c r="E259">
        <v>12.94</v>
      </c>
      <c r="F259">
        <v>12.94</v>
      </c>
      <c r="G259" t="s">
        <v>37</v>
      </c>
      <c r="H259" s="87">
        <v>45224</v>
      </c>
      <c r="I259" s="87">
        <v>45229</v>
      </c>
      <c r="L259" s="37">
        <f>IF(G259="NSFC",F259*'Master Pengamatan'!$H$14,F258*'Master Pengamatan'!$H$15)</f>
        <v>285194.07407407404</v>
      </c>
      <c r="M259" s="37">
        <f t="shared" si="8"/>
        <v>285194.07407407404</v>
      </c>
      <c r="O259" t="str">
        <f t="shared" si="7"/>
        <v>PG1NSSC1023</v>
      </c>
    </row>
    <row r="260" spans="2:15" x14ac:dyDescent="0.35">
      <c r="B260" s="84" t="s">
        <v>32</v>
      </c>
      <c r="C260" s="86" t="s">
        <v>322</v>
      </c>
      <c r="D260">
        <v>0.91</v>
      </c>
      <c r="E260">
        <v>0.72</v>
      </c>
      <c r="F260">
        <v>0.72</v>
      </c>
      <c r="G260" t="s">
        <v>37</v>
      </c>
      <c r="H260" s="87">
        <v>45224</v>
      </c>
      <c r="I260" s="87">
        <v>45229</v>
      </c>
      <c r="L260" s="37">
        <f>IF(G260="NSFC",F260*'Master Pengamatan'!$H$14,F259*'Master Pengamatan'!$H$15)</f>
        <v>387241.48148148146</v>
      </c>
      <c r="M260" s="37">
        <f t="shared" si="8"/>
        <v>387241.48148148146</v>
      </c>
      <c r="O260" t="str">
        <f t="shared" si="7"/>
        <v>PG1NSSC1023</v>
      </c>
    </row>
    <row r="261" spans="2:15" x14ac:dyDescent="0.35">
      <c r="B261" s="84" t="s">
        <v>32</v>
      </c>
      <c r="C261" s="86" t="s">
        <v>323</v>
      </c>
      <c r="D261">
        <v>10.45</v>
      </c>
      <c r="E261">
        <v>8.2799999999999994</v>
      </c>
      <c r="F261">
        <v>8.2799999999999994</v>
      </c>
      <c r="G261" t="s">
        <v>37</v>
      </c>
      <c r="H261" s="87">
        <v>45227</v>
      </c>
      <c r="I261" s="87">
        <v>45232</v>
      </c>
      <c r="L261" s="37">
        <f>IF(G261="NSFC",F261*'Master Pengamatan'!$H$14,F260*'Master Pengamatan'!$H$15)</f>
        <v>21546.666666666668</v>
      </c>
      <c r="M261" s="37">
        <f t="shared" si="8"/>
        <v>21546.666666666668</v>
      </c>
      <c r="O261" t="str">
        <f t="shared" si="7"/>
        <v>PG1NSSC1023</v>
      </c>
    </row>
    <row r="262" spans="2:15" x14ac:dyDescent="0.35">
      <c r="B262" s="84" t="s">
        <v>32</v>
      </c>
      <c r="C262" s="86" t="s">
        <v>324</v>
      </c>
      <c r="D262">
        <v>10.64</v>
      </c>
      <c r="E262">
        <v>8.41</v>
      </c>
      <c r="F262">
        <v>8.41</v>
      </c>
      <c r="G262" t="s">
        <v>34</v>
      </c>
      <c r="H262" s="87">
        <v>45229</v>
      </c>
      <c r="I262" s="87">
        <v>45234</v>
      </c>
      <c r="L262" s="37">
        <f>IF(G262="NSFC",F262*'Master Pengamatan'!$H$14,F261*'Master Pengamatan'!$H$15)</f>
        <v>545871.29629629641</v>
      </c>
      <c r="M262" s="37">
        <f t="shared" si="8"/>
        <v>545871.29629629641</v>
      </c>
      <c r="O262" t="str">
        <f t="shared" si="7"/>
        <v>PG1NSFC1023</v>
      </c>
    </row>
    <row r="263" spans="2:15" x14ac:dyDescent="0.35">
      <c r="B263" s="84" t="s">
        <v>32</v>
      </c>
      <c r="C263" s="86" t="s">
        <v>325</v>
      </c>
      <c r="D263">
        <v>7.13</v>
      </c>
      <c r="E263">
        <v>5.74</v>
      </c>
      <c r="F263">
        <v>5.74</v>
      </c>
      <c r="G263" t="s">
        <v>37</v>
      </c>
      <c r="H263" s="87">
        <v>45230</v>
      </c>
      <c r="I263" s="87">
        <v>45235</v>
      </c>
      <c r="L263" s="37">
        <f>IF(G263="NSFC",F263*'Master Pengamatan'!$H$14,F262*'Master Pengamatan'!$H$15)</f>
        <v>251677.03703703705</v>
      </c>
      <c r="M263" s="37">
        <f t="shared" si="8"/>
        <v>251677.03703703705</v>
      </c>
      <c r="O263" t="str">
        <f t="shared" ref="O263:O326" si="9">B263&amp;G263&amp;TEXT(H263,"mmyy")</f>
        <v>PG1NSSC1023</v>
      </c>
    </row>
    <row r="264" spans="2:15" x14ac:dyDescent="0.35">
      <c r="B264" s="84" t="s">
        <v>32</v>
      </c>
      <c r="C264" s="86" t="s">
        <v>326</v>
      </c>
      <c r="D264">
        <v>9.34</v>
      </c>
      <c r="E264">
        <v>7.47</v>
      </c>
      <c r="F264">
        <v>7.47</v>
      </c>
      <c r="G264" t="s">
        <v>37</v>
      </c>
      <c r="H264" s="87">
        <v>45230</v>
      </c>
      <c r="I264" s="87">
        <v>45235</v>
      </c>
      <c r="L264" s="37">
        <f>IF(G264="NSFC",F264*'Master Pengamatan'!$H$14,F263*'Master Pengamatan'!$H$15)</f>
        <v>171774.81481481483</v>
      </c>
      <c r="M264" s="37">
        <f t="shared" si="8"/>
        <v>171774.81481481483</v>
      </c>
      <c r="O264" t="str">
        <f t="shared" si="9"/>
        <v>PG1NSSC1023</v>
      </c>
    </row>
    <row r="265" spans="2:15" x14ac:dyDescent="0.35">
      <c r="B265" s="84" t="s">
        <v>32</v>
      </c>
      <c r="C265" s="86" t="s">
        <v>327</v>
      </c>
      <c r="D265">
        <v>14.68</v>
      </c>
      <c r="E265">
        <v>11.63</v>
      </c>
      <c r="F265">
        <v>11.63</v>
      </c>
      <c r="G265" t="s">
        <v>37</v>
      </c>
      <c r="H265" s="87">
        <v>45231</v>
      </c>
      <c r="I265" s="87">
        <v>45236</v>
      </c>
      <c r="L265" s="37">
        <f>IF(G265="NSFC",F265*'Master Pengamatan'!$H$14,F264*'Master Pengamatan'!$H$15)</f>
        <v>223546.66666666666</v>
      </c>
      <c r="M265" s="37">
        <f t="shared" si="8"/>
        <v>223546.66666666666</v>
      </c>
      <c r="O265" t="str">
        <f t="shared" si="9"/>
        <v>PG1NSSC1123</v>
      </c>
    </row>
    <row r="266" spans="2:15" x14ac:dyDescent="0.35">
      <c r="B266" s="84" t="s">
        <v>32</v>
      </c>
      <c r="C266" s="86" t="s">
        <v>328</v>
      </c>
      <c r="D266">
        <v>7.9</v>
      </c>
      <c r="E266">
        <v>5.84</v>
      </c>
      <c r="F266">
        <v>5.84</v>
      </c>
      <c r="G266" t="s">
        <v>34</v>
      </c>
      <c r="H266" s="87">
        <v>45231</v>
      </c>
      <c r="I266" s="87">
        <v>45236</v>
      </c>
      <c r="L266" s="37">
        <f>IF(G266="NSFC",F266*'Master Pengamatan'!$H$14,F265*'Master Pengamatan'!$H$15)</f>
        <v>379059.25925925933</v>
      </c>
      <c r="M266" s="37">
        <f t="shared" si="8"/>
        <v>379059.25925925933</v>
      </c>
      <c r="O266" t="str">
        <f t="shared" si="9"/>
        <v>PG1NSFC1123</v>
      </c>
    </row>
    <row r="267" spans="2:15" x14ac:dyDescent="0.35">
      <c r="B267" s="84" t="s">
        <v>32</v>
      </c>
      <c r="C267" s="86" t="s">
        <v>329</v>
      </c>
      <c r="D267">
        <v>5.88</v>
      </c>
      <c r="E267">
        <v>4.5999999999999996</v>
      </c>
      <c r="F267">
        <v>4.5999999999999996</v>
      </c>
      <c r="G267" t="s">
        <v>34</v>
      </c>
      <c r="H267" s="87">
        <v>45238</v>
      </c>
      <c r="I267" s="87">
        <v>45243</v>
      </c>
      <c r="L267" s="37">
        <f>IF(G267="NSFC",F267*'Master Pengamatan'!$H$14,F266*'Master Pengamatan'!$H$15)</f>
        <v>298574.0740740741</v>
      </c>
      <c r="M267" s="37">
        <f t="shared" si="8"/>
        <v>298574.0740740741</v>
      </c>
      <c r="O267" t="str">
        <f t="shared" si="9"/>
        <v>PG1NSFC1123</v>
      </c>
    </row>
    <row r="268" spans="2:15" x14ac:dyDescent="0.35">
      <c r="B268" s="84" t="s">
        <v>32</v>
      </c>
      <c r="C268" s="86" t="s">
        <v>330</v>
      </c>
      <c r="D268">
        <v>12.56</v>
      </c>
      <c r="E268">
        <v>9.9499999999999993</v>
      </c>
      <c r="F268">
        <v>9.9499999999999993</v>
      </c>
      <c r="G268" t="s">
        <v>34</v>
      </c>
      <c r="H268" s="87">
        <v>45241</v>
      </c>
      <c r="I268" s="87">
        <v>45246</v>
      </c>
      <c r="L268" s="37">
        <f>IF(G268="NSFC",F268*'Master Pengamatan'!$H$14,F267*'Master Pengamatan'!$H$15)</f>
        <v>645828.70370370371</v>
      </c>
      <c r="M268" s="37">
        <f t="shared" si="8"/>
        <v>645828.70370370371</v>
      </c>
      <c r="O268" t="str">
        <f t="shared" si="9"/>
        <v>PG1NSFC1123</v>
      </c>
    </row>
    <row r="269" spans="2:15" x14ac:dyDescent="0.35">
      <c r="B269" s="84" t="s">
        <v>32</v>
      </c>
      <c r="C269" s="86" t="s">
        <v>331</v>
      </c>
      <c r="D269">
        <v>11.4</v>
      </c>
      <c r="E269">
        <v>9.08</v>
      </c>
      <c r="F269">
        <v>9.08</v>
      </c>
      <c r="G269" t="s">
        <v>34</v>
      </c>
      <c r="H269" s="87">
        <v>45243</v>
      </c>
      <c r="I269" s="87">
        <v>45248</v>
      </c>
      <c r="L269" s="37">
        <f>IF(G269="NSFC",F269*'Master Pengamatan'!$H$14,F268*'Master Pengamatan'!$H$15)</f>
        <v>589359.25925925933</v>
      </c>
      <c r="M269" s="37">
        <f t="shared" si="8"/>
        <v>589359.25925925933</v>
      </c>
      <c r="O269" t="str">
        <f t="shared" si="9"/>
        <v>PG1NSFC1123</v>
      </c>
    </row>
    <row r="270" spans="2:15" x14ac:dyDescent="0.35">
      <c r="B270" s="84" t="s">
        <v>32</v>
      </c>
      <c r="C270" s="86" t="s">
        <v>332</v>
      </c>
      <c r="D270">
        <v>6.33</v>
      </c>
      <c r="E270">
        <v>5.09</v>
      </c>
      <c r="F270">
        <v>5.09</v>
      </c>
      <c r="G270" t="s">
        <v>34</v>
      </c>
      <c r="H270" s="87">
        <v>45243</v>
      </c>
      <c r="I270" s="87">
        <v>45248</v>
      </c>
      <c r="L270" s="37">
        <f>IF(G270="NSFC",F270*'Master Pengamatan'!$H$14,F269*'Master Pengamatan'!$H$15)</f>
        <v>330378.70370370377</v>
      </c>
      <c r="M270" s="37">
        <f t="shared" ref="M270:M333" si="10">SUM(J270:L270)</f>
        <v>330378.70370370377</v>
      </c>
      <c r="O270" t="str">
        <f t="shared" si="9"/>
        <v>PG1NSFC1123</v>
      </c>
    </row>
    <row r="271" spans="2:15" x14ac:dyDescent="0.35">
      <c r="B271" s="84" t="s">
        <v>32</v>
      </c>
      <c r="C271" s="86" t="s">
        <v>333</v>
      </c>
      <c r="D271">
        <v>12.47</v>
      </c>
      <c r="E271">
        <v>9.91</v>
      </c>
      <c r="F271">
        <v>9.91</v>
      </c>
      <c r="G271" t="s">
        <v>34</v>
      </c>
      <c r="H271" s="87">
        <v>45245</v>
      </c>
      <c r="I271" s="87">
        <v>45250</v>
      </c>
      <c r="L271" s="37">
        <f>IF(G271="NSFC",F271*'Master Pengamatan'!$H$14,F270*'Master Pengamatan'!$H$15)</f>
        <v>643232.40740740753</v>
      </c>
      <c r="M271" s="37">
        <f t="shared" si="10"/>
        <v>643232.40740740753</v>
      </c>
      <c r="O271" t="str">
        <f t="shared" si="9"/>
        <v>PG1NSFC1123</v>
      </c>
    </row>
    <row r="272" spans="2:15" x14ac:dyDescent="0.35">
      <c r="B272" s="84" t="s">
        <v>32</v>
      </c>
      <c r="C272" s="86" t="s">
        <v>334</v>
      </c>
      <c r="D272">
        <v>14.15</v>
      </c>
      <c r="E272">
        <v>11.3</v>
      </c>
      <c r="F272">
        <v>11.3</v>
      </c>
      <c r="G272" t="s">
        <v>34</v>
      </c>
      <c r="H272" s="87">
        <v>45245</v>
      </c>
      <c r="I272" s="87">
        <v>45250</v>
      </c>
      <c r="L272" s="37">
        <f>IF(G272="NSFC",F272*'Master Pengamatan'!$H$14,F271*'Master Pengamatan'!$H$15)</f>
        <v>733453.70370370382</v>
      </c>
      <c r="M272" s="37">
        <f t="shared" si="10"/>
        <v>733453.70370370382</v>
      </c>
      <c r="O272" t="str">
        <f t="shared" si="9"/>
        <v>PG1NSFC1123</v>
      </c>
    </row>
    <row r="273" spans="2:15" x14ac:dyDescent="0.35">
      <c r="B273" s="84" t="s">
        <v>32</v>
      </c>
      <c r="C273" s="86" t="s">
        <v>335</v>
      </c>
      <c r="D273">
        <v>10.02</v>
      </c>
      <c r="E273">
        <v>7.93</v>
      </c>
      <c r="F273">
        <v>7.93</v>
      </c>
      <c r="G273" t="s">
        <v>34</v>
      </c>
      <c r="H273" s="87">
        <v>45245</v>
      </c>
      <c r="I273" s="87">
        <v>45250</v>
      </c>
      <c r="L273" s="37">
        <f>IF(G273="NSFC",F273*'Master Pengamatan'!$H$14,F272*'Master Pengamatan'!$H$15)</f>
        <v>514715.74074074079</v>
      </c>
      <c r="M273" s="37">
        <f t="shared" si="10"/>
        <v>514715.74074074079</v>
      </c>
      <c r="O273" t="str">
        <f t="shared" si="9"/>
        <v>PG1NSFC1123</v>
      </c>
    </row>
    <row r="274" spans="2:15" x14ac:dyDescent="0.35">
      <c r="B274" s="84" t="s">
        <v>32</v>
      </c>
      <c r="C274" s="86" t="s">
        <v>336</v>
      </c>
      <c r="D274">
        <v>8.9</v>
      </c>
      <c r="E274">
        <v>6.96</v>
      </c>
      <c r="F274">
        <v>6.96</v>
      </c>
      <c r="G274" t="s">
        <v>34</v>
      </c>
      <c r="H274" s="87">
        <v>45245</v>
      </c>
      <c r="I274" s="87">
        <v>45250</v>
      </c>
      <c r="L274" s="37">
        <f>IF(G274="NSFC",F274*'Master Pengamatan'!$H$14,F273*'Master Pengamatan'!$H$15)</f>
        <v>451755.55555555562</v>
      </c>
      <c r="M274" s="37">
        <f t="shared" si="10"/>
        <v>451755.55555555562</v>
      </c>
      <c r="O274" t="str">
        <f t="shared" si="9"/>
        <v>PG1NSFC1123</v>
      </c>
    </row>
    <row r="275" spans="2:15" x14ac:dyDescent="0.35">
      <c r="B275" s="84" t="s">
        <v>32</v>
      </c>
      <c r="C275" s="86" t="s">
        <v>337</v>
      </c>
      <c r="D275">
        <v>10.3</v>
      </c>
      <c r="E275">
        <v>8.14</v>
      </c>
      <c r="F275">
        <v>8.14</v>
      </c>
      <c r="G275" t="s">
        <v>34</v>
      </c>
      <c r="H275" s="87">
        <v>45245</v>
      </c>
      <c r="I275" s="87">
        <v>45250</v>
      </c>
      <c r="L275" s="37">
        <f>IF(G275="NSFC",F275*'Master Pengamatan'!$H$14,F274*'Master Pengamatan'!$H$15)</f>
        <v>528346.29629629641</v>
      </c>
      <c r="M275" s="37">
        <f t="shared" si="10"/>
        <v>528346.29629629641</v>
      </c>
      <c r="O275" t="str">
        <f t="shared" si="9"/>
        <v>PG1NSFC1123</v>
      </c>
    </row>
    <row r="276" spans="2:15" x14ac:dyDescent="0.35">
      <c r="B276" s="84" t="s">
        <v>32</v>
      </c>
      <c r="C276" s="86" t="s">
        <v>338</v>
      </c>
      <c r="D276">
        <v>10.88</v>
      </c>
      <c r="E276">
        <v>8.6999999999999993</v>
      </c>
      <c r="F276">
        <v>8.6999999999999993</v>
      </c>
      <c r="G276" t="s">
        <v>34</v>
      </c>
      <c r="H276" s="87">
        <v>45245</v>
      </c>
      <c r="I276" s="87">
        <v>45250</v>
      </c>
      <c r="L276" s="37">
        <f>IF(G276="NSFC",F276*'Master Pengamatan'!$H$14,F275*'Master Pengamatan'!$H$15)</f>
        <v>564694.4444444445</v>
      </c>
      <c r="M276" s="37">
        <f t="shared" si="10"/>
        <v>564694.4444444445</v>
      </c>
      <c r="O276" t="str">
        <f t="shared" si="9"/>
        <v>PG1NSFC1123</v>
      </c>
    </row>
    <row r="277" spans="2:15" x14ac:dyDescent="0.35">
      <c r="B277" s="84" t="s">
        <v>32</v>
      </c>
      <c r="C277" s="86" t="s">
        <v>339</v>
      </c>
      <c r="D277">
        <v>7.28</v>
      </c>
      <c r="E277">
        <v>5.83</v>
      </c>
      <c r="F277">
        <v>5.83</v>
      </c>
      <c r="G277" t="s">
        <v>34</v>
      </c>
      <c r="H277" s="87">
        <v>45245</v>
      </c>
      <c r="I277" s="87">
        <v>45250</v>
      </c>
      <c r="L277" s="37">
        <f>IF(G277="NSFC",F277*'Master Pengamatan'!$H$14,F276*'Master Pengamatan'!$H$15)</f>
        <v>378410.18518518523</v>
      </c>
      <c r="M277" s="37">
        <f t="shared" si="10"/>
        <v>378410.18518518523</v>
      </c>
      <c r="O277" t="str">
        <f t="shared" si="9"/>
        <v>PG1NSFC1123</v>
      </c>
    </row>
    <row r="278" spans="2:15" x14ac:dyDescent="0.35">
      <c r="B278" s="84" t="s">
        <v>32</v>
      </c>
      <c r="C278" s="86" t="s">
        <v>340</v>
      </c>
      <c r="D278">
        <v>17.239999999999998</v>
      </c>
      <c r="E278">
        <v>13.68</v>
      </c>
      <c r="F278">
        <v>13.68</v>
      </c>
      <c r="G278" t="s">
        <v>37</v>
      </c>
      <c r="H278" s="87">
        <v>45245</v>
      </c>
      <c r="I278" s="87">
        <v>45250</v>
      </c>
      <c r="L278" s="37">
        <f>IF(G278="NSFC",F278*'Master Pengamatan'!$H$14,F277*'Master Pengamatan'!$H$15)</f>
        <v>174468.14814814815</v>
      </c>
      <c r="M278" s="37">
        <f t="shared" si="10"/>
        <v>174468.14814814815</v>
      </c>
      <c r="O278" t="str">
        <f t="shared" si="9"/>
        <v>PG1NSSC1123</v>
      </c>
    </row>
    <row r="279" spans="2:15" x14ac:dyDescent="0.35">
      <c r="B279" s="84" t="s">
        <v>32</v>
      </c>
      <c r="C279" s="86" t="s">
        <v>341</v>
      </c>
      <c r="D279">
        <v>7.46</v>
      </c>
      <c r="E279">
        <v>5.79</v>
      </c>
      <c r="F279">
        <v>5.79</v>
      </c>
      <c r="G279" t="s">
        <v>37</v>
      </c>
      <c r="H279" s="87">
        <v>45245</v>
      </c>
      <c r="I279" s="87">
        <v>45250</v>
      </c>
      <c r="L279" s="37">
        <f>IF(G279="NSFC",F279*'Master Pengamatan'!$H$14,F278*'Master Pengamatan'!$H$15)</f>
        <v>409386.66666666669</v>
      </c>
      <c r="M279" s="37">
        <f t="shared" si="10"/>
        <v>409386.66666666669</v>
      </c>
      <c r="O279" t="str">
        <f t="shared" si="9"/>
        <v>PG1NSSC1123</v>
      </c>
    </row>
    <row r="280" spans="2:15" x14ac:dyDescent="0.35">
      <c r="B280" s="84" t="s">
        <v>32</v>
      </c>
      <c r="C280" s="86" t="s">
        <v>342</v>
      </c>
      <c r="D280">
        <v>13.55</v>
      </c>
      <c r="E280">
        <v>10.58</v>
      </c>
      <c r="F280">
        <v>10.58</v>
      </c>
      <c r="G280" t="s">
        <v>34</v>
      </c>
      <c r="H280" s="87">
        <v>45250</v>
      </c>
      <c r="I280" s="87">
        <v>45255</v>
      </c>
      <c r="L280" s="37">
        <f>IF(G280="NSFC",F280*'Master Pengamatan'!$H$14,F279*'Master Pengamatan'!$H$15)</f>
        <v>686720.37037037045</v>
      </c>
      <c r="M280" s="37">
        <f t="shared" si="10"/>
        <v>686720.37037037045</v>
      </c>
      <c r="O280" t="str">
        <f t="shared" si="9"/>
        <v>PG1NSFC1123</v>
      </c>
    </row>
    <row r="281" spans="2:15" x14ac:dyDescent="0.35">
      <c r="B281" s="84" t="s">
        <v>32</v>
      </c>
      <c r="C281" s="86" t="s">
        <v>343</v>
      </c>
      <c r="D281">
        <v>8.98</v>
      </c>
      <c r="E281">
        <v>7.09</v>
      </c>
      <c r="F281">
        <v>7.09</v>
      </c>
      <c r="G281" t="s">
        <v>34</v>
      </c>
      <c r="H281" s="87">
        <v>45275</v>
      </c>
      <c r="I281" s="87">
        <v>45280</v>
      </c>
      <c r="L281" s="37">
        <f>IF(G281="NSFC",F281*'Master Pengamatan'!$H$14,F280*'Master Pengamatan'!$H$15)</f>
        <v>460193.5185185186</v>
      </c>
      <c r="M281" s="37">
        <f t="shared" si="10"/>
        <v>460193.5185185186</v>
      </c>
      <c r="O281" t="str">
        <f t="shared" si="9"/>
        <v>PG1NSFC1223</v>
      </c>
    </row>
    <row r="282" spans="2:15" x14ac:dyDescent="0.35">
      <c r="B282" s="84" t="s">
        <v>32</v>
      </c>
      <c r="C282" s="86" t="s">
        <v>344</v>
      </c>
      <c r="D282">
        <v>13.66</v>
      </c>
      <c r="E282">
        <v>10.83</v>
      </c>
      <c r="F282">
        <v>10.83</v>
      </c>
      <c r="G282" t="s">
        <v>34</v>
      </c>
      <c r="H282" s="87">
        <v>45275</v>
      </c>
      <c r="I282" s="87">
        <v>45280</v>
      </c>
      <c r="L282" s="37">
        <f>IF(G282="NSFC",F282*'Master Pengamatan'!$H$14,F281*'Master Pengamatan'!$H$15)</f>
        <v>702947.22222222236</v>
      </c>
      <c r="M282" s="37">
        <f t="shared" si="10"/>
        <v>702947.22222222236</v>
      </c>
      <c r="O282" t="str">
        <f t="shared" si="9"/>
        <v>PG1NSFC1223</v>
      </c>
    </row>
    <row r="283" spans="2:15" x14ac:dyDescent="0.35">
      <c r="B283" s="84" t="s">
        <v>32</v>
      </c>
      <c r="C283" s="86" t="s">
        <v>345</v>
      </c>
      <c r="D283">
        <v>10.73</v>
      </c>
      <c r="E283">
        <v>8.5</v>
      </c>
      <c r="F283">
        <v>8.5</v>
      </c>
      <c r="G283" t="s">
        <v>34</v>
      </c>
      <c r="H283" s="87">
        <v>45275</v>
      </c>
      <c r="I283" s="87">
        <v>45280</v>
      </c>
      <c r="L283" s="37">
        <f>IF(G283="NSFC",F283*'Master Pengamatan'!$H$14,F282*'Master Pengamatan'!$H$15)</f>
        <v>551712.96296296304</v>
      </c>
      <c r="M283" s="37">
        <f t="shared" si="10"/>
        <v>551712.96296296304</v>
      </c>
      <c r="O283" t="str">
        <f t="shared" si="9"/>
        <v>PG1NSFC1223</v>
      </c>
    </row>
    <row r="284" spans="2:15" x14ac:dyDescent="0.35">
      <c r="B284" s="84" t="s">
        <v>32</v>
      </c>
      <c r="C284" s="86" t="s">
        <v>346</v>
      </c>
      <c r="D284">
        <v>17</v>
      </c>
      <c r="E284">
        <v>13.36</v>
      </c>
      <c r="F284">
        <v>13.36</v>
      </c>
      <c r="G284" t="s">
        <v>34</v>
      </c>
      <c r="H284" s="87">
        <v>45275</v>
      </c>
      <c r="I284" s="87">
        <v>45280</v>
      </c>
      <c r="L284" s="37">
        <f>IF(G284="NSFC",F284*'Master Pengamatan'!$H$14,F283*'Master Pengamatan'!$H$15)</f>
        <v>867162.96296296304</v>
      </c>
      <c r="M284" s="37">
        <f t="shared" si="10"/>
        <v>867162.96296296304</v>
      </c>
      <c r="O284" t="str">
        <f t="shared" si="9"/>
        <v>PG1NSFC1223</v>
      </c>
    </row>
    <row r="285" spans="2:15" x14ac:dyDescent="0.35">
      <c r="B285" s="84" t="s">
        <v>32</v>
      </c>
      <c r="C285" s="86" t="s">
        <v>347</v>
      </c>
      <c r="D285">
        <v>10.66</v>
      </c>
      <c r="E285">
        <v>8.17</v>
      </c>
      <c r="F285">
        <v>8.17</v>
      </c>
      <c r="G285" t="s">
        <v>34</v>
      </c>
      <c r="H285" s="87">
        <v>45275</v>
      </c>
      <c r="I285" s="87">
        <v>45280</v>
      </c>
      <c r="L285" s="37">
        <f>IF(G285="NSFC",F285*'Master Pengamatan'!$H$14,F284*'Master Pengamatan'!$H$15)</f>
        <v>530293.51851851854</v>
      </c>
      <c r="M285" s="37">
        <f t="shared" si="10"/>
        <v>530293.51851851854</v>
      </c>
      <c r="O285" t="str">
        <f t="shared" si="9"/>
        <v>PG1NSFC1223</v>
      </c>
    </row>
    <row r="286" spans="2:15" x14ac:dyDescent="0.35">
      <c r="B286" s="84" t="s">
        <v>32</v>
      </c>
      <c r="C286" s="86" t="s">
        <v>348</v>
      </c>
      <c r="D286">
        <v>12.36</v>
      </c>
      <c r="E286">
        <v>9.68</v>
      </c>
      <c r="F286">
        <v>9.68</v>
      </c>
      <c r="G286" t="s">
        <v>34</v>
      </c>
      <c r="H286" s="87">
        <v>45275</v>
      </c>
      <c r="I286" s="87">
        <v>45280</v>
      </c>
      <c r="L286" s="37">
        <f>IF(G286="NSFC",F286*'Master Pengamatan'!$H$14,F285*'Master Pengamatan'!$H$15)</f>
        <v>628303.70370370382</v>
      </c>
      <c r="M286" s="37">
        <f t="shared" si="10"/>
        <v>628303.70370370382</v>
      </c>
      <c r="O286" t="str">
        <f t="shared" si="9"/>
        <v>PG1NSFC1223</v>
      </c>
    </row>
    <row r="287" spans="2:15" x14ac:dyDescent="0.35">
      <c r="B287" s="84" t="s">
        <v>32</v>
      </c>
      <c r="C287" s="86" t="s">
        <v>349</v>
      </c>
      <c r="D287">
        <v>9.07</v>
      </c>
      <c r="E287">
        <v>7.22</v>
      </c>
      <c r="F287">
        <v>7.22</v>
      </c>
      <c r="G287" t="s">
        <v>34</v>
      </c>
      <c r="H287" s="87">
        <v>45275</v>
      </c>
      <c r="I287" s="87">
        <v>45280</v>
      </c>
      <c r="L287" s="37">
        <f>IF(G287="NSFC",F287*'Master Pengamatan'!$H$14,F286*'Master Pengamatan'!$H$15)</f>
        <v>468631.48148148152</v>
      </c>
      <c r="M287" s="37">
        <f t="shared" si="10"/>
        <v>468631.48148148152</v>
      </c>
      <c r="O287" t="str">
        <f t="shared" si="9"/>
        <v>PG1NSFC1223</v>
      </c>
    </row>
    <row r="288" spans="2:15" x14ac:dyDescent="0.35">
      <c r="B288" s="84" t="s">
        <v>32</v>
      </c>
      <c r="C288" s="86" t="s">
        <v>350</v>
      </c>
      <c r="D288">
        <v>4.07</v>
      </c>
      <c r="E288">
        <v>3.26</v>
      </c>
      <c r="F288">
        <v>3.26</v>
      </c>
      <c r="G288" t="s">
        <v>34</v>
      </c>
      <c r="H288" s="87">
        <v>45275</v>
      </c>
      <c r="I288" s="87">
        <v>45280</v>
      </c>
      <c r="L288" s="37">
        <f>IF(G288="NSFC",F288*'Master Pengamatan'!$H$14,F287*'Master Pengamatan'!$H$15)</f>
        <v>211598.14814814818</v>
      </c>
      <c r="M288" s="37">
        <f t="shared" si="10"/>
        <v>211598.14814814818</v>
      </c>
      <c r="O288" t="str">
        <f t="shared" si="9"/>
        <v>PG1NSFC1223</v>
      </c>
    </row>
    <row r="289" spans="2:15" x14ac:dyDescent="0.35">
      <c r="B289" s="84" t="s">
        <v>32</v>
      </c>
      <c r="C289" s="86" t="s">
        <v>351</v>
      </c>
      <c r="D289">
        <v>12.64</v>
      </c>
      <c r="E289">
        <v>10</v>
      </c>
      <c r="F289">
        <v>10</v>
      </c>
      <c r="G289" t="s">
        <v>37</v>
      </c>
      <c r="H289" s="87">
        <v>45275</v>
      </c>
      <c r="I289" s="87">
        <v>45280</v>
      </c>
      <c r="L289" s="37">
        <f>IF(G289="NSFC",F289*'Master Pengamatan'!$H$14,F288*'Master Pengamatan'!$H$15)</f>
        <v>97558.518518518511</v>
      </c>
      <c r="M289" s="37">
        <f t="shared" si="10"/>
        <v>97558.518518518511</v>
      </c>
      <c r="O289" t="str">
        <f t="shared" si="9"/>
        <v>PG1NSSC1223</v>
      </c>
    </row>
    <row r="290" spans="2:15" x14ac:dyDescent="0.35">
      <c r="B290" s="84" t="s">
        <v>32</v>
      </c>
      <c r="C290" s="86" t="s">
        <v>352</v>
      </c>
      <c r="D290">
        <v>7.85</v>
      </c>
      <c r="E290">
        <v>6.3</v>
      </c>
      <c r="F290">
        <v>6.3</v>
      </c>
      <c r="G290" t="s">
        <v>37</v>
      </c>
      <c r="H290" s="87">
        <v>45275</v>
      </c>
      <c r="I290" s="87">
        <v>45280</v>
      </c>
      <c r="L290" s="37">
        <f>IF(G290="NSFC",F290*'Master Pengamatan'!$H$14,F289*'Master Pengamatan'!$H$15)</f>
        <v>299259.25925925927</v>
      </c>
      <c r="M290" s="37">
        <f t="shared" si="10"/>
        <v>299259.25925925927</v>
      </c>
      <c r="O290" t="str">
        <f t="shared" si="9"/>
        <v>PG1NSSC1223</v>
      </c>
    </row>
    <row r="291" spans="2:15" x14ac:dyDescent="0.35">
      <c r="B291" s="84" t="s">
        <v>32</v>
      </c>
      <c r="C291" s="86" t="s">
        <v>353</v>
      </c>
      <c r="D291">
        <v>12.28</v>
      </c>
      <c r="E291">
        <v>9.52</v>
      </c>
      <c r="F291">
        <v>9.52</v>
      </c>
      <c r="G291" t="s">
        <v>37</v>
      </c>
      <c r="H291" s="87">
        <v>45275</v>
      </c>
      <c r="I291" s="87">
        <v>45280</v>
      </c>
      <c r="L291" s="37">
        <f>IF(G291="NSFC",F291*'Master Pengamatan'!$H$14,F290*'Master Pengamatan'!$H$15)</f>
        <v>188533.33333333334</v>
      </c>
      <c r="M291" s="37">
        <f t="shared" si="10"/>
        <v>188533.33333333334</v>
      </c>
      <c r="O291" t="str">
        <f t="shared" si="9"/>
        <v>PG1NSSC1223</v>
      </c>
    </row>
    <row r="292" spans="2:15" x14ac:dyDescent="0.35">
      <c r="B292" s="84" t="s">
        <v>32</v>
      </c>
      <c r="C292" s="86" t="s">
        <v>354</v>
      </c>
      <c r="D292">
        <v>14.13</v>
      </c>
      <c r="E292">
        <v>11.22</v>
      </c>
      <c r="F292">
        <v>11.22</v>
      </c>
      <c r="G292" t="s">
        <v>34</v>
      </c>
      <c r="H292" s="87">
        <v>45277</v>
      </c>
      <c r="I292" s="87">
        <v>45282</v>
      </c>
      <c r="L292" s="37">
        <f>IF(G292="NSFC",F292*'Master Pengamatan'!$H$14,F291*'Master Pengamatan'!$H$15)</f>
        <v>728261.11111111124</v>
      </c>
      <c r="M292" s="37">
        <f t="shared" si="10"/>
        <v>728261.11111111124</v>
      </c>
      <c r="O292" t="str">
        <f t="shared" si="9"/>
        <v>PG1NSFC1223</v>
      </c>
    </row>
    <row r="293" spans="2:15" x14ac:dyDescent="0.35">
      <c r="B293" s="84" t="s">
        <v>32</v>
      </c>
      <c r="C293" s="86" t="s">
        <v>355</v>
      </c>
      <c r="D293">
        <v>9.7899999999999991</v>
      </c>
      <c r="E293">
        <v>7.49</v>
      </c>
      <c r="F293">
        <v>7.49</v>
      </c>
      <c r="G293" t="s">
        <v>34</v>
      </c>
      <c r="H293" s="87">
        <v>45281</v>
      </c>
      <c r="I293" s="87">
        <v>45286</v>
      </c>
      <c r="L293" s="37">
        <f>IF(G293="NSFC",F293*'Master Pengamatan'!$H$14,F292*'Master Pengamatan'!$H$15)</f>
        <v>486156.48148148158</v>
      </c>
      <c r="M293" s="37">
        <f t="shared" si="10"/>
        <v>486156.48148148158</v>
      </c>
      <c r="O293" t="str">
        <f t="shared" si="9"/>
        <v>PG1NSFC1223</v>
      </c>
    </row>
    <row r="294" spans="2:15" x14ac:dyDescent="0.35">
      <c r="B294" s="84" t="s">
        <v>32</v>
      </c>
      <c r="C294" s="86" t="s">
        <v>356</v>
      </c>
      <c r="D294">
        <v>15.6</v>
      </c>
      <c r="E294">
        <v>12.3</v>
      </c>
      <c r="F294">
        <v>12.3</v>
      </c>
      <c r="G294" t="s">
        <v>34</v>
      </c>
      <c r="H294" s="87">
        <v>45286</v>
      </c>
      <c r="I294" s="87">
        <v>45291</v>
      </c>
      <c r="L294" s="37">
        <f>IF(G294="NSFC",F294*'Master Pengamatan'!$H$14,F293*'Master Pengamatan'!$H$15)</f>
        <v>798361.11111111124</v>
      </c>
      <c r="M294" s="37">
        <f t="shared" si="10"/>
        <v>798361.11111111124</v>
      </c>
      <c r="O294" t="str">
        <f t="shared" si="9"/>
        <v>PG1NSFC1223</v>
      </c>
    </row>
    <row r="295" spans="2:15" x14ac:dyDescent="0.35">
      <c r="B295" s="84" t="s">
        <v>32</v>
      </c>
      <c r="C295" s="86" t="s">
        <v>357</v>
      </c>
      <c r="D295">
        <v>7.98</v>
      </c>
      <c r="E295">
        <v>6.38</v>
      </c>
      <c r="F295">
        <v>6.38</v>
      </c>
      <c r="G295" t="s">
        <v>34</v>
      </c>
      <c r="H295" s="87">
        <v>45286</v>
      </c>
      <c r="I295" s="87">
        <v>45291</v>
      </c>
      <c r="L295" s="37">
        <f>IF(G295="NSFC",F295*'Master Pengamatan'!$H$14,F294*'Master Pengamatan'!$H$15)</f>
        <v>414109.25925925933</v>
      </c>
      <c r="M295" s="37">
        <f t="shared" si="10"/>
        <v>414109.25925925933</v>
      </c>
      <c r="O295" t="str">
        <f t="shared" si="9"/>
        <v>PG1NSFC1223</v>
      </c>
    </row>
    <row r="296" spans="2:15" x14ac:dyDescent="0.35">
      <c r="B296" s="84" t="s">
        <v>32</v>
      </c>
      <c r="C296" s="86" t="s">
        <v>358</v>
      </c>
      <c r="D296">
        <v>6.76</v>
      </c>
      <c r="E296">
        <v>5.35</v>
      </c>
      <c r="F296">
        <v>5.35</v>
      </c>
      <c r="G296" t="s">
        <v>34</v>
      </c>
      <c r="H296" s="87">
        <v>45286</v>
      </c>
      <c r="I296" s="87">
        <v>45291</v>
      </c>
      <c r="L296" s="37">
        <f>IF(G296="NSFC",F296*'Master Pengamatan'!$H$14,F295*'Master Pengamatan'!$H$15)</f>
        <v>347254.62962962966</v>
      </c>
      <c r="M296" s="37">
        <f t="shared" si="10"/>
        <v>347254.62962962966</v>
      </c>
      <c r="O296" t="str">
        <f t="shared" si="9"/>
        <v>PG1NSFC1223</v>
      </c>
    </row>
    <row r="297" spans="2:15" x14ac:dyDescent="0.35">
      <c r="B297" s="84"/>
      <c r="C297" s="86"/>
      <c r="H297" s="87" t="s">
        <v>1021</v>
      </c>
      <c r="I297" s="87" t="s">
        <v>1022</v>
      </c>
      <c r="L297" s="37">
        <f>IF(G297="NSFC",F297*'Master Pengamatan'!$H$14,F296*'Master Pengamatan'!$H$15)</f>
        <v>160103.70370370371</v>
      </c>
      <c r="M297" s="37">
        <f t="shared" si="10"/>
        <v>160103.70370370371</v>
      </c>
      <c r="O297" t="str">
        <f t="shared" si="9"/>
        <v/>
      </c>
    </row>
    <row r="298" spans="2:15" x14ac:dyDescent="0.35">
      <c r="B298" s="84" t="s">
        <v>38</v>
      </c>
      <c r="C298" s="86" t="s">
        <v>359</v>
      </c>
      <c r="D298">
        <v>11.96</v>
      </c>
      <c r="E298">
        <v>9.8800000000000008</v>
      </c>
      <c r="F298">
        <v>9.8800000000000008</v>
      </c>
      <c r="G298" t="s">
        <v>34</v>
      </c>
      <c r="H298" s="87">
        <v>44931</v>
      </c>
      <c r="I298" s="87">
        <v>44936</v>
      </c>
      <c r="L298" s="37">
        <f>IF(G298="NSFC",F298*'Master Pengamatan'!$H$14,F297*'Master Pengamatan'!$H$15)</f>
        <v>641285.18518518528</v>
      </c>
      <c r="M298" s="37">
        <f t="shared" si="10"/>
        <v>641285.18518518528</v>
      </c>
      <c r="O298" t="str">
        <f t="shared" si="9"/>
        <v>PG2NSFC0123</v>
      </c>
    </row>
    <row r="299" spans="2:15" x14ac:dyDescent="0.35">
      <c r="B299" s="84" t="s">
        <v>38</v>
      </c>
      <c r="C299" s="86" t="s">
        <v>360</v>
      </c>
      <c r="D299">
        <v>11.08</v>
      </c>
      <c r="E299">
        <v>9.19</v>
      </c>
      <c r="F299">
        <v>9.19</v>
      </c>
      <c r="G299" t="s">
        <v>34</v>
      </c>
      <c r="H299" s="87">
        <v>44933</v>
      </c>
      <c r="I299" s="87">
        <v>44938</v>
      </c>
      <c r="L299" s="37">
        <f>IF(G299="NSFC",F299*'Master Pengamatan'!$H$14,F298*'Master Pengamatan'!$H$15)</f>
        <v>596499.07407407416</v>
      </c>
      <c r="M299" s="37">
        <f t="shared" si="10"/>
        <v>596499.07407407416</v>
      </c>
      <c r="O299" t="str">
        <f t="shared" si="9"/>
        <v>PG2NSFC0123</v>
      </c>
    </row>
    <row r="300" spans="2:15" x14ac:dyDescent="0.35">
      <c r="B300" s="84" t="s">
        <v>38</v>
      </c>
      <c r="C300" s="86" t="s">
        <v>361</v>
      </c>
      <c r="D300">
        <v>17.07</v>
      </c>
      <c r="E300">
        <v>13.92</v>
      </c>
      <c r="F300">
        <v>13.92</v>
      </c>
      <c r="G300" t="s">
        <v>34</v>
      </c>
      <c r="H300" s="87">
        <v>44935</v>
      </c>
      <c r="I300" s="87">
        <v>44940</v>
      </c>
      <c r="L300" s="37">
        <f>IF(G300="NSFC",F300*'Master Pengamatan'!$H$14,F299*'Master Pengamatan'!$H$15)</f>
        <v>903511.11111111124</v>
      </c>
      <c r="M300" s="37">
        <f t="shared" si="10"/>
        <v>903511.11111111124</v>
      </c>
      <c r="O300" t="str">
        <f t="shared" si="9"/>
        <v>PG2NSFC0123</v>
      </c>
    </row>
    <row r="301" spans="2:15" x14ac:dyDescent="0.35">
      <c r="B301" s="84" t="s">
        <v>38</v>
      </c>
      <c r="C301" s="86" t="s">
        <v>362</v>
      </c>
      <c r="D301">
        <v>12.67</v>
      </c>
      <c r="E301">
        <v>10.130000000000001</v>
      </c>
      <c r="F301">
        <v>10.130000000000001</v>
      </c>
      <c r="G301" t="s">
        <v>34</v>
      </c>
      <c r="H301" s="87">
        <v>44935</v>
      </c>
      <c r="I301" s="87">
        <v>44940</v>
      </c>
      <c r="L301" s="37">
        <f>IF(G301="NSFC",F301*'Master Pengamatan'!$H$14,F300*'Master Pengamatan'!$H$15)</f>
        <v>657512.0370370372</v>
      </c>
      <c r="M301" s="37">
        <f t="shared" si="10"/>
        <v>657512.0370370372</v>
      </c>
      <c r="O301" t="str">
        <f t="shared" si="9"/>
        <v>PG2NSFC0123</v>
      </c>
    </row>
    <row r="302" spans="2:15" x14ac:dyDescent="0.35">
      <c r="B302" s="84" t="s">
        <v>38</v>
      </c>
      <c r="C302" s="86" t="s">
        <v>363</v>
      </c>
      <c r="D302">
        <v>9.34</v>
      </c>
      <c r="E302">
        <v>7.34</v>
      </c>
      <c r="F302">
        <v>7.34</v>
      </c>
      <c r="G302" t="s">
        <v>34</v>
      </c>
      <c r="H302" s="87">
        <v>44938</v>
      </c>
      <c r="I302" s="87">
        <v>44943</v>
      </c>
      <c r="L302" s="37">
        <f>IF(G302="NSFC",F302*'Master Pengamatan'!$H$14,F301*'Master Pengamatan'!$H$15)</f>
        <v>476420.37037037045</v>
      </c>
      <c r="M302" s="37">
        <f t="shared" si="10"/>
        <v>476420.37037037045</v>
      </c>
      <c r="O302" t="str">
        <f t="shared" si="9"/>
        <v>PG2NSFC0123</v>
      </c>
    </row>
    <row r="303" spans="2:15" x14ac:dyDescent="0.35">
      <c r="B303" s="84" t="s">
        <v>38</v>
      </c>
      <c r="C303" s="86" t="s">
        <v>364</v>
      </c>
      <c r="D303">
        <v>15.79</v>
      </c>
      <c r="E303">
        <v>12.5</v>
      </c>
      <c r="F303">
        <v>12.5</v>
      </c>
      <c r="G303" t="s">
        <v>34</v>
      </c>
      <c r="H303" s="87">
        <v>44939</v>
      </c>
      <c r="I303" s="87">
        <v>44944</v>
      </c>
      <c r="L303" s="37">
        <f>IF(G303="NSFC",F303*'Master Pengamatan'!$H$14,F302*'Master Pengamatan'!$H$15)</f>
        <v>811342.5925925927</v>
      </c>
      <c r="M303" s="37">
        <f t="shared" si="10"/>
        <v>811342.5925925927</v>
      </c>
      <c r="O303" t="str">
        <f t="shared" si="9"/>
        <v>PG2NSFC0123</v>
      </c>
    </row>
    <row r="304" spans="2:15" x14ac:dyDescent="0.35">
      <c r="B304" s="84" t="s">
        <v>38</v>
      </c>
      <c r="C304" s="86" t="s">
        <v>365</v>
      </c>
      <c r="D304">
        <v>5.13</v>
      </c>
      <c r="E304">
        <v>4.0199999999999996</v>
      </c>
      <c r="F304">
        <v>4.0199999999999996</v>
      </c>
      <c r="G304" t="s">
        <v>34</v>
      </c>
      <c r="H304" s="87">
        <v>44943</v>
      </c>
      <c r="I304" s="87">
        <v>44948</v>
      </c>
      <c r="L304" s="37">
        <f>IF(G304="NSFC",F304*'Master Pengamatan'!$H$14,F303*'Master Pengamatan'!$H$15)</f>
        <v>260927.77777777778</v>
      </c>
      <c r="M304" s="37">
        <f t="shared" si="10"/>
        <v>260927.77777777778</v>
      </c>
      <c r="O304" t="str">
        <f t="shared" si="9"/>
        <v>PG2NSFC0123</v>
      </c>
    </row>
    <row r="305" spans="2:15" x14ac:dyDescent="0.35">
      <c r="B305" s="84" t="s">
        <v>38</v>
      </c>
      <c r="C305" s="86" t="s">
        <v>366</v>
      </c>
      <c r="D305">
        <v>13.92</v>
      </c>
      <c r="E305">
        <v>11.32</v>
      </c>
      <c r="F305">
        <v>11.32</v>
      </c>
      <c r="G305" t="s">
        <v>34</v>
      </c>
      <c r="H305" s="87">
        <v>44943</v>
      </c>
      <c r="I305" s="87">
        <v>44948</v>
      </c>
      <c r="L305" s="37">
        <f>IF(G305="NSFC",F305*'Master Pengamatan'!$H$14,F304*'Master Pengamatan'!$H$15)</f>
        <v>734751.85185185191</v>
      </c>
      <c r="M305" s="37">
        <f t="shared" si="10"/>
        <v>734751.85185185191</v>
      </c>
      <c r="O305" t="str">
        <f t="shared" si="9"/>
        <v>PG2NSFC0123</v>
      </c>
    </row>
    <row r="306" spans="2:15" x14ac:dyDescent="0.35">
      <c r="B306" s="84" t="s">
        <v>38</v>
      </c>
      <c r="C306" s="86" t="s">
        <v>367</v>
      </c>
      <c r="D306">
        <v>9.14</v>
      </c>
      <c r="E306">
        <v>7.29</v>
      </c>
      <c r="F306">
        <v>7.29</v>
      </c>
      <c r="G306" t="s">
        <v>34</v>
      </c>
      <c r="H306" s="87">
        <v>44943</v>
      </c>
      <c r="I306" s="87">
        <v>44948</v>
      </c>
      <c r="L306" s="37">
        <f>IF(G306="NSFC",F306*'Master Pengamatan'!$H$14,F305*'Master Pengamatan'!$H$15)</f>
        <v>473175.00000000006</v>
      </c>
      <c r="M306" s="37">
        <f t="shared" si="10"/>
        <v>473175.00000000006</v>
      </c>
      <c r="O306" t="str">
        <f t="shared" si="9"/>
        <v>PG2NSFC0123</v>
      </c>
    </row>
    <row r="307" spans="2:15" x14ac:dyDescent="0.35">
      <c r="B307" s="84" t="s">
        <v>38</v>
      </c>
      <c r="C307" s="86" t="s">
        <v>368</v>
      </c>
      <c r="D307">
        <v>14</v>
      </c>
      <c r="E307">
        <v>11.06</v>
      </c>
      <c r="F307">
        <v>11.06</v>
      </c>
      <c r="G307" t="s">
        <v>34</v>
      </c>
      <c r="H307" s="87">
        <v>44944</v>
      </c>
      <c r="I307" s="87">
        <v>44949</v>
      </c>
      <c r="L307" s="37">
        <f>IF(G307="NSFC",F307*'Master Pengamatan'!$H$14,F306*'Master Pengamatan'!$H$15)</f>
        <v>717875.92592592607</v>
      </c>
      <c r="M307" s="37">
        <f t="shared" si="10"/>
        <v>717875.92592592607</v>
      </c>
      <c r="O307" t="str">
        <f t="shared" si="9"/>
        <v>PG2NSFC0123</v>
      </c>
    </row>
    <row r="308" spans="2:15" x14ac:dyDescent="0.35">
      <c r="B308" s="84" t="s">
        <v>38</v>
      </c>
      <c r="C308" s="86" t="s">
        <v>369</v>
      </c>
      <c r="D308">
        <v>12.22</v>
      </c>
      <c r="E308">
        <v>9.69</v>
      </c>
      <c r="F308">
        <v>9.69</v>
      </c>
      <c r="G308" t="s">
        <v>34</v>
      </c>
      <c r="H308" s="87">
        <v>44944</v>
      </c>
      <c r="I308" s="87">
        <v>44949</v>
      </c>
      <c r="L308" s="37">
        <f>IF(G308="NSFC",F308*'Master Pengamatan'!$H$14,F307*'Master Pengamatan'!$H$15)</f>
        <v>628952.77777777787</v>
      </c>
      <c r="M308" s="37">
        <f t="shared" si="10"/>
        <v>628952.77777777787</v>
      </c>
      <c r="O308" t="str">
        <f t="shared" si="9"/>
        <v>PG2NSFC0123</v>
      </c>
    </row>
    <row r="309" spans="2:15" x14ac:dyDescent="0.35">
      <c r="B309" s="84" t="s">
        <v>38</v>
      </c>
      <c r="C309" s="86" t="s">
        <v>370</v>
      </c>
      <c r="D309">
        <v>14.79</v>
      </c>
      <c r="E309">
        <v>12.11</v>
      </c>
      <c r="F309">
        <v>12.11</v>
      </c>
      <c r="G309" t="s">
        <v>37</v>
      </c>
      <c r="H309" s="87">
        <v>44946</v>
      </c>
      <c r="I309" s="87">
        <v>44951</v>
      </c>
      <c r="L309" s="37">
        <f>IF(G309="NSFC",F309*'Master Pengamatan'!$H$14,F308*'Master Pengamatan'!$H$15)</f>
        <v>289982.22222222219</v>
      </c>
      <c r="M309" s="37">
        <f t="shared" si="10"/>
        <v>289982.22222222219</v>
      </c>
      <c r="O309" t="str">
        <f t="shared" si="9"/>
        <v>PG2NSSC0123</v>
      </c>
    </row>
    <row r="310" spans="2:15" x14ac:dyDescent="0.35">
      <c r="B310" s="84" t="s">
        <v>38</v>
      </c>
      <c r="C310" s="86" t="s">
        <v>371</v>
      </c>
      <c r="D310">
        <v>15.87</v>
      </c>
      <c r="E310">
        <v>12.7</v>
      </c>
      <c r="F310">
        <v>12.7</v>
      </c>
      <c r="G310" t="s">
        <v>37</v>
      </c>
      <c r="H310" s="87">
        <v>44947</v>
      </c>
      <c r="I310" s="87">
        <v>44952</v>
      </c>
      <c r="L310" s="37">
        <f>IF(G310="NSFC",F310*'Master Pengamatan'!$H$14,F309*'Master Pengamatan'!$H$15)</f>
        <v>362402.96296296298</v>
      </c>
      <c r="M310" s="37">
        <f t="shared" si="10"/>
        <v>362402.96296296298</v>
      </c>
      <c r="O310" t="str">
        <f t="shared" si="9"/>
        <v>PG2NSSC0123</v>
      </c>
    </row>
    <row r="311" spans="2:15" x14ac:dyDescent="0.35">
      <c r="B311" s="84" t="s">
        <v>38</v>
      </c>
      <c r="C311" s="86" t="s">
        <v>372</v>
      </c>
      <c r="D311">
        <v>13.97</v>
      </c>
      <c r="E311">
        <v>11.47</v>
      </c>
      <c r="F311">
        <v>11.47</v>
      </c>
      <c r="G311" t="s">
        <v>34</v>
      </c>
      <c r="H311" s="87">
        <v>44947</v>
      </c>
      <c r="I311" s="87">
        <v>44952</v>
      </c>
      <c r="L311" s="37">
        <f>IF(G311="NSFC",F311*'Master Pengamatan'!$H$14,F310*'Master Pengamatan'!$H$15)</f>
        <v>744487.96296296315</v>
      </c>
      <c r="M311" s="37">
        <f t="shared" si="10"/>
        <v>744487.96296296315</v>
      </c>
      <c r="O311" t="str">
        <f t="shared" si="9"/>
        <v>PG2NSFC0123</v>
      </c>
    </row>
    <row r="312" spans="2:15" x14ac:dyDescent="0.35">
      <c r="B312" s="84" t="s">
        <v>38</v>
      </c>
      <c r="C312" s="86" t="s">
        <v>373</v>
      </c>
      <c r="D312">
        <v>11.04</v>
      </c>
      <c r="E312">
        <v>8.81</v>
      </c>
      <c r="F312">
        <v>8.81</v>
      </c>
      <c r="G312" t="s">
        <v>34</v>
      </c>
      <c r="H312" s="87">
        <v>44948</v>
      </c>
      <c r="I312" s="87">
        <v>44953</v>
      </c>
      <c r="L312" s="37">
        <f>IF(G312="NSFC",F312*'Master Pengamatan'!$H$14,F311*'Master Pengamatan'!$H$15)</f>
        <v>571834.25925925933</v>
      </c>
      <c r="M312" s="37">
        <f t="shared" si="10"/>
        <v>571834.25925925933</v>
      </c>
      <c r="O312" t="str">
        <f t="shared" si="9"/>
        <v>PG2NSFC0123</v>
      </c>
    </row>
    <row r="313" spans="2:15" x14ac:dyDescent="0.35">
      <c r="B313" s="84" t="s">
        <v>38</v>
      </c>
      <c r="C313" s="86" t="s">
        <v>374</v>
      </c>
      <c r="D313">
        <v>15.84</v>
      </c>
      <c r="E313">
        <v>12.82</v>
      </c>
      <c r="F313">
        <v>12.82</v>
      </c>
      <c r="G313" t="s">
        <v>34</v>
      </c>
      <c r="H313" s="87">
        <v>44949</v>
      </c>
      <c r="I313" s="87">
        <v>44954</v>
      </c>
      <c r="L313" s="37">
        <f>IF(G313="NSFC",F313*'Master Pengamatan'!$H$14,F312*'Master Pengamatan'!$H$15)</f>
        <v>832112.96296296304</v>
      </c>
      <c r="M313" s="37">
        <f t="shared" si="10"/>
        <v>832112.96296296304</v>
      </c>
      <c r="O313" t="str">
        <f t="shared" si="9"/>
        <v>PG2NSFC0123</v>
      </c>
    </row>
    <row r="314" spans="2:15" x14ac:dyDescent="0.35">
      <c r="B314" s="84" t="s">
        <v>38</v>
      </c>
      <c r="C314" s="86" t="s">
        <v>375</v>
      </c>
      <c r="D314">
        <v>12.41</v>
      </c>
      <c r="E314">
        <v>9.82</v>
      </c>
      <c r="F314">
        <v>9.82</v>
      </c>
      <c r="G314" t="s">
        <v>34</v>
      </c>
      <c r="H314" s="87">
        <v>44951</v>
      </c>
      <c r="I314" s="87">
        <v>44956</v>
      </c>
      <c r="L314" s="37">
        <f>IF(G314="NSFC",F314*'Master Pengamatan'!$H$14,F313*'Master Pengamatan'!$H$15)</f>
        <v>637390.74074074079</v>
      </c>
      <c r="M314" s="37">
        <f t="shared" si="10"/>
        <v>637390.74074074079</v>
      </c>
      <c r="O314" t="str">
        <f t="shared" si="9"/>
        <v>PG2NSFC0123</v>
      </c>
    </row>
    <row r="315" spans="2:15" x14ac:dyDescent="0.35">
      <c r="B315" s="84" t="s">
        <v>38</v>
      </c>
      <c r="C315" s="86" t="s">
        <v>376</v>
      </c>
      <c r="D315">
        <v>9.8000000000000007</v>
      </c>
      <c r="E315">
        <v>7.68</v>
      </c>
      <c r="F315">
        <v>7.68</v>
      </c>
      <c r="G315" t="s">
        <v>34</v>
      </c>
      <c r="H315" s="87">
        <v>44952</v>
      </c>
      <c r="I315" s="87">
        <v>44957</v>
      </c>
      <c r="L315" s="37">
        <f>IF(G315="NSFC",F315*'Master Pengamatan'!$H$14,F314*'Master Pengamatan'!$H$15)</f>
        <v>498488.88888888893</v>
      </c>
      <c r="M315" s="37">
        <f t="shared" si="10"/>
        <v>498488.88888888893</v>
      </c>
      <c r="O315" t="str">
        <f t="shared" si="9"/>
        <v>PG2NSFC0123</v>
      </c>
    </row>
    <row r="316" spans="2:15" x14ac:dyDescent="0.35">
      <c r="B316" s="84" t="s">
        <v>38</v>
      </c>
      <c r="C316" s="86" t="s">
        <v>377</v>
      </c>
      <c r="D316">
        <v>8.49</v>
      </c>
      <c r="E316">
        <v>6.95</v>
      </c>
      <c r="F316">
        <v>6.95</v>
      </c>
      <c r="G316" t="s">
        <v>37</v>
      </c>
      <c r="H316" s="87">
        <v>44952</v>
      </c>
      <c r="I316" s="87">
        <v>44957</v>
      </c>
      <c r="L316" s="37">
        <f>IF(G316="NSFC",F316*'Master Pengamatan'!$H$14,F315*'Master Pengamatan'!$H$15)</f>
        <v>229831.11111111112</v>
      </c>
      <c r="M316" s="37">
        <f t="shared" si="10"/>
        <v>229831.11111111112</v>
      </c>
      <c r="O316" t="str">
        <f t="shared" si="9"/>
        <v>PG2NSSC0123</v>
      </c>
    </row>
    <row r="317" spans="2:15" x14ac:dyDescent="0.35">
      <c r="B317" s="84" t="s">
        <v>38</v>
      </c>
      <c r="C317" s="86" t="s">
        <v>378</v>
      </c>
      <c r="D317">
        <v>17.420000000000002</v>
      </c>
      <c r="E317">
        <v>13.81</v>
      </c>
      <c r="F317">
        <v>13.81</v>
      </c>
      <c r="G317" t="s">
        <v>34</v>
      </c>
      <c r="H317" s="87">
        <v>44953</v>
      </c>
      <c r="I317" s="87">
        <v>44958</v>
      </c>
      <c r="L317" s="37">
        <f>IF(G317="NSFC",F317*'Master Pengamatan'!$H$14,F316*'Master Pengamatan'!$H$15)</f>
        <v>896371.29629629641</v>
      </c>
      <c r="M317" s="37">
        <f t="shared" si="10"/>
        <v>896371.29629629641</v>
      </c>
      <c r="O317" t="str">
        <f t="shared" si="9"/>
        <v>PG2NSFC0123</v>
      </c>
    </row>
    <row r="318" spans="2:15" x14ac:dyDescent="0.35">
      <c r="B318" s="84" t="s">
        <v>38</v>
      </c>
      <c r="C318" s="86" t="s">
        <v>379</v>
      </c>
      <c r="D318">
        <v>5.29</v>
      </c>
      <c r="E318">
        <v>4.2</v>
      </c>
      <c r="F318">
        <v>4.2</v>
      </c>
      <c r="G318" t="s">
        <v>34</v>
      </c>
      <c r="H318" s="87">
        <v>44957</v>
      </c>
      <c r="I318" s="87">
        <v>44962</v>
      </c>
      <c r="L318" s="37">
        <f>IF(G318="NSFC",F318*'Master Pengamatan'!$H$14,F317*'Master Pengamatan'!$H$15)</f>
        <v>272611.11111111118</v>
      </c>
      <c r="M318" s="37">
        <f t="shared" si="10"/>
        <v>272611.11111111118</v>
      </c>
      <c r="O318" t="str">
        <f t="shared" si="9"/>
        <v>PG2NSFC0123</v>
      </c>
    </row>
    <row r="319" spans="2:15" x14ac:dyDescent="0.35">
      <c r="B319" s="84" t="s">
        <v>38</v>
      </c>
      <c r="C319" s="86" t="s">
        <v>380</v>
      </c>
      <c r="D319">
        <v>14.14</v>
      </c>
      <c r="E319">
        <v>11.36</v>
      </c>
      <c r="F319">
        <v>11.36</v>
      </c>
      <c r="G319" t="s">
        <v>34</v>
      </c>
      <c r="H319" s="87">
        <v>44957</v>
      </c>
      <c r="I319" s="87">
        <v>44962</v>
      </c>
      <c r="L319" s="37">
        <f>IF(G319="NSFC",F319*'Master Pengamatan'!$H$14,F318*'Master Pengamatan'!$H$15)</f>
        <v>737348.1481481482</v>
      </c>
      <c r="M319" s="37">
        <f t="shared" si="10"/>
        <v>737348.1481481482</v>
      </c>
      <c r="O319" t="str">
        <f t="shared" si="9"/>
        <v>PG2NSFC0123</v>
      </c>
    </row>
    <row r="320" spans="2:15" x14ac:dyDescent="0.35">
      <c r="B320" s="84" t="s">
        <v>38</v>
      </c>
      <c r="C320" s="86" t="s">
        <v>381</v>
      </c>
      <c r="D320">
        <v>11.83</v>
      </c>
      <c r="E320">
        <v>9.34</v>
      </c>
      <c r="F320">
        <v>9.34</v>
      </c>
      <c r="G320" t="s">
        <v>37</v>
      </c>
      <c r="H320" s="87">
        <v>44957</v>
      </c>
      <c r="I320" s="87">
        <v>44962</v>
      </c>
      <c r="L320" s="37">
        <f>IF(G320="NSFC",F320*'Master Pengamatan'!$H$14,F319*'Master Pengamatan'!$H$15)</f>
        <v>339958.51851851854</v>
      </c>
      <c r="M320" s="37">
        <f t="shared" si="10"/>
        <v>339958.51851851854</v>
      </c>
      <c r="O320" t="str">
        <f t="shared" si="9"/>
        <v>PG2NSSC0123</v>
      </c>
    </row>
    <row r="321" spans="2:15" x14ac:dyDescent="0.35">
      <c r="B321" s="84" t="s">
        <v>38</v>
      </c>
      <c r="C321" s="86" t="s">
        <v>382</v>
      </c>
      <c r="D321">
        <v>17.670000000000002</v>
      </c>
      <c r="E321">
        <v>14.09</v>
      </c>
      <c r="F321">
        <v>14.09</v>
      </c>
      <c r="G321" t="s">
        <v>34</v>
      </c>
      <c r="H321" s="87">
        <v>44958</v>
      </c>
      <c r="I321" s="87">
        <v>44963</v>
      </c>
      <c r="L321" s="37">
        <f>IF(G321="NSFC",F321*'Master Pengamatan'!$H$14,F320*'Master Pengamatan'!$H$15)</f>
        <v>914545.37037037045</v>
      </c>
      <c r="M321" s="37">
        <f t="shared" si="10"/>
        <v>914545.37037037045</v>
      </c>
      <c r="O321" t="str">
        <f t="shared" si="9"/>
        <v>PG2NSFC0223</v>
      </c>
    </row>
    <row r="322" spans="2:15" x14ac:dyDescent="0.35">
      <c r="B322" s="84" t="s">
        <v>38</v>
      </c>
      <c r="C322" s="86" t="s">
        <v>383</v>
      </c>
      <c r="D322">
        <v>12.57</v>
      </c>
      <c r="E322">
        <v>10.29</v>
      </c>
      <c r="F322">
        <v>10.29</v>
      </c>
      <c r="G322" t="s">
        <v>34</v>
      </c>
      <c r="H322" s="87">
        <v>44962</v>
      </c>
      <c r="I322" s="87">
        <v>44967</v>
      </c>
      <c r="L322" s="37">
        <f>IF(G322="NSFC",F322*'Master Pengamatan'!$H$14,F321*'Master Pengamatan'!$H$15)</f>
        <v>667897.22222222225</v>
      </c>
      <c r="M322" s="37">
        <f t="shared" si="10"/>
        <v>667897.22222222225</v>
      </c>
      <c r="O322" t="str">
        <f t="shared" si="9"/>
        <v>PG2NSFC0223</v>
      </c>
    </row>
    <row r="323" spans="2:15" x14ac:dyDescent="0.35">
      <c r="B323" s="84" t="s">
        <v>38</v>
      </c>
      <c r="C323" s="86" t="s">
        <v>384</v>
      </c>
      <c r="D323">
        <v>10.1</v>
      </c>
      <c r="E323">
        <v>8.19</v>
      </c>
      <c r="F323">
        <v>8.19</v>
      </c>
      <c r="G323" t="s">
        <v>34</v>
      </c>
      <c r="H323" s="87">
        <v>44965</v>
      </c>
      <c r="I323" s="87">
        <v>44970</v>
      </c>
      <c r="L323" s="37">
        <f>IF(G323="NSFC",F323*'Master Pengamatan'!$H$14,F322*'Master Pengamatan'!$H$15)</f>
        <v>531591.66666666674</v>
      </c>
      <c r="M323" s="37">
        <f t="shared" si="10"/>
        <v>531591.66666666674</v>
      </c>
      <c r="O323" t="str">
        <f t="shared" si="9"/>
        <v>PG2NSFC0223</v>
      </c>
    </row>
    <row r="324" spans="2:15" x14ac:dyDescent="0.35">
      <c r="B324" s="84" t="s">
        <v>38</v>
      </c>
      <c r="C324" s="86" t="s">
        <v>385</v>
      </c>
      <c r="D324">
        <v>17.46</v>
      </c>
      <c r="E324">
        <v>13.85</v>
      </c>
      <c r="F324">
        <v>13.85</v>
      </c>
      <c r="G324" t="s">
        <v>37</v>
      </c>
      <c r="H324" s="87">
        <v>44965</v>
      </c>
      <c r="I324" s="87">
        <v>44970</v>
      </c>
      <c r="L324" s="37">
        <f>IF(G324="NSFC",F324*'Master Pengamatan'!$H$14,F323*'Master Pengamatan'!$H$15)</f>
        <v>245093.33333333331</v>
      </c>
      <c r="M324" s="37">
        <f t="shared" si="10"/>
        <v>245093.33333333331</v>
      </c>
      <c r="O324" t="str">
        <f t="shared" si="9"/>
        <v>PG2NSSC0223</v>
      </c>
    </row>
    <row r="325" spans="2:15" x14ac:dyDescent="0.35">
      <c r="B325" s="84" t="s">
        <v>38</v>
      </c>
      <c r="C325" s="86" t="s">
        <v>386</v>
      </c>
      <c r="D325">
        <v>16.36</v>
      </c>
      <c r="E325">
        <v>12.85</v>
      </c>
      <c r="F325">
        <v>12.85</v>
      </c>
      <c r="G325" t="s">
        <v>34</v>
      </c>
      <c r="H325" s="87">
        <v>44965</v>
      </c>
      <c r="I325" s="87">
        <v>44970</v>
      </c>
      <c r="L325" s="37">
        <f>IF(G325="NSFC",F325*'Master Pengamatan'!$H$14,F324*'Master Pengamatan'!$H$15)</f>
        <v>834060.18518518528</v>
      </c>
      <c r="M325" s="37">
        <f t="shared" si="10"/>
        <v>834060.18518518528</v>
      </c>
      <c r="O325" t="str">
        <f t="shared" si="9"/>
        <v>PG2NSFC0223</v>
      </c>
    </row>
    <row r="326" spans="2:15" x14ac:dyDescent="0.35">
      <c r="B326" s="84" t="s">
        <v>38</v>
      </c>
      <c r="C326" s="86" t="s">
        <v>387</v>
      </c>
      <c r="D326">
        <v>20.83</v>
      </c>
      <c r="E326">
        <v>16.53</v>
      </c>
      <c r="F326">
        <v>16.53</v>
      </c>
      <c r="G326" t="s">
        <v>37</v>
      </c>
      <c r="H326" s="87">
        <v>44966</v>
      </c>
      <c r="I326" s="87">
        <v>44971</v>
      </c>
      <c r="L326" s="37">
        <f>IF(G326="NSFC",F326*'Master Pengamatan'!$H$14,F325*'Master Pengamatan'!$H$15)</f>
        <v>384548.14814814815</v>
      </c>
      <c r="M326" s="37">
        <f t="shared" si="10"/>
        <v>384548.14814814815</v>
      </c>
      <c r="O326" t="str">
        <f t="shared" si="9"/>
        <v>PG2NSSC0223</v>
      </c>
    </row>
    <row r="327" spans="2:15" x14ac:dyDescent="0.35">
      <c r="B327" s="84" t="s">
        <v>38</v>
      </c>
      <c r="C327" s="86" t="s">
        <v>388</v>
      </c>
      <c r="D327">
        <v>11.62</v>
      </c>
      <c r="E327">
        <v>9</v>
      </c>
      <c r="F327">
        <v>9</v>
      </c>
      <c r="G327" t="s">
        <v>37</v>
      </c>
      <c r="H327" s="87">
        <v>44967</v>
      </c>
      <c r="I327" s="87">
        <v>44972</v>
      </c>
      <c r="L327" s="37">
        <f>IF(G327="NSFC",F327*'Master Pengamatan'!$H$14,F326*'Master Pengamatan'!$H$15)</f>
        <v>494675.55555555562</v>
      </c>
      <c r="M327" s="37">
        <f t="shared" si="10"/>
        <v>494675.55555555562</v>
      </c>
      <c r="O327" t="str">
        <f t="shared" ref="O327:O390" si="11">B327&amp;G327&amp;TEXT(H327,"mmyy")</f>
        <v>PG2NSSC0223</v>
      </c>
    </row>
    <row r="328" spans="2:15" x14ac:dyDescent="0.35">
      <c r="B328" s="84" t="s">
        <v>38</v>
      </c>
      <c r="C328" s="86" t="s">
        <v>389</v>
      </c>
      <c r="D328">
        <v>14.29</v>
      </c>
      <c r="E328">
        <v>11.2</v>
      </c>
      <c r="F328">
        <v>11.2</v>
      </c>
      <c r="G328" t="s">
        <v>34</v>
      </c>
      <c r="H328" s="87">
        <v>44968</v>
      </c>
      <c r="I328" s="87">
        <v>44973</v>
      </c>
      <c r="L328" s="37">
        <f>IF(G328="NSFC",F328*'Master Pengamatan'!$H$14,F327*'Master Pengamatan'!$H$15)</f>
        <v>726962.96296296304</v>
      </c>
      <c r="M328" s="37">
        <f t="shared" si="10"/>
        <v>726962.96296296304</v>
      </c>
      <c r="O328" t="str">
        <f t="shared" si="11"/>
        <v>PG2NSFC0223</v>
      </c>
    </row>
    <row r="329" spans="2:15" x14ac:dyDescent="0.35">
      <c r="B329" s="84" t="s">
        <v>38</v>
      </c>
      <c r="C329" s="86" t="s">
        <v>390</v>
      </c>
      <c r="D329">
        <v>3.56</v>
      </c>
      <c r="E329">
        <v>2.76</v>
      </c>
      <c r="F329">
        <v>2.76</v>
      </c>
      <c r="G329" t="s">
        <v>34</v>
      </c>
      <c r="H329" s="87">
        <v>44968</v>
      </c>
      <c r="I329" s="87">
        <v>44973</v>
      </c>
      <c r="L329" s="37">
        <f>IF(G329="NSFC",F329*'Master Pengamatan'!$H$14,F328*'Master Pengamatan'!$H$15)</f>
        <v>179144.44444444447</v>
      </c>
      <c r="M329" s="37">
        <f t="shared" si="10"/>
        <v>179144.44444444447</v>
      </c>
      <c r="O329" t="str">
        <f t="shared" si="11"/>
        <v>PG2NSFC0223</v>
      </c>
    </row>
    <row r="330" spans="2:15" x14ac:dyDescent="0.35">
      <c r="B330" s="84" t="s">
        <v>38</v>
      </c>
      <c r="C330" s="86" t="s">
        <v>391</v>
      </c>
      <c r="D330">
        <v>11.46</v>
      </c>
      <c r="E330">
        <v>9</v>
      </c>
      <c r="F330">
        <v>9</v>
      </c>
      <c r="G330" t="s">
        <v>34</v>
      </c>
      <c r="H330" s="87">
        <v>44970</v>
      </c>
      <c r="I330" s="87">
        <v>44975</v>
      </c>
      <c r="L330" s="37">
        <f>IF(G330="NSFC",F330*'Master Pengamatan'!$H$14,F329*'Master Pengamatan'!$H$15)</f>
        <v>584166.66666666674</v>
      </c>
      <c r="M330" s="37">
        <f t="shared" si="10"/>
        <v>584166.66666666674</v>
      </c>
      <c r="O330" t="str">
        <f t="shared" si="11"/>
        <v>PG2NSFC0223</v>
      </c>
    </row>
    <row r="331" spans="2:15" x14ac:dyDescent="0.35">
      <c r="B331" s="84" t="s">
        <v>38</v>
      </c>
      <c r="C331" s="86" t="s">
        <v>392</v>
      </c>
      <c r="D331">
        <v>17.18</v>
      </c>
      <c r="E331">
        <v>13.87</v>
      </c>
      <c r="F331">
        <v>13.87</v>
      </c>
      <c r="G331" t="s">
        <v>37</v>
      </c>
      <c r="H331" s="87">
        <v>44970</v>
      </c>
      <c r="I331" s="87">
        <v>44975</v>
      </c>
      <c r="L331" s="37">
        <f>IF(G331="NSFC",F331*'Master Pengamatan'!$H$14,F330*'Master Pengamatan'!$H$15)</f>
        <v>269333.33333333337</v>
      </c>
      <c r="M331" s="37">
        <f t="shared" si="10"/>
        <v>269333.33333333337</v>
      </c>
      <c r="O331" t="str">
        <f t="shared" si="11"/>
        <v>PG2NSSC0223</v>
      </c>
    </row>
    <row r="332" spans="2:15" x14ac:dyDescent="0.35">
      <c r="B332" s="84" t="s">
        <v>38</v>
      </c>
      <c r="C332" s="86" t="s">
        <v>393</v>
      </c>
      <c r="D332">
        <v>10.79</v>
      </c>
      <c r="E332">
        <v>8.73</v>
      </c>
      <c r="F332">
        <v>8.73</v>
      </c>
      <c r="G332" t="s">
        <v>34</v>
      </c>
      <c r="H332" s="87">
        <v>44972</v>
      </c>
      <c r="I332" s="87">
        <v>44977</v>
      </c>
      <c r="L332" s="37">
        <f>IF(G332="NSFC",F332*'Master Pengamatan'!$H$14,F331*'Master Pengamatan'!$H$15)</f>
        <v>566641.66666666674</v>
      </c>
      <c r="M332" s="37">
        <f t="shared" si="10"/>
        <v>566641.66666666674</v>
      </c>
      <c r="O332" t="str">
        <f t="shared" si="11"/>
        <v>PG2NSFC0223</v>
      </c>
    </row>
    <row r="333" spans="2:15" x14ac:dyDescent="0.35">
      <c r="B333" s="84" t="s">
        <v>38</v>
      </c>
      <c r="C333" s="86" t="s">
        <v>394</v>
      </c>
      <c r="D333">
        <v>16.57</v>
      </c>
      <c r="E333">
        <v>13.16</v>
      </c>
      <c r="F333">
        <v>13.16</v>
      </c>
      <c r="G333" t="s">
        <v>34</v>
      </c>
      <c r="H333" s="87">
        <v>44973</v>
      </c>
      <c r="I333" s="87">
        <v>44978</v>
      </c>
      <c r="L333" s="37">
        <f>IF(G333="NSFC",F333*'Master Pengamatan'!$H$14,F332*'Master Pengamatan'!$H$15)</f>
        <v>854181.48148148158</v>
      </c>
      <c r="M333" s="37">
        <f t="shared" si="10"/>
        <v>854181.48148148158</v>
      </c>
      <c r="O333" t="str">
        <f t="shared" si="11"/>
        <v>PG2NSFC0223</v>
      </c>
    </row>
    <row r="334" spans="2:15" x14ac:dyDescent="0.35">
      <c r="B334" s="84" t="s">
        <v>38</v>
      </c>
      <c r="C334" s="86" t="s">
        <v>395</v>
      </c>
      <c r="D334">
        <v>16.34</v>
      </c>
      <c r="E334">
        <v>13.26</v>
      </c>
      <c r="F334">
        <v>13.26</v>
      </c>
      <c r="G334" t="s">
        <v>34</v>
      </c>
      <c r="H334" s="87">
        <v>44975</v>
      </c>
      <c r="I334" s="87">
        <v>44980</v>
      </c>
      <c r="L334" s="37">
        <f>IF(G334="NSFC",F334*'Master Pengamatan'!$H$14,F333*'Master Pengamatan'!$H$15)</f>
        <v>860672.22222222236</v>
      </c>
      <c r="M334" s="37">
        <f t="shared" ref="M334:M397" si="12">SUM(J334:L334)</f>
        <v>860672.22222222236</v>
      </c>
      <c r="O334" t="str">
        <f t="shared" si="11"/>
        <v>PG2NSFC0223</v>
      </c>
    </row>
    <row r="335" spans="2:15" x14ac:dyDescent="0.35">
      <c r="B335" s="84" t="s">
        <v>38</v>
      </c>
      <c r="C335" s="86" t="s">
        <v>396</v>
      </c>
      <c r="D335">
        <v>16.14</v>
      </c>
      <c r="E335">
        <v>12.98</v>
      </c>
      <c r="F335">
        <v>12.98</v>
      </c>
      <c r="G335" t="s">
        <v>37</v>
      </c>
      <c r="H335" s="87">
        <v>44977</v>
      </c>
      <c r="I335" s="87">
        <v>44982</v>
      </c>
      <c r="L335" s="37">
        <f>IF(G335="NSFC",F335*'Master Pengamatan'!$H$14,F334*'Master Pengamatan'!$H$15)</f>
        <v>396817.77777777781</v>
      </c>
      <c r="M335" s="37">
        <f t="shared" si="12"/>
        <v>396817.77777777781</v>
      </c>
      <c r="O335" t="str">
        <f t="shared" si="11"/>
        <v>PG2NSSC0223</v>
      </c>
    </row>
    <row r="336" spans="2:15" x14ac:dyDescent="0.35">
      <c r="B336" s="84" t="s">
        <v>38</v>
      </c>
      <c r="C336" s="86" t="s">
        <v>397</v>
      </c>
      <c r="D336">
        <v>9.9</v>
      </c>
      <c r="E336">
        <v>8.0500000000000007</v>
      </c>
      <c r="F336">
        <v>8.0500000000000007</v>
      </c>
      <c r="G336" t="s">
        <v>37</v>
      </c>
      <c r="H336" s="87">
        <v>44978</v>
      </c>
      <c r="I336" s="87">
        <v>44983</v>
      </c>
      <c r="L336" s="37">
        <f>IF(G336="NSFC",F336*'Master Pengamatan'!$H$14,F335*'Master Pengamatan'!$H$15)</f>
        <v>388438.51851851854</v>
      </c>
      <c r="M336" s="37">
        <f t="shared" si="12"/>
        <v>388438.51851851854</v>
      </c>
      <c r="O336" t="str">
        <f t="shared" si="11"/>
        <v>PG2NSSC0223</v>
      </c>
    </row>
    <row r="337" spans="2:15" x14ac:dyDescent="0.35">
      <c r="B337" s="84" t="s">
        <v>38</v>
      </c>
      <c r="C337" s="86" t="s">
        <v>398</v>
      </c>
      <c r="D337">
        <v>9.74</v>
      </c>
      <c r="E337">
        <v>7.55</v>
      </c>
      <c r="F337">
        <v>7.55</v>
      </c>
      <c r="G337" t="s">
        <v>34</v>
      </c>
      <c r="H337" s="87">
        <v>44979</v>
      </c>
      <c r="I337" s="87">
        <v>44984</v>
      </c>
      <c r="L337" s="37">
        <f>IF(G337="NSFC",F337*'Master Pengamatan'!$H$14,F336*'Master Pengamatan'!$H$15)</f>
        <v>490050.92592592596</v>
      </c>
      <c r="M337" s="37">
        <f t="shared" si="12"/>
        <v>490050.92592592596</v>
      </c>
      <c r="O337" t="str">
        <f t="shared" si="11"/>
        <v>PG2NSFC0223</v>
      </c>
    </row>
    <row r="338" spans="2:15" x14ac:dyDescent="0.35">
      <c r="B338" s="84" t="s">
        <v>38</v>
      </c>
      <c r="C338" s="86" t="s">
        <v>399</v>
      </c>
      <c r="D338">
        <v>10.76</v>
      </c>
      <c r="E338">
        <v>8.58</v>
      </c>
      <c r="F338">
        <v>8.58</v>
      </c>
      <c r="G338" t="s">
        <v>34</v>
      </c>
      <c r="H338" s="87">
        <v>44980</v>
      </c>
      <c r="I338" s="87">
        <v>44985</v>
      </c>
      <c r="L338" s="37">
        <f>IF(G338="NSFC",F338*'Master Pengamatan'!$H$14,F337*'Master Pengamatan'!$H$15)</f>
        <v>556905.55555555562</v>
      </c>
      <c r="M338" s="37">
        <f t="shared" si="12"/>
        <v>556905.55555555562</v>
      </c>
      <c r="O338" t="str">
        <f t="shared" si="11"/>
        <v>PG2NSFC0223</v>
      </c>
    </row>
    <row r="339" spans="2:15" x14ac:dyDescent="0.35">
      <c r="B339" s="84" t="s">
        <v>38</v>
      </c>
      <c r="C339" s="86" t="s">
        <v>400</v>
      </c>
      <c r="D339">
        <v>12.41</v>
      </c>
      <c r="E339">
        <v>9.75</v>
      </c>
      <c r="F339">
        <v>9.75</v>
      </c>
      <c r="G339" t="s">
        <v>34</v>
      </c>
      <c r="H339" s="87">
        <v>44980</v>
      </c>
      <c r="I339" s="87">
        <v>44985</v>
      </c>
      <c r="L339" s="37">
        <f>IF(G339="NSFC",F339*'Master Pengamatan'!$H$14,F338*'Master Pengamatan'!$H$15)</f>
        <v>632847.22222222225</v>
      </c>
      <c r="M339" s="37">
        <f t="shared" si="12"/>
        <v>632847.22222222225</v>
      </c>
      <c r="O339" t="str">
        <f t="shared" si="11"/>
        <v>PG2NSFC0223</v>
      </c>
    </row>
    <row r="340" spans="2:15" x14ac:dyDescent="0.35">
      <c r="B340" s="84" t="s">
        <v>38</v>
      </c>
      <c r="C340" s="86" t="s">
        <v>401</v>
      </c>
      <c r="D340">
        <v>5.47</v>
      </c>
      <c r="E340">
        <v>4.3</v>
      </c>
      <c r="F340">
        <v>4.3</v>
      </c>
      <c r="G340" t="s">
        <v>34</v>
      </c>
      <c r="H340" s="87">
        <v>44981</v>
      </c>
      <c r="I340" s="87">
        <v>44986</v>
      </c>
      <c r="L340" s="37">
        <f>IF(G340="NSFC",F340*'Master Pengamatan'!$H$14,F339*'Master Pengamatan'!$H$15)</f>
        <v>279101.85185185185</v>
      </c>
      <c r="M340" s="37">
        <f t="shared" si="12"/>
        <v>279101.85185185185</v>
      </c>
      <c r="O340" t="str">
        <f t="shared" si="11"/>
        <v>PG2NSFC0223</v>
      </c>
    </row>
    <row r="341" spans="2:15" x14ac:dyDescent="0.35">
      <c r="B341" s="84" t="s">
        <v>38</v>
      </c>
      <c r="C341" s="86" t="s">
        <v>402</v>
      </c>
      <c r="D341">
        <v>10.47</v>
      </c>
      <c r="E341">
        <v>8.27</v>
      </c>
      <c r="F341">
        <v>8.27</v>
      </c>
      <c r="G341" t="s">
        <v>34</v>
      </c>
      <c r="H341" s="87">
        <v>44981</v>
      </c>
      <c r="I341" s="87">
        <v>44986</v>
      </c>
      <c r="L341" s="37">
        <f>IF(G341="NSFC",F341*'Master Pengamatan'!$H$14,F340*'Master Pengamatan'!$H$15)</f>
        <v>536784.25925925933</v>
      </c>
      <c r="M341" s="37">
        <f t="shared" si="12"/>
        <v>536784.25925925933</v>
      </c>
      <c r="O341" t="str">
        <f t="shared" si="11"/>
        <v>PG2NSFC0223</v>
      </c>
    </row>
    <row r="342" spans="2:15" x14ac:dyDescent="0.35">
      <c r="B342" s="84" t="s">
        <v>38</v>
      </c>
      <c r="C342" s="86" t="s">
        <v>403</v>
      </c>
      <c r="D342">
        <v>16.88</v>
      </c>
      <c r="E342">
        <v>13.6</v>
      </c>
      <c r="F342">
        <v>13.6</v>
      </c>
      <c r="G342" t="s">
        <v>34</v>
      </c>
      <c r="H342" s="87">
        <v>44984</v>
      </c>
      <c r="I342" s="87">
        <v>44989</v>
      </c>
      <c r="L342" s="37">
        <f>IF(G342="NSFC",F342*'Master Pengamatan'!$H$14,F341*'Master Pengamatan'!$H$15)</f>
        <v>882740.74074074079</v>
      </c>
      <c r="M342" s="37">
        <f t="shared" si="12"/>
        <v>882740.74074074079</v>
      </c>
      <c r="O342" t="str">
        <f t="shared" si="11"/>
        <v>PG2NSFC0223</v>
      </c>
    </row>
    <row r="343" spans="2:15" x14ac:dyDescent="0.35">
      <c r="B343" s="84" t="s">
        <v>38</v>
      </c>
      <c r="C343" s="86" t="s">
        <v>404</v>
      </c>
      <c r="D343">
        <v>5.46</v>
      </c>
      <c r="E343">
        <v>4.4400000000000004</v>
      </c>
      <c r="F343">
        <v>4.4400000000000004</v>
      </c>
      <c r="G343" t="s">
        <v>37</v>
      </c>
      <c r="H343" s="87">
        <v>44984</v>
      </c>
      <c r="I343" s="87">
        <v>44989</v>
      </c>
      <c r="L343" s="37">
        <f>IF(G343="NSFC",F343*'Master Pengamatan'!$H$14,F342*'Master Pengamatan'!$H$15)</f>
        <v>406992.59259259258</v>
      </c>
      <c r="M343" s="37">
        <f t="shared" si="12"/>
        <v>406992.59259259258</v>
      </c>
      <c r="O343" t="str">
        <f t="shared" si="11"/>
        <v>PG2NSSC0223</v>
      </c>
    </row>
    <row r="344" spans="2:15" x14ac:dyDescent="0.35">
      <c r="B344" s="84" t="s">
        <v>38</v>
      </c>
      <c r="C344" s="86" t="s">
        <v>405</v>
      </c>
      <c r="D344">
        <v>13.37</v>
      </c>
      <c r="E344">
        <v>10.45</v>
      </c>
      <c r="F344">
        <v>10.45</v>
      </c>
      <c r="G344" t="s">
        <v>34</v>
      </c>
      <c r="H344" s="87">
        <v>44984</v>
      </c>
      <c r="I344" s="87">
        <v>44989</v>
      </c>
      <c r="L344" s="37">
        <f>IF(G344="NSFC",F344*'Master Pengamatan'!$H$14,F343*'Master Pengamatan'!$H$15)</f>
        <v>678282.40740740742</v>
      </c>
      <c r="M344" s="37">
        <f t="shared" si="12"/>
        <v>678282.40740740742</v>
      </c>
      <c r="O344" t="str">
        <f t="shared" si="11"/>
        <v>PG2NSFC0223</v>
      </c>
    </row>
    <row r="345" spans="2:15" x14ac:dyDescent="0.35">
      <c r="B345" s="84" t="s">
        <v>38</v>
      </c>
      <c r="C345" s="86" t="s">
        <v>406</v>
      </c>
      <c r="D345">
        <v>10.59</v>
      </c>
      <c r="E345">
        <v>8.3699999999999992</v>
      </c>
      <c r="F345">
        <v>8.3699999999999992</v>
      </c>
      <c r="G345" t="s">
        <v>34</v>
      </c>
      <c r="H345" s="87">
        <v>44984</v>
      </c>
      <c r="I345" s="87">
        <v>44989</v>
      </c>
      <c r="L345" s="37">
        <f>IF(G345="NSFC",F345*'Master Pengamatan'!$H$14,F344*'Master Pengamatan'!$H$15)</f>
        <v>543275</v>
      </c>
      <c r="M345" s="37">
        <f t="shared" si="12"/>
        <v>543275</v>
      </c>
      <c r="O345" t="str">
        <f t="shared" si="11"/>
        <v>PG2NSFC0223</v>
      </c>
    </row>
    <row r="346" spans="2:15" x14ac:dyDescent="0.35">
      <c r="B346" s="84" t="s">
        <v>38</v>
      </c>
      <c r="C346" s="86" t="s">
        <v>407</v>
      </c>
      <c r="D346">
        <v>14.27</v>
      </c>
      <c r="E346">
        <v>11.14</v>
      </c>
      <c r="F346">
        <v>11.14</v>
      </c>
      <c r="G346" t="s">
        <v>37</v>
      </c>
      <c r="H346" s="87">
        <v>44985</v>
      </c>
      <c r="I346" s="87">
        <v>44990</v>
      </c>
      <c r="L346" s="37">
        <f>IF(G346="NSFC",F346*'Master Pengamatan'!$H$14,F345*'Master Pengamatan'!$H$15)</f>
        <v>250480</v>
      </c>
      <c r="M346" s="37">
        <f t="shared" si="12"/>
        <v>250480</v>
      </c>
      <c r="O346" t="str">
        <f t="shared" si="11"/>
        <v>PG2NSSC0223</v>
      </c>
    </row>
    <row r="347" spans="2:15" x14ac:dyDescent="0.35">
      <c r="B347" s="84" t="s">
        <v>38</v>
      </c>
      <c r="C347" s="86" t="s">
        <v>408</v>
      </c>
      <c r="D347">
        <v>15.59</v>
      </c>
      <c r="E347">
        <v>12.54</v>
      </c>
      <c r="F347">
        <v>12.54</v>
      </c>
      <c r="G347" t="s">
        <v>34</v>
      </c>
      <c r="H347" s="87">
        <v>44986</v>
      </c>
      <c r="I347" s="87">
        <v>44991</v>
      </c>
      <c r="L347" s="37">
        <f>IF(G347="NSFC",F347*'Master Pengamatan'!$H$14,F346*'Master Pengamatan'!$H$15)</f>
        <v>813938.88888888899</v>
      </c>
      <c r="M347" s="37">
        <f t="shared" si="12"/>
        <v>813938.88888888899</v>
      </c>
      <c r="O347" t="str">
        <f t="shared" si="11"/>
        <v>PG2NSFC0323</v>
      </c>
    </row>
    <row r="348" spans="2:15" x14ac:dyDescent="0.35">
      <c r="B348" s="84" t="s">
        <v>38</v>
      </c>
      <c r="C348" s="86" t="s">
        <v>409</v>
      </c>
      <c r="D348">
        <v>15.01</v>
      </c>
      <c r="E348">
        <v>11.9</v>
      </c>
      <c r="F348">
        <v>11.9</v>
      </c>
      <c r="G348" t="s">
        <v>34</v>
      </c>
      <c r="H348" s="87">
        <v>44989</v>
      </c>
      <c r="I348" s="87">
        <v>44994</v>
      </c>
      <c r="L348" s="37">
        <f>IF(G348="NSFC",F348*'Master Pengamatan'!$H$14,F347*'Master Pengamatan'!$H$15)</f>
        <v>772398.14814814832</v>
      </c>
      <c r="M348" s="37">
        <f t="shared" si="12"/>
        <v>772398.14814814832</v>
      </c>
      <c r="O348" t="str">
        <f t="shared" si="11"/>
        <v>PG2NSFC0323</v>
      </c>
    </row>
    <row r="349" spans="2:15" x14ac:dyDescent="0.35">
      <c r="B349" s="84" t="s">
        <v>38</v>
      </c>
      <c r="C349" s="86" t="s">
        <v>410</v>
      </c>
      <c r="D349">
        <v>11.37</v>
      </c>
      <c r="E349">
        <v>8.82</v>
      </c>
      <c r="F349">
        <v>8.82</v>
      </c>
      <c r="G349" t="s">
        <v>34</v>
      </c>
      <c r="H349" s="87">
        <v>44990</v>
      </c>
      <c r="I349" s="87">
        <v>44995</v>
      </c>
      <c r="L349" s="37">
        <f>IF(G349="NSFC",F349*'Master Pengamatan'!$H$14,F348*'Master Pengamatan'!$H$15)</f>
        <v>572483.33333333337</v>
      </c>
      <c r="M349" s="37">
        <f t="shared" si="12"/>
        <v>572483.33333333337</v>
      </c>
      <c r="O349" t="str">
        <f t="shared" si="11"/>
        <v>PG2NSFC0323</v>
      </c>
    </row>
    <row r="350" spans="2:15" x14ac:dyDescent="0.35">
      <c r="B350" s="84" t="s">
        <v>38</v>
      </c>
      <c r="C350" s="86" t="s">
        <v>411</v>
      </c>
      <c r="D350">
        <v>13.19</v>
      </c>
      <c r="E350">
        <v>10.52</v>
      </c>
      <c r="F350">
        <v>10.52</v>
      </c>
      <c r="G350" t="s">
        <v>34</v>
      </c>
      <c r="H350" s="87">
        <v>44992</v>
      </c>
      <c r="I350" s="87">
        <v>44997</v>
      </c>
      <c r="L350" s="37">
        <f>IF(G350="NSFC",F350*'Master Pengamatan'!$H$14,F349*'Master Pengamatan'!$H$15)</f>
        <v>682825.92592592596</v>
      </c>
      <c r="M350" s="37">
        <f t="shared" si="12"/>
        <v>682825.92592592596</v>
      </c>
      <c r="O350" t="str">
        <f t="shared" si="11"/>
        <v>PG2NSFC0323</v>
      </c>
    </row>
    <row r="351" spans="2:15" x14ac:dyDescent="0.35">
      <c r="B351" s="84" t="s">
        <v>38</v>
      </c>
      <c r="C351" s="86" t="s">
        <v>412</v>
      </c>
      <c r="D351">
        <v>10.86</v>
      </c>
      <c r="E351">
        <v>8.51</v>
      </c>
      <c r="F351">
        <v>8.51</v>
      </c>
      <c r="G351" t="s">
        <v>34</v>
      </c>
      <c r="H351" s="87">
        <v>44992</v>
      </c>
      <c r="I351" s="87">
        <v>44997</v>
      </c>
      <c r="L351" s="37">
        <f>IF(G351="NSFC",F351*'Master Pengamatan'!$H$14,F350*'Master Pengamatan'!$H$15)</f>
        <v>552362.03703703708</v>
      </c>
      <c r="M351" s="37">
        <f t="shared" si="12"/>
        <v>552362.03703703708</v>
      </c>
      <c r="O351" t="str">
        <f t="shared" si="11"/>
        <v>PG2NSFC0323</v>
      </c>
    </row>
    <row r="352" spans="2:15" x14ac:dyDescent="0.35">
      <c r="B352" s="84" t="s">
        <v>38</v>
      </c>
      <c r="C352" s="86" t="s">
        <v>413</v>
      </c>
      <c r="D352">
        <v>8.18</v>
      </c>
      <c r="E352">
        <v>6.64</v>
      </c>
      <c r="F352">
        <v>6.64</v>
      </c>
      <c r="G352" t="s">
        <v>37</v>
      </c>
      <c r="H352" s="87">
        <v>44992</v>
      </c>
      <c r="I352" s="87">
        <v>44997</v>
      </c>
      <c r="L352" s="37">
        <f>IF(G352="NSFC",F352*'Master Pengamatan'!$H$14,F351*'Master Pengamatan'!$H$15)</f>
        <v>254669.62962962964</v>
      </c>
      <c r="M352" s="37">
        <f t="shared" si="12"/>
        <v>254669.62962962964</v>
      </c>
      <c r="O352" t="str">
        <f t="shared" si="11"/>
        <v>PG2NSSC0323</v>
      </c>
    </row>
    <row r="353" spans="2:15" x14ac:dyDescent="0.35">
      <c r="B353" s="84" t="s">
        <v>38</v>
      </c>
      <c r="C353" s="86" t="s">
        <v>414</v>
      </c>
      <c r="D353">
        <v>14.99</v>
      </c>
      <c r="E353">
        <v>11.81</v>
      </c>
      <c r="F353">
        <v>11.81</v>
      </c>
      <c r="G353" t="s">
        <v>34</v>
      </c>
      <c r="H353" s="87">
        <v>44994</v>
      </c>
      <c r="I353" s="87">
        <v>44999</v>
      </c>
      <c r="L353" s="37">
        <f>IF(G353="NSFC",F353*'Master Pengamatan'!$H$14,F352*'Master Pengamatan'!$H$15)</f>
        <v>766556.48148148158</v>
      </c>
      <c r="M353" s="37">
        <f t="shared" si="12"/>
        <v>766556.48148148158</v>
      </c>
      <c r="O353" t="str">
        <f t="shared" si="11"/>
        <v>PG2NSFC0323</v>
      </c>
    </row>
    <row r="354" spans="2:15" x14ac:dyDescent="0.35">
      <c r="B354" s="84" t="s">
        <v>38</v>
      </c>
      <c r="C354" s="86" t="s">
        <v>415</v>
      </c>
      <c r="D354">
        <v>7.17</v>
      </c>
      <c r="E354">
        <v>5.74</v>
      </c>
      <c r="F354">
        <v>5.74</v>
      </c>
      <c r="G354" t="s">
        <v>34</v>
      </c>
      <c r="H354" s="87">
        <v>44995</v>
      </c>
      <c r="I354" s="87">
        <v>45000</v>
      </c>
      <c r="L354" s="37">
        <f>IF(G354="NSFC",F354*'Master Pengamatan'!$H$14,F353*'Master Pengamatan'!$H$15)</f>
        <v>372568.5185185186</v>
      </c>
      <c r="M354" s="37">
        <f t="shared" si="12"/>
        <v>372568.5185185186</v>
      </c>
      <c r="O354" t="str">
        <f t="shared" si="11"/>
        <v>PG2NSFC0323</v>
      </c>
    </row>
    <row r="355" spans="2:15" x14ac:dyDescent="0.35">
      <c r="B355" s="84" t="s">
        <v>38</v>
      </c>
      <c r="C355" s="86" t="s">
        <v>416</v>
      </c>
      <c r="D355">
        <v>12.3</v>
      </c>
      <c r="E355">
        <v>9.89</v>
      </c>
      <c r="F355">
        <v>9.89</v>
      </c>
      <c r="G355" t="s">
        <v>34</v>
      </c>
      <c r="H355" s="87">
        <v>44995</v>
      </c>
      <c r="I355" s="87">
        <v>45000</v>
      </c>
      <c r="L355" s="37">
        <f>IF(G355="NSFC",F355*'Master Pengamatan'!$H$14,F354*'Master Pengamatan'!$H$15)</f>
        <v>641934.25925925933</v>
      </c>
      <c r="M355" s="37">
        <f t="shared" si="12"/>
        <v>641934.25925925933</v>
      </c>
      <c r="O355" t="str">
        <f t="shared" si="11"/>
        <v>PG2NSFC0323</v>
      </c>
    </row>
    <row r="356" spans="2:15" x14ac:dyDescent="0.35">
      <c r="B356" s="84" t="s">
        <v>38</v>
      </c>
      <c r="C356" s="86" t="s">
        <v>417</v>
      </c>
      <c r="D356">
        <v>9.0399999999999991</v>
      </c>
      <c r="E356">
        <v>7.23</v>
      </c>
      <c r="F356">
        <v>7.23</v>
      </c>
      <c r="G356" t="s">
        <v>34</v>
      </c>
      <c r="H356" s="87">
        <v>44996</v>
      </c>
      <c r="I356" s="87">
        <v>45001</v>
      </c>
      <c r="L356" s="37">
        <f>IF(G356="NSFC",F356*'Master Pengamatan'!$H$14,F355*'Master Pengamatan'!$H$15)</f>
        <v>469280.55555555562</v>
      </c>
      <c r="M356" s="37">
        <f t="shared" si="12"/>
        <v>469280.55555555562</v>
      </c>
      <c r="O356" t="str">
        <f t="shared" si="11"/>
        <v>PG2NSFC0323</v>
      </c>
    </row>
    <row r="357" spans="2:15" x14ac:dyDescent="0.35">
      <c r="B357" s="84" t="s">
        <v>38</v>
      </c>
      <c r="C357" s="86" t="s">
        <v>418</v>
      </c>
      <c r="D357">
        <v>12.8</v>
      </c>
      <c r="E357">
        <v>10.23</v>
      </c>
      <c r="F357">
        <v>10.23</v>
      </c>
      <c r="G357" t="s">
        <v>34</v>
      </c>
      <c r="H357" s="87">
        <v>44998</v>
      </c>
      <c r="I357" s="87">
        <v>45003</v>
      </c>
      <c r="L357" s="37">
        <f>IF(G357="NSFC",F357*'Master Pengamatan'!$H$14,F356*'Master Pengamatan'!$H$15)</f>
        <v>664002.77777777787</v>
      </c>
      <c r="M357" s="37">
        <f t="shared" si="12"/>
        <v>664002.77777777787</v>
      </c>
      <c r="O357" t="str">
        <f t="shared" si="11"/>
        <v>PG2NSFC0323</v>
      </c>
    </row>
    <row r="358" spans="2:15" x14ac:dyDescent="0.35">
      <c r="B358" s="84" t="s">
        <v>38</v>
      </c>
      <c r="C358" s="86" t="s">
        <v>419</v>
      </c>
      <c r="D358">
        <v>11.15</v>
      </c>
      <c r="E358">
        <v>8.83</v>
      </c>
      <c r="F358">
        <v>8.83</v>
      </c>
      <c r="G358" t="s">
        <v>34</v>
      </c>
      <c r="H358" s="87">
        <v>44998</v>
      </c>
      <c r="I358" s="87">
        <v>45003</v>
      </c>
      <c r="L358" s="37">
        <f>IF(G358="NSFC",F358*'Master Pengamatan'!$H$14,F357*'Master Pengamatan'!$H$15)</f>
        <v>573132.40740740753</v>
      </c>
      <c r="M358" s="37">
        <f t="shared" si="12"/>
        <v>573132.40740740753</v>
      </c>
      <c r="O358" t="str">
        <f t="shared" si="11"/>
        <v>PG2NSFC0323</v>
      </c>
    </row>
    <row r="359" spans="2:15" x14ac:dyDescent="0.35">
      <c r="B359" s="84" t="s">
        <v>38</v>
      </c>
      <c r="C359" s="86" t="s">
        <v>420</v>
      </c>
      <c r="D359">
        <v>8.5299999999999994</v>
      </c>
      <c r="E359">
        <v>6.75</v>
      </c>
      <c r="F359">
        <v>6.75</v>
      </c>
      <c r="G359" t="s">
        <v>34</v>
      </c>
      <c r="H359" s="87">
        <v>44998</v>
      </c>
      <c r="I359" s="87">
        <v>45003</v>
      </c>
      <c r="L359" s="37">
        <f>IF(G359="NSFC",F359*'Master Pengamatan'!$H$14,F358*'Master Pengamatan'!$H$15)</f>
        <v>438125.00000000006</v>
      </c>
      <c r="M359" s="37">
        <f t="shared" si="12"/>
        <v>438125.00000000006</v>
      </c>
      <c r="O359" t="str">
        <f t="shared" si="11"/>
        <v>PG2NSFC0323</v>
      </c>
    </row>
    <row r="360" spans="2:15" x14ac:dyDescent="0.35">
      <c r="B360" s="84" t="s">
        <v>38</v>
      </c>
      <c r="C360" s="86" t="s">
        <v>421</v>
      </c>
      <c r="D360">
        <v>14.21</v>
      </c>
      <c r="E360">
        <v>10.38</v>
      </c>
      <c r="F360">
        <v>10.38</v>
      </c>
      <c r="G360" t="s">
        <v>37</v>
      </c>
      <c r="H360" s="87">
        <v>44999</v>
      </c>
      <c r="I360" s="87">
        <v>45004</v>
      </c>
      <c r="L360" s="37">
        <f>IF(G360="NSFC",F360*'Master Pengamatan'!$H$14,F359*'Master Pengamatan'!$H$15)</f>
        <v>202000</v>
      </c>
      <c r="M360" s="37">
        <f t="shared" si="12"/>
        <v>202000</v>
      </c>
      <c r="O360" t="str">
        <f t="shared" si="11"/>
        <v>PG2NSSC0323</v>
      </c>
    </row>
    <row r="361" spans="2:15" x14ac:dyDescent="0.35">
      <c r="B361" s="84" t="s">
        <v>38</v>
      </c>
      <c r="C361" s="86" t="s">
        <v>422</v>
      </c>
      <c r="D361">
        <v>10.1</v>
      </c>
      <c r="E361">
        <v>7.98</v>
      </c>
      <c r="F361">
        <v>7.98</v>
      </c>
      <c r="G361" t="s">
        <v>34</v>
      </c>
      <c r="H361" s="87">
        <v>44999</v>
      </c>
      <c r="I361" s="87">
        <v>45004</v>
      </c>
      <c r="L361" s="37">
        <f>IF(G361="NSFC",F361*'Master Pengamatan'!$H$14,F360*'Master Pengamatan'!$H$15)</f>
        <v>517961.11111111118</v>
      </c>
      <c r="M361" s="37">
        <f t="shared" si="12"/>
        <v>517961.11111111118</v>
      </c>
      <c r="O361" t="str">
        <f t="shared" si="11"/>
        <v>PG2NSFC0323</v>
      </c>
    </row>
    <row r="362" spans="2:15" x14ac:dyDescent="0.35">
      <c r="B362" s="84" t="s">
        <v>38</v>
      </c>
      <c r="C362" s="86" t="s">
        <v>423</v>
      </c>
      <c r="D362">
        <v>7.26</v>
      </c>
      <c r="E362">
        <v>5.76</v>
      </c>
      <c r="F362">
        <v>5.76</v>
      </c>
      <c r="G362" t="s">
        <v>34</v>
      </c>
      <c r="H362" s="87">
        <v>45000</v>
      </c>
      <c r="I362" s="87">
        <v>45005</v>
      </c>
      <c r="L362" s="37">
        <f>IF(G362="NSFC",F362*'Master Pengamatan'!$H$14,F361*'Master Pengamatan'!$H$15)</f>
        <v>373866.66666666669</v>
      </c>
      <c r="M362" s="37">
        <f t="shared" si="12"/>
        <v>373866.66666666669</v>
      </c>
      <c r="O362" t="str">
        <f t="shared" si="11"/>
        <v>PG2NSFC0323</v>
      </c>
    </row>
    <row r="363" spans="2:15" x14ac:dyDescent="0.35">
      <c r="B363" s="84" t="s">
        <v>38</v>
      </c>
      <c r="C363" s="86" t="s">
        <v>424</v>
      </c>
      <c r="D363">
        <v>8.6999999999999993</v>
      </c>
      <c r="E363">
        <v>7.05</v>
      </c>
      <c r="F363">
        <v>7.05</v>
      </c>
      <c r="G363" t="s">
        <v>37</v>
      </c>
      <c r="H363" s="87">
        <v>45001</v>
      </c>
      <c r="I363" s="87">
        <v>45006</v>
      </c>
      <c r="L363" s="37">
        <f>IF(G363="NSFC",F363*'Master Pengamatan'!$H$14,F362*'Master Pengamatan'!$H$15)</f>
        <v>172373.33333333334</v>
      </c>
      <c r="M363" s="37">
        <f t="shared" si="12"/>
        <v>172373.33333333334</v>
      </c>
      <c r="O363" t="str">
        <f t="shared" si="11"/>
        <v>PG2NSSC0323</v>
      </c>
    </row>
    <row r="364" spans="2:15" x14ac:dyDescent="0.35">
      <c r="B364" s="84" t="s">
        <v>38</v>
      </c>
      <c r="C364" s="86" t="s">
        <v>425</v>
      </c>
      <c r="D364">
        <v>13.85</v>
      </c>
      <c r="E364">
        <v>11.28</v>
      </c>
      <c r="F364">
        <v>11.28</v>
      </c>
      <c r="G364" t="s">
        <v>37</v>
      </c>
      <c r="H364" s="87">
        <v>45002</v>
      </c>
      <c r="I364" s="87">
        <v>45007</v>
      </c>
      <c r="L364" s="37">
        <f>IF(G364="NSFC",F364*'Master Pengamatan'!$H$14,F363*'Master Pengamatan'!$H$15)</f>
        <v>210977.77777777778</v>
      </c>
      <c r="M364" s="37">
        <f t="shared" si="12"/>
        <v>210977.77777777778</v>
      </c>
      <c r="O364" t="str">
        <f t="shared" si="11"/>
        <v>PG2NSSC0323</v>
      </c>
    </row>
    <row r="365" spans="2:15" x14ac:dyDescent="0.35">
      <c r="B365" s="84" t="s">
        <v>38</v>
      </c>
      <c r="C365" s="86" t="s">
        <v>426</v>
      </c>
      <c r="D365">
        <v>6.02</v>
      </c>
      <c r="E365">
        <v>4.67</v>
      </c>
      <c r="F365">
        <v>4.67</v>
      </c>
      <c r="G365" t="s">
        <v>34</v>
      </c>
      <c r="H365" s="87">
        <v>45002</v>
      </c>
      <c r="I365" s="87">
        <v>45007</v>
      </c>
      <c r="L365" s="37">
        <f>IF(G365="NSFC",F365*'Master Pengamatan'!$H$14,F364*'Master Pengamatan'!$H$15)</f>
        <v>303117.59259259264</v>
      </c>
      <c r="M365" s="37">
        <f t="shared" si="12"/>
        <v>303117.59259259264</v>
      </c>
      <c r="O365" t="str">
        <f t="shared" si="11"/>
        <v>PG2NSFC0323</v>
      </c>
    </row>
    <row r="366" spans="2:15" x14ac:dyDescent="0.35">
      <c r="B366" s="84" t="s">
        <v>38</v>
      </c>
      <c r="C366" s="86" t="s">
        <v>427</v>
      </c>
      <c r="D366">
        <v>6.48</v>
      </c>
      <c r="E366">
        <v>5.0599999999999996</v>
      </c>
      <c r="F366">
        <v>5.0599999999999996</v>
      </c>
      <c r="G366" t="s">
        <v>34</v>
      </c>
      <c r="H366" s="87">
        <v>45002</v>
      </c>
      <c r="I366" s="87">
        <v>45007</v>
      </c>
      <c r="L366" s="37">
        <f>IF(G366="NSFC",F366*'Master Pengamatan'!$H$14,F365*'Master Pengamatan'!$H$15)</f>
        <v>328431.48148148152</v>
      </c>
      <c r="M366" s="37">
        <f t="shared" si="12"/>
        <v>328431.48148148152</v>
      </c>
      <c r="O366" t="str">
        <f t="shared" si="11"/>
        <v>PG2NSFC0323</v>
      </c>
    </row>
    <row r="367" spans="2:15" x14ac:dyDescent="0.35">
      <c r="B367" s="84" t="s">
        <v>38</v>
      </c>
      <c r="C367" s="86" t="s">
        <v>428</v>
      </c>
      <c r="D367">
        <v>9.65</v>
      </c>
      <c r="E367">
        <v>7.91</v>
      </c>
      <c r="F367">
        <v>7.91</v>
      </c>
      <c r="G367" t="s">
        <v>37</v>
      </c>
      <c r="H367" s="87">
        <v>45002</v>
      </c>
      <c r="I367" s="87">
        <v>45007</v>
      </c>
      <c r="L367" s="37">
        <f>IF(G367="NSFC",F367*'Master Pengamatan'!$H$14,F366*'Master Pengamatan'!$H$15)</f>
        <v>151425.18518518517</v>
      </c>
      <c r="M367" s="37">
        <f t="shared" si="12"/>
        <v>151425.18518518517</v>
      </c>
      <c r="O367" t="str">
        <f t="shared" si="11"/>
        <v>PG2NSSC0323</v>
      </c>
    </row>
    <row r="368" spans="2:15" x14ac:dyDescent="0.35">
      <c r="B368" s="84" t="s">
        <v>38</v>
      </c>
      <c r="C368" s="86" t="s">
        <v>429</v>
      </c>
      <c r="D368">
        <v>10.32</v>
      </c>
      <c r="E368">
        <v>8.2100000000000009</v>
      </c>
      <c r="F368">
        <v>8.2100000000000009</v>
      </c>
      <c r="G368" t="s">
        <v>34</v>
      </c>
      <c r="H368" s="87">
        <v>45003</v>
      </c>
      <c r="I368" s="87">
        <v>45008</v>
      </c>
      <c r="L368" s="37">
        <f>IF(G368="NSFC",F368*'Master Pengamatan'!$H$14,F367*'Master Pengamatan'!$H$15)</f>
        <v>532889.81481481495</v>
      </c>
      <c r="M368" s="37">
        <f t="shared" si="12"/>
        <v>532889.81481481495</v>
      </c>
      <c r="O368" t="str">
        <f t="shared" si="11"/>
        <v>PG2NSFC0323</v>
      </c>
    </row>
    <row r="369" spans="2:15" x14ac:dyDescent="0.35">
      <c r="B369" s="84" t="s">
        <v>38</v>
      </c>
      <c r="C369" s="86" t="s">
        <v>430</v>
      </c>
      <c r="D369">
        <v>13.82</v>
      </c>
      <c r="E369">
        <v>10.81</v>
      </c>
      <c r="F369">
        <v>10.81</v>
      </c>
      <c r="G369" t="s">
        <v>37</v>
      </c>
      <c r="H369" s="87">
        <v>45003</v>
      </c>
      <c r="I369" s="87">
        <v>45008</v>
      </c>
      <c r="L369" s="37">
        <f>IF(G369="NSFC",F369*'Master Pengamatan'!$H$14,F368*'Master Pengamatan'!$H$15)</f>
        <v>245691.85185185188</v>
      </c>
      <c r="M369" s="37">
        <f t="shared" si="12"/>
        <v>245691.85185185188</v>
      </c>
      <c r="O369" t="str">
        <f t="shared" si="11"/>
        <v>PG2NSSC0323</v>
      </c>
    </row>
    <row r="370" spans="2:15" x14ac:dyDescent="0.35">
      <c r="B370" s="84" t="s">
        <v>38</v>
      </c>
      <c r="C370" s="86" t="s">
        <v>431</v>
      </c>
      <c r="D370">
        <v>7.83</v>
      </c>
      <c r="E370">
        <v>6.11</v>
      </c>
      <c r="F370">
        <v>6.11</v>
      </c>
      <c r="G370" t="s">
        <v>34</v>
      </c>
      <c r="H370" s="87">
        <v>45006</v>
      </c>
      <c r="I370" s="87">
        <v>45011</v>
      </c>
      <c r="L370" s="37">
        <f>IF(G370="NSFC",F370*'Master Pengamatan'!$H$14,F369*'Master Pengamatan'!$H$15)</f>
        <v>396584.25925925933</v>
      </c>
      <c r="M370" s="37">
        <f t="shared" si="12"/>
        <v>396584.25925925933</v>
      </c>
      <c r="O370" t="str">
        <f t="shared" si="11"/>
        <v>PG2NSFC0323</v>
      </c>
    </row>
    <row r="371" spans="2:15" x14ac:dyDescent="0.35">
      <c r="B371" s="84" t="s">
        <v>38</v>
      </c>
      <c r="C371" s="86" t="s">
        <v>432</v>
      </c>
      <c r="D371">
        <v>11.13</v>
      </c>
      <c r="E371">
        <v>8.83</v>
      </c>
      <c r="F371">
        <v>8.83</v>
      </c>
      <c r="G371" t="s">
        <v>34</v>
      </c>
      <c r="H371" s="87">
        <v>45006</v>
      </c>
      <c r="I371" s="87">
        <v>45011</v>
      </c>
      <c r="L371" s="37">
        <f>IF(G371="NSFC",F371*'Master Pengamatan'!$H$14,F370*'Master Pengamatan'!$H$15)</f>
        <v>573132.40740740753</v>
      </c>
      <c r="M371" s="37">
        <f t="shared" si="12"/>
        <v>573132.40740740753</v>
      </c>
      <c r="O371" t="str">
        <f t="shared" si="11"/>
        <v>PG2NSFC0323</v>
      </c>
    </row>
    <row r="372" spans="2:15" x14ac:dyDescent="0.35">
      <c r="B372" s="84" t="s">
        <v>38</v>
      </c>
      <c r="C372" s="86" t="s">
        <v>433</v>
      </c>
      <c r="D372">
        <v>13.61</v>
      </c>
      <c r="E372">
        <v>10.83</v>
      </c>
      <c r="F372">
        <v>10.83</v>
      </c>
      <c r="G372" t="s">
        <v>34</v>
      </c>
      <c r="H372" s="87">
        <v>45007</v>
      </c>
      <c r="I372" s="87">
        <v>45012</v>
      </c>
      <c r="L372" s="37">
        <f>IF(G372="NSFC",F372*'Master Pengamatan'!$H$14,F371*'Master Pengamatan'!$H$15)</f>
        <v>702947.22222222236</v>
      </c>
      <c r="M372" s="37">
        <f t="shared" si="12"/>
        <v>702947.22222222236</v>
      </c>
      <c r="O372" t="str">
        <f t="shared" si="11"/>
        <v>PG2NSFC0323</v>
      </c>
    </row>
    <row r="373" spans="2:15" x14ac:dyDescent="0.35">
      <c r="B373" s="84" t="s">
        <v>38</v>
      </c>
      <c r="C373" s="86" t="s">
        <v>434</v>
      </c>
      <c r="D373">
        <v>9.9600000000000009</v>
      </c>
      <c r="E373">
        <v>7.88</v>
      </c>
      <c r="F373">
        <v>7.88</v>
      </c>
      <c r="G373" t="s">
        <v>34</v>
      </c>
      <c r="H373" s="87">
        <v>45007</v>
      </c>
      <c r="I373" s="87">
        <v>45012</v>
      </c>
      <c r="L373" s="37">
        <f>IF(G373="NSFC",F373*'Master Pengamatan'!$H$14,F372*'Master Pengamatan'!$H$15)</f>
        <v>511470.37037037045</v>
      </c>
      <c r="M373" s="37">
        <f t="shared" si="12"/>
        <v>511470.37037037045</v>
      </c>
      <c r="O373" t="str">
        <f t="shared" si="11"/>
        <v>PG2NSFC0323</v>
      </c>
    </row>
    <row r="374" spans="2:15" x14ac:dyDescent="0.35">
      <c r="B374" s="84" t="s">
        <v>38</v>
      </c>
      <c r="C374" s="86" t="s">
        <v>435</v>
      </c>
      <c r="D374">
        <v>15.01</v>
      </c>
      <c r="E374">
        <v>12.08</v>
      </c>
      <c r="F374">
        <v>12.08</v>
      </c>
      <c r="G374" t="s">
        <v>37</v>
      </c>
      <c r="H374" s="87">
        <v>45008</v>
      </c>
      <c r="I374" s="87">
        <v>45013</v>
      </c>
      <c r="L374" s="37">
        <f>IF(G374="NSFC",F374*'Master Pengamatan'!$H$14,F373*'Master Pengamatan'!$H$15)</f>
        <v>235816.29629629629</v>
      </c>
      <c r="M374" s="37">
        <f t="shared" si="12"/>
        <v>235816.29629629629</v>
      </c>
      <c r="O374" t="str">
        <f t="shared" si="11"/>
        <v>PG2NSSC0323</v>
      </c>
    </row>
    <row r="375" spans="2:15" x14ac:dyDescent="0.35">
      <c r="B375" s="84" t="s">
        <v>38</v>
      </c>
      <c r="C375" s="86" t="s">
        <v>436</v>
      </c>
      <c r="D375">
        <v>12.03</v>
      </c>
      <c r="E375">
        <v>9.4</v>
      </c>
      <c r="F375">
        <v>9.4</v>
      </c>
      <c r="G375" t="s">
        <v>34</v>
      </c>
      <c r="H375" s="87">
        <v>45009</v>
      </c>
      <c r="I375" s="87">
        <v>45014</v>
      </c>
      <c r="L375" s="37">
        <f>IF(G375="NSFC",F375*'Master Pengamatan'!$H$14,F374*'Master Pengamatan'!$H$15)</f>
        <v>610129.62962962978</v>
      </c>
      <c r="M375" s="37">
        <f t="shared" si="12"/>
        <v>610129.62962962978</v>
      </c>
      <c r="O375" t="str">
        <f t="shared" si="11"/>
        <v>PG2NSFC0323</v>
      </c>
    </row>
    <row r="376" spans="2:15" x14ac:dyDescent="0.35">
      <c r="B376" s="84" t="s">
        <v>38</v>
      </c>
      <c r="C376" s="86" t="s">
        <v>437</v>
      </c>
      <c r="D376">
        <v>11.17</v>
      </c>
      <c r="E376">
        <v>8.7799999999999994</v>
      </c>
      <c r="F376">
        <v>8.7799999999999994</v>
      </c>
      <c r="G376" t="s">
        <v>34</v>
      </c>
      <c r="H376" s="87">
        <v>45012</v>
      </c>
      <c r="I376" s="87">
        <v>45017</v>
      </c>
      <c r="L376" s="37">
        <f>IF(G376="NSFC",F376*'Master Pengamatan'!$H$14,F375*'Master Pengamatan'!$H$15)</f>
        <v>569887.03703703708</v>
      </c>
      <c r="M376" s="37">
        <f t="shared" si="12"/>
        <v>569887.03703703708</v>
      </c>
      <c r="O376" t="str">
        <f t="shared" si="11"/>
        <v>PG2NSFC0323</v>
      </c>
    </row>
    <row r="377" spans="2:15" x14ac:dyDescent="0.35">
      <c r="B377" s="84" t="s">
        <v>38</v>
      </c>
      <c r="C377" s="86" t="s">
        <v>438</v>
      </c>
      <c r="D377">
        <v>14.05</v>
      </c>
      <c r="E377">
        <v>11.1</v>
      </c>
      <c r="F377">
        <v>11.1</v>
      </c>
      <c r="G377" t="s">
        <v>37</v>
      </c>
      <c r="H377" s="87">
        <v>45012</v>
      </c>
      <c r="I377" s="87">
        <v>45017</v>
      </c>
      <c r="L377" s="37">
        <f>IF(G377="NSFC",F377*'Master Pengamatan'!$H$14,F376*'Master Pengamatan'!$H$15)</f>
        <v>262749.62962962961</v>
      </c>
      <c r="M377" s="37">
        <f t="shared" si="12"/>
        <v>262749.62962962961</v>
      </c>
      <c r="O377" t="str">
        <f t="shared" si="11"/>
        <v>PG2NSSC0323</v>
      </c>
    </row>
    <row r="378" spans="2:15" x14ac:dyDescent="0.35">
      <c r="B378" s="84" t="s">
        <v>38</v>
      </c>
      <c r="C378" s="86" t="s">
        <v>439</v>
      </c>
      <c r="D378">
        <v>10.4</v>
      </c>
      <c r="E378">
        <v>8.41</v>
      </c>
      <c r="F378">
        <v>8.41</v>
      </c>
      <c r="G378" t="s">
        <v>34</v>
      </c>
      <c r="H378" s="87">
        <v>45013</v>
      </c>
      <c r="I378" s="87">
        <v>45018</v>
      </c>
      <c r="L378" s="37">
        <f>IF(G378="NSFC",F378*'Master Pengamatan'!$H$14,F377*'Master Pengamatan'!$H$15)</f>
        <v>545871.29629629641</v>
      </c>
      <c r="M378" s="37">
        <f t="shared" si="12"/>
        <v>545871.29629629641</v>
      </c>
      <c r="O378" t="str">
        <f t="shared" si="11"/>
        <v>PG2NSFC0323</v>
      </c>
    </row>
    <row r="379" spans="2:15" x14ac:dyDescent="0.35">
      <c r="B379" s="84" t="s">
        <v>38</v>
      </c>
      <c r="C379" s="86" t="s">
        <v>440</v>
      </c>
      <c r="D379">
        <v>10.26</v>
      </c>
      <c r="E379">
        <v>8.07</v>
      </c>
      <c r="F379">
        <v>8.07</v>
      </c>
      <c r="G379" t="s">
        <v>34</v>
      </c>
      <c r="H379" s="87">
        <v>45013</v>
      </c>
      <c r="I379" s="87">
        <v>45018</v>
      </c>
      <c r="L379" s="37">
        <f>IF(G379="NSFC",F379*'Master Pengamatan'!$H$14,F378*'Master Pengamatan'!$H$15)</f>
        <v>523802.77777777787</v>
      </c>
      <c r="M379" s="37">
        <f t="shared" si="12"/>
        <v>523802.77777777787</v>
      </c>
      <c r="O379" t="str">
        <f t="shared" si="11"/>
        <v>PG2NSFC0323</v>
      </c>
    </row>
    <row r="380" spans="2:15" x14ac:dyDescent="0.35">
      <c r="B380" s="84" t="s">
        <v>38</v>
      </c>
      <c r="C380" s="86" t="s">
        <v>441</v>
      </c>
      <c r="D380">
        <v>12.25</v>
      </c>
      <c r="E380">
        <v>9.56</v>
      </c>
      <c r="F380">
        <v>9.56</v>
      </c>
      <c r="G380" t="s">
        <v>37</v>
      </c>
      <c r="H380" s="87">
        <v>45013</v>
      </c>
      <c r="I380" s="87">
        <v>45018</v>
      </c>
      <c r="L380" s="37">
        <f>IF(G380="NSFC",F380*'Master Pengamatan'!$H$14,F379*'Master Pengamatan'!$H$15)</f>
        <v>241502.22222222225</v>
      </c>
      <c r="M380" s="37">
        <f t="shared" si="12"/>
        <v>241502.22222222225</v>
      </c>
      <c r="O380" t="str">
        <f t="shared" si="11"/>
        <v>PG2NSSC0323</v>
      </c>
    </row>
    <row r="381" spans="2:15" x14ac:dyDescent="0.35">
      <c r="B381" s="84" t="s">
        <v>38</v>
      </c>
      <c r="C381" s="86" t="s">
        <v>442</v>
      </c>
      <c r="D381">
        <v>9.06</v>
      </c>
      <c r="E381">
        <v>7.18</v>
      </c>
      <c r="F381">
        <v>7.18</v>
      </c>
      <c r="G381" t="s">
        <v>34</v>
      </c>
      <c r="H381" s="87">
        <v>45014</v>
      </c>
      <c r="I381" s="87">
        <v>45019</v>
      </c>
      <c r="L381" s="37">
        <f>IF(G381="NSFC",F381*'Master Pengamatan'!$H$14,F380*'Master Pengamatan'!$H$15)</f>
        <v>466035.18518518523</v>
      </c>
      <c r="M381" s="37">
        <f t="shared" si="12"/>
        <v>466035.18518518523</v>
      </c>
      <c r="O381" t="str">
        <f t="shared" si="11"/>
        <v>PG2NSFC0323</v>
      </c>
    </row>
    <row r="382" spans="2:15" x14ac:dyDescent="0.35">
      <c r="B382" s="84" t="s">
        <v>38</v>
      </c>
      <c r="C382" s="86" t="s">
        <v>443</v>
      </c>
      <c r="D382">
        <v>4.87</v>
      </c>
      <c r="E382">
        <v>3.91</v>
      </c>
      <c r="F382">
        <v>3.91</v>
      </c>
      <c r="G382" t="s">
        <v>34</v>
      </c>
      <c r="H382" s="87">
        <v>45015</v>
      </c>
      <c r="I382" s="87">
        <v>45020</v>
      </c>
      <c r="L382" s="37">
        <f>IF(G382="NSFC",F382*'Master Pengamatan'!$H$14,F381*'Master Pengamatan'!$H$15)</f>
        <v>253787.96296296301</v>
      </c>
      <c r="M382" s="37">
        <f t="shared" si="12"/>
        <v>253787.96296296301</v>
      </c>
      <c r="O382" t="str">
        <f t="shared" si="11"/>
        <v>PG2NSFC0323</v>
      </c>
    </row>
    <row r="383" spans="2:15" x14ac:dyDescent="0.35">
      <c r="B383" s="84" t="s">
        <v>38</v>
      </c>
      <c r="C383" s="86" t="s">
        <v>444</v>
      </c>
      <c r="D383">
        <v>18.940000000000001</v>
      </c>
      <c r="E383">
        <v>14.88</v>
      </c>
      <c r="F383">
        <v>14.88</v>
      </c>
      <c r="G383" t="s">
        <v>34</v>
      </c>
      <c r="H383" s="87">
        <v>45016</v>
      </c>
      <c r="I383" s="87">
        <v>45021</v>
      </c>
      <c r="L383" s="37">
        <f>IF(G383="NSFC",F383*'Master Pengamatan'!$H$14,F382*'Master Pengamatan'!$H$15)</f>
        <v>965822.22222222236</v>
      </c>
      <c r="M383" s="37">
        <f t="shared" si="12"/>
        <v>965822.22222222236</v>
      </c>
      <c r="O383" t="str">
        <f t="shared" si="11"/>
        <v>PG2NSFC0323</v>
      </c>
    </row>
    <row r="384" spans="2:15" x14ac:dyDescent="0.35">
      <c r="B384" s="84" t="s">
        <v>38</v>
      </c>
      <c r="C384" s="86" t="s">
        <v>445</v>
      </c>
      <c r="D384">
        <v>14.04</v>
      </c>
      <c r="E384">
        <v>11.3</v>
      </c>
      <c r="F384">
        <v>11.3</v>
      </c>
      <c r="G384" t="s">
        <v>34</v>
      </c>
      <c r="H384" s="87">
        <v>45017</v>
      </c>
      <c r="I384" s="87">
        <v>45022</v>
      </c>
      <c r="L384" s="37">
        <f>IF(G384="NSFC",F384*'Master Pengamatan'!$H$14,F383*'Master Pengamatan'!$H$15)</f>
        <v>733453.70370370382</v>
      </c>
      <c r="M384" s="37">
        <f t="shared" si="12"/>
        <v>733453.70370370382</v>
      </c>
      <c r="O384" t="str">
        <f t="shared" si="11"/>
        <v>PG2NSFC0423</v>
      </c>
    </row>
    <row r="385" spans="2:15" x14ac:dyDescent="0.35">
      <c r="B385" s="84" t="s">
        <v>38</v>
      </c>
      <c r="C385" s="86" t="s">
        <v>446</v>
      </c>
      <c r="D385">
        <v>12.98</v>
      </c>
      <c r="E385">
        <v>10.35</v>
      </c>
      <c r="F385">
        <v>10.35</v>
      </c>
      <c r="G385" t="s">
        <v>34</v>
      </c>
      <c r="H385" s="87">
        <v>45019</v>
      </c>
      <c r="I385" s="87">
        <v>45024</v>
      </c>
      <c r="L385" s="37">
        <f>IF(G385="NSFC",F385*'Master Pengamatan'!$H$14,F384*'Master Pengamatan'!$H$15)</f>
        <v>671791.66666666674</v>
      </c>
      <c r="M385" s="37">
        <f t="shared" si="12"/>
        <v>671791.66666666674</v>
      </c>
      <c r="O385" t="str">
        <f t="shared" si="11"/>
        <v>PG2NSFC0423</v>
      </c>
    </row>
    <row r="386" spans="2:15" x14ac:dyDescent="0.35">
      <c r="B386" s="84" t="s">
        <v>38</v>
      </c>
      <c r="C386" s="86" t="s">
        <v>447</v>
      </c>
      <c r="D386">
        <v>21.34</v>
      </c>
      <c r="E386">
        <v>16.850000000000001</v>
      </c>
      <c r="F386">
        <v>16.850000000000001</v>
      </c>
      <c r="G386" t="s">
        <v>34</v>
      </c>
      <c r="H386" s="87">
        <v>45021</v>
      </c>
      <c r="I386" s="87">
        <v>45026</v>
      </c>
      <c r="L386" s="37">
        <f>IF(G386="NSFC",F386*'Master Pengamatan'!$H$14,F385*'Master Pengamatan'!$H$15)</f>
        <v>1093689.8148148151</v>
      </c>
      <c r="M386" s="37">
        <f t="shared" si="12"/>
        <v>1093689.8148148151</v>
      </c>
      <c r="O386" t="str">
        <f t="shared" si="11"/>
        <v>PG2NSFC0423</v>
      </c>
    </row>
    <row r="387" spans="2:15" x14ac:dyDescent="0.35">
      <c r="B387" s="84" t="s">
        <v>38</v>
      </c>
      <c r="C387" s="86" t="s">
        <v>448</v>
      </c>
      <c r="D387">
        <v>22.44</v>
      </c>
      <c r="E387">
        <v>17.63</v>
      </c>
      <c r="F387">
        <v>17.63</v>
      </c>
      <c r="G387" t="s">
        <v>34</v>
      </c>
      <c r="H387" s="87">
        <v>45022</v>
      </c>
      <c r="I387" s="87">
        <v>45027</v>
      </c>
      <c r="L387" s="37">
        <f>IF(G387="NSFC",F387*'Master Pengamatan'!$H$14,F386*'Master Pengamatan'!$H$15)</f>
        <v>1144317.5925925926</v>
      </c>
      <c r="M387" s="37">
        <f t="shared" si="12"/>
        <v>1144317.5925925926</v>
      </c>
      <c r="O387" t="str">
        <f t="shared" si="11"/>
        <v>PG2NSFC0423</v>
      </c>
    </row>
    <row r="388" spans="2:15" x14ac:dyDescent="0.35">
      <c r="B388" s="84" t="s">
        <v>38</v>
      </c>
      <c r="C388" s="86" t="s">
        <v>449</v>
      </c>
      <c r="D388">
        <v>16.23</v>
      </c>
      <c r="E388">
        <v>12.64</v>
      </c>
      <c r="F388">
        <v>12.64</v>
      </c>
      <c r="G388" t="s">
        <v>34</v>
      </c>
      <c r="H388" s="87">
        <v>45024</v>
      </c>
      <c r="I388" s="87">
        <v>45029</v>
      </c>
      <c r="L388" s="37">
        <f>IF(G388="NSFC",F388*'Master Pengamatan'!$H$14,F387*'Master Pengamatan'!$H$15)</f>
        <v>820429.62962962978</v>
      </c>
      <c r="M388" s="37">
        <f t="shared" si="12"/>
        <v>820429.62962962978</v>
      </c>
      <c r="O388" t="str">
        <f t="shared" si="11"/>
        <v>PG2NSFC0423</v>
      </c>
    </row>
    <row r="389" spans="2:15" x14ac:dyDescent="0.35">
      <c r="B389" s="84" t="s">
        <v>38</v>
      </c>
      <c r="C389" s="86" t="s">
        <v>450</v>
      </c>
      <c r="D389">
        <v>12.43</v>
      </c>
      <c r="E389">
        <v>9.7799999999999994</v>
      </c>
      <c r="F389">
        <v>9.7799999999999994</v>
      </c>
      <c r="G389" t="s">
        <v>34</v>
      </c>
      <c r="H389" s="87">
        <v>45025</v>
      </c>
      <c r="I389" s="87">
        <v>45030</v>
      </c>
      <c r="L389" s="37">
        <f>IF(G389="NSFC",F389*'Master Pengamatan'!$H$14,F388*'Master Pengamatan'!$H$15)</f>
        <v>634794.4444444445</v>
      </c>
      <c r="M389" s="37">
        <f t="shared" si="12"/>
        <v>634794.4444444445</v>
      </c>
      <c r="O389" t="str">
        <f t="shared" si="11"/>
        <v>PG2NSFC0423</v>
      </c>
    </row>
    <row r="390" spans="2:15" x14ac:dyDescent="0.35">
      <c r="B390" s="84" t="s">
        <v>38</v>
      </c>
      <c r="C390" s="86" t="s">
        <v>451</v>
      </c>
      <c r="D390">
        <v>9.14</v>
      </c>
      <c r="E390">
        <v>7.13</v>
      </c>
      <c r="F390">
        <v>7.13</v>
      </c>
      <c r="G390" t="s">
        <v>34</v>
      </c>
      <c r="H390" s="87">
        <v>45027</v>
      </c>
      <c r="I390" s="87">
        <v>45032</v>
      </c>
      <c r="L390" s="37">
        <f>IF(G390="NSFC",F390*'Master Pengamatan'!$H$14,F389*'Master Pengamatan'!$H$15)</f>
        <v>462789.81481481489</v>
      </c>
      <c r="M390" s="37">
        <f t="shared" si="12"/>
        <v>462789.81481481489</v>
      </c>
      <c r="O390" t="str">
        <f t="shared" si="11"/>
        <v>PG2NSFC0423</v>
      </c>
    </row>
    <row r="391" spans="2:15" x14ac:dyDescent="0.35">
      <c r="B391" s="84" t="s">
        <v>38</v>
      </c>
      <c r="C391" s="86" t="s">
        <v>452</v>
      </c>
      <c r="D391">
        <v>11.65</v>
      </c>
      <c r="E391">
        <v>9.23</v>
      </c>
      <c r="F391">
        <v>9.23</v>
      </c>
      <c r="G391" t="s">
        <v>34</v>
      </c>
      <c r="H391" s="87">
        <v>45027</v>
      </c>
      <c r="I391" s="87">
        <v>45032</v>
      </c>
      <c r="L391" s="37">
        <f>IF(G391="NSFC",F391*'Master Pengamatan'!$H$14,F390*'Master Pengamatan'!$H$15)</f>
        <v>599095.37037037045</v>
      </c>
      <c r="M391" s="37">
        <f t="shared" si="12"/>
        <v>599095.37037037045</v>
      </c>
      <c r="O391" t="str">
        <f t="shared" ref="O391:O454" si="13">B391&amp;G391&amp;TEXT(H391,"mmyy")</f>
        <v>PG2NSFC0423</v>
      </c>
    </row>
    <row r="392" spans="2:15" x14ac:dyDescent="0.35">
      <c r="B392" s="84" t="s">
        <v>38</v>
      </c>
      <c r="C392" s="86" t="s">
        <v>453</v>
      </c>
      <c r="D392">
        <v>10.71</v>
      </c>
      <c r="E392">
        <v>8.52</v>
      </c>
      <c r="F392">
        <v>8.52</v>
      </c>
      <c r="G392" t="s">
        <v>37</v>
      </c>
      <c r="H392" s="87">
        <v>45029</v>
      </c>
      <c r="I392" s="87">
        <v>45034</v>
      </c>
      <c r="L392" s="37">
        <f>IF(G392="NSFC",F392*'Master Pengamatan'!$H$14,F391*'Master Pengamatan'!$H$15)</f>
        <v>276216.29629629629</v>
      </c>
      <c r="M392" s="37">
        <f t="shared" si="12"/>
        <v>276216.29629629629</v>
      </c>
      <c r="O392" t="str">
        <f t="shared" si="13"/>
        <v>PG2NSSC0423</v>
      </c>
    </row>
    <row r="393" spans="2:15" x14ac:dyDescent="0.35">
      <c r="B393" s="84" t="s">
        <v>38</v>
      </c>
      <c r="C393" s="86" t="s">
        <v>454</v>
      </c>
      <c r="D393">
        <v>15.94</v>
      </c>
      <c r="E393">
        <v>12.42</v>
      </c>
      <c r="F393">
        <v>12.42</v>
      </c>
      <c r="G393" t="s">
        <v>34</v>
      </c>
      <c r="H393" s="87">
        <v>45029</v>
      </c>
      <c r="I393" s="87">
        <v>45034</v>
      </c>
      <c r="L393" s="37">
        <f>IF(G393="NSFC",F393*'Master Pengamatan'!$H$14,F392*'Master Pengamatan'!$H$15)</f>
        <v>806150.00000000012</v>
      </c>
      <c r="M393" s="37">
        <f t="shared" si="12"/>
        <v>806150.00000000012</v>
      </c>
      <c r="O393" t="str">
        <f t="shared" si="13"/>
        <v>PG2NSFC0423</v>
      </c>
    </row>
    <row r="394" spans="2:15" x14ac:dyDescent="0.35">
      <c r="B394" s="84" t="s">
        <v>38</v>
      </c>
      <c r="C394" s="86" t="s">
        <v>455</v>
      </c>
      <c r="D394">
        <v>8.26</v>
      </c>
      <c r="E394">
        <v>6.53</v>
      </c>
      <c r="F394">
        <v>6.53</v>
      </c>
      <c r="G394" t="s">
        <v>34</v>
      </c>
      <c r="H394" s="87">
        <v>45029</v>
      </c>
      <c r="I394" s="87">
        <v>45034</v>
      </c>
      <c r="L394" s="37">
        <f>IF(G394="NSFC",F394*'Master Pengamatan'!$H$14,F393*'Master Pengamatan'!$H$15)</f>
        <v>423845.37037037045</v>
      </c>
      <c r="M394" s="37">
        <f t="shared" si="12"/>
        <v>423845.37037037045</v>
      </c>
      <c r="O394" t="str">
        <f t="shared" si="13"/>
        <v>PG2NSFC0423</v>
      </c>
    </row>
    <row r="395" spans="2:15" x14ac:dyDescent="0.35">
      <c r="B395" s="84" t="s">
        <v>38</v>
      </c>
      <c r="C395" s="86" t="s">
        <v>456</v>
      </c>
      <c r="D395">
        <v>9.33</v>
      </c>
      <c r="E395">
        <v>7.46</v>
      </c>
      <c r="F395">
        <v>7.46</v>
      </c>
      <c r="G395" t="s">
        <v>37</v>
      </c>
      <c r="H395" s="87">
        <v>45031</v>
      </c>
      <c r="I395" s="87">
        <v>45036</v>
      </c>
      <c r="L395" s="37">
        <f>IF(G395="NSFC",F395*'Master Pengamatan'!$H$14,F394*'Master Pengamatan'!$H$15)</f>
        <v>195416.29629629632</v>
      </c>
      <c r="M395" s="37">
        <f t="shared" si="12"/>
        <v>195416.29629629632</v>
      </c>
      <c r="O395" t="str">
        <f t="shared" si="13"/>
        <v>PG2NSSC0423</v>
      </c>
    </row>
    <row r="396" spans="2:15" x14ac:dyDescent="0.35">
      <c r="B396" s="84" t="s">
        <v>38</v>
      </c>
      <c r="C396" s="86" t="s">
        <v>457</v>
      </c>
      <c r="D396">
        <v>17.190000000000001</v>
      </c>
      <c r="E396">
        <v>13.08</v>
      </c>
      <c r="F396">
        <v>13.08</v>
      </c>
      <c r="G396" t="s">
        <v>37</v>
      </c>
      <c r="H396" s="87">
        <v>45031</v>
      </c>
      <c r="I396" s="87">
        <v>45036</v>
      </c>
      <c r="L396" s="37">
        <f>IF(G396="NSFC",F396*'Master Pengamatan'!$H$14,F395*'Master Pengamatan'!$H$15)</f>
        <v>223247.40740740742</v>
      </c>
      <c r="M396" s="37">
        <f t="shared" si="12"/>
        <v>223247.40740740742</v>
      </c>
      <c r="O396" t="str">
        <f t="shared" si="13"/>
        <v>PG2NSSC0423</v>
      </c>
    </row>
    <row r="397" spans="2:15" x14ac:dyDescent="0.35">
      <c r="B397" s="84" t="s">
        <v>38</v>
      </c>
      <c r="C397" s="86" t="s">
        <v>458</v>
      </c>
      <c r="D397">
        <v>15.84</v>
      </c>
      <c r="E397">
        <v>12.53</v>
      </c>
      <c r="F397">
        <v>12.53</v>
      </c>
      <c r="G397" t="s">
        <v>37</v>
      </c>
      <c r="H397" s="87">
        <v>45031</v>
      </c>
      <c r="I397" s="87">
        <v>45036</v>
      </c>
      <c r="L397" s="37">
        <f>IF(G397="NSFC",F397*'Master Pengamatan'!$H$14,F396*'Master Pengamatan'!$H$15)</f>
        <v>391431.11111111112</v>
      </c>
      <c r="M397" s="37">
        <f t="shared" si="12"/>
        <v>391431.11111111112</v>
      </c>
      <c r="O397" t="str">
        <f t="shared" si="13"/>
        <v>PG2NSSC0423</v>
      </c>
    </row>
    <row r="398" spans="2:15" x14ac:dyDescent="0.35">
      <c r="B398" s="84" t="s">
        <v>38</v>
      </c>
      <c r="C398" s="86" t="s">
        <v>459</v>
      </c>
      <c r="D398">
        <v>21.01</v>
      </c>
      <c r="E398">
        <v>17.170000000000002</v>
      </c>
      <c r="F398">
        <v>17.170000000000002</v>
      </c>
      <c r="G398" t="s">
        <v>37</v>
      </c>
      <c r="H398" s="87">
        <v>45032</v>
      </c>
      <c r="I398" s="87">
        <v>45037</v>
      </c>
      <c r="L398" s="37">
        <f>IF(G398="NSFC",F398*'Master Pengamatan'!$H$14,F397*'Master Pengamatan'!$H$15)</f>
        <v>374971.85185185185</v>
      </c>
      <c r="M398" s="37">
        <f t="shared" ref="M398:M461" si="14">SUM(J398:L398)</f>
        <v>374971.85185185185</v>
      </c>
      <c r="O398" t="str">
        <f t="shared" si="13"/>
        <v>PG2NSSC0423</v>
      </c>
    </row>
    <row r="399" spans="2:15" x14ac:dyDescent="0.35">
      <c r="B399" s="84" t="s">
        <v>38</v>
      </c>
      <c r="C399" s="86" t="s">
        <v>460</v>
      </c>
      <c r="D399">
        <v>18.920000000000002</v>
      </c>
      <c r="E399">
        <v>14.88</v>
      </c>
      <c r="F399">
        <v>14.88</v>
      </c>
      <c r="G399" t="s">
        <v>34</v>
      </c>
      <c r="H399" s="87">
        <v>45034</v>
      </c>
      <c r="I399" s="87">
        <v>45039</v>
      </c>
      <c r="L399" s="37">
        <f>IF(G399="NSFC",F399*'Master Pengamatan'!$H$14,F398*'Master Pengamatan'!$H$15)</f>
        <v>965822.22222222236</v>
      </c>
      <c r="M399" s="37">
        <f t="shared" si="14"/>
        <v>965822.22222222236</v>
      </c>
      <c r="O399" t="str">
        <f t="shared" si="13"/>
        <v>PG2NSFC0423</v>
      </c>
    </row>
    <row r="400" spans="2:15" x14ac:dyDescent="0.35">
      <c r="B400" s="84" t="s">
        <v>38</v>
      </c>
      <c r="C400" s="86" t="s">
        <v>461</v>
      </c>
      <c r="D400">
        <v>9.01</v>
      </c>
      <c r="E400">
        <v>7.19</v>
      </c>
      <c r="F400">
        <v>7.19</v>
      </c>
      <c r="G400" t="s">
        <v>34</v>
      </c>
      <c r="H400" s="87">
        <v>45034</v>
      </c>
      <c r="I400" s="87">
        <v>45039</v>
      </c>
      <c r="L400" s="37">
        <f>IF(G400="NSFC",F400*'Master Pengamatan'!$H$14,F399*'Master Pengamatan'!$H$15)</f>
        <v>466684.25925925933</v>
      </c>
      <c r="M400" s="37">
        <f t="shared" si="14"/>
        <v>466684.25925925933</v>
      </c>
      <c r="O400" t="str">
        <f t="shared" si="13"/>
        <v>PG2NSFC0423</v>
      </c>
    </row>
    <row r="401" spans="2:15" x14ac:dyDescent="0.35">
      <c r="B401" s="84" t="s">
        <v>38</v>
      </c>
      <c r="C401" s="86" t="s">
        <v>462</v>
      </c>
      <c r="D401">
        <v>4.79</v>
      </c>
      <c r="E401">
        <v>3.86</v>
      </c>
      <c r="F401">
        <v>3.86</v>
      </c>
      <c r="G401" t="s">
        <v>34</v>
      </c>
      <c r="H401" s="87">
        <v>45035</v>
      </c>
      <c r="I401" s="87">
        <v>45040</v>
      </c>
      <c r="L401" s="37">
        <f>IF(G401="NSFC",F401*'Master Pengamatan'!$H$14,F400*'Master Pengamatan'!$H$15)</f>
        <v>250542.59259259261</v>
      </c>
      <c r="M401" s="37">
        <f t="shared" si="14"/>
        <v>250542.59259259261</v>
      </c>
      <c r="O401" t="str">
        <f t="shared" si="13"/>
        <v>PG2NSFC0423</v>
      </c>
    </row>
    <row r="402" spans="2:15" x14ac:dyDescent="0.35">
      <c r="B402" s="84" t="s">
        <v>38</v>
      </c>
      <c r="C402" s="86" t="s">
        <v>463</v>
      </c>
      <c r="D402">
        <v>4.3</v>
      </c>
      <c r="E402">
        <v>3.39</v>
      </c>
      <c r="F402">
        <v>3.39</v>
      </c>
      <c r="G402" t="s">
        <v>34</v>
      </c>
      <c r="H402" s="87">
        <v>45035</v>
      </c>
      <c r="I402" s="87">
        <v>45040</v>
      </c>
      <c r="L402" s="37">
        <f>IF(G402="NSFC",F402*'Master Pengamatan'!$H$14,F401*'Master Pengamatan'!$H$15)</f>
        <v>220036.11111111115</v>
      </c>
      <c r="M402" s="37">
        <f t="shared" si="14"/>
        <v>220036.11111111115</v>
      </c>
      <c r="O402" t="str">
        <f t="shared" si="13"/>
        <v>PG2NSFC0423</v>
      </c>
    </row>
    <row r="403" spans="2:15" x14ac:dyDescent="0.35">
      <c r="B403" s="84" t="s">
        <v>38</v>
      </c>
      <c r="C403" s="86" t="s">
        <v>464</v>
      </c>
      <c r="D403">
        <v>7.04</v>
      </c>
      <c r="E403">
        <v>5.48</v>
      </c>
      <c r="F403">
        <v>5.48</v>
      </c>
      <c r="G403" t="s">
        <v>34</v>
      </c>
      <c r="H403" s="87">
        <v>45035</v>
      </c>
      <c r="I403" s="87">
        <v>45040</v>
      </c>
      <c r="L403" s="37">
        <f>IF(G403="NSFC",F403*'Master Pengamatan'!$H$14,F402*'Master Pengamatan'!$H$15)</f>
        <v>355692.59259259264</v>
      </c>
      <c r="M403" s="37">
        <f t="shared" si="14"/>
        <v>355692.59259259264</v>
      </c>
      <c r="O403" t="str">
        <f t="shared" si="13"/>
        <v>PG2NSFC0423</v>
      </c>
    </row>
    <row r="404" spans="2:15" x14ac:dyDescent="0.35">
      <c r="B404" s="84" t="s">
        <v>38</v>
      </c>
      <c r="C404" s="86" t="s">
        <v>465</v>
      </c>
      <c r="D404">
        <v>8.17</v>
      </c>
      <c r="E404">
        <v>6.57</v>
      </c>
      <c r="F404">
        <v>6.57</v>
      </c>
      <c r="G404" t="s">
        <v>37</v>
      </c>
      <c r="H404" s="87">
        <v>45042</v>
      </c>
      <c r="I404" s="87">
        <v>45047</v>
      </c>
      <c r="L404" s="37">
        <f>IF(G404="NSFC",F404*'Master Pengamatan'!$H$14,F403*'Master Pengamatan'!$H$15)</f>
        <v>163994.0740740741</v>
      </c>
      <c r="M404" s="37">
        <f t="shared" si="14"/>
        <v>163994.0740740741</v>
      </c>
      <c r="O404" t="str">
        <f t="shared" si="13"/>
        <v>PG2NSSC0423</v>
      </c>
    </row>
    <row r="405" spans="2:15" x14ac:dyDescent="0.35">
      <c r="B405" s="84" t="s">
        <v>38</v>
      </c>
      <c r="C405" s="86" t="s">
        <v>466</v>
      </c>
      <c r="D405">
        <v>7.28</v>
      </c>
      <c r="E405">
        <v>5.71</v>
      </c>
      <c r="F405">
        <v>5.71</v>
      </c>
      <c r="G405" t="s">
        <v>34</v>
      </c>
      <c r="H405" s="87">
        <v>45043</v>
      </c>
      <c r="I405" s="87">
        <v>45048</v>
      </c>
      <c r="L405" s="37">
        <f>IF(G405="NSFC",F405*'Master Pengamatan'!$H$14,F404*'Master Pengamatan'!$H$15)</f>
        <v>370621.29629629635</v>
      </c>
      <c r="M405" s="37">
        <f t="shared" si="14"/>
        <v>370621.29629629635</v>
      </c>
      <c r="O405" t="str">
        <f t="shared" si="13"/>
        <v>PG2NSFC0423</v>
      </c>
    </row>
    <row r="406" spans="2:15" x14ac:dyDescent="0.35">
      <c r="B406" s="84" t="s">
        <v>38</v>
      </c>
      <c r="C406" s="86" t="s">
        <v>467</v>
      </c>
      <c r="D406">
        <v>11.73</v>
      </c>
      <c r="E406">
        <v>9.57</v>
      </c>
      <c r="F406">
        <v>9.57</v>
      </c>
      <c r="G406" t="s">
        <v>37</v>
      </c>
      <c r="H406" s="87">
        <v>45044</v>
      </c>
      <c r="I406" s="87">
        <v>45049</v>
      </c>
      <c r="L406" s="37">
        <f>IF(G406="NSFC",F406*'Master Pengamatan'!$H$14,F405*'Master Pengamatan'!$H$15)</f>
        <v>170877.03703703705</v>
      </c>
      <c r="M406" s="37">
        <f t="shared" si="14"/>
        <v>170877.03703703705</v>
      </c>
      <c r="O406" t="str">
        <f t="shared" si="13"/>
        <v>PG2NSSC0423</v>
      </c>
    </row>
    <row r="407" spans="2:15" x14ac:dyDescent="0.35">
      <c r="B407" s="84" t="s">
        <v>38</v>
      </c>
      <c r="C407" s="86" t="s">
        <v>468</v>
      </c>
      <c r="D407">
        <v>10.57</v>
      </c>
      <c r="E407">
        <v>8.43</v>
      </c>
      <c r="F407">
        <v>8.43</v>
      </c>
      <c r="G407" t="s">
        <v>37</v>
      </c>
      <c r="H407" s="87">
        <v>45045</v>
      </c>
      <c r="I407" s="87">
        <v>45050</v>
      </c>
      <c r="L407" s="37">
        <f>IF(G407="NSFC",F407*'Master Pengamatan'!$H$14,F406*'Master Pengamatan'!$H$15)</f>
        <v>286391.11111111112</v>
      </c>
      <c r="M407" s="37">
        <f t="shared" si="14"/>
        <v>286391.11111111112</v>
      </c>
      <c r="O407" t="str">
        <f t="shared" si="13"/>
        <v>PG2NSSC0423</v>
      </c>
    </row>
    <row r="408" spans="2:15" x14ac:dyDescent="0.35">
      <c r="B408" s="84" t="s">
        <v>38</v>
      </c>
      <c r="C408" s="86" t="s">
        <v>469</v>
      </c>
      <c r="D408">
        <v>5.34</v>
      </c>
      <c r="E408">
        <v>4.3099999999999996</v>
      </c>
      <c r="F408">
        <v>4.3099999999999996</v>
      </c>
      <c r="G408" t="s">
        <v>34</v>
      </c>
      <c r="H408" s="87">
        <v>45045</v>
      </c>
      <c r="I408" s="87">
        <v>45050</v>
      </c>
      <c r="L408" s="37">
        <f>IF(G408="NSFC",F408*'Master Pengamatan'!$H$14,F407*'Master Pengamatan'!$H$15)</f>
        <v>279750.92592592596</v>
      </c>
      <c r="M408" s="37">
        <f t="shared" si="14"/>
        <v>279750.92592592596</v>
      </c>
      <c r="O408" t="str">
        <f t="shared" si="13"/>
        <v>PG2NSFC0423</v>
      </c>
    </row>
    <row r="409" spans="2:15" x14ac:dyDescent="0.35">
      <c r="B409" s="84" t="s">
        <v>38</v>
      </c>
      <c r="C409" s="86" t="s">
        <v>470</v>
      </c>
      <c r="D409">
        <v>14.55</v>
      </c>
      <c r="E409">
        <v>11.65</v>
      </c>
      <c r="F409">
        <v>11.65</v>
      </c>
      <c r="G409" t="s">
        <v>34</v>
      </c>
      <c r="H409" s="87">
        <v>45046</v>
      </c>
      <c r="I409" s="87">
        <v>45051</v>
      </c>
      <c r="L409" s="37">
        <f>IF(G409="NSFC",F409*'Master Pengamatan'!$H$14,F408*'Master Pengamatan'!$H$15)</f>
        <v>756171.29629629641</v>
      </c>
      <c r="M409" s="37">
        <f t="shared" si="14"/>
        <v>756171.29629629641</v>
      </c>
      <c r="O409" t="str">
        <f t="shared" si="13"/>
        <v>PG2NSFC0423</v>
      </c>
    </row>
    <row r="410" spans="2:15" x14ac:dyDescent="0.35">
      <c r="B410" s="84" t="s">
        <v>38</v>
      </c>
      <c r="C410" s="86" t="s">
        <v>471</v>
      </c>
      <c r="D410">
        <v>13.93</v>
      </c>
      <c r="E410">
        <v>11.23</v>
      </c>
      <c r="F410">
        <v>11.23</v>
      </c>
      <c r="G410" t="s">
        <v>37</v>
      </c>
      <c r="H410" s="87">
        <v>45047</v>
      </c>
      <c r="I410" s="87">
        <v>45052</v>
      </c>
      <c r="L410" s="37">
        <f>IF(G410="NSFC",F410*'Master Pengamatan'!$H$14,F409*'Master Pengamatan'!$H$15)</f>
        <v>348637.03703703708</v>
      </c>
      <c r="M410" s="37">
        <f t="shared" si="14"/>
        <v>348637.03703703708</v>
      </c>
      <c r="O410" t="str">
        <f t="shared" si="13"/>
        <v>PG2NSSC0523</v>
      </c>
    </row>
    <row r="411" spans="2:15" x14ac:dyDescent="0.35">
      <c r="B411" s="84" t="s">
        <v>38</v>
      </c>
      <c r="C411" s="86" t="s">
        <v>472</v>
      </c>
      <c r="D411">
        <v>8.67</v>
      </c>
      <c r="E411">
        <v>6.68</v>
      </c>
      <c r="F411">
        <v>6.68</v>
      </c>
      <c r="G411" t="s">
        <v>37</v>
      </c>
      <c r="H411" s="87">
        <v>45047</v>
      </c>
      <c r="I411" s="87">
        <v>45052</v>
      </c>
      <c r="L411" s="37">
        <f>IF(G411="NSFC",F411*'Master Pengamatan'!$H$14,F410*'Master Pengamatan'!$H$15)</f>
        <v>336068.14814814815</v>
      </c>
      <c r="M411" s="37">
        <f t="shared" si="14"/>
        <v>336068.14814814815</v>
      </c>
      <c r="O411" t="str">
        <f t="shared" si="13"/>
        <v>PG2NSSC0523</v>
      </c>
    </row>
    <row r="412" spans="2:15" x14ac:dyDescent="0.35">
      <c r="B412" s="84" t="s">
        <v>38</v>
      </c>
      <c r="C412" s="86" t="s">
        <v>473</v>
      </c>
      <c r="D412">
        <v>14.02</v>
      </c>
      <c r="E412">
        <v>11.07</v>
      </c>
      <c r="F412">
        <v>11.07</v>
      </c>
      <c r="G412" t="s">
        <v>34</v>
      </c>
      <c r="H412" s="87">
        <v>45049</v>
      </c>
      <c r="I412" s="87">
        <v>45054</v>
      </c>
      <c r="L412" s="37">
        <f>IF(G412="NSFC",F412*'Master Pengamatan'!$H$14,F411*'Master Pengamatan'!$H$15)</f>
        <v>718525.00000000012</v>
      </c>
      <c r="M412" s="37">
        <f t="shared" si="14"/>
        <v>718525.00000000012</v>
      </c>
      <c r="O412" t="str">
        <f t="shared" si="13"/>
        <v>PG2NSFC0523</v>
      </c>
    </row>
    <row r="413" spans="2:15" x14ac:dyDescent="0.35">
      <c r="B413" s="84" t="s">
        <v>38</v>
      </c>
      <c r="C413" s="86" t="s">
        <v>474</v>
      </c>
      <c r="D413">
        <v>21.67</v>
      </c>
      <c r="E413">
        <v>17.59</v>
      </c>
      <c r="F413">
        <v>17.59</v>
      </c>
      <c r="G413" t="s">
        <v>37</v>
      </c>
      <c r="H413" s="87">
        <v>45049</v>
      </c>
      <c r="I413" s="87">
        <v>45054</v>
      </c>
      <c r="L413" s="37">
        <f>IF(G413="NSFC",F413*'Master Pengamatan'!$H$14,F412*'Master Pengamatan'!$H$15)</f>
        <v>331280</v>
      </c>
      <c r="M413" s="37">
        <f t="shared" si="14"/>
        <v>331280</v>
      </c>
      <c r="O413" t="str">
        <f t="shared" si="13"/>
        <v>PG2NSSC0523</v>
      </c>
    </row>
    <row r="414" spans="2:15" x14ac:dyDescent="0.35">
      <c r="B414" s="84" t="s">
        <v>38</v>
      </c>
      <c r="C414" s="86" t="s">
        <v>475</v>
      </c>
      <c r="D414">
        <v>12.71</v>
      </c>
      <c r="E414">
        <v>10.15</v>
      </c>
      <c r="F414">
        <v>10.15</v>
      </c>
      <c r="G414" t="s">
        <v>34</v>
      </c>
      <c r="H414" s="87">
        <v>45050</v>
      </c>
      <c r="I414" s="87">
        <v>45055</v>
      </c>
      <c r="L414" s="37">
        <f>IF(G414="NSFC",F414*'Master Pengamatan'!$H$14,F413*'Master Pengamatan'!$H$15)</f>
        <v>658810.18518518528</v>
      </c>
      <c r="M414" s="37">
        <f t="shared" si="14"/>
        <v>658810.18518518528</v>
      </c>
      <c r="O414" t="str">
        <f t="shared" si="13"/>
        <v>PG2NSFC0523</v>
      </c>
    </row>
    <row r="415" spans="2:15" x14ac:dyDescent="0.35">
      <c r="B415" s="84" t="s">
        <v>38</v>
      </c>
      <c r="C415" s="86" t="s">
        <v>476</v>
      </c>
      <c r="D415">
        <v>17.59</v>
      </c>
      <c r="E415">
        <v>14.48</v>
      </c>
      <c r="F415">
        <v>14.48</v>
      </c>
      <c r="G415" t="s">
        <v>37</v>
      </c>
      <c r="H415" s="87">
        <v>45050</v>
      </c>
      <c r="I415" s="87">
        <v>45055</v>
      </c>
      <c r="L415" s="37">
        <f>IF(G415="NSFC",F415*'Master Pengamatan'!$H$14,F414*'Master Pengamatan'!$H$15)</f>
        <v>303748.14814814815</v>
      </c>
      <c r="M415" s="37">
        <f t="shared" si="14"/>
        <v>303748.14814814815</v>
      </c>
      <c r="O415" t="str">
        <f t="shared" si="13"/>
        <v>PG2NSSC0523</v>
      </c>
    </row>
    <row r="416" spans="2:15" x14ac:dyDescent="0.35">
      <c r="B416" s="84" t="s">
        <v>38</v>
      </c>
      <c r="C416" s="86" t="s">
        <v>477</v>
      </c>
      <c r="D416">
        <v>14</v>
      </c>
      <c r="E416">
        <v>11.24</v>
      </c>
      <c r="F416">
        <v>11.24</v>
      </c>
      <c r="G416" t="s">
        <v>34</v>
      </c>
      <c r="H416" s="87">
        <v>45053</v>
      </c>
      <c r="I416" s="87">
        <v>45058</v>
      </c>
      <c r="L416" s="37">
        <f>IF(G416="NSFC",F416*'Master Pengamatan'!$H$14,F415*'Master Pengamatan'!$H$15)</f>
        <v>729559.25925925933</v>
      </c>
      <c r="M416" s="37">
        <f t="shared" si="14"/>
        <v>729559.25925925933</v>
      </c>
      <c r="O416" t="str">
        <f t="shared" si="13"/>
        <v>PG2NSFC0523</v>
      </c>
    </row>
    <row r="417" spans="2:15" x14ac:dyDescent="0.35">
      <c r="B417" s="84" t="s">
        <v>38</v>
      </c>
      <c r="C417" s="86" t="s">
        <v>478</v>
      </c>
      <c r="D417">
        <v>9.92</v>
      </c>
      <c r="E417">
        <v>7.7</v>
      </c>
      <c r="F417">
        <v>7.7</v>
      </c>
      <c r="G417" t="s">
        <v>34</v>
      </c>
      <c r="H417" s="87">
        <v>45054</v>
      </c>
      <c r="I417" s="87">
        <v>45059</v>
      </c>
      <c r="L417" s="37">
        <f>IF(G417="NSFC",F417*'Master Pengamatan'!$H$14,F416*'Master Pengamatan'!$H$15)</f>
        <v>499787.03703703714</v>
      </c>
      <c r="M417" s="37">
        <f t="shared" si="14"/>
        <v>499787.03703703714</v>
      </c>
      <c r="O417" t="str">
        <f t="shared" si="13"/>
        <v>PG2NSFC0523</v>
      </c>
    </row>
    <row r="418" spans="2:15" x14ac:dyDescent="0.35">
      <c r="B418" s="84" t="s">
        <v>38</v>
      </c>
      <c r="C418" s="86" t="s">
        <v>479</v>
      </c>
      <c r="D418">
        <v>5.43</v>
      </c>
      <c r="E418">
        <v>4.05</v>
      </c>
      <c r="F418">
        <v>4.05</v>
      </c>
      <c r="G418" t="s">
        <v>34</v>
      </c>
      <c r="H418" s="87">
        <v>45056</v>
      </c>
      <c r="I418" s="87">
        <v>45061</v>
      </c>
      <c r="L418" s="37">
        <f>IF(G418="NSFC",F418*'Master Pengamatan'!$H$14,F417*'Master Pengamatan'!$H$15)</f>
        <v>262875</v>
      </c>
      <c r="M418" s="37">
        <f t="shared" si="14"/>
        <v>262875</v>
      </c>
      <c r="O418" t="str">
        <f t="shared" si="13"/>
        <v>PG2NSFC0523</v>
      </c>
    </row>
    <row r="419" spans="2:15" x14ac:dyDescent="0.35">
      <c r="B419" s="84" t="s">
        <v>38</v>
      </c>
      <c r="C419" s="86" t="s">
        <v>480</v>
      </c>
      <c r="D419">
        <v>4.97</v>
      </c>
      <c r="E419">
        <v>3.94</v>
      </c>
      <c r="F419">
        <v>3.94</v>
      </c>
      <c r="G419" t="s">
        <v>34</v>
      </c>
      <c r="H419" s="87">
        <v>45056</v>
      </c>
      <c r="I419" s="87">
        <v>45061</v>
      </c>
      <c r="L419" s="37">
        <f>IF(G419="NSFC",F419*'Master Pengamatan'!$H$14,F418*'Master Pengamatan'!$H$15)</f>
        <v>255735.18518518523</v>
      </c>
      <c r="M419" s="37">
        <f t="shared" si="14"/>
        <v>255735.18518518523</v>
      </c>
      <c r="O419" t="str">
        <f t="shared" si="13"/>
        <v>PG2NSFC0523</v>
      </c>
    </row>
    <row r="420" spans="2:15" x14ac:dyDescent="0.35">
      <c r="B420" s="84" t="s">
        <v>38</v>
      </c>
      <c r="C420" s="86" t="s">
        <v>481</v>
      </c>
      <c r="D420">
        <v>9.4700000000000006</v>
      </c>
      <c r="E420">
        <v>7.27</v>
      </c>
      <c r="F420">
        <v>7.27</v>
      </c>
      <c r="G420" t="s">
        <v>34</v>
      </c>
      <c r="H420" s="87">
        <v>45057</v>
      </c>
      <c r="I420" s="87">
        <v>45062</v>
      </c>
      <c r="L420" s="37">
        <f>IF(G420="NSFC",F420*'Master Pengamatan'!$H$14,F419*'Master Pengamatan'!$H$15)</f>
        <v>471876.85185185191</v>
      </c>
      <c r="M420" s="37">
        <f t="shared" si="14"/>
        <v>471876.85185185191</v>
      </c>
      <c r="O420" t="str">
        <f t="shared" si="13"/>
        <v>PG2NSFC0523</v>
      </c>
    </row>
    <row r="421" spans="2:15" x14ac:dyDescent="0.35">
      <c r="B421" s="84" t="s">
        <v>38</v>
      </c>
      <c r="C421" s="86" t="s">
        <v>482</v>
      </c>
      <c r="D421">
        <v>9.92</v>
      </c>
      <c r="E421">
        <v>7.81</v>
      </c>
      <c r="F421">
        <v>7.81</v>
      </c>
      <c r="G421" t="s">
        <v>34</v>
      </c>
      <c r="H421" s="87">
        <v>45058</v>
      </c>
      <c r="I421" s="87">
        <v>45063</v>
      </c>
      <c r="L421" s="37">
        <f>IF(G421="NSFC",F421*'Master Pengamatan'!$H$14,F420*'Master Pengamatan'!$H$15)</f>
        <v>506926.85185185191</v>
      </c>
      <c r="M421" s="37">
        <f t="shared" si="14"/>
        <v>506926.85185185191</v>
      </c>
      <c r="O421" t="str">
        <f t="shared" si="13"/>
        <v>PG2NSFC0523</v>
      </c>
    </row>
    <row r="422" spans="2:15" x14ac:dyDescent="0.35">
      <c r="B422" s="84" t="s">
        <v>38</v>
      </c>
      <c r="C422" s="86" t="s">
        <v>483</v>
      </c>
      <c r="D422">
        <v>17.420000000000002</v>
      </c>
      <c r="E422">
        <v>14.27</v>
      </c>
      <c r="F422">
        <v>14.27</v>
      </c>
      <c r="G422" t="s">
        <v>37</v>
      </c>
      <c r="H422" s="87">
        <v>45058</v>
      </c>
      <c r="I422" s="87">
        <v>45063</v>
      </c>
      <c r="L422" s="37">
        <f>IF(G422="NSFC",F422*'Master Pengamatan'!$H$14,F421*'Master Pengamatan'!$H$15)</f>
        <v>233721.48148148149</v>
      </c>
      <c r="M422" s="37">
        <f t="shared" si="14"/>
        <v>233721.48148148149</v>
      </c>
      <c r="O422" t="str">
        <f t="shared" si="13"/>
        <v>PG2NSSC0523</v>
      </c>
    </row>
    <row r="423" spans="2:15" x14ac:dyDescent="0.35">
      <c r="B423" s="84" t="s">
        <v>38</v>
      </c>
      <c r="C423" s="86" t="s">
        <v>484</v>
      </c>
      <c r="D423">
        <v>12.93</v>
      </c>
      <c r="E423">
        <v>10.59</v>
      </c>
      <c r="F423">
        <v>10.59</v>
      </c>
      <c r="G423" t="s">
        <v>37</v>
      </c>
      <c r="H423" s="87">
        <v>45059</v>
      </c>
      <c r="I423" s="87">
        <v>45064</v>
      </c>
      <c r="L423" s="37">
        <f>IF(G423="NSFC",F423*'Master Pengamatan'!$H$14,F422*'Master Pengamatan'!$H$15)</f>
        <v>427042.96296296298</v>
      </c>
      <c r="M423" s="37">
        <f t="shared" si="14"/>
        <v>427042.96296296298</v>
      </c>
      <c r="O423" t="str">
        <f t="shared" si="13"/>
        <v>PG2NSSC0523</v>
      </c>
    </row>
    <row r="424" spans="2:15" x14ac:dyDescent="0.35">
      <c r="B424" s="84" t="s">
        <v>38</v>
      </c>
      <c r="C424" s="86" t="s">
        <v>485</v>
      </c>
      <c r="D424">
        <v>9.84</v>
      </c>
      <c r="E424">
        <v>7.62</v>
      </c>
      <c r="F424">
        <v>7.62</v>
      </c>
      <c r="G424" t="s">
        <v>34</v>
      </c>
      <c r="H424" s="87">
        <v>45060</v>
      </c>
      <c r="I424" s="87">
        <v>45065</v>
      </c>
      <c r="L424" s="37">
        <f>IF(G424="NSFC",F424*'Master Pengamatan'!$H$14,F423*'Master Pengamatan'!$H$15)</f>
        <v>494594.4444444445</v>
      </c>
      <c r="M424" s="37">
        <f t="shared" si="14"/>
        <v>494594.4444444445</v>
      </c>
      <c r="O424" t="str">
        <f t="shared" si="13"/>
        <v>PG2NSFC0523</v>
      </c>
    </row>
    <row r="425" spans="2:15" x14ac:dyDescent="0.35">
      <c r="B425" s="84" t="s">
        <v>38</v>
      </c>
      <c r="C425" s="86" t="s">
        <v>486</v>
      </c>
      <c r="D425">
        <v>15.8</v>
      </c>
      <c r="E425">
        <v>12.6</v>
      </c>
      <c r="F425">
        <v>12.6</v>
      </c>
      <c r="G425" t="s">
        <v>34</v>
      </c>
      <c r="H425" s="87">
        <v>45060</v>
      </c>
      <c r="I425" s="87">
        <v>45065</v>
      </c>
      <c r="L425" s="37">
        <f>IF(G425="NSFC",F425*'Master Pengamatan'!$H$14,F424*'Master Pengamatan'!$H$15)</f>
        <v>817833.33333333337</v>
      </c>
      <c r="M425" s="37">
        <f t="shared" si="14"/>
        <v>817833.33333333337</v>
      </c>
      <c r="O425" t="str">
        <f t="shared" si="13"/>
        <v>PG2NSFC0523</v>
      </c>
    </row>
    <row r="426" spans="2:15" x14ac:dyDescent="0.35">
      <c r="B426" s="84" t="s">
        <v>38</v>
      </c>
      <c r="C426" s="86" t="s">
        <v>487</v>
      </c>
      <c r="D426">
        <v>17.2</v>
      </c>
      <c r="E426">
        <v>13.34</v>
      </c>
      <c r="F426">
        <v>13.34</v>
      </c>
      <c r="G426" t="s">
        <v>34</v>
      </c>
      <c r="H426" s="87">
        <v>45063</v>
      </c>
      <c r="I426" s="87">
        <v>45068</v>
      </c>
      <c r="L426" s="37">
        <f>IF(G426="NSFC",F426*'Master Pengamatan'!$H$14,F425*'Master Pengamatan'!$H$15)</f>
        <v>865864.81481481495</v>
      </c>
      <c r="M426" s="37">
        <f t="shared" si="14"/>
        <v>865864.81481481495</v>
      </c>
      <c r="O426" t="str">
        <f t="shared" si="13"/>
        <v>PG2NSFC0523</v>
      </c>
    </row>
    <row r="427" spans="2:15" x14ac:dyDescent="0.35">
      <c r="B427" s="84" t="s">
        <v>38</v>
      </c>
      <c r="C427" s="86" t="s">
        <v>488</v>
      </c>
      <c r="D427">
        <v>7.85</v>
      </c>
      <c r="E427">
        <v>6.12</v>
      </c>
      <c r="F427">
        <v>6.12</v>
      </c>
      <c r="G427" t="s">
        <v>37</v>
      </c>
      <c r="H427" s="87">
        <v>45063</v>
      </c>
      <c r="I427" s="87">
        <v>45068</v>
      </c>
      <c r="L427" s="37">
        <f>IF(G427="NSFC",F427*'Master Pengamatan'!$H$14,F426*'Master Pengamatan'!$H$15)</f>
        <v>399211.85185185185</v>
      </c>
      <c r="M427" s="37">
        <f t="shared" si="14"/>
        <v>399211.85185185185</v>
      </c>
      <c r="O427" t="str">
        <f t="shared" si="13"/>
        <v>PG2NSSC0523</v>
      </c>
    </row>
    <row r="428" spans="2:15" x14ac:dyDescent="0.35">
      <c r="B428" s="84" t="s">
        <v>38</v>
      </c>
      <c r="C428" s="86" t="s">
        <v>489</v>
      </c>
      <c r="D428">
        <v>13.51</v>
      </c>
      <c r="E428">
        <v>11.1</v>
      </c>
      <c r="F428">
        <v>11.1</v>
      </c>
      <c r="G428" t="s">
        <v>37</v>
      </c>
      <c r="H428" s="87">
        <v>45063</v>
      </c>
      <c r="I428" s="87">
        <v>45068</v>
      </c>
      <c r="L428" s="37">
        <f>IF(G428="NSFC",F428*'Master Pengamatan'!$H$14,F427*'Master Pengamatan'!$H$15)</f>
        <v>183146.66666666669</v>
      </c>
      <c r="M428" s="37">
        <f t="shared" si="14"/>
        <v>183146.66666666669</v>
      </c>
      <c r="O428" t="str">
        <f t="shared" si="13"/>
        <v>PG2NSSC0523</v>
      </c>
    </row>
    <row r="429" spans="2:15" x14ac:dyDescent="0.35">
      <c r="B429" s="84" t="s">
        <v>38</v>
      </c>
      <c r="C429" s="86" t="s">
        <v>490</v>
      </c>
      <c r="D429">
        <v>12.15</v>
      </c>
      <c r="E429">
        <v>9.23</v>
      </c>
      <c r="F429">
        <v>9.23</v>
      </c>
      <c r="G429" t="s">
        <v>34</v>
      </c>
      <c r="H429" s="87">
        <v>45064</v>
      </c>
      <c r="I429" s="87">
        <v>45069</v>
      </c>
      <c r="L429" s="37">
        <f>IF(G429="NSFC",F429*'Master Pengamatan'!$H$14,F428*'Master Pengamatan'!$H$15)</f>
        <v>599095.37037037045</v>
      </c>
      <c r="M429" s="37">
        <f t="shared" si="14"/>
        <v>599095.37037037045</v>
      </c>
      <c r="O429" t="str">
        <f t="shared" si="13"/>
        <v>PG2NSFC0523</v>
      </c>
    </row>
    <row r="430" spans="2:15" x14ac:dyDescent="0.35">
      <c r="B430" s="84" t="s">
        <v>38</v>
      </c>
      <c r="C430" s="86" t="s">
        <v>491</v>
      </c>
      <c r="D430">
        <v>7.31</v>
      </c>
      <c r="E430">
        <v>5.74</v>
      </c>
      <c r="F430">
        <v>5.74</v>
      </c>
      <c r="G430" t="s">
        <v>37</v>
      </c>
      <c r="H430" s="87">
        <v>45064</v>
      </c>
      <c r="I430" s="87">
        <v>45069</v>
      </c>
      <c r="L430" s="37">
        <f>IF(G430="NSFC",F430*'Master Pengamatan'!$H$14,F429*'Master Pengamatan'!$H$15)</f>
        <v>276216.29629629629</v>
      </c>
      <c r="M430" s="37">
        <f t="shared" si="14"/>
        <v>276216.29629629629</v>
      </c>
      <c r="O430" t="str">
        <f t="shared" si="13"/>
        <v>PG2NSSC0523</v>
      </c>
    </row>
    <row r="431" spans="2:15" x14ac:dyDescent="0.35">
      <c r="B431" s="84" t="s">
        <v>38</v>
      </c>
      <c r="C431" s="86" t="s">
        <v>492</v>
      </c>
      <c r="D431">
        <v>9.8000000000000007</v>
      </c>
      <c r="E431">
        <v>7.57</v>
      </c>
      <c r="F431">
        <v>7.57</v>
      </c>
      <c r="G431" t="s">
        <v>37</v>
      </c>
      <c r="H431" s="87">
        <v>45064</v>
      </c>
      <c r="I431" s="87">
        <v>45069</v>
      </c>
      <c r="L431" s="37">
        <f>IF(G431="NSFC",F431*'Master Pengamatan'!$H$14,F430*'Master Pengamatan'!$H$15)</f>
        <v>171774.81481481483</v>
      </c>
      <c r="M431" s="37">
        <f t="shared" si="14"/>
        <v>171774.81481481483</v>
      </c>
      <c r="O431" t="str">
        <f t="shared" si="13"/>
        <v>PG2NSSC0523</v>
      </c>
    </row>
    <row r="432" spans="2:15" x14ac:dyDescent="0.35">
      <c r="B432" s="84" t="s">
        <v>38</v>
      </c>
      <c r="C432" s="86" t="s">
        <v>493</v>
      </c>
      <c r="D432">
        <v>9.6300000000000008</v>
      </c>
      <c r="E432">
        <v>7.49</v>
      </c>
      <c r="F432">
        <v>7.49</v>
      </c>
      <c r="G432" t="s">
        <v>34</v>
      </c>
      <c r="H432" s="87">
        <v>45067</v>
      </c>
      <c r="I432" s="87">
        <v>45072</v>
      </c>
      <c r="L432" s="37">
        <f>IF(G432="NSFC",F432*'Master Pengamatan'!$H$14,F431*'Master Pengamatan'!$H$15)</f>
        <v>486156.48148148158</v>
      </c>
      <c r="M432" s="37">
        <f t="shared" si="14"/>
        <v>486156.48148148158</v>
      </c>
      <c r="O432" t="str">
        <f t="shared" si="13"/>
        <v>PG2NSFC0523</v>
      </c>
    </row>
    <row r="433" spans="2:15" x14ac:dyDescent="0.35">
      <c r="B433" s="84" t="s">
        <v>38</v>
      </c>
      <c r="C433" s="86" t="s">
        <v>494</v>
      </c>
      <c r="D433">
        <v>17.579999999999998</v>
      </c>
      <c r="E433">
        <v>13.95</v>
      </c>
      <c r="F433">
        <v>13.95</v>
      </c>
      <c r="G433" t="s">
        <v>34</v>
      </c>
      <c r="H433" s="87">
        <v>45068</v>
      </c>
      <c r="I433" s="87">
        <v>45073</v>
      </c>
      <c r="L433" s="37">
        <f>IF(G433="NSFC",F433*'Master Pengamatan'!$H$14,F432*'Master Pengamatan'!$H$15)</f>
        <v>905458.33333333337</v>
      </c>
      <c r="M433" s="37">
        <f t="shared" si="14"/>
        <v>905458.33333333337</v>
      </c>
      <c r="O433" t="str">
        <f t="shared" si="13"/>
        <v>PG2NSFC0523</v>
      </c>
    </row>
    <row r="434" spans="2:15" x14ac:dyDescent="0.35">
      <c r="B434" s="84" t="s">
        <v>38</v>
      </c>
      <c r="C434" s="86" t="s">
        <v>495</v>
      </c>
      <c r="D434">
        <v>10.58</v>
      </c>
      <c r="E434">
        <v>8.52</v>
      </c>
      <c r="F434">
        <v>8.52</v>
      </c>
      <c r="G434" t="s">
        <v>37</v>
      </c>
      <c r="H434" s="87">
        <v>45069</v>
      </c>
      <c r="I434" s="87">
        <v>45074</v>
      </c>
      <c r="L434" s="37">
        <f>IF(G434="NSFC",F434*'Master Pengamatan'!$H$14,F433*'Master Pengamatan'!$H$15)</f>
        <v>417466.66666666669</v>
      </c>
      <c r="M434" s="37">
        <f t="shared" si="14"/>
        <v>417466.66666666669</v>
      </c>
      <c r="O434" t="str">
        <f t="shared" si="13"/>
        <v>PG2NSSC0523</v>
      </c>
    </row>
    <row r="435" spans="2:15" x14ac:dyDescent="0.35">
      <c r="B435" s="84" t="s">
        <v>38</v>
      </c>
      <c r="C435" s="86" t="s">
        <v>496</v>
      </c>
      <c r="D435">
        <v>12.15</v>
      </c>
      <c r="E435">
        <v>9.65</v>
      </c>
      <c r="F435">
        <v>9.65</v>
      </c>
      <c r="G435" t="s">
        <v>37</v>
      </c>
      <c r="H435" s="87">
        <v>45069</v>
      </c>
      <c r="I435" s="87">
        <v>45074</v>
      </c>
      <c r="L435" s="37">
        <f>IF(G435="NSFC",F435*'Master Pengamatan'!$H$14,F434*'Master Pengamatan'!$H$15)</f>
        <v>254968.88888888888</v>
      </c>
      <c r="M435" s="37">
        <f t="shared" si="14"/>
        <v>254968.88888888888</v>
      </c>
      <c r="O435" t="str">
        <f t="shared" si="13"/>
        <v>PG2NSSC0523</v>
      </c>
    </row>
    <row r="436" spans="2:15" x14ac:dyDescent="0.35">
      <c r="B436" s="84" t="s">
        <v>38</v>
      </c>
      <c r="C436" s="86" t="s">
        <v>497</v>
      </c>
      <c r="D436">
        <v>14.09</v>
      </c>
      <c r="E436">
        <v>10.91</v>
      </c>
      <c r="F436">
        <v>10.91</v>
      </c>
      <c r="G436" t="s">
        <v>34</v>
      </c>
      <c r="H436" s="87">
        <v>45070</v>
      </c>
      <c r="I436" s="87">
        <v>45075</v>
      </c>
      <c r="L436" s="37">
        <f>IF(G436="NSFC",F436*'Master Pengamatan'!$H$14,F435*'Master Pengamatan'!$H$15)</f>
        <v>708139.81481481495</v>
      </c>
      <c r="M436" s="37">
        <f t="shared" si="14"/>
        <v>708139.81481481495</v>
      </c>
      <c r="O436" t="str">
        <f t="shared" si="13"/>
        <v>PG2NSFC0523</v>
      </c>
    </row>
    <row r="437" spans="2:15" x14ac:dyDescent="0.35">
      <c r="B437" s="84" t="s">
        <v>38</v>
      </c>
      <c r="C437" s="86" t="s">
        <v>498</v>
      </c>
      <c r="D437">
        <v>19.12</v>
      </c>
      <c r="E437">
        <v>15.28</v>
      </c>
      <c r="F437">
        <v>15.28</v>
      </c>
      <c r="G437" t="s">
        <v>37</v>
      </c>
      <c r="H437" s="87">
        <v>45070</v>
      </c>
      <c r="I437" s="87">
        <v>45075</v>
      </c>
      <c r="L437" s="37">
        <f>IF(G437="NSFC",F437*'Master Pengamatan'!$H$14,F436*'Master Pengamatan'!$H$15)</f>
        <v>326491.85185185185</v>
      </c>
      <c r="M437" s="37">
        <f t="shared" si="14"/>
        <v>326491.85185185185</v>
      </c>
      <c r="O437" t="str">
        <f t="shared" si="13"/>
        <v>PG2NSSC0523</v>
      </c>
    </row>
    <row r="438" spans="2:15" x14ac:dyDescent="0.35">
      <c r="B438" s="84" t="s">
        <v>38</v>
      </c>
      <c r="C438" s="86" t="s">
        <v>499</v>
      </c>
      <c r="D438">
        <v>14.36</v>
      </c>
      <c r="E438">
        <v>11.46</v>
      </c>
      <c r="F438">
        <v>11.46</v>
      </c>
      <c r="G438" t="s">
        <v>34</v>
      </c>
      <c r="H438" s="87">
        <v>45072</v>
      </c>
      <c r="I438" s="87">
        <v>45077</v>
      </c>
      <c r="L438" s="37">
        <f>IF(G438="NSFC",F438*'Master Pengamatan'!$H$14,F437*'Master Pengamatan'!$H$15)</f>
        <v>743838.88888888899</v>
      </c>
      <c r="M438" s="37">
        <f t="shared" si="14"/>
        <v>743838.88888888899</v>
      </c>
      <c r="O438" t="str">
        <f t="shared" si="13"/>
        <v>PG2NSFC0523</v>
      </c>
    </row>
    <row r="439" spans="2:15" x14ac:dyDescent="0.35">
      <c r="B439" s="84" t="s">
        <v>38</v>
      </c>
      <c r="C439" s="86" t="s">
        <v>500</v>
      </c>
      <c r="D439">
        <v>16.22</v>
      </c>
      <c r="E439">
        <v>12.77</v>
      </c>
      <c r="F439">
        <v>12.77</v>
      </c>
      <c r="G439" t="s">
        <v>34</v>
      </c>
      <c r="H439" s="87">
        <v>45072</v>
      </c>
      <c r="I439" s="87">
        <v>45077</v>
      </c>
      <c r="L439" s="37">
        <f>IF(G439="NSFC",F439*'Master Pengamatan'!$H$14,F438*'Master Pengamatan'!$H$15)</f>
        <v>828867.5925925927</v>
      </c>
      <c r="M439" s="37">
        <f t="shared" si="14"/>
        <v>828867.5925925927</v>
      </c>
      <c r="O439" t="str">
        <f t="shared" si="13"/>
        <v>PG2NSFC0523</v>
      </c>
    </row>
    <row r="440" spans="2:15" x14ac:dyDescent="0.35">
      <c r="B440" s="84" t="s">
        <v>38</v>
      </c>
      <c r="C440" s="86" t="s">
        <v>501</v>
      </c>
      <c r="D440">
        <v>12.77</v>
      </c>
      <c r="E440">
        <v>9.83</v>
      </c>
      <c r="F440">
        <v>9.83</v>
      </c>
      <c r="G440" t="s">
        <v>34</v>
      </c>
      <c r="H440" s="87">
        <v>45072</v>
      </c>
      <c r="I440" s="87">
        <v>45077</v>
      </c>
      <c r="L440" s="37">
        <f>IF(G440="NSFC",F440*'Master Pengamatan'!$H$14,F439*'Master Pengamatan'!$H$15)</f>
        <v>638039.81481481495</v>
      </c>
      <c r="M440" s="37">
        <f t="shared" si="14"/>
        <v>638039.81481481495</v>
      </c>
      <c r="O440" t="str">
        <f t="shared" si="13"/>
        <v>PG2NSFC0523</v>
      </c>
    </row>
    <row r="441" spans="2:15" x14ac:dyDescent="0.35">
      <c r="B441" s="84" t="s">
        <v>38</v>
      </c>
      <c r="C441" s="86" t="s">
        <v>502</v>
      </c>
      <c r="D441">
        <v>17.5</v>
      </c>
      <c r="E441">
        <v>13.69</v>
      </c>
      <c r="F441">
        <v>13.69</v>
      </c>
      <c r="G441" t="s">
        <v>34</v>
      </c>
      <c r="H441" s="87">
        <v>45072</v>
      </c>
      <c r="I441" s="87">
        <v>45077</v>
      </c>
      <c r="L441" s="37">
        <f>IF(G441="NSFC",F441*'Master Pengamatan'!$H$14,F440*'Master Pengamatan'!$H$15)</f>
        <v>888582.40740740753</v>
      </c>
      <c r="M441" s="37">
        <f t="shared" si="14"/>
        <v>888582.40740740753</v>
      </c>
      <c r="O441" t="str">
        <f t="shared" si="13"/>
        <v>PG2NSFC0523</v>
      </c>
    </row>
    <row r="442" spans="2:15" x14ac:dyDescent="0.35">
      <c r="B442" s="84" t="s">
        <v>38</v>
      </c>
      <c r="C442" s="86" t="s">
        <v>503</v>
      </c>
      <c r="D442">
        <v>10.17</v>
      </c>
      <c r="E442">
        <v>7.68</v>
      </c>
      <c r="F442">
        <v>7.68</v>
      </c>
      <c r="G442" t="s">
        <v>34</v>
      </c>
      <c r="H442" s="87">
        <v>45072</v>
      </c>
      <c r="I442" s="87">
        <v>45077</v>
      </c>
      <c r="L442" s="37">
        <f>IF(G442="NSFC",F442*'Master Pengamatan'!$H$14,F441*'Master Pengamatan'!$H$15)</f>
        <v>498488.88888888893</v>
      </c>
      <c r="M442" s="37">
        <f t="shared" si="14"/>
        <v>498488.88888888893</v>
      </c>
      <c r="O442" t="str">
        <f t="shared" si="13"/>
        <v>PG2NSFC0523</v>
      </c>
    </row>
    <row r="443" spans="2:15" x14ac:dyDescent="0.35">
      <c r="B443" s="84" t="s">
        <v>38</v>
      </c>
      <c r="C443" s="86" t="s">
        <v>504</v>
      </c>
      <c r="D443">
        <v>9.4</v>
      </c>
      <c r="E443">
        <v>7.36</v>
      </c>
      <c r="F443">
        <v>7.36</v>
      </c>
      <c r="G443" t="s">
        <v>34</v>
      </c>
      <c r="H443" s="87">
        <v>45074</v>
      </c>
      <c r="I443" s="87">
        <v>45079</v>
      </c>
      <c r="L443" s="37">
        <f>IF(G443="NSFC",F443*'Master Pengamatan'!$H$14,F442*'Master Pengamatan'!$H$15)</f>
        <v>477718.5185185186</v>
      </c>
      <c r="M443" s="37">
        <f t="shared" si="14"/>
        <v>477718.5185185186</v>
      </c>
      <c r="O443" t="str">
        <f t="shared" si="13"/>
        <v>PG2NSFC0523</v>
      </c>
    </row>
    <row r="444" spans="2:15" x14ac:dyDescent="0.35">
      <c r="B444" s="84" t="s">
        <v>38</v>
      </c>
      <c r="C444" s="86" t="s">
        <v>505</v>
      </c>
      <c r="D444">
        <v>7.71</v>
      </c>
      <c r="E444">
        <v>6.06</v>
      </c>
      <c r="F444">
        <v>6.06</v>
      </c>
      <c r="G444" t="s">
        <v>37</v>
      </c>
      <c r="H444" s="87">
        <v>45076</v>
      </c>
      <c r="I444" s="87">
        <v>45081</v>
      </c>
      <c r="L444" s="37">
        <f>IF(G444="NSFC",F444*'Master Pengamatan'!$H$14,F443*'Master Pengamatan'!$H$15)</f>
        <v>220254.81481481483</v>
      </c>
      <c r="M444" s="37">
        <f t="shared" si="14"/>
        <v>220254.81481481483</v>
      </c>
      <c r="O444" t="str">
        <f t="shared" si="13"/>
        <v>PG2NSSC0523</v>
      </c>
    </row>
    <row r="445" spans="2:15" x14ac:dyDescent="0.35">
      <c r="B445" s="84" t="s">
        <v>38</v>
      </c>
      <c r="C445" s="86" t="s">
        <v>506</v>
      </c>
      <c r="D445">
        <v>12.41</v>
      </c>
      <c r="E445">
        <v>10</v>
      </c>
      <c r="F445">
        <v>10</v>
      </c>
      <c r="G445" t="s">
        <v>37</v>
      </c>
      <c r="H445" s="87">
        <v>45076</v>
      </c>
      <c r="I445" s="87">
        <v>45081</v>
      </c>
      <c r="L445" s="37">
        <f>IF(G445="NSFC",F445*'Master Pengamatan'!$H$14,F444*'Master Pengamatan'!$H$15)</f>
        <v>181351.11111111109</v>
      </c>
      <c r="M445" s="37">
        <f t="shared" si="14"/>
        <v>181351.11111111109</v>
      </c>
      <c r="O445" t="str">
        <f t="shared" si="13"/>
        <v>PG2NSSC0523</v>
      </c>
    </row>
    <row r="446" spans="2:15" x14ac:dyDescent="0.35">
      <c r="B446" s="84" t="s">
        <v>38</v>
      </c>
      <c r="C446" s="86" t="s">
        <v>507</v>
      </c>
      <c r="D446">
        <v>13.78</v>
      </c>
      <c r="E446">
        <v>10.71</v>
      </c>
      <c r="F446">
        <v>10.71</v>
      </c>
      <c r="G446" t="s">
        <v>34</v>
      </c>
      <c r="H446" s="87">
        <v>45078</v>
      </c>
      <c r="I446" s="87">
        <v>45083</v>
      </c>
      <c r="L446" s="37">
        <f>IF(G446="NSFC",F446*'Master Pengamatan'!$H$14,F445*'Master Pengamatan'!$H$15)</f>
        <v>695158.33333333349</v>
      </c>
      <c r="M446" s="37">
        <f t="shared" si="14"/>
        <v>695158.33333333349</v>
      </c>
      <c r="O446" t="str">
        <f t="shared" si="13"/>
        <v>PG2NSFC0623</v>
      </c>
    </row>
    <row r="447" spans="2:15" x14ac:dyDescent="0.35">
      <c r="B447" s="84" t="s">
        <v>38</v>
      </c>
      <c r="C447" s="86" t="s">
        <v>508</v>
      </c>
      <c r="D447">
        <v>13.08</v>
      </c>
      <c r="E447">
        <v>10.19</v>
      </c>
      <c r="F447">
        <v>10.19</v>
      </c>
      <c r="G447" t="s">
        <v>34</v>
      </c>
      <c r="H447" s="87">
        <v>45080</v>
      </c>
      <c r="I447" s="87">
        <v>45085</v>
      </c>
      <c r="L447" s="37">
        <f>IF(G447="NSFC",F447*'Master Pengamatan'!$H$14,F446*'Master Pengamatan'!$H$15)</f>
        <v>661406.48148148158</v>
      </c>
      <c r="M447" s="37">
        <f t="shared" si="14"/>
        <v>661406.48148148158</v>
      </c>
      <c r="O447" t="str">
        <f t="shared" si="13"/>
        <v>PG2NSFC0623</v>
      </c>
    </row>
    <row r="448" spans="2:15" x14ac:dyDescent="0.35">
      <c r="B448" s="84" t="s">
        <v>38</v>
      </c>
      <c r="C448" s="86" t="s">
        <v>509</v>
      </c>
      <c r="D448">
        <v>8.14</v>
      </c>
      <c r="E448">
        <v>6.4</v>
      </c>
      <c r="F448">
        <v>6.4</v>
      </c>
      <c r="G448" t="s">
        <v>34</v>
      </c>
      <c r="H448" s="87">
        <v>45080</v>
      </c>
      <c r="I448" s="87">
        <v>45085</v>
      </c>
      <c r="L448" s="37">
        <f>IF(G448="NSFC",F448*'Master Pengamatan'!$H$14,F447*'Master Pengamatan'!$H$15)</f>
        <v>415407.40740740747</v>
      </c>
      <c r="M448" s="37">
        <f t="shared" si="14"/>
        <v>415407.40740740747</v>
      </c>
      <c r="O448" t="str">
        <f t="shared" si="13"/>
        <v>PG2NSFC0623</v>
      </c>
    </row>
    <row r="449" spans="2:15" x14ac:dyDescent="0.35">
      <c r="B449" s="84" t="s">
        <v>38</v>
      </c>
      <c r="C449" s="86" t="s">
        <v>510</v>
      </c>
      <c r="D449">
        <v>8.02</v>
      </c>
      <c r="E449">
        <v>6.41</v>
      </c>
      <c r="F449">
        <v>6.41</v>
      </c>
      <c r="G449" t="s">
        <v>37</v>
      </c>
      <c r="H449" s="87">
        <v>45080</v>
      </c>
      <c r="I449" s="87">
        <v>45085</v>
      </c>
      <c r="L449" s="37">
        <f>IF(G449="NSFC",F449*'Master Pengamatan'!$H$14,F448*'Master Pengamatan'!$H$15)</f>
        <v>191525.92592592596</v>
      </c>
      <c r="M449" s="37">
        <f t="shared" si="14"/>
        <v>191525.92592592596</v>
      </c>
      <c r="O449" t="str">
        <f t="shared" si="13"/>
        <v>PG2NSSC0623</v>
      </c>
    </row>
    <row r="450" spans="2:15" x14ac:dyDescent="0.35">
      <c r="B450" s="84" t="s">
        <v>38</v>
      </c>
      <c r="C450" s="86" t="s">
        <v>511</v>
      </c>
      <c r="D450">
        <v>14.37</v>
      </c>
      <c r="E450">
        <v>11.35</v>
      </c>
      <c r="F450">
        <v>11.35</v>
      </c>
      <c r="G450" t="s">
        <v>34</v>
      </c>
      <c r="H450" s="87">
        <v>45082</v>
      </c>
      <c r="I450" s="87">
        <v>45087</v>
      </c>
      <c r="L450" s="37">
        <f>IF(G450="NSFC",F450*'Master Pengamatan'!$H$14,F449*'Master Pengamatan'!$H$15)</f>
        <v>736699.07407407416</v>
      </c>
      <c r="M450" s="37">
        <f t="shared" si="14"/>
        <v>736699.07407407416</v>
      </c>
      <c r="O450" t="str">
        <f t="shared" si="13"/>
        <v>PG2NSFC0623</v>
      </c>
    </row>
    <row r="451" spans="2:15" x14ac:dyDescent="0.35">
      <c r="B451" s="84" t="s">
        <v>38</v>
      </c>
      <c r="C451" s="86" t="s">
        <v>512</v>
      </c>
      <c r="D451">
        <v>8.1</v>
      </c>
      <c r="E451">
        <v>6.39</v>
      </c>
      <c r="F451">
        <v>6.39</v>
      </c>
      <c r="G451" t="s">
        <v>34</v>
      </c>
      <c r="H451" s="87">
        <v>45082</v>
      </c>
      <c r="I451" s="87">
        <v>45087</v>
      </c>
      <c r="L451" s="37">
        <f>IF(G451="NSFC",F451*'Master Pengamatan'!$H$14,F450*'Master Pengamatan'!$H$15)</f>
        <v>414758.33333333337</v>
      </c>
      <c r="M451" s="37">
        <f t="shared" si="14"/>
        <v>414758.33333333337</v>
      </c>
      <c r="O451" t="str">
        <f t="shared" si="13"/>
        <v>PG2NSFC0623</v>
      </c>
    </row>
    <row r="452" spans="2:15" x14ac:dyDescent="0.35">
      <c r="B452" s="84" t="s">
        <v>38</v>
      </c>
      <c r="C452" s="86" t="s">
        <v>513</v>
      </c>
      <c r="D452">
        <v>16.97</v>
      </c>
      <c r="E452">
        <v>13.8</v>
      </c>
      <c r="F452">
        <v>13.8</v>
      </c>
      <c r="G452" t="s">
        <v>37</v>
      </c>
      <c r="H452" s="87">
        <v>45083</v>
      </c>
      <c r="I452" s="87">
        <v>45088</v>
      </c>
      <c r="L452" s="37">
        <f>IF(G452="NSFC",F452*'Master Pengamatan'!$H$14,F451*'Master Pengamatan'!$H$15)</f>
        <v>191226.66666666666</v>
      </c>
      <c r="M452" s="37">
        <f t="shared" si="14"/>
        <v>191226.66666666666</v>
      </c>
      <c r="O452" t="str">
        <f t="shared" si="13"/>
        <v>PG2NSSC0623</v>
      </c>
    </row>
    <row r="453" spans="2:15" x14ac:dyDescent="0.35">
      <c r="B453" s="84" t="s">
        <v>38</v>
      </c>
      <c r="C453" s="86" t="s">
        <v>514</v>
      </c>
      <c r="D453">
        <v>21.09</v>
      </c>
      <c r="E453">
        <v>16.850000000000001</v>
      </c>
      <c r="F453">
        <v>16.850000000000001</v>
      </c>
      <c r="G453" t="s">
        <v>37</v>
      </c>
      <c r="H453" s="87">
        <v>45085</v>
      </c>
      <c r="I453" s="87">
        <v>45090</v>
      </c>
      <c r="L453" s="37">
        <f>IF(G453="NSFC",F453*'Master Pengamatan'!$H$14,F452*'Master Pengamatan'!$H$15)</f>
        <v>412977.77777777781</v>
      </c>
      <c r="M453" s="37">
        <f t="shared" si="14"/>
        <v>412977.77777777781</v>
      </c>
      <c r="O453" t="str">
        <f t="shared" si="13"/>
        <v>PG2NSSC0623</v>
      </c>
    </row>
    <row r="454" spans="2:15" x14ac:dyDescent="0.35">
      <c r="B454" s="84" t="s">
        <v>38</v>
      </c>
      <c r="C454" s="86" t="s">
        <v>515</v>
      </c>
      <c r="D454">
        <v>12.51</v>
      </c>
      <c r="E454">
        <v>9.76</v>
      </c>
      <c r="F454">
        <v>9.76</v>
      </c>
      <c r="G454" t="s">
        <v>34</v>
      </c>
      <c r="H454" s="87">
        <v>45086</v>
      </c>
      <c r="I454" s="87">
        <v>45091</v>
      </c>
      <c r="L454" s="37">
        <f>IF(G454="NSFC",F454*'Master Pengamatan'!$H$14,F453*'Master Pengamatan'!$H$15)</f>
        <v>633496.29629629641</v>
      </c>
      <c r="M454" s="37">
        <f t="shared" si="14"/>
        <v>633496.29629629641</v>
      </c>
      <c r="O454" t="str">
        <f t="shared" si="13"/>
        <v>PG2NSFC0623</v>
      </c>
    </row>
    <row r="455" spans="2:15" x14ac:dyDescent="0.35">
      <c r="B455" s="84" t="s">
        <v>38</v>
      </c>
      <c r="C455" s="86" t="s">
        <v>516</v>
      </c>
      <c r="D455">
        <v>13.27</v>
      </c>
      <c r="E455">
        <v>10.42</v>
      </c>
      <c r="F455">
        <v>10.42</v>
      </c>
      <c r="G455" t="s">
        <v>34</v>
      </c>
      <c r="H455" s="87">
        <v>45087</v>
      </c>
      <c r="I455" s="87">
        <v>45092</v>
      </c>
      <c r="L455" s="37">
        <f>IF(G455="NSFC",F455*'Master Pengamatan'!$H$14,F454*'Master Pengamatan'!$H$15)</f>
        <v>676335.18518518528</v>
      </c>
      <c r="M455" s="37">
        <f t="shared" si="14"/>
        <v>676335.18518518528</v>
      </c>
      <c r="O455" t="str">
        <f t="shared" ref="O455:O518" si="15">B455&amp;G455&amp;TEXT(H455,"mmyy")</f>
        <v>PG2NSFC0623</v>
      </c>
    </row>
    <row r="456" spans="2:15" x14ac:dyDescent="0.35">
      <c r="B456" s="84" t="s">
        <v>38</v>
      </c>
      <c r="C456" s="86" t="s">
        <v>517</v>
      </c>
      <c r="D456">
        <v>10.6</v>
      </c>
      <c r="E456">
        <v>8.32</v>
      </c>
      <c r="F456">
        <v>8.32</v>
      </c>
      <c r="G456" t="s">
        <v>34</v>
      </c>
      <c r="H456" s="87">
        <v>45089</v>
      </c>
      <c r="I456" s="87">
        <v>45094</v>
      </c>
      <c r="L456" s="37">
        <f>IF(G456="NSFC",F456*'Master Pengamatan'!$H$14,F455*'Master Pengamatan'!$H$15)</f>
        <v>540029.62962962966</v>
      </c>
      <c r="M456" s="37">
        <f t="shared" si="14"/>
        <v>540029.62962962966</v>
      </c>
      <c r="O456" t="str">
        <f t="shared" si="15"/>
        <v>PG2NSFC0623</v>
      </c>
    </row>
    <row r="457" spans="2:15" x14ac:dyDescent="0.35">
      <c r="B457" s="84" t="s">
        <v>38</v>
      </c>
      <c r="C457" s="86" t="s">
        <v>518</v>
      </c>
      <c r="D457">
        <v>16.12</v>
      </c>
      <c r="E457">
        <v>13.05</v>
      </c>
      <c r="F457">
        <v>13.05</v>
      </c>
      <c r="G457" t="s">
        <v>37</v>
      </c>
      <c r="H457" s="87">
        <v>45090</v>
      </c>
      <c r="I457" s="87">
        <v>45095</v>
      </c>
      <c r="L457" s="37">
        <f>IF(G457="NSFC",F457*'Master Pengamatan'!$H$14,F456*'Master Pengamatan'!$H$15)</f>
        <v>248983.70370370371</v>
      </c>
      <c r="M457" s="37">
        <f t="shared" si="14"/>
        <v>248983.70370370371</v>
      </c>
      <c r="O457" t="str">
        <f t="shared" si="15"/>
        <v>PG2NSSC0623</v>
      </c>
    </row>
    <row r="458" spans="2:15" x14ac:dyDescent="0.35">
      <c r="B458" s="84" t="s">
        <v>38</v>
      </c>
      <c r="C458" s="86" t="s">
        <v>519</v>
      </c>
      <c r="D458">
        <v>10.98</v>
      </c>
      <c r="E458">
        <v>8.6199999999999992</v>
      </c>
      <c r="F458">
        <v>8.6199999999999992</v>
      </c>
      <c r="G458" t="s">
        <v>34</v>
      </c>
      <c r="H458" s="87">
        <v>45091</v>
      </c>
      <c r="I458" s="87">
        <v>45096</v>
      </c>
      <c r="L458" s="37">
        <f>IF(G458="NSFC",F458*'Master Pengamatan'!$H$14,F457*'Master Pengamatan'!$H$15)</f>
        <v>559501.85185185191</v>
      </c>
      <c r="M458" s="37">
        <f t="shared" si="14"/>
        <v>559501.85185185191</v>
      </c>
      <c r="O458" t="str">
        <f t="shared" si="15"/>
        <v>PG2NSFC0623</v>
      </c>
    </row>
    <row r="459" spans="2:15" x14ac:dyDescent="0.35">
      <c r="B459" s="84" t="s">
        <v>38</v>
      </c>
      <c r="C459" s="86" t="s">
        <v>520</v>
      </c>
      <c r="D459">
        <v>8.32</v>
      </c>
      <c r="E459">
        <v>6.5</v>
      </c>
      <c r="F459">
        <v>6.5</v>
      </c>
      <c r="G459" t="s">
        <v>37</v>
      </c>
      <c r="H459" s="87">
        <v>45091</v>
      </c>
      <c r="I459" s="87">
        <v>45096</v>
      </c>
      <c r="L459" s="37">
        <f>IF(G459="NSFC",F459*'Master Pengamatan'!$H$14,F458*'Master Pengamatan'!$H$15)</f>
        <v>257961.48148148146</v>
      </c>
      <c r="M459" s="37">
        <f t="shared" si="14"/>
        <v>257961.48148148146</v>
      </c>
      <c r="O459" t="str">
        <f t="shared" si="15"/>
        <v>PG2NSSC0623</v>
      </c>
    </row>
    <row r="460" spans="2:15" x14ac:dyDescent="0.35">
      <c r="B460" s="84" t="s">
        <v>38</v>
      </c>
      <c r="C460" s="86" t="s">
        <v>521</v>
      </c>
      <c r="D460">
        <v>17.420000000000002</v>
      </c>
      <c r="E460">
        <v>13.93</v>
      </c>
      <c r="F460">
        <v>13.93</v>
      </c>
      <c r="G460" t="s">
        <v>37</v>
      </c>
      <c r="H460" s="87">
        <v>45092</v>
      </c>
      <c r="I460" s="87">
        <v>45097</v>
      </c>
      <c r="L460" s="37">
        <f>IF(G460="NSFC",F460*'Master Pengamatan'!$H$14,F459*'Master Pengamatan'!$H$15)</f>
        <v>194518.51851851854</v>
      </c>
      <c r="M460" s="37">
        <f t="shared" si="14"/>
        <v>194518.51851851854</v>
      </c>
      <c r="O460" t="str">
        <f t="shared" si="15"/>
        <v>PG2NSSC0623</v>
      </c>
    </row>
    <row r="461" spans="2:15" x14ac:dyDescent="0.35">
      <c r="B461" s="84" t="s">
        <v>38</v>
      </c>
      <c r="C461" s="86" t="s">
        <v>522</v>
      </c>
      <c r="D461">
        <v>6.76</v>
      </c>
      <c r="E461">
        <v>5.84</v>
      </c>
      <c r="F461">
        <v>5.84</v>
      </c>
      <c r="G461" t="s">
        <v>34</v>
      </c>
      <c r="H461" s="87">
        <v>45093</v>
      </c>
      <c r="I461" s="87">
        <v>45098</v>
      </c>
      <c r="L461" s="37">
        <f>IF(G461="NSFC",F461*'Master Pengamatan'!$H$14,F460*'Master Pengamatan'!$H$15)</f>
        <v>379059.25925925933</v>
      </c>
      <c r="M461" s="37">
        <f t="shared" si="14"/>
        <v>379059.25925925933</v>
      </c>
      <c r="O461" t="str">
        <f t="shared" si="15"/>
        <v>PG2NSFC0623</v>
      </c>
    </row>
    <row r="462" spans="2:15" x14ac:dyDescent="0.35">
      <c r="B462" s="84" t="s">
        <v>38</v>
      </c>
      <c r="C462" s="86" t="s">
        <v>523</v>
      </c>
      <c r="D462">
        <v>6.67</v>
      </c>
      <c r="E462">
        <v>5.21</v>
      </c>
      <c r="F462">
        <v>5.21</v>
      </c>
      <c r="G462" t="s">
        <v>34</v>
      </c>
      <c r="H462" s="87">
        <v>45093</v>
      </c>
      <c r="I462" s="87">
        <v>45098</v>
      </c>
      <c r="L462" s="37">
        <f>IF(G462="NSFC",F462*'Master Pengamatan'!$H$14,F461*'Master Pengamatan'!$H$15)</f>
        <v>338167.59259259264</v>
      </c>
      <c r="M462" s="37">
        <f t="shared" ref="M462:M525" si="16">SUM(J462:L462)</f>
        <v>338167.59259259264</v>
      </c>
      <c r="O462" t="str">
        <f t="shared" si="15"/>
        <v>PG2NSFC0623</v>
      </c>
    </row>
    <row r="463" spans="2:15" x14ac:dyDescent="0.35">
      <c r="B463" s="84" t="s">
        <v>38</v>
      </c>
      <c r="C463" s="86" t="s">
        <v>524</v>
      </c>
      <c r="D463">
        <v>17.41</v>
      </c>
      <c r="E463">
        <v>13.67</v>
      </c>
      <c r="F463">
        <v>13.67</v>
      </c>
      <c r="G463" t="s">
        <v>34</v>
      </c>
      <c r="H463" s="87">
        <v>45094</v>
      </c>
      <c r="I463" s="87">
        <v>45099</v>
      </c>
      <c r="L463" s="37">
        <f>IF(G463="NSFC",F463*'Master Pengamatan'!$H$14,F462*'Master Pengamatan'!$H$15)</f>
        <v>887284.25925925933</v>
      </c>
      <c r="M463" s="37">
        <f t="shared" si="16"/>
        <v>887284.25925925933</v>
      </c>
      <c r="O463" t="str">
        <f t="shared" si="15"/>
        <v>PG2NSFC0623</v>
      </c>
    </row>
    <row r="464" spans="2:15" x14ac:dyDescent="0.35">
      <c r="B464" s="84" t="s">
        <v>38</v>
      </c>
      <c r="C464" s="86" t="s">
        <v>525</v>
      </c>
      <c r="D464">
        <v>19.399999999999999</v>
      </c>
      <c r="E464">
        <v>15.7</v>
      </c>
      <c r="F464">
        <v>15.7</v>
      </c>
      <c r="G464" t="s">
        <v>37</v>
      </c>
      <c r="H464" s="87">
        <v>45096</v>
      </c>
      <c r="I464" s="87">
        <v>45101</v>
      </c>
      <c r="L464" s="37">
        <f>IF(G464="NSFC",F464*'Master Pengamatan'!$H$14,F463*'Master Pengamatan'!$H$15)</f>
        <v>409087.40740740742</v>
      </c>
      <c r="M464" s="37">
        <f t="shared" si="16"/>
        <v>409087.40740740742</v>
      </c>
      <c r="O464" t="str">
        <f t="shared" si="15"/>
        <v>PG2NSSC0623</v>
      </c>
    </row>
    <row r="465" spans="2:15" x14ac:dyDescent="0.35">
      <c r="B465" s="84" t="s">
        <v>38</v>
      </c>
      <c r="C465" s="86" t="s">
        <v>526</v>
      </c>
      <c r="D465">
        <v>15.99</v>
      </c>
      <c r="E465">
        <v>12.73</v>
      </c>
      <c r="F465">
        <v>12.73</v>
      </c>
      <c r="G465" t="s">
        <v>34</v>
      </c>
      <c r="H465" s="87">
        <v>45097</v>
      </c>
      <c r="I465" s="87">
        <v>45102</v>
      </c>
      <c r="L465" s="37">
        <f>IF(G465="NSFC",F465*'Master Pengamatan'!$H$14,F464*'Master Pengamatan'!$H$15)</f>
        <v>826271.29629629641</v>
      </c>
      <c r="M465" s="37">
        <f t="shared" si="16"/>
        <v>826271.29629629641</v>
      </c>
      <c r="O465" t="str">
        <f t="shared" si="15"/>
        <v>PG2NSFC0623</v>
      </c>
    </row>
    <row r="466" spans="2:15" x14ac:dyDescent="0.35">
      <c r="B466" s="84" t="s">
        <v>38</v>
      </c>
      <c r="C466" s="86" t="s">
        <v>527</v>
      </c>
      <c r="D466">
        <v>12.44</v>
      </c>
      <c r="E466">
        <v>9.69</v>
      </c>
      <c r="F466">
        <v>9.69</v>
      </c>
      <c r="G466" t="s">
        <v>34</v>
      </c>
      <c r="H466" s="87">
        <v>45098</v>
      </c>
      <c r="I466" s="87">
        <v>45103</v>
      </c>
      <c r="L466" s="37">
        <f>IF(G466="NSFC",F466*'Master Pengamatan'!$H$14,F465*'Master Pengamatan'!$H$15)</f>
        <v>628952.77777777787</v>
      </c>
      <c r="M466" s="37">
        <f t="shared" si="16"/>
        <v>628952.77777777787</v>
      </c>
      <c r="O466" t="str">
        <f t="shared" si="15"/>
        <v>PG2NSFC0623</v>
      </c>
    </row>
    <row r="467" spans="2:15" x14ac:dyDescent="0.35">
      <c r="B467" s="84" t="s">
        <v>38</v>
      </c>
      <c r="C467" s="86" t="s">
        <v>528</v>
      </c>
      <c r="D467">
        <v>8.51</v>
      </c>
      <c r="E467">
        <v>6.54</v>
      </c>
      <c r="F467">
        <v>6.54</v>
      </c>
      <c r="G467" t="s">
        <v>34</v>
      </c>
      <c r="H467" s="87">
        <v>45099</v>
      </c>
      <c r="I467" s="87">
        <v>45104</v>
      </c>
      <c r="L467" s="37">
        <f>IF(G467="NSFC",F467*'Master Pengamatan'!$H$14,F466*'Master Pengamatan'!$H$15)</f>
        <v>424494.4444444445</v>
      </c>
      <c r="M467" s="37">
        <f t="shared" si="16"/>
        <v>424494.4444444445</v>
      </c>
      <c r="O467" t="str">
        <f t="shared" si="15"/>
        <v>PG2NSFC0623</v>
      </c>
    </row>
    <row r="468" spans="2:15" x14ac:dyDescent="0.35">
      <c r="B468" s="84" t="s">
        <v>38</v>
      </c>
      <c r="C468" s="86" t="s">
        <v>529</v>
      </c>
      <c r="D468">
        <v>9.7899999999999991</v>
      </c>
      <c r="E468">
        <v>7.81</v>
      </c>
      <c r="F468">
        <v>7.81</v>
      </c>
      <c r="G468" t="s">
        <v>34</v>
      </c>
      <c r="H468" s="87">
        <v>45099</v>
      </c>
      <c r="I468" s="87">
        <v>45104</v>
      </c>
      <c r="L468" s="37">
        <f>IF(G468="NSFC",F468*'Master Pengamatan'!$H$14,F467*'Master Pengamatan'!$H$15)</f>
        <v>506926.85185185191</v>
      </c>
      <c r="M468" s="37">
        <f t="shared" si="16"/>
        <v>506926.85185185191</v>
      </c>
      <c r="O468" t="str">
        <f t="shared" si="15"/>
        <v>PG2NSFC0623</v>
      </c>
    </row>
    <row r="469" spans="2:15" x14ac:dyDescent="0.35">
      <c r="B469" s="84" t="s">
        <v>38</v>
      </c>
      <c r="C469" s="86" t="s">
        <v>530</v>
      </c>
      <c r="D469">
        <v>10.93</v>
      </c>
      <c r="E469">
        <v>8.8800000000000008</v>
      </c>
      <c r="F469">
        <v>8.8800000000000008</v>
      </c>
      <c r="G469" t="s">
        <v>37</v>
      </c>
      <c r="H469" s="87">
        <v>45100</v>
      </c>
      <c r="I469" s="87">
        <v>45105</v>
      </c>
      <c r="L469" s="37">
        <f>IF(G469="NSFC",F469*'Master Pengamatan'!$H$14,F468*'Master Pengamatan'!$H$15)</f>
        <v>233721.48148148149</v>
      </c>
      <c r="M469" s="37">
        <f t="shared" si="16"/>
        <v>233721.48148148149</v>
      </c>
      <c r="O469" t="str">
        <f t="shared" si="15"/>
        <v>PG2NSSC0623</v>
      </c>
    </row>
    <row r="470" spans="2:15" x14ac:dyDescent="0.35">
      <c r="B470" s="84" t="s">
        <v>38</v>
      </c>
      <c r="C470" s="86" t="s">
        <v>531</v>
      </c>
      <c r="D470">
        <v>19.16</v>
      </c>
      <c r="E470">
        <v>15.11</v>
      </c>
      <c r="F470">
        <v>15.11</v>
      </c>
      <c r="G470" t="s">
        <v>34</v>
      </c>
      <c r="H470" s="87">
        <v>45101</v>
      </c>
      <c r="I470" s="87">
        <v>45106</v>
      </c>
      <c r="L470" s="37">
        <f>IF(G470="NSFC",F470*'Master Pengamatan'!$H$14,F469*'Master Pengamatan'!$H$15)</f>
        <v>980750.92592592607</v>
      </c>
      <c r="M470" s="37">
        <f t="shared" si="16"/>
        <v>980750.92592592607</v>
      </c>
      <c r="O470" t="str">
        <f t="shared" si="15"/>
        <v>PG2NSFC0623</v>
      </c>
    </row>
    <row r="471" spans="2:15" x14ac:dyDescent="0.35">
      <c r="B471" s="84" t="s">
        <v>38</v>
      </c>
      <c r="C471" s="86" t="s">
        <v>532</v>
      </c>
      <c r="D471">
        <v>6.09</v>
      </c>
      <c r="E471">
        <v>4.84</v>
      </c>
      <c r="F471">
        <v>4.84</v>
      </c>
      <c r="G471" t="s">
        <v>34</v>
      </c>
      <c r="H471" s="87">
        <v>45103</v>
      </c>
      <c r="I471" s="87">
        <v>45108</v>
      </c>
      <c r="L471" s="37">
        <f>IF(G471="NSFC",F471*'Master Pengamatan'!$H$14,F470*'Master Pengamatan'!$H$15)</f>
        <v>314151.85185185191</v>
      </c>
      <c r="M471" s="37">
        <f t="shared" si="16"/>
        <v>314151.85185185191</v>
      </c>
      <c r="O471" t="str">
        <f t="shared" si="15"/>
        <v>PG2NSFC0623</v>
      </c>
    </row>
    <row r="472" spans="2:15" x14ac:dyDescent="0.35">
      <c r="B472" s="84" t="s">
        <v>38</v>
      </c>
      <c r="C472" s="86" t="s">
        <v>533</v>
      </c>
      <c r="D472">
        <v>11.36</v>
      </c>
      <c r="E472">
        <v>9.1</v>
      </c>
      <c r="F472">
        <v>9.1</v>
      </c>
      <c r="G472" t="s">
        <v>37</v>
      </c>
      <c r="H472" s="87">
        <v>45103</v>
      </c>
      <c r="I472" s="87">
        <v>45108</v>
      </c>
      <c r="L472" s="37">
        <f>IF(G472="NSFC",F472*'Master Pengamatan'!$H$14,F471*'Master Pengamatan'!$H$15)</f>
        <v>144841.48148148149</v>
      </c>
      <c r="M472" s="37">
        <f t="shared" si="16"/>
        <v>144841.48148148149</v>
      </c>
      <c r="O472" t="str">
        <f t="shared" si="15"/>
        <v>PG2NSSC0623</v>
      </c>
    </row>
    <row r="473" spans="2:15" x14ac:dyDescent="0.35">
      <c r="B473" s="84" t="s">
        <v>38</v>
      </c>
      <c r="C473" s="86" t="s">
        <v>534</v>
      </c>
      <c r="D473">
        <v>16.23</v>
      </c>
      <c r="E473">
        <v>12.86</v>
      </c>
      <c r="F473">
        <v>12.86</v>
      </c>
      <c r="G473" t="s">
        <v>34</v>
      </c>
      <c r="H473" s="87">
        <v>45104</v>
      </c>
      <c r="I473" s="87">
        <v>45109</v>
      </c>
      <c r="L473" s="37">
        <f>IF(G473="NSFC",F473*'Master Pengamatan'!$H$14,F472*'Master Pengamatan'!$H$15)</f>
        <v>834709.25925925933</v>
      </c>
      <c r="M473" s="37">
        <f t="shared" si="16"/>
        <v>834709.25925925933</v>
      </c>
      <c r="O473" t="str">
        <f t="shared" si="15"/>
        <v>PG2NSFC0623</v>
      </c>
    </row>
    <row r="474" spans="2:15" x14ac:dyDescent="0.35">
      <c r="B474" s="84" t="s">
        <v>38</v>
      </c>
      <c r="C474" s="86" t="s">
        <v>535</v>
      </c>
      <c r="D474">
        <v>12.73</v>
      </c>
      <c r="E474">
        <v>9.7899999999999991</v>
      </c>
      <c r="F474">
        <v>9.7899999999999991</v>
      </c>
      <c r="G474" t="s">
        <v>34</v>
      </c>
      <c r="H474" s="87">
        <v>45105</v>
      </c>
      <c r="I474" s="87">
        <v>45110</v>
      </c>
      <c r="L474" s="37">
        <f>IF(G474="NSFC",F474*'Master Pengamatan'!$H$14,F473*'Master Pengamatan'!$H$15)</f>
        <v>635443.51851851854</v>
      </c>
      <c r="M474" s="37">
        <f t="shared" si="16"/>
        <v>635443.51851851854</v>
      </c>
      <c r="O474" t="str">
        <f t="shared" si="15"/>
        <v>PG2NSFC0623</v>
      </c>
    </row>
    <row r="475" spans="2:15" x14ac:dyDescent="0.35">
      <c r="B475" s="84" t="s">
        <v>38</v>
      </c>
      <c r="C475" s="86" t="s">
        <v>536</v>
      </c>
      <c r="D475">
        <v>4.57</v>
      </c>
      <c r="E475">
        <v>3.51</v>
      </c>
      <c r="F475">
        <v>3.51</v>
      </c>
      <c r="G475" t="s">
        <v>34</v>
      </c>
      <c r="H475" s="87">
        <v>45105</v>
      </c>
      <c r="I475" s="87">
        <v>45110</v>
      </c>
      <c r="L475" s="37">
        <f>IF(G475="NSFC",F475*'Master Pengamatan'!$H$14,F474*'Master Pengamatan'!$H$15)</f>
        <v>227825.00000000003</v>
      </c>
      <c r="M475" s="37">
        <f t="shared" si="16"/>
        <v>227825.00000000003</v>
      </c>
      <c r="O475" t="str">
        <f t="shared" si="15"/>
        <v>PG2NSFC0623</v>
      </c>
    </row>
    <row r="476" spans="2:15" x14ac:dyDescent="0.35">
      <c r="B476" s="84" t="s">
        <v>38</v>
      </c>
      <c r="C476" s="86" t="s">
        <v>537</v>
      </c>
      <c r="D476">
        <v>12.65</v>
      </c>
      <c r="E476">
        <v>10.31</v>
      </c>
      <c r="F476">
        <v>10.31</v>
      </c>
      <c r="G476" t="s">
        <v>37</v>
      </c>
      <c r="H476" s="87">
        <v>45106</v>
      </c>
      <c r="I476" s="87">
        <v>45111</v>
      </c>
      <c r="L476" s="37">
        <f>IF(G476="NSFC",F476*'Master Pengamatan'!$H$14,F475*'Master Pengamatan'!$H$15)</f>
        <v>105040</v>
      </c>
      <c r="M476" s="37">
        <f t="shared" si="16"/>
        <v>105040</v>
      </c>
      <c r="O476" t="str">
        <f t="shared" si="15"/>
        <v>PG2NSSC0623</v>
      </c>
    </row>
    <row r="477" spans="2:15" x14ac:dyDescent="0.35">
      <c r="B477" s="84" t="s">
        <v>38</v>
      </c>
      <c r="C477" s="86" t="s">
        <v>538</v>
      </c>
      <c r="D477">
        <v>14.35</v>
      </c>
      <c r="E477">
        <v>11.21</v>
      </c>
      <c r="F477">
        <v>11.21</v>
      </c>
      <c r="G477" t="s">
        <v>37</v>
      </c>
      <c r="H477" s="87">
        <v>45107</v>
      </c>
      <c r="I477" s="87">
        <v>45112</v>
      </c>
      <c r="L477" s="37">
        <f>IF(G477="NSFC",F477*'Master Pengamatan'!$H$14,F476*'Master Pengamatan'!$H$15)</f>
        <v>308536.29629629635</v>
      </c>
      <c r="M477" s="37">
        <f t="shared" si="16"/>
        <v>308536.29629629635</v>
      </c>
      <c r="O477" t="str">
        <f t="shared" si="15"/>
        <v>PG2NSSC0623</v>
      </c>
    </row>
    <row r="478" spans="2:15" x14ac:dyDescent="0.35">
      <c r="B478" s="84" t="s">
        <v>38</v>
      </c>
      <c r="C478" s="86" t="s">
        <v>539</v>
      </c>
      <c r="D478">
        <v>17.399999999999999</v>
      </c>
      <c r="E478">
        <v>13.49</v>
      </c>
      <c r="F478">
        <v>13.49</v>
      </c>
      <c r="G478" t="s">
        <v>34</v>
      </c>
      <c r="H478" s="87">
        <v>45108</v>
      </c>
      <c r="I478" s="87">
        <v>45113</v>
      </c>
      <c r="L478" s="37">
        <f>IF(G478="NSFC",F478*'Master Pengamatan'!$H$14,F477*'Master Pengamatan'!$H$15)</f>
        <v>875600.92592592607</v>
      </c>
      <c r="M478" s="37">
        <f t="shared" si="16"/>
        <v>875600.92592592607</v>
      </c>
      <c r="O478" t="str">
        <f t="shared" si="15"/>
        <v>PG2NSFC0723</v>
      </c>
    </row>
    <row r="479" spans="2:15" x14ac:dyDescent="0.35">
      <c r="B479" s="84" t="s">
        <v>38</v>
      </c>
      <c r="C479" s="86" t="s">
        <v>540</v>
      </c>
      <c r="D479">
        <v>20.99</v>
      </c>
      <c r="E479">
        <v>16.399999999999999</v>
      </c>
      <c r="F479">
        <v>16.399999999999999</v>
      </c>
      <c r="G479" t="s">
        <v>34</v>
      </c>
      <c r="H479" s="87">
        <v>45110</v>
      </c>
      <c r="I479" s="87">
        <v>45115</v>
      </c>
      <c r="L479" s="37">
        <f>IF(G479="NSFC",F479*'Master Pengamatan'!$H$14,F478*'Master Pengamatan'!$H$15)</f>
        <v>1064481.4814814816</v>
      </c>
      <c r="M479" s="37">
        <f t="shared" si="16"/>
        <v>1064481.4814814816</v>
      </c>
      <c r="O479" t="str">
        <f t="shared" si="15"/>
        <v>PG2NSFC0723</v>
      </c>
    </row>
    <row r="480" spans="2:15" x14ac:dyDescent="0.35">
      <c r="B480" s="84" t="s">
        <v>38</v>
      </c>
      <c r="C480" s="86" t="s">
        <v>541</v>
      </c>
      <c r="D480">
        <v>14.5</v>
      </c>
      <c r="E480">
        <v>11.82</v>
      </c>
      <c r="F480">
        <v>11.82</v>
      </c>
      <c r="G480" t="s">
        <v>37</v>
      </c>
      <c r="H480" s="87">
        <v>45111</v>
      </c>
      <c r="I480" s="87">
        <v>45116</v>
      </c>
      <c r="L480" s="37">
        <f>IF(G480="NSFC",F480*'Master Pengamatan'!$H$14,F479*'Master Pengamatan'!$H$15)</f>
        <v>490785.18518518517</v>
      </c>
      <c r="M480" s="37">
        <f t="shared" si="16"/>
        <v>490785.18518518517</v>
      </c>
      <c r="O480" t="str">
        <f t="shared" si="15"/>
        <v>PG2NSSC0723</v>
      </c>
    </row>
    <row r="481" spans="2:15" x14ac:dyDescent="0.35">
      <c r="B481" s="84" t="s">
        <v>38</v>
      </c>
      <c r="C481" s="86" t="s">
        <v>542</v>
      </c>
      <c r="D481">
        <v>9.8699999999999992</v>
      </c>
      <c r="E481">
        <v>7.9</v>
      </c>
      <c r="F481">
        <v>7.9</v>
      </c>
      <c r="G481" t="s">
        <v>37</v>
      </c>
      <c r="H481" s="87">
        <v>45112</v>
      </c>
      <c r="I481" s="87">
        <v>45117</v>
      </c>
      <c r="L481" s="37">
        <f>IF(G481="NSFC",F481*'Master Pengamatan'!$H$14,F480*'Master Pengamatan'!$H$15)</f>
        <v>353724.44444444444</v>
      </c>
      <c r="M481" s="37">
        <f t="shared" si="16"/>
        <v>353724.44444444444</v>
      </c>
      <c r="O481" t="str">
        <f t="shared" si="15"/>
        <v>PG2NSSC0723</v>
      </c>
    </row>
    <row r="482" spans="2:15" x14ac:dyDescent="0.35">
      <c r="B482" s="84" t="s">
        <v>38</v>
      </c>
      <c r="C482" s="86" t="s">
        <v>543</v>
      </c>
      <c r="D482">
        <v>8.4700000000000006</v>
      </c>
      <c r="E482">
        <v>6.67</v>
      </c>
      <c r="F482">
        <v>6.67</v>
      </c>
      <c r="G482" t="s">
        <v>37</v>
      </c>
      <c r="H482" s="87">
        <v>45112</v>
      </c>
      <c r="I482" s="87">
        <v>45117</v>
      </c>
      <c r="L482" s="37">
        <f>IF(G482="NSFC",F482*'Master Pengamatan'!$H$14,F481*'Master Pengamatan'!$H$15)</f>
        <v>236414.81481481483</v>
      </c>
      <c r="M482" s="37">
        <f t="shared" si="16"/>
        <v>236414.81481481483</v>
      </c>
      <c r="O482" t="str">
        <f t="shared" si="15"/>
        <v>PG2NSSC0723</v>
      </c>
    </row>
    <row r="483" spans="2:15" x14ac:dyDescent="0.35">
      <c r="B483" s="84" t="s">
        <v>38</v>
      </c>
      <c r="C483" s="86" t="s">
        <v>544</v>
      </c>
      <c r="D483">
        <v>13.49</v>
      </c>
      <c r="E483">
        <v>10.64</v>
      </c>
      <c r="F483">
        <v>10.64</v>
      </c>
      <c r="G483" t="s">
        <v>37</v>
      </c>
      <c r="H483" s="87">
        <v>45113</v>
      </c>
      <c r="I483" s="87">
        <v>45118</v>
      </c>
      <c r="L483" s="37">
        <f>IF(G483="NSFC",F483*'Master Pengamatan'!$H$14,F482*'Master Pengamatan'!$H$15)</f>
        <v>199605.92592592593</v>
      </c>
      <c r="M483" s="37">
        <f t="shared" si="16"/>
        <v>199605.92592592593</v>
      </c>
      <c r="O483" t="str">
        <f t="shared" si="15"/>
        <v>PG2NSSC0723</v>
      </c>
    </row>
    <row r="484" spans="2:15" x14ac:dyDescent="0.35">
      <c r="B484" s="84" t="s">
        <v>38</v>
      </c>
      <c r="C484" s="86" t="s">
        <v>545</v>
      </c>
      <c r="D484">
        <v>9.98</v>
      </c>
      <c r="E484">
        <v>7.94</v>
      </c>
      <c r="F484">
        <v>7.94</v>
      </c>
      <c r="G484" t="s">
        <v>37</v>
      </c>
      <c r="H484" s="87">
        <v>45113</v>
      </c>
      <c r="I484" s="87">
        <v>45118</v>
      </c>
      <c r="L484" s="37">
        <f>IF(G484="NSFC",F484*'Master Pengamatan'!$H$14,F483*'Master Pengamatan'!$H$15)</f>
        <v>318411.85185185185</v>
      </c>
      <c r="M484" s="37">
        <f t="shared" si="16"/>
        <v>318411.85185185185</v>
      </c>
      <c r="O484" t="str">
        <f t="shared" si="15"/>
        <v>PG2NSSC0723</v>
      </c>
    </row>
    <row r="485" spans="2:15" x14ac:dyDescent="0.35">
      <c r="B485" s="84" t="s">
        <v>38</v>
      </c>
      <c r="C485" s="86" t="s">
        <v>546</v>
      </c>
      <c r="D485">
        <v>14.84</v>
      </c>
      <c r="E485">
        <v>11.69</v>
      </c>
      <c r="F485">
        <v>11.69</v>
      </c>
      <c r="G485" t="s">
        <v>34</v>
      </c>
      <c r="H485" s="87">
        <v>45114</v>
      </c>
      <c r="I485" s="87">
        <v>45119</v>
      </c>
      <c r="L485" s="37">
        <f>IF(G485="NSFC",F485*'Master Pengamatan'!$H$14,F484*'Master Pengamatan'!$H$15)</f>
        <v>758767.5925925927</v>
      </c>
      <c r="M485" s="37">
        <f t="shared" si="16"/>
        <v>758767.5925925927</v>
      </c>
      <c r="O485" t="str">
        <f t="shared" si="15"/>
        <v>PG2NSFC0723</v>
      </c>
    </row>
    <row r="486" spans="2:15" x14ac:dyDescent="0.35">
      <c r="B486" s="84" t="s">
        <v>38</v>
      </c>
      <c r="C486" s="86" t="s">
        <v>547</v>
      </c>
      <c r="D486">
        <v>8.61</v>
      </c>
      <c r="E486">
        <v>6.87</v>
      </c>
      <c r="F486">
        <v>6.87</v>
      </c>
      <c r="G486" t="s">
        <v>37</v>
      </c>
      <c r="H486" s="87">
        <v>45115</v>
      </c>
      <c r="I486" s="87">
        <v>45120</v>
      </c>
      <c r="L486" s="37">
        <f>IF(G486="NSFC",F486*'Master Pengamatan'!$H$14,F485*'Master Pengamatan'!$H$15)</f>
        <v>349834.07407407404</v>
      </c>
      <c r="M486" s="37">
        <f t="shared" si="16"/>
        <v>349834.07407407404</v>
      </c>
      <c r="O486" t="str">
        <f t="shared" si="15"/>
        <v>PG2NSSC0723</v>
      </c>
    </row>
    <row r="487" spans="2:15" x14ac:dyDescent="0.35">
      <c r="B487" s="84" t="s">
        <v>38</v>
      </c>
      <c r="C487" s="86" t="s">
        <v>548</v>
      </c>
      <c r="D487">
        <v>11.13</v>
      </c>
      <c r="E487">
        <v>8.75</v>
      </c>
      <c r="F487">
        <v>8.75</v>
      </c>
      <c r="G487" t="s">
        <v>37</v>
      </c>
      <c r="H487" s="87">
        <v>45115</v>
      </c>
      <c r="I487" s="87">
        <v>45120</v>
      </c>
      <c r="L487" s="37">
        <f>IF(G487="NSFC",F487*'Master Pengamatan'!$H$14,F486*'Master Pengamatan'!$H$15)</f>
        <v>205591.11111111112</v>
      </c>
      <c r="M487" s="37">
        <f t="shared" si="16"/>
        <v>205591.11111111112</v>
      </c>
      <c r="O487" t="str">
        <f t="shared" si="15"/>
        <v>PG2NSSC0723</v>
      </c>
    </row>
    <row r="488" spans="2:15" x14ac:dyDescent="0.35">
      <c r="B488" s="84" t="s">
        <v>38</v>
      </c>
      <c r="C488" s="86" t="s">
        <v>549</v>
      </c>
      <c r="D488">
        <v>13</v>
      </c>
      <c r="E488">
        <v>10.119999999999999</v>
      </c>
      <c r="F488">
        <v>10.119999999999999</v>
      </c>
      <c r="G488" t="s">
        <v>37</v>
      </c>
      <c r="H488" s="87">
        <v>45117</v>
      </c>
      <c r="I488" s="87">
        <v>45122</v>
      </c>
      <c r="L488" s="37">
        <f>IF(G488="NSFC",F488*'Master Pengamatan'!$H$14,F487*'Master Pengamatan'!$H$15)</f>
        <v>261851.85185185185</v>
      </c>
      <c r="M488" s="37">
        <f t="shared" si="16"/>
        <v>261851.85185185185</v>
      </c>
      <c r="O488" t="str">
        <f t="shared" si="15"/>
        <v>PG2NSSC0723</v>
      </c>
    </row>
    <row r="489" spans="2:15" x14ac:dyDescent="0.35">
      <c r="B489" s="84" t="s">
        <v>38</v>
      </c>
      <c r="C489" s="86" t="s">
        <v>550</v>
      </c>
      <c r="D489">
        <v>16.059999999999999</v>
      </c>
      <c r="E489">
        <v>12.1</v>
      </c>
      <c r="F489">
        <v>12.1</v>
      </c>
      <c r="G489" t="s">
        <v>34</v>
      </c>
      <c r="H489" s="87">
        <v>45117</v>
      </c>
      <c r="I489" s="87">
        <v>45122</v>
      </c>
      <c r="L489" s="37">
        <f>IF(G489="NSFC",F489*'Master Pengamatan'!$H$14,F488*'Master Pengamatan'!$H$15)</f>
        <v>785379.62962962966</v>
      </c>
      <c r="M489" s="37">
        <f t="shared" si="16"/>
        <v>785379.62962962966</v>
      </c>
      <c r="O489" t="str">
        <f t="shared" si="15"/>
        <v>PG2NSFC0723</v>
      </c>
    </row>
    <row r="490" spans="2:15" x14ac:dyDescent="0.35">
      <c r="B490" s="84" t="s">
        <v>38</v>
      </c>
      <c r="C490" s="86" t="s">
        <v>551</v>
      </c>
      <c r="D490">
        <v>14.96</v>
      </c>
      <c r="E490">
        <v>12.04</v>
      </c>
      <c r="F490">
        <v>12.04</v>
      </c>
      <c r="G490" t="s">
        <v>37</v>
      </c>
      <c r="H490" s="87">
        <v>45119</v>
      </c>
      <c r="I490" s="87">
        <v>45124</v>
      </c>
      <c r="L490" s="37">
        <f>IF(G490="NSFC",F490*'Master Pengamatan'!$H$14,F489*'Master Pengamatan'!$H$15)</f>
        <v>362103.70370370371</v>
      </c>
      <c r="M490" s="37">
        <f t="shared" si="16"/>
        <v>362103.70370370371</v>
      </c>
      <c r="O490" t="str">
        <f t="shared" si="15"/>
        <v>PG2NSSC0723</v>
      </c>
    </row>
    <row r="491" spans="2:15" x14ac:dyDescent="0.35">
      <c r="B491" s="84" t="s">
        <v>38</v>
      </c>
      <c r="C491" s="86" t="s">
        <v>552</v>
      </c>
      <c r="D491">
        <v>11.58</v>
      </c>
      <c r="E491">
        <v>9.2899999999999991</v>
      </c>
      <c r="F491">
        <v>9.2899999999999991</v>
      </c>
      <c r="G491" t="s">
        <v>37</v>
      </c>
      <c r="H491" s="87">
        <v>45120</v>
      </c>
      <c r="I491" s="87">
        <v>45125</v>
      </c>
      <c r="L491" s="37">
        <f>IF(G491="NSFC",F491*'Master Pengamatan'!$H$14,F490*'Master Pengamatan'!$H$15)</f>
        <v>360308.14814814815</v>
      </c>
      <c r="M491" s="37">
        <f t="shared" si="16"/>
        <v>360308.14814814815</v>
      </c>
      <c r="O491" t="str">
        <f t="shared" si="15"/>
        <v>PG2NSSC0723</v>
      </c>
    </row>
    <row r="492" spans="2:15" x14ac:dyDescent="0.35">
      <c r="B492" s="84" t="s">
        <v>38</v>
      </c>
      <c r="C492" s="86" t="s">
        <v>553</v>
      </c>
      <c r="D492">
        <v>19.3</v>
      </c>
      <c r="E492">
        <v>15.49</v>
      </c>
      <c r="F492">
        <v>15.49</v>
      </c>
      <c r="G492" t="s">
        <v>34</v>
      </c>
      <c r="H492" s="87">
        <v>45121</v>
      </c>
      <c r="I492" s="87">
        <v>45126</v>
      </c>
      <c r="L492" s="37">
        <f>IF(G492="NSFC",F492*'Master Pengamatan'!$H$14,F491*'Master Pengamatan'!$H$15)</f>
        <v>1005415.7407407409</v>
      </c>
      <c r="M492" s="37">
        <f t="shared" si="16"/>
        <v>1005415.7407407409</v>
      </c>
      <c r="O492" t="str">
        <f t="shared" si="15"/>
        <v>PG2NSFC0723</v>
      </c>
    </row>
    <row r="493" spans="2:15" x14ac:dyDescent="0.35">
      <c r="B493" s="84" t="s">
        <v>38</v>
      </c>
      <c r="C493" s="86" t="s">
        <v>554</v>
      </c>
      <c r="D493">
        <v>19.739999999999998</v>
      </c>
      <c r="E493">
        <v>15.88</v>
      </c>
      <c r="F493">
        <v>15.88</v>
      </c>
      <c r="G493" t="s">
        <v>34</v>
      </c>
      <c r="H493" s="87">
        <v>45122</v>
      </c>
      <c r="I493" s="87">
        <v>45127</v>
      </c>
      <c r="L493" s="37">
        <f>IF(G493="NSFC",F493*'Master Pengamatan'!$H$14,F492*'Master Pengamatan'!$H$15)</f>
        <v>1030729.6296296298</v>
      </c>
      <c r="M493" s="37">
        <f t="shared" si="16"/>
        <v>1030729.6296296298</v>
      </c>
      <c r="O493" t="str">
        <f t="shared" si="15"/>
        <v>PG2NSFC0723</v>
      </c>
    </row>
    <row r="494" spans="2:15" x14ac:dyDescent="0.35">
      <c r="B494" s="84" t="s">
        <v>38</v>
      </c>
      <c r="C494" s="86" t="s">
        <v>555</v>
      </c>
      <c r="D494">
        <v>16.98</v>
      </c>
      <c r="E494">
        <v>13.91</v>
      </c>
      <c r="F494">
        <v>13.91</v>
      </c>
      <c r="G494" t="s">
        <v>37</v>
      </c>
      <c r="H494" s="87">
        <v>45124</v>
      </c>
      <c r="I494" s="87">
        <v>45129</v>
      </c>
      <c r="L494" s="37">
        <f>IF(G494="NSFC",F494*'Master Pengamatan'!$H$14,F493*'Master Pengamatan'!$H$15)</f>
        <v>475223.70370370377</v>
      </c>
      <c r="M494" s="37">
        <f t="shared" si="16"/>
        <v>475223.70370370377</v>
      </c>
      <c r="O494" t="str">
        <f t="shared" si="15"/>
        <v>PG2NSSC0723</v>
      </c>
    </row>
    <row r="495" spans="2:15" x14ac:dyDescent="0.35">
      <c r="B495" s="84" t="s">
        <v>38</v>
      </c>
      <c r="C495" s="86" t="s">
        <v>556</v>
      </c>
      <c r="D495">
        <v>5.79</v>
      </c>
      <c r="E495">
        <v>4.6100000000000003</v>
      </c>
      <c r="F495">
        <v>4.6100000000000003</v>
      </c>
      <c r="G495" t="s">
        <v>37</v>
      </c>
      <c r="H495" s="87">
        <v>45124</v>
      </c>
      <c r="I495" s="87">
        <v>45129</v>
      </c>
      <c r="L495" s="37">
        <f>IF(G495="NSFC",F495*'Master Pengamatan'!$H$14,F494*'Master Pengamatan'!$H$15)</f>
        <v>416269.62962962966</v>
      </c>
      <c r="M495" s="37">
        <f t="shared" si="16"/>
        <v>416269.62962962966</v>
      </c>
      <c r="O495" t="str">
        <f t="shared" si="15"/>
        <v>PG2NSSC0723</v>
      </c>
    </row>
    <row r="496" spans="2:15" x14ac:dyDescent="0.35">
      <c r="B496" s="84" t="s">
        <v>38</v>
      </c>
      <c r="C496" s="86" t="s">
        <v>557</v>
      </c>
      <c r="D496">
        <v>12.06</v>
      </c>
      <c r="E496">
        <v>9.48</v>
      </c>
      <c r="F496">
        <v>9.48</v>
      </c>
      <c r="G496" t="s">
        <v>34</v>
      </c>
      <c r="H496" s="87">
        <v>45125</v>
      </c>
      <c r="I496" s="87">
        <v>45130</v>
      </c>
      <c r="L496" s="37">
        <f>IF(G496="NSFC",F496*'Master Pengamatan'!$H$14,F495*'Master Pengamatan'!$H$15)</f>
        <v>615322.22222222236</v>
      </c>
      <c r="M496" s="37">
        <f t="shared" si="16"/>
        <v>615322.22222222236</v>
      </c>
      <c r="O496" t="str">
        <f t="shared" si="15"/>
        <v>PG2NSFC0723</v>
      </c>
    </row>
    <row r="497" spans="2:15" x14ac:dyDescent="0.35">
      <c r="B497" s="84" t="s">
        <v>38</v>
      </c>
      <c r="C497" s="86" t="s">
        <v>558</v>
      </c>
      <c r="D497">
        <v>7.95</v>
      </c>
      <c r="E497">
        <v>6.52</v>
      </c>
      <c r="F497">
        <v>6.52</v>
      </c>
      <c r="G497" t="s">
        <v>37</v>
      </c>
      <c r="H497" s="87">
        <v>45127</v>
      </c>
      <c r="I497" s="87">
        <v>45132</v>
      </c>
      <c r="L497" s="37">
        <f>IF(G497="NSFC",F497*'Master Pengamatan'!$H$14,F496*'Master Pengamatan'!$H$15)</f>
        <v>283697.77777777781</v>
      </c>
      <c r="M497" s="37">
        <f t="shared" si="16"/>
        <v>283697.77777777781</v>
      </c>
      <c r="O497" t="str">
        <f t="shared" si="15"/>
        <v>PG2NSSC0723</v>
      </c>
    </row>
    <row r="498" spans="2:15" x14ac:dyDescent="0.35">
      <c r="B498" s="84" t="s">
        <v>38</v>
      </c>
      <c r="C498" s="86" t="s">
        <v>559</v>
      </c>
      <c r="D498">
        <v>10.1</v>
      </c>
      <c r="E498">
        <v>7.89</v>
      </c>
      <c r="F498">
        <v>7.89</v>
      </c>
      <c r="G498" t="s">
        <v>34</v>
      </c>
      <c r="H498" s="87">
        <v>45128</v>
      </c>
      <c r="I498" s="87">
        <v>45133</v>
      </c>
      <c r="L498" s="37">
        <f>IF(G498="NSFC",F498*'Master Pengamatan'!$H$14,F497*'Master Pengamatan'!$H$15)</f>
        <v>512119.4444444445</v>
      </c>
      <c r="M498" s="37">
        <f t="shared" si="16"/>
        <v>512119.4444444445</v>
      </c>
      <c r="O498" t="str">
        <f t="shared" si="15"/>
        <v>PG2NSFC0723</v>
      </c>
    </row>
    <row r="499" spans="2:15" x14ac:dyDescent="0.35">
      <c r="B499" s="84" t="s">
        <v>38</v>
      </c>
      <c r="C499" s="86" t="s">
        <v>560</v>
      </c>
      <c r="D499">
        <v>15.96</v>
      </c>
      <c r="E499">
        <v>13.06</v>
      </c>
      <c r="F499">
        <v>13.06</v>
      </c>
      <c r="G499" t="s">
        <v>37</v>
      </c>
      <c r="H499" s="87">
        <v>45129</v>
      </c>
      <c r="I499" s="87">
        <v>45134</v>
      </c>
      <c r="L499" s="37">
        <f>IF(G499="NSFC",F499*'Master Pengamatan'!$H$14,F498*'Master Pengamatan'!$H$15)</f>
        <v>236115.55555555556</v>
      </c>
      <c r="M499" s="37">
        <f t="shared" si="16"/>
        <v>236115.55555555556</v>
      </c>
      <c r="O499" t="str">
        <f t="shared" si="15"/>
        <v>PG2NSSC0723</v>
      </c>
    </row>
    <row r="500" spans="2:15" x14ac:dyDescent="0.35">
      <c r="B500" s="84" t="s">
        <v>38</v>
      </c>
      <c r="C500" s="86" t="s">
        <v>561</v>
      </c>
      <c r="D500">
        <v>17.11</v>
      </c>
      <c r="E500">
        <v>14.08</v>
      </c>
      <c r="F500">
        <v>14.08</v>
      </c>
      <c r="G500" t="s">
        <v>37</v>
      </c>
      <c r="H500" s="87">
        <v>45130</v>
      </c>
      <c r="I500" s="87">
        <v>45135</v>
      </c>
      <c r="L500" s="37">
        <f>IF(G500="NSFC",F500*'Master Pengamatan'!$H$14,F499*'Master Pengamatan'!$H$15)</f>
        <v>390832.59259259264</v>
      </c>
      <c r="M500" s="37">
        <f t="shared" si="16"/>
        <v>390832.59259259264</v>
      </c>
      <c r="O500" t="str">
        <f t="shared" si="15"/>
        <v>PG2NSSC0723</v>
      </c>
    </row>
    <row r="501" spans="2:15" x14ac:dyDescent="0.35">
      <c r="B501" s="84" t="s">
        <v>38</v>
      </c>
      <c r="C501" s="86" t="s">
        <v>562</v>
      </c>
      <c r="D501">
        <v>9.9600000000000009</v>
      </c>
      <c r="E501">
        <v>7.9</v>
      </c>
      <c r="F501">
        <v>7.9</v>
      </c>
      <c r="G501" t="s">
        <v>34</v>
      </c>
      <c r="H501" s="87">
        <v>45132</v>
      </c>
      <c r="I501" s="87">
        <v>45137</v>
      </c>
      <c r="L501" s="37">
        <f>IF(G501="NSFC",F501*'Master Pengamatan'!$H$14,F500*'Master Pengamatan'!$H$15)</f>
        <v>512768.5185185186</v>
      </c>
      <c r="M501" s="37">
        <f t="shared" si="16"/>
        <v>512768.5185185186</v>
      </c>
      <c r="O501" t="str">
        <f t="shared" si="15"/>
        <v>PG2NSFC0723</v>
      </c>
    </row>
    <row r="502" spans="2:15" x14ac:dyDescent="0.35">
      <c r="B502" s="84" t="s">
        <v>38</v>
      </c>
      <c r="C502" s="86" t="s">
        <v>563</v>
      </c>
      <c r="D502">
        <v>4.72</v>
      </c>
      <c r="E502">
        <v>3.63</v>
      </c>
      <c r="F502">
        <v>3.63</v>
      </c>
      <c r="G502" t="s">
        <v>34</v>
      </c>
      <c r="H502" s="87">
        <v>45132</v>
      </c>
      <c r="I502" s="87">
        <v>45137</v>
      </c>
      <c r="L502" s="37">
        <f>IF(G502="NSFC",F502*'Master Pengamatan'!$H$14,F501*'Master Pengamatan'!$H$15)</f>
        <v>235613.88888888891</v>
      </c>
      <c r="M502" s="37">
        <f t="shared" si="16"/>
        <v>235613.88888888891</v>
      </c>
      <c r="O502" t="str">
        <f t="shared" si="15"/>
        <v>PG2NSFC0723</v>
      </c>
    </row>
    <row r="503" spans="2:15" x14ac:dyDescent="0.35">
      <c r="B503" s="84" t="s">
        <v>38</v>
      </c>
      <c r="C503" s="86" t="s">
        <v>564</v>
      </c>
      <c r="D503">
        <v>11.37</v>
      </c>
      <c r="E503">
        <v>9.25</v>
      </c>
      <c r="F503">
        <v>9.25</v>
      </c>
      <c r="G503" t="s">
        <v>37</v>
      </c>
      <c r="H503" s="87">
        <v>45133</v>
      </c>
      <c r="I503" s="87">
        <v>45138</v>
      </c>
      <c r="L503" s="37">
        <f>IF(G503="NSFC",F503*'Master Pengamatan'!$H$14,F502*'Master Pengamatan'!$H$15)</f>
        <v>108631.11111111111</v>
      </c>
      <c r="M503" s="37">
        <f t="shared" si="16"/>
        <v>108631.11111111111</v>
      </c>
      <c r="O503" t="str">
        <f t="shared" si="15"/>
        <v>PG2NSSC0723</v>
      </c>
    </row>
    <row r="504" spans="2:15" x14ac:dyDescent="0.35">
      <c r="B504" s="84" t="s">
        <v>38</v>
      </c>
      <c r="C504" s="86" t="s">
        <v>565</v>
      </c>
      <c r="D504">
        <v>12.96</v>
      </c>
      <c r="E504">
        <v>10.64</v>
      </c>
      <c r="F504">
        <v>10.64</v>
      </c>
      <c r="G504" t="s">
        <v>37</v>
      </c>
      <c r="H504" s="87">
        <v>45134</v>
      </c>
      <c r="I504" s="87">
        <v>45139</v>
      </c>
      <c r="L504" s="37">
        <f>IF(G504="NSFC",F504*'Master Pengamatan'!$H$14,F503*'Master Pengamatan'!$H$15)</f>
        <v>276814.81481481483</v>
      </c>
      <c r="M504" s="37">
        <f t="shared" si="16"/>
        <v>276814.81481481483</v>
      </c>
      <c r="O504" t="str">
        <f t="shared" si="15"/>
        <v>PG2NSSC0723</v>
      </c>
    </row>
    <row r="505" spans="2:15" x14ac:dyDescent="0.35">
      <c r="B505" s="84" t="s">
        <v>38</v>
      </c>
      <c r="C505" s="86" t="s">
        <v>566</v>
      </c>
      <c r="D505">
        <v>5.65</v>
      </c>
      <c r="E505">
        <v>4.47</v>
      </c>
      <c r="F505">
        <v>4.47</v>
      </c>
      <c r="G505" t="s">
        <v>37</v>
      </c>
      <c r="H505" s="87">
        <v>45135</v>
      </c>
      <c r="I505" s="87">
        <v>45140</v>
      </c>
      <c r="L505" s="37">
        <f>IF(G505="NSFC",F505*'Master Pengamatan'!$H$14,F504*'Master Pengamatan'!$H$15)</f>
        <v>318411.85185185185</v>
      </c>
      <c r="M505" s="37">
        <f t="shared" si="16"/>
        <v>318411.85185185185</v>
      </c>
      <c r="O505" t="str">
        <f t="shared" si="15"/>
        <v>PG2NSSC0723</v>
      </c>
    </row>
    <row r="506" spans="2:15" x14ac:dyDescent="0.35">
      <c r="B506" s="84" t="s">
        <v>38</v>
      </c>
      <c r="C506" s="86" t="s">
        <v>39</v>
      </c>
      <c r="D506">
        <v>12.81</v>
      </c>
      <c r="E506">
        <v>9.7100000000000009</v>
      </c>
      <c r="F506">
        <v>9.7100000000000009</v>
      </c>
      <c r="G506" t="s">
        <v>34</v>
      </c>
      <c r="H506" s="87">
        <v>45137</v>
      </c>
      <c r="I506" s="87">
        <v>45142</v>
      </c>
      <c r="L506" s="37">
        <f>IF(G506="NSFC",F506*'Master Pengamatan'!$H$14,F505*'Master Pengamatan'!$H$15)</f>
        <v>630250.92592592607</v>
      </c>
      <c r="M506" s="37">
        <f t="shared" si="16"/>
        <v>630250.92592592607</v>
      </c>
      <c r="O506" t="str">
        <f t="shared" si="15"/>
        <v>PG2NSFC0723</v>
      </c>
    </row>
    <row r="507" spans="2:15" x14ac:dyDescent="0.35">
      <c r="B507" s="84" t="s">
        <v>38</v>
      </c>
      <c r="C507" s="86" t="s">
        <v>567</v>
      </c>
      <c r="D507">
        <v>18.190000000000001</v>
      </c>
      <c r="E507">
        <v>14.77</v>
      </c>
      <c r="F507">
        <v>14.77</v>
      </c>
      <c r="G507" t="s">
        <v>37</v>
      </c>
      <c r="H507" s="87">
        <v>45137</v>
      </c>
      <c r="I507" s="87">
        <v>45142</v>
      </c>
      <c r="L507" s="37">
        <f>IF(G507="NSFC",F507*'Master Pengamatan'!$H$14,F506*'Master Pengamatan'!$H$15)</f>
        <v>290580.74074074079</v>
      </c>
      <c r="M507" s="37">
        <f t="shared" si="16"/>
        <v>290580.74074074079</v>
      </c>
      <c r="O507" t="str">
        <f t="shared" si="15"/>
        <v>PG2NSSC0723</v>
      </c>
    </row>
    <row r="508" spans="2:15" x14ac:dyDescent="0.35">
      <c r="B508" s="84" t="s">
        <v>38</v>
      </c>
      <c r="C508" s="86" t="s">
        <v>568</v>
      </c>
      <c r="D508">
        <v>8.2799999999999994</v>
      </c>
      <c r="E508">
        <v>6.56</v>
      </c>
      <c r="F508">
        <v>6.56</v>
      </c>
      <c r="G508" t="s">
        <v>34</v>
      </c>
      <c r="H508" s="87">
        <v>45139</v>
      </c>
      <c r="I508" s="87">
        <v>45144</v>
      </c>
      <c r="L508" s="37">
        <f>IF(G508="NSFC",F508*'Master Pengamatan'!$H$14,F507*'Master Pengamatan'!$H$15)</f>
        <v>425792.59259259264</v>
      </c>
      <c r="M508" s="37">
        <f t="shared" si="16"/>
        <v>425792.59259259264</v>
      </c>
      <c r="O508" t="str">
        <f t="shared" si="15"/>
        <v>PG2NSFC0823</v>
      </c>
    </row>
    <row r="509" spans="2:15" x14ac:dyDescent="0.35">
      <c r="B509" s="84" t="s">
        <v>38</v>
      </c>
      <c r="C509" s="86" t="s">
        <v>569</v>
      </c>
      <c r="D509">
        <v>6.24</v>
      </c>
      <c r="E509">
        <v>4.8899999999999997</v>
      </c>
      <c r="F509">
        <v>4.8899999999999997</v>
      </c>
      <c r="G509" t="s">
        <v>34</v>
      </c>
      <c r="H509" s="87">
        <v>45139</v>
      </c>
      <c r="I509" s="87">
        <v>45144</v>
      </c>
      <c r="L509" s="37">
        <f>IF(G509="NSFC",F509*'Master Pengamatan'!$H$14,F508*'Master Pengamatan'!$H$15)</f>
        <v>317397.22222222225</v>
      </c>
      <c r="M509" s="37">
        <f t="shared" si="16"/>
        <v>317397.22222222225</v>
      </c>
      <c r="O509" t="str">
        <f t="shared" si="15"/>
        <v>PG2NSFC0823</v>
      </c>
    </row>
    <row r="510" spans="2:15" x14ac:dyDescent="0.35">
      <c r="B510" s="84" t="s">
        <v>38</v>
      </c>
      <c r="C510" s="86" t="s">
        <v>570</v>
      </c>
      <c r="D510">
        <v>16.7</v>
      </c>
      <c r="E510">
        <v>13.22</v>
      </c>
      <c r="F510">
        <v>13.22</v>
      </c>
      <c r="G510" t="s">
        <v>37</v>
      </c>
      <c r="H510" s="87">
        <v>45140</v>
      </c>
      <c r="I510" s="87">
        <v>45145</v>
      </c>
      <c r="L510" s="37">
        <f>IF(G510="NSFC",F510*'Master Pengamatan'!$H$14,F509*'Master Pengamatan'!$H$15)</f>
        <v>146337.77777777778</v>
      </c>
      <c r="M510" s="37">
        <f t="shared" si="16"/>
        <v>146337.77777777778</v>
      </c>
      <c r="O510" t="str">
        <f t="shared" si="15"/>
        <v>PG2NSSC0823</v>
      </c>
    </row>
    <row r="511" spans="2:15" x14ac:dyDescent="0.35">
      <c r="B511" s="84" t="s">
        <v>38</v>
      </c>
      <c r="C511" s="86" t="s">
        <v>571</v>
      </c>
      <c r="D511">
        <v>13.9</v>
      </c>
      <c r="E511">
        <v>11.11</v>
      </c>
      <c r="F511">
        <v>11.11</v>
      </c>
      <c r="G511" t="s">
        <v>37</v>
      </c>
      <c r="H511" s="87">
        <v>45141</v>
      </c>
      <c r="I511" s="87">
        <v>45146</v>
      </c>
      <c r="L511" s="37">
        <f>IF(G511="NSFC",F511*'Master Pengamatan'!$H$14,F510*'Master Pengamatan'!$H$15)</f>
        <v>395620.74074074079</v>
      </c>
      <c r="M511" s="37">
        <f t="shared" si="16"/>
        <v>395620.74074074079</v>
      </c>
      <c r="O511" t="str">
        <f t="shared" si="15"/>
        <v>PG2NSSC0823</v>
      </c>
    </row>
    <row r="512" spans="2:15" x14ac:dyDescent="0.35">
      <c r="B512" s="84" t="s">
        <v>38</v>
      </c>
      <c r="C512" s="86" t="s">
        <v>572</v>
      </c>
      <c r="D512">
        <v>7.22</v>
      </c>
      <c r="E512">
        <v>5.94</v>
      </c>
      <c r="F512">
        <v>5.94</v>
      </c>
      <c r="G512" t="s">
        <v>37</v>
      </c>
      <c r="H512" s="87">
        <v>45141</v>
      </c>
      <c r="I512" s="87">
        <v>45146</v>
      </c>
      <c r="L512" s="37">
        <f>IF(G512="NSFC",F512*'Master Pengamatan'!$H$14,F511*'Master Pengamatan'!$H$15)</f>
        <v>332477.03703703702</v>
      </c>
      <c r="M512" s="37">
        <f t="shared" si="16"/>
        <v>332477.03703703702</v>
      </c>
      <c r="O512" t="str">
        <f t="shared" si="15"/>
        <v>PG2NSSC0823</v>
      </c>
    </row>
    <row r="513" spans="2:15" x14ac:dyDescent="0.35">
      <c r="B513" s="84" t="s">
        <v>38</v>
      </c>
      <c r="C513" s="86" t="s">
        <v>573</v>
      </c>
      <c r="D513">
        <v>13.78</v>
      </c>
      <c r="E513">
        <v>11.25</v>
      </c>
      <c r="F513">
        <v>11.25</v>
      </c>
      <c r="G513" t="s">
        <v>37</v>
      </c>
      <c r="H513" s="87">
        <v>45143</v>
      </c>
      <c r="I513" s="87">
        <v>45148</v>
      </c>
      <c r="L513" s="37">
        <f>IF(G513="NSFC",F513*'Master Pengamatan'!$H$14,F512*'Master Pengamatan'!$H$15)</f>
        <v>177760.00000000003</v>
      </c>
      <c r="M513" s="37">
        <f t="shared" si="16"/>
        <v>177760.00000000003</v>
      </c>
      <c r="O513" t="str">
        <f t="shared" si="15"/>
        <v>PG2NSSC0823</v>
      </c>
    </row>
    <row r="514" spans="2:15" x14ac:dyDescent="0.35">
      <c r="B514" s="84" t="s">
        <v>38</v>
      </c>
      <c r="C514" s="86" t="s">
        <v>574</v>
      </c>
      <c r="D514">
        <v>13.66</v>
      </c>
      <c r="E514">
        <v>11.1</v>
      </c>
      <c r="F514">
        <v>11.1</v>
      </c>
      <c r="G514" t="s">
        <v>37</v>
      </c>
      <c r="H514" s="87">
        <v>45143</v>
      </c>
      <c r="I514" s="87">
        <v>45148</v>
      </c>
      <c r="L514" s="37">
        <f>IF(G514="NSFC",F514*'Master Pengamatan'!$H$14,F513*'Master Pengamatan'!$H$15)</f>
        <v>336666.66666666669</v>
      </c>
      <c r="M514" s="37">
        <f t="shared" si="16"/>
        <v>336666.66666666669</v>
      </c>
      <c r="O514" t="str">
        <f t="shared" si="15"/>
        <v>PG2NSSC0823</v>
      </c>
    </row>
    <row r="515" spans="2:15" x14ac:dyDescent="0.35">
      <c r="B515" s="84" t="s">
        <v>38</v>
      </c>
      <c r="C515" s="86" t="s">
        <v>575</v>
      </c>
      <c r="D515">
        <v>11.11</v>
      </c>
      <c r="E515">
        <v>8.68</v>
      </c>
      <c r="F515">
        <v>8.68</v>
      </c>
      <c r="G515" t="s">
        <v>34</v>
      </c>
      <c r="H515" s="87">
        <v>45144</v>
      </c>
      <c r="I515" s="87">
        <v>45149</v>
      </c>
      <c r="L515" s="37">
        <f>IF(G515="NSFC",F515*'Master Pengamatan'!$H$14,F514*'Master Pengamatan'!$H$15)</f>
        <v>563396.29629629641</v>
      </c>
      <c r="M515" s="37">
        <f t="shared" si="16"/>
        <v>563396.29629629641</v>
      </c>
      <c r="O515" t="str">
        <f t="shared" si="15"/>
        <v>PG2NSFC0823</v>
      </c>
    </row>
    <row r="516" spans="2:15" x14ac:dyDescent="0.35">
      <c r="B516" s="84" t="s">
        <v>38</v>
      </c>
      <c r="C516" s="86" t="s">
        <v>576</v>
      </c>
      <c r="D516">
        <v>10.78</v>
      </c>
      <c r="E516">
        <v>8.5399999999999991</v>
      </c>
      <c r="F516">
        <v>8.5399999999999991</v>
      </c>
      <c r="G516" t="s">
        <v>34</v>
      </c>
      <c r="H516" s="87">
        <v>45144</v>
      </c>
      <c r="I516" s="87">
        <v>45149</v>
      </c>
      <c r="L516" s="37">
        <f>IF(G516="NSFC",F516*'Master Pengamatan'!$H$14,F515*'Master Pengamatan'!$H$15)</f>
        <v>554309.25925925933</v>
      </c>
      <c r="M516" s="37">
        <f t="shared" si="16"/>
        <v>554309.25925925933</v>
      </c>
      <c r="O516" t="str">
        <f t="shared" si="15"/>
        <v>PG2NSFC0823</v>
      </c>
    </row>
    <row r="517" spans="2:15" x14ac:dyDescent="0.35">
      <c r="B517" s="84" t="s">
        <v>38</v>
      </c>
      <c r="C517" s="86" t="s">
        <v>577</v>
      </c>
      <c r="D517">
        <v>6.95</v>
      </c>
      <c r="E517">
        <v>5.53</v>
      </c>
      <c r="F517">
        <v>5.53</v>
      </c>
      <c r="G517" t="s">
        <v>34</v>
      </c>
      <c r="H517" s="87">
        <v>45148</v>
      </c>
      <c r="I517" s="87">
        <v>45153</v>
      </c>
      <c r="L517" s="37">
        <f>IF(G517="NSFC",F517*'Master Pengamatan'!$H$14,F516*'Master Pengamatan'!$H$15)</f>
        <v>358937.96296296304</v>
      </c>
      <c r="M517" s="37">
        <f t="shared" si="16"/>
        <v>358937.96296296304</v>
      </c>
      <c r="O517" t="str">
        <f t="shared" si="15"/>
        <v>PG2NSFC0823</v>
      </c>
    </row>
    <row r="518" spans="2:15" x14ac:dyDescent="0.35">
      <c r="B518" s="84" t="s">
        <v>38</v>
      </c>
      <c r="C518" s="86" t="s">
        <v>578</v>
      </c>
      <c r="D518">
        <v>11.79</v>
      </c>
      <c r="E518">
        <v>9.39</v>
      </c>
      <c r="F518">
        <v>9.39</v>
      </c>
      <c r="G518" t="s">
        <v>34</v>
      </c>
      <c r="H518" s="87">
        <v>45148</v>
      </c>
      <c r="I518" s="87">
        <v>45153</v>
      </c>
      <c r="L518" s="37">
        <f>IF(G518="NSFC",F518*'Master Pengamatan'!$H$14,F517*'Master Pengamatan'!$H$15)</f>
        <v>609480.55555555562</v>
      </c>
      <c r="M518" s="37">
        <f t="shared" si="16"/>
        <v>609480.55555555562</v>
      </c>
      <c r="O518" t="str">
        <f t="shared" si="15"/>
        <v>PG2NSFC0823</v>
      </c>
    </row>
    <row r="519" spans="2:15" x14ac:dyDescent="0.35">
      <c r="B519" s="84" t="s">
        <v>38</v>
      </c>
      <c r="C519" s="86" t="s">
        <v>579</v>
      </c>
      <c r="D519">
        <v>6.43</v>
      </c>
      <c r="E519">
        <v>5.14</v>
      </c>
      <c r="F519">
        <v>5.14</v>
      </c>
      <c r="G519" t="s">
        <v>37</v>
      </c>
      <c r="H519" s="87">
        <v>45149</v>
      </c>
      <c r="I519" s="87">
        <v>45154</v>
      </c>
      <c r="L519" s="37">
        <f>IF(G519="NSFC",F519*'Master Pengamatan'!$H$14,F518*'Master Pengamatan'!$H$15)</f>
        <v>281004.4444444445</v>
      </c>
      <c r="M519" s="37">
        <f t="shared" si="16"/>
        <v>281004.4444444445</v>
      </c>
      <c r="O519" t="str">
        <f t="shared" ref="O519:O582" si="17">B519&amp;G519&amp;TEXT(H519,"mmyy")</f>
        <v>PG2NSSC0823</v>
      </c>
    </row>
    <row r="520" spans="2:15" x14ac:dyDescent="0.35">
      <c r="B520" s="84" t="s">
        <v>38</v>
      </c>
      <c r="C520" s="86" t="s">
        <v>580</v>
      </c>
      <c r="D520">
        <v>12.93</v>
      </c>
      <c r="E520">
        <v>10.14</v>
      </c>
      <c r="F520">
        <v>10.14</v>
      </c>
      <c r="G520" t="s">
        <v>34</v>
      </c>
      <c r="H520" s="87">
        <v>45150</v>
      </c>
      <c r="I520" s="87">
        <v>45155</v>
      </c>
      <c r="L520" s="37">
        <f>IF(G520="NSFC",F520*'Master Pengamatan'!$H$14,F519*'Master Pengamatan'!$H$15)</f>
        <v>658161.11111111124</v>
      </c>
      <c r="M520" s="37">
        <f t="shared" si="16"/>
        <v>658161.11111111124</v>
      </c>
      <c r="O520" t="str">
        <f t="shared" si="17"/>
        <v>PG2NSFC0823</v>
      </c>
    </row>
    <row r="521" spans="2:15" x14ac:dyDescent="0.35">
      <c r="B521" s="84" t="s">
        <v>38</v>
      </c>
      <c r="C521" s="86" t="s">
        <v>581</v>
      </c>
      <c r="D521">
        <v>17.03</v>
      </c>
      <c r="E521">
        <v>13.47</v>
      </c>
      <c r="F521">
        <v>13.47</v>
      </c>
      <c r="G521" t="s">
        <v>34</v>
      </c>
      <c r="H521" s="87">
        <v>45152</v>
      </c>
      <c r="I521" s="87">
        <v>45157</v>
      </c>
      <c r="L521" s="37">
        <f>IF(G521="NSFC",F521*'Master Pengamatan'!$H$14,F520*'Master Pengamatan'!$H$15)</f>
        <v>874302.77777777798</v>
      </c>
      <c r="M521" s="37">
        <f t="shared" si="16"/>
        <v>874302.77777777798</v>
      </c>
      <c r="O521" t="str">
        <f t="shared" si="17"/>
        <v>PG2NSFC0823</v>
      </c>
    </row>
    <row r="522" spans="2:15" x14ac:dyDescent="0.35">
      <c r="B522" s="84" t="s">
        <v>38</v>
      </c>
      <c r="C522" s="86" t="s">
        <v>582</v>
      </c>
      <c r="D522">
        <v>14.74</v>
      </c>
      <c r="E522">
        <v>11.64</v>
      </c>
      <c r="F522">
        <v>11.64</v>
      </c>
      <c r="G522" t="s">
        <v>37</v>
      </c>
      <c r="H522" s="87">
        <v>45152</v>
      </c>
      <c r="I522" s="87">
        <v>45157</v>
      </c>
      <c r="L522" s="37">
        <f>IF(G522="NSFC",F522*'Master Pengamatan'!$H$14,F521*'Master Pengamatan'!$H$15)</f>
        <v>403102.22222222225</v>
      </c>
      <c r="M522" s="37">
        <f t="shared" si="16"/>
        <v>403102.22222222225</v>
      </c>
      <c r="O522" t="str">
        <f t="shared" si="17"/>
        <v>PG2NSSC0823</v>
      </c>
    </row>
    <row r="523" spans="2:15" x14ac:dyDescent="0.35">
      <c r="B523" s="84" t="s">
        <v>38</v>
      </c>
      <c r="C523" s="86" t="s">
        <v>583</v>
      </c>
      <c r="D523">
        <v>7.95</v>
      </c>
      <c r="E523">
        <v>6.2</v>
      </c>
      <c r="F523">
        <v>6.2</v>
      </c>
      <c r="G523" t="s">
        <v>34</v>
      </c>
      <c r="H523" s="87">
        <v>45153</v>
      </c>
      <c r="I523" s="87">
        <v>45158</v>
      </c>
      <c r="L523" s="37">
        <f>IF(G523="NSFC",F523*'Master Pengamatan'!$H$14,F522*'Master Pengamatan'!$H$15)</f>
        <v>402425.92592592601</v>
      </c>
      <c r="M523" s="37">
        <f t="shared" si="16"/>
        <v>402425.92592592601</v>
      </c>
      <c r="O523" t="str">
        <f t="shared" si="17"/>
        <v>PG2NSFC0823</v>
      </c>
    </row>
    <row r="524" spans="2:15" x14ac:dyDescent="0.35">
      <c r="B524" s="84" t="s">
        <v>38</v>
      </c>
      <c r="C524" s="86" t="s">
        <v>584</v>
      </c>
      <c r="D524">
        <v>12.03</v>
      </c>
      <c r="E524">
        <v>9.67</v>
      </c>
      <c r="F524">
        <v>9.67</v>
      </c>
      <c r="G524" t="s">
        <v>37</v>
      </c>
      <c r="H524" s="87">
        <v>45156</v>
      </c>
      <c r="I524" s="87">
        <v>45161</v>
      </c>
      <c r="L524" s="37">
        <f>IF(G524="NSFC",F524*'Master Pengamatan'!$H$14,F523*'Master Pengamatan'!$H$15)</f>
        <v>185540.74074074076</v>
      </c>
      <c r="M524" s="37">
        <f t="shared" si="16"/>
        <v>185540.74074074076</v>
      </c>
      <c r="O524" t="str">
        <f t="shared" si="17"/>
        <v>PG2NSSC0823</v>
      </c>
    </row>
    <row r="525" spans="2:15" x14ac:dyDescent="0.35">
      <c r="B525" s="84" t="s">
        <v>38</v>
      </c>
      <c r="C525" s="86" t="s">
        <v>585</v>
      </c>
      <c r="D525">
        <v>10.67</v>
      </c>
      <c r="E525">
        <v>8.57</v>
      </c>
      <c r="F525">
        <v>8.57</v>
      </c>
      <c r="G525" t="s">
        <v>34</v>
      </c>
      <c r="H525" s="87">
        <v>45156</v>
      </c>
      <c r="I525" s="87">
        <v>45161</v>
      </c>
      <c r="L525" s="37">
        <f>IF(G525="NSFC",F525*'Master Pengamatan'!$H$14,F524*'Master Pengamatan'!$H$15)</f>
        <v>556256.48148148158</v>
      </c>
      <c r="M525" s="37">
        <f t="shared" si="16"/>
        <v>556256.48148148158</v>
      </c>
      <c r="O525" t="str">
        <f t="shared" si="17"/>
        <v>PG2NSFC0823</v>
      </c>
    </row>
    <row r="526" spans="2:15" x14ac:dyDescent="0.35">
      <c r="B526" s="84" t="s">
        <v>38</v>
      </c>
      <c r="C526" s="86" t="s">
        <v>586</v>
      </c>
      <c r="D526">
        <v>10.67</v>
      </c>
      <c r="E526">
        <v>8.3000000000000007</v>
      </c>
      <c r="F526">
        <v>8.3000000000000007</v>
      </c>
      <c r="G526" t="s">
        <v>34</v>
      </c>
      <c r="H526" s="87">
        <v>45159</v>
      </c>
      <c r="I526" s="87">
        <v>45164</v>
      </c>
      <c r="L526" s="37">
        <f>IF(G526="NSFC",F526*'Master Pengamatan'!$H$14,F525*'Master Pengamatan'!$H$15)</f>
        <v>538731.48148148158</v>
      </c>
      <c r="M526" s="37">
        <f t="shared" ref="M526:M589" si="18">SUM(J526:L526)</f>
        <v>538731.48148148158</v>
      </c>
      <c r="O526" t="str">
        <f t="shared" si="17"/>
        <v>PG2NSFC0823</v>
      </c>
    </row>
    <row r="527" spans="2:15" x14ac:dyDescent="0.35">
      <c r="B527" s="84" t="s">
        <v>38</v>
      </c>
      <c r="C527" s="86" t="s">
        <v>587</v>
      </c>
      <c r="D527">
        <v>15.84</v>
      </c>
      <c r="E527">
        <v>12.71</v>
      </c>
      <c r="F527">
        <v>12.71</v>
      </c>
      <c r="G527" t="s">
        <v>34</v>
      </c>
      <c r="H527" s="87">
        <v>45160</v>
      </c>
      <c r="I527" s="87">
        <v>45165</v>
      </c>
      <c r="L527" s="37">
        <f>IF(G527="NSFC",F527*'Master Pengamatan'!$H$14,F526*'Master Pengamatan'!$H$15)</f>
        <v>824973.14814814832</v>
      </c>
      <c r="M527" s="37">
        <f t="shared" si="18"/>
        <v>824973.14814814832</v>
      </c>
      <c r="O527" t="str">
        <f t="shared" si="17"/>
        <v>PG2NSFC0823</v>
      </c>
    </row>
    <row r="528" spans="2:15" x14ac:dyDescent="0.35">
      <c r="B528" s="84" t="s">
        <v>38</v>
      </c>
      <c r="C528" s="86" t="s">
        <v>588</v>
      </c>
      <c r="D528">
        <v>14.44</v>
      </c>
      <c r="E528">
        <v>11.75</v>
      </c>
      <c r="F528">
        <v>11.75</v>
      </c>
      <c r="G528" t="s">
        <v>37</v>
      </c>
      <c r="H528" s="87">
        <v>45161</v>
      </c>
      <c r="I528" s="87">
        <v>45166</v>
      </c>
      <c r="L528" s="37">
        <f>IF(G528="NSFC",F528*'Master Pengamatan'!$H$14,F527*'Master Pengamatan'!$H$15)</f>
        <v>380358.51851851854</v>
      </c>
      <c r="M528" s="37">
        <f t="shared" si="18"/>
        <v>380358.51851851854</v>
      </c>
      <c r="O528" t="str">
        <f t="shared" si="17"/>
        <v>PG2NSSC0823</v>
      </c>
    </row>
    <row r="529" spans="2:15" x14ac:dyDescent="0.35">
      <c r="B529" s="84" t="s">
        <v>38</v>
      </c>
      <c r="C529" s="86" t="s">
        <v>589</v>
      </c>
      <c r="D529">
        <v>6.04</v>
      </c>
      <c r="E529">
        <v>4.84</v>
      </c>
      <c r="F529">
        <v>4.84</v>
      </c>
      <c r="G529" t="s">
        <v>34</v>
      </c>
      <c r="H529" s="87">
        <v>45163</v>
      </c>
      <c r="I529" s="87">
        <v>45168</v>
      </c>
      <c r="L529" s="37">
        <f>IF(G529="NSFC",F529*'Master Pengamatan'!$H$14,F528*'Master Pengamatan'!$H$15)</f>
        <v>314151.85185185191</v>
      </c>
      <c r="M529" s="37">
        <f t="shared" si="18"/>
        <v>314151.85185185191</v>
      </c>
      <c r="O529" t="str">
        <f t="shared" si="17"/>
        <v>PG2NSFC0823</v>
      </c>
    </row>
    <row r="530" spans="2:15" x14ac:dyDescent="0.35">
      <c r="B530" s="84" t="s">
        <v>38</v>
      </c>
      <c r="C530" s="86" t="s">
        <v>590</v>
      </c>
      <c r="D530">
        <v>10.7</v>
      </c>
      <c r="E530">
        <v>8.6</v>
      </c>
      <c r="F530">
        <v>8.6</v>
      </c>
      <c r="G530" t="s">
        <v>34</v>
      </c>
      <c r="H530" s="87">
        <v>45164</v>
      </c>
      <c r="I530" s="87">
        <v>45169</v>
      </c>
      <c r="L530" s="37">
        <f>IF(G530="NSFC",F530*'Master Pengamatan'!$H$14,F529*'Master Pengamatan'!$H$15)</f>
        <v>558203.70370370371</v>
      </c>
      <c r="M530" s="37">
        <f t="shared" si="18"/>
        <v>558203.70370370371</v>
      </c>
      <c r="O530" t="str">
        <f t="shared" si="17"/>
        <v>PG2NSFC0823</v>
      </c>
    </row>
    <row r="531" spans="2:15" x14ac:dyDescent="0.35">
      <c r="B531" s="84" t="s">
        <v>38</v>
      </c>
      <c r="C531" s="86" t="s">
        <v>591</v>
      </c>
      <c r="D531">
        <v>13.35</v>
      </c>
      <c r="E531">
        <v>10.86</v>
      </c>
      <c r="F531">
        <v>10.86</v>
      </c>
      <c r="G531" t="s">
        <v>34</v>
      </c>
      <c r="H531" s="87">
        <v>45164</v>
      </c>
      <c r="I531" s="87">
        <v>45169</v>
      </c>
      <c r="L531" s="37">
        <f>IF(G531="NSFC",F531*'Master Pengamatan'!$H$14,F530*'Master Pengamatan'!$H$15)</f>
        <v>704894.4444444445</v>
      </c>
      <c r="M531" s="37">
        <f t="shared" si="18"/>
        <v>704894.4444444445</v>
      </c>
      <c r="O531" t="str">
        <f t="shared" si="17"/>
        <v>PG2NSFC0823</v>
      </c>
    </row>
    <row r="532" spans="2:15" x14ac:dyDescent="0.35">
      <c r="B532" s="84" t="s">
        <v>38</v>
      </c>
      <c r="C532" s="86" t="s">
        <v>592</v>
      </c>
      <c r="D532">
        <v>18.079999999999998</v>
      </c>
      <c r="E532">
        <v>14.22</v>
      </c>
      <c r="F532">
        <v>14.22</v>
      </c>
      <c r="G532" t="s">
        <v>37</v>
      </c>
      <c r="H532" s="87">
        <v>45166</v>
      </c>
      <c r="I532" s="87">
        <v>45171</v>
      </c>
      <c r="L532" s="37">
        <f>IF(G532="NSFC",F532*'Master Pengamatan'!$H$14,F531*'Master Pengamatan'!$H$15)</f>
        <v>324995.55555555556</v>
      </c>
      <c r="M532" s="37">
        <f t="shared" si="18"/>
        <v>324995.55555555556</v>
      </c>
      <c r="O532" t="str">
        <f t="shared" si="17"/>
        <v>PG2NSSC0823</v>
      </c>
    </row>
    <row r="533" spans="2:15" x14ac:dyDescent="0.35">
      <c r="B533" s="84" t="s">
        <v>38</v>
      </c>
      <c r="C533" s="86" t="s">
        <v>593</v>
      </c>
      <c r="D533">
        <v>17.12</v>
      </c>
      <c r="E533">
        <v>13.13</v>
      </c>
      <c r="F533">
        <v>13.13</v>
      </c>
      <c r="G533" t="s">
        <v>34</v>
      </c>
      <c r="H533" s="87">
        <v>45167</v>
      </c>
      <c r="I533" s="87">
        <v>45172</v>
      </c>
      <c r="L533" s="37">
        <f>IF(G533="NSFC",F533*'Master Pengamatan'!$H$14,F532*'Master Pengamatan'!$H$15)</f>
        <v>852234.25925925944</v>
      </c>
      <c r="M533" s="37">
        <f t="shared" si="18"/>
        <v>852234.25925925944</v>
      </c>
      <c r="O533" t="str">
        <f t="shared" si="17"/>
        <v>PG2NSFC0823</v>
      </c>
    </row>
    <row r="534" spans="2:15" x14ac:dyDescent="0.35">
      <c r="B534" s="84" t="s">
        <v>38</v>
      </c>
      <c r="C534" s="86" t="s">
        <v>594</v>
      </c>
      <c r="D534">
        <v>15.74</v>
      </c>
      <c r="E534">
        <v>12.71</v>
      </c>
      <c r="F534">
        <v>12.71</v>
      </c>
      <c r="G534" t="s">
        <v>37</v>
      </c>
      <c r="H534" s="87">
        <v>45169</v>
      </c>
      <c r="I534" s="87">
        <v>45174</v>
      </c>
      <c r="L534" s="37">
        <f>IF(G534="NSFC",F534*'Master Pengamatan'!$H$14,F533*'Master Pengamatan'!$H$15)</f>
        <v>392927.40740740742</v>
      </c>
      <c r="M534" s="37">
        <f t="shared" si="18"/>
        <v>392927.40740740742</v>
      </c>
      <c r="O534" t="str">
        <f t="shared" si="17"/>
        <v>PG2NSSC0823</v>
      </c>
    </row>
    <row r="535" spans="2:15" x14ac:dyDescent="0.35">
      <c r="B535" s="84" t="s">
        <v>38</v>
      </c>
      <c r="C535" s="86" t="s">
        <v>595</v>
      </c>
      <c r="D535">
        <v>19.61</v>
      </c>
      <c r="E535">
        <v>15.56</v>
      </c>
      <c r="F535">
        <v>15.56</v>
      </c>
      <c r="G535" t="s">
        <v>37</v>
      </c>
      <c r="H535" s="87">
        <v>45170</v>
      </c>
      <c r="I535" s="87">
        <v>45175</v>
      </c>
      <c r="L535" s="37">
        <f>IF(G535="NSFC",F535*'Master Pengamatan'!$H$14,F534*'Master Pengamatan'!$H$15)</f>
        <v>380358.51851851854</v>
      </c>
      <c r="M535" s="37">
        <f t="shared" si="18"/>
        <v>380358.51851851854</v>
      </c>
      <c r="O535" t="str">
        <f t="shared" si="17"/>
        <v>PG2NSSC0923</v>
      </c>
    </row>
    <row r="536" spans="2:15" x14ac:dyDescent="0.35">
      <c r="B536" s="84" t="s">
        <v>38</v>
      </c>
      <c r="C536" s="86" t="s">
        <v>596</v>
      </c>
      <c r="D536">
        <v>4.88</v>
      </c>
      <c r="E536">
        <v>3.98</v>
      </c>
      <c r="F536">
        <v>3.98</v>
      </c>
      <c r="G536" t="s">
        <v>37</v>
      </c>
      <c r="H536" s="87">
        <v>45171</v>
      </c>
      <c r="I536" s="87">
        <v>45176</v>
      </c>
      <c r="L536" s="37">
        <f>IF(G536="NSFC",F536*'Master Pengamatan'!$H$14,F535*'Master Pengamatan'!$H$15)</f>
        <v>465647.40740740742</v>
      </c>
      <c r="M536" s="37">
        <f t="shared" si="18"/>
        <v>465647.40740740742</v>
      </c>
      <c r="O536" t="str">
        <f t="shared" si="17"/>
        <v>PG2NSSC0923</v>
      </c>
    </row>
    <row r="537" spans="2:15" x14ac:dyDescent="0.35">
      <c r="B537" s="84" t="s">
        <v>38</v>
      </c>
      <c r="C537" s="86" t="s">
        <v>597</v>
      </c>
      <c r="D537">
        <v>11.46</v>
      </c>
      <c r="E537">
        <v>8.9700000000000006</v>
      </c>
      <c r="F537">
        <v>8.9700000000000006</v>
      </c>
      <c r="G537" t="s">
        <v>34</v>
      </c>
      <c r="H537" s="87">
        <v>45172</v>
      </c>
      <c r="I537" s="87">
        <v>45177</v>
      </c>
      <c r="L537" s="37">
        <f>IF(G537="NSFC",F537*'Master Pengamatan'!$H$14,F536*'Master Pengamatan'!$H$15)</f>
        <v>582219.44444444461</v>
      </c>
      <c r="M537" s="37">
        <f t="shared" si="18"/>
        <v>582219.44444444461</v>
      </c>
      <c r="O537" t="str">
        <f t="shared" si="17"/>
        <v>PG2NSFC0923</v>
      </c>
    </row>
    <row r="538" spans="2:15" x14ac:dyDescent="0.35">
      <c r="B538" s="84" t="s">
        <v>38</v>
      </c>
      <c r="C538" s="86" t="s">
        <v>598</v>
      </c>
      <c r="D538">
        <v>7.86</v>
      </c>
      <c r="E538">
        <v>6.37</v>
      </c>
      <c r="F538">
        <v>6.37</v>
      </c>
      <c r="G538" t="s">
        <v>34</v>
      </c>
      <c r="H538" s="87">
        <v>45172</v>
      </c>
      <c r="I538" s="87">
        <v>45177</v>
      </c>
      <c r="L538" s="37">
        <f>IF(G538="NSFC",F538*'Master Pengamatan'!$H$14,F537*'Master Pengamatan'!$H$15)</f>
        <v>413460.18518518523</v>
      </c>
      <c r="M538" s="37">
        <f t="shared" si="18"/>
        <v>413460.18518518523</v>
      </c>
      <c r="O538" t="str">
        <f t="shared" si="17"/>
        <v>PG2NSFC0923</v>
      </c>
    </row>
    <row r="539" spans="2:15" x14ac:dyDescent="0.35">
      <c r="B539" s="84" t="s">
        <v>38</v>
      </c>
      <c r="C539" s="86" t="s">
        <v>599</v>
      </c>
      <c r="D539">
        <v>12.74</v>
      </c>
      <c r="E539">
        <v>10.19</v>
      </c>
      <c r="F539">
        <v>10.19</v>
      </c>
      <c r="G539" t="s">
        <v>34</v>
      </c>
      <c r="H539" s="87">
        <v>45174</v>
      </c>
      <c r="I539" s="87">
        <v>45179</v>
      </c>
      <c r="L539" s="37">
        <f>IF(G539="NSFC",F539*'Master Pengamatan'!$H$14,F538*'Master Pengamatan'!$H$15)</f>
        <v>661406.48148148158</v>
      </c>
      <c r="M539" s="37">
        <f t="shared" si="18"/>
        <v>661406.48148148158</v>
      </c>
      <c r="O539" t="str">
        <f t="shared" si="17"/>
        <v>PG2NSFC0923</v>
      </c>
    </row>
    <row r="540" spans="2:15" x14ac:dyDescent="0.35">
      <c r="B540" s="84" t="s">
        <v>38</v>
      </c>
      <c r="C540" s="86" t="s">
        <v>600</v>
      </c>
      <c r="D540">
        <v>2.74</v>
      </c>
      <c r="E540">
        <v>2.13</v>
      </c>
      <c r="F540">
        <v>2.13</v>
      </c>
      <c r="G540" t="s">
        <v>34</v>
      </c>
      <c r="H540" s="87">
        <v>45174</v>
      </c>
      <c r="I540" s="87">
        <v>45179</v>
      </c>
      <c r="L540" s="37">
        <f>IF(G540="NSFC",F540*'Master Pengamatan'!$H$14,F539*'Master Pengamatan'!$H$15)</f>
        <v>138252.77777777778</v>
      </c>
      <c r="M540" s="37">
        <f t="shared" si="18"/>
        <v>138252.77777777778</v>
      </c>
      <c r="O540" t="str">
        <f t="shared" si="17"/>
        <v>PG2NSFC0923</v>
      </c>
    </row>
    <row r="541" spans="2:15" x14ac:dyDescent="0.35">
      <c r="B541" s="84" t="s">
        <v>38</v>
      </c>
      <c r="C541" s="86" t="s">
        <v>601</v>
      </c>
      <c r="D541">
        <v>16.25</v>
      </c>
      <c r="E541">
        <v>13.15</v>
      </c>
      <c r="F541">
        <v>13.15</v>
      </c>
      <c r="G541" t="s">
        <v>37</v>
      </c>
      <c r="H541" s="87">
        <v>45175</v>
      </c>
      <c r="I541" s="87">
        <v>45180</v>
      </c>
      <c r="L541" s="37">
        <f>IF(G541="NSFC",F541*'Master Pengamatan'!$H$14,F540*'Master Pengamatan'!$H$15)</f>
        <v>63742.222222222219</v>
      </c>
      <c r="M541" s="37">
        <f t="shared" si="18"/>
        <v>63742.222222222219</v>
      </c>
      <c r="O541" t="str">
        <f t="shared" si="17"/>
        <v>PG2NSSC0923</v>
      </c>
    </row>
    <row r="542" spans="2:15" x14ac:dyDescent="0.35">
      <c r="B542" s="84" t="s">
        <v>38</v>
      </c>
      <c r="C542" s="86" t="s">
        <v>602</v>
      </c>
      <c r="D542">
        <v>13.72</v>
      </c>
      <c r="E542">
        <v>10.76</v>
      </c>
      <c r="F542">
        <v>10.76</v>
      </c>
      <c r="G542" t="s">
        <v>34</v>
      </c>
      <c r="H542" s="87">
        <v>45175</v>
      </c>
      <c r="I542" s="87">
        <v>45180</v>
      </c>
      <c r="L542" s="37">
        <f>IF(G542="NSFC",F542*'Master Pengamatan'!$H$14,F541*'Master Pengamatan'!$H$15)</f>
        <v>698403.70370370382</v>
      </c>
      <c r="M542" s="37">
        <f t="shared" si="18"/>
        <v>698403.70370370382</v>
      </c>
      <c r="O542" t="str">
        <f t="shared" si="17"/>
        <v>PG2NSFC0923</v>
      </c>
    </row>
    <row r="543" spans="2:15" x14ac:dyDescent="0.35">
      <c r="B543" s="84" t="s">
        <v>38</v>
      </c>
      <c r="C543" s="86" t="s">
        <v>603</v>
      </c>
      <c r="D543">
        <v>14.15</v>
      </c>
      <c r="E543">
        <v>10.99</v>
      </c>
      <c r="F543">
        <v>10.99</v>
      </c>
      <c r="G543" t="s">
        <v>34</v>
      </c>
      <c r="H543" s="87">
        <v>45177</v>
      </c>
      <c r="I543" s="87">
        <v>45182</v>
      </c>
      <c r="L543" s="37">
        <f>IF(G543="NSFC",F543*'Master Pengamatan'!$H$14,F542*'Master Pengamatan'!$H$15)</f>
        <v>713332.40740740753</v>
      </c>
      <c r="M543" s="37">
        <f t="shared" si="18"/>
        <v>713332.40740740753</v>
      </c>
      <c r="O543" t="str">
        <f t="shared" si="17"/>
        <v>PG2NSFC0923</v>
      </c>
    </row>
    <row r="544" spans="2:15" x14ac:dyDescent="0.35">
      <c r="B544" s="84" t="s">
        <v>38</v>
      </c>
      <c r="C544" s="86" t="s">
        <v>604</v>
      </c>
      <c r="D544">
        <v>9.34</v>
      </c>
      <c r="E544">
        <v>7.35</v>
      </c>
      <c r="F544">
        <v>7.35</v>
      </c>
      <c r="G544" t="s">
        <v>37</v>
      </c>
      <c r="H544" s="87">
        <v>45178</v>
      </c>
      <c r="I544" s="87">
        <v>45183</v>
      </c>
      <c r="L544" s="37">
        <f>IF(G544="NSFC",F544*'Master Pengamatan'!$H$14,F543*'Master Pengamatan'!$H$15)</f>
        <v>328885.92592592596</v>
      </c>
      <c r="M544" s="37">
        <f t="shared" si="18"/>
        <v>328885.92592592596</v>
      </c>
      <c r="O544" t="str">
        <f t="shared" si="17"/>
        <v>PG2NSSC0923</v>
      </c>
    </row>
    <row r="545" spans="2:15" x14ac:dyDescent="0.35">
      <c r="B545" s="84" t="s">
        <v>38</v>
      </c>
      <c r="C545" s="86" t="s">
        <v>605</v>
      </c>
      <c r="D545">
        <v>8.3000000000000007</v>
      </c>
      <c r="E545">
        <v>6.55</v>
      </c>
      <c r="F545">
        <v>6.55</v>
      </c>
      <c r="G545" t="s">
        <v>34</v>
      </c>
      <c r="H545" s="87">
        <v>45178</v>
      </c>
      <c r="I545" s="87">
        <v>45183</v>
      </c>
      <c r="L545" s="37">
        <f>IF(G545="NSFC",F545*'Master Pengamatan'!$H$14,F544*'Master Pengamatan'!$H$15)</f>
        <v>425143.51851851854</v>
      </c>
      <c r="M545" s="37">
        <f t="shared" si="18"/>
        <v>425143.51851851854</v>
      </c>
      <c r="O545" t="str">
        <f t="shared" si="17"/>
        <v>PG2NSFC0923</v>
      </c>
    </row>
    <row r="546" spans="2:15" x14ac:dyDescent="0.35">
      <c r="B546" s="84" t="s">
        <v>38</v>
      </c>
      <c r="C546" s="86" t="s">
        <v>606</v>
      </c>
      <c r="D546">
        <v>13.97</v>
      </c>
      <c r="E546">
        <v>10.83</v>
      </c>
      <c r="F546">
        <v>10.83</v>
      </c>
      <c r="G546" t="s">
        <v>34</v>
      </c>
      <c r="H546" s="87">
        <v>45178</v>
      </c>
      <c r="I546" s="87">
        <v>45183</v>
      </c>
      <c r="L546" s="37">
        <f>IF(G546="NSFC",F546*'Master Pengamatan'!$H$14,F545*'Master Pengamatan'!$H$15)</f>
        <v>702947.22222222236</v>
      </c>
      <c r="M546" s="37">
        <f t="shared" si="18"/>
        <v>702947.22222222236</v>
      </c>
      <c r="O546" t="str">
        <f t="shared" si="17"/>
        <v>PG2NSFC0923</v>
      </c>
    </row>
    <row r="547" spans="2:15" x14ac:dyDescent="0.35">
      <c r="B547" s="84" t="s">
        <v>38</v>
      </c>
      <c r="C547" s="86" t="s">
        <v>607</v>
      </c>
      <c r="D547">
        <v>5.63</v>
      </c>
      <c r="E547">
        <v>4.54</v>
      </c>
      <c r="F547">
        <v>4.54</v>
      </c>
      <c r="G547" t="s">
        <v>34</v>
      </c>
      <c r="H547" s="87">
        <v>45179</v>
      </c>
      <c r="I547" s="87">
        <v>45184</v>
      </c>
      <c r="L547" s="37">
        <f>IF(G547="NSFC",F547*'Master Pengamatan'!$H$14,F546*'Master Pengamatan'!$H$15)</f>
        <v>294679.62962962966</v>
      </c>
      <c r="M547" s="37">
        <f t="shared" si="18"/>
        <v>294679.62962962966</v>
      </c>
      <c r="O547" t="str">
        <f t="shared" si="17"/>
        <v>PG2NSFC0923</v>
      </c>
    </row>
    <row r="548" spans="2:15" x14ac:dyDescent="0.35">
      <c r="B548" s="84" t="s">
        <v>38</v>
      </c>
      <c r="C548" s="86" t="s">
        <v>608</v>
      </c>
      <c r="D548">
        <v>15.61</v>
      </c>
      <c r="E548">
        <v>12.34</v>
      </c>
      <c r="F548">
        <v>12.34</v>
      </c>
      <c r="G548" t="s">
        <v>34</v>
      </c>
      <c r="H548" s="87">
        <v>45181</v>
      </c>
      <c r="I548" s="87">
        <v>45186</v>
      </c>
      <c r="L548" s="37">
        <f>IF(G548="NSFC",F548*'Master Pengamatan'!$H$14,F547*'Master Pengamatan'!$H$15)</f>
        <v>800957.40740740753</v>
      </c>
      <c r="M548" s="37">
        <f t="shared" si="18"/>
        <v>800957.40740740753</v>
      </c>
      <c r="O548" t="str">
        <f t="shared" si="17"/>
        <v>PG2NSFC0923</v>
      </c>
    </row>
    <row r="549" spans="2:15" x14ac:dyDescent="0.35">
      <c r="B549" s="84" t="s">
        <v>38</v>
      </c>
      <c r="C549" s="86" t="s">
        <v>609</v>
      </c>
      <c r="D549">
        <v>7.7</v>
      </c>
      <c r="E549">
        <v>6.21</v>
      </c>
      <c r="F549">
        <v>6.21</v>
      </c>
      <c r="G549" t="s">
        <v>37</v>
      </c>
      <c r="H549" s="87">
        <v>45182</v>
      </c>
      <c r="I549" s="87">
        <v>45187</v>
      </c>
      <c r="L549" s="37">
        <f>IF(G549="NSFC",F549*'Master Pengamatan'!$H$14,F548*'Master Pengamatan'!$H$15)</f>
        <v>369285.92592592596</v>
      </c>
      <c r="M549" s="37">
        <f t="shared" si="18"/>
        <v>369285.92592592596</v>
      </c>
      <c r="O549" t="str">
        <f t="shared" si="17"/>
        <v>PG2NSSC0923</v>
      </c>
    </row>
    <row r="550" spans="2:15" x14ac:dyDescent="0.35">
      <c r="B550" s="84" t="s">
        <v>38</v>
      </c>
      <c r="C550" s="86" t="s">
        <v>610</v>
      </c>
      <c r="D550">
        <v>14.25</v>
      </c>
      <c r="E550">
        <v>11.23</v>
      </c>
      <c r="F550">
        <v>11.23</v>
      </c>
      <c r="G550" t="s">
        <v>37</v>
      </c>
      <c r="H550" s="87">
        <v>45183</v>
      </c>
      <c r="I550" s="87">
        <v>45188</v>
      </c>
      <c r="L550" s="37">
        <f>IF(G550="NSFC",F550*'Master Pengamatan'!$H$14,F549*'Master Pengamatan'!$H$15)</f>
        <v>185840</v>
      </c>
      <c r="M550" s="37">
        <f t="shared" si="18"/>
        <v>185840</v>
      </c>
      <c r="O550" t="str">
        <f t="shared" si="17"/>
        <v>PG2NSSC0923</v>
      </c>
    </row>
    <row r="551" spans="2:15" x14ac:dyDescent="0.35">
      <c r="B551" s="84" t="s">
        <v>38</v>
      </c>
      <c r="C551" s="86" t="s">
        <v>611</v>
      </c>
      <c r="D551">
        <v>10.23</v>
      </c>
      <c r="E551">
        <v>8.31</v>
      </c>
      <c r="F551">
        <v>8.31</v>
      </c>
      <c r="G551" t="s">
        <v>37</v>
      </c>
      <c r="H551" s="87">
        <v>45184</v>
      </c>
      <c r="I551" s="87">
        <v>45189</v>
      </c>
      <c r="L551" s="37">
        <f>IF(G551="NSFC",F551*'Master Pengamatan'!$H$14,F550*'Master Pengamatan'!$H$15)</f>
        <v>336068.14814814815</v>
      </c>
      <c r="M551" s="37">
        <f t="shared" si="18"/>
        <v>336068.14814814815</v>
      </c>
      <c r="O551" t="str">
        <f t="shared" si="17"/>
        <v>PG2NSSC0923</v>
      </c>
    </row>
    <row r="552" spans="2:15" x14ac:dyDescent="0.35">
      <c r="B552" s="84" t="s">
        <v>38</v>
      </c>
      <c r="C552" s="86" t="s">
        <v>612</v>
      </c>
      <c r="D552">
        <v>16.64</v>
      </c>
      <c r="E552">
        <v>13.48</v>
      </c>
      <c r="F552">
        <v>13.48</v>
      </c>
      <c r="G552" t="s">
        <v>37</v>
      </c>
      <c r="H552" s="87">
        <v>45186</v>
      </c>
      <c r="I552" s="87">
        <v>45191</v>
      </c>
      <c r="L552" s="37">
        <f>IF(G552="NSFC",F552*'Master Pengamatan'!$H$14,F551*'Master Pengamatan'!$H$15)</f>
        <v>248684.44444444447</v>
      </c>
      <c r="M552" s="37">
        <f t="shared" si="18"/>
        <v>248684.44444444447</v>
      </c>
      <c r="O552" t="str">
        <f t="shared" si="17"/>
        <v>PG2NSSC0923</v>
      </c>
    </row>
    <row r="553" spans="2:15" x14ac:dyDescent="0.35">
      <c r="B553" s="84" t="s">
        <v>38</v>
      </c>
      <c r="C553" s="86" t="s">
        <v>613</v>
      </c>
      <c r="D553">
        <v>10.210000000000001</v>
      </c>
      <c r="E553">
        <v>8.11</v>
      </c>
      <c r="F553">
        <v>8.11</v>
      </c>
      <c r="G553" t="s">
        <v>37</v>
      </c>
      <c r="H553" s="87">
        <v>45186</v>
      </c>
      <c r="I553" s="87">
        <v>45191</v>
      </c>
      <c r="L553" s="37">
        <f>IF(G553="NSFC",F553*'Master Pengamatan'!$H$14,F552*'Master Pengamatan'!$H$15)</f>
        <v>403401.48148148152</v>
      </c>
      <c r="M553" s="37">
        <f t="shared" si="18"/>
        <v>403401.48148148152</v>
      </c>
      <c r="O553" t="str">
        <f t="shared" si="17"/>
        <v>PG2NSSC0923</v>
      </c>
    </row>
    <row r="554" spans="2:15" x14ac:dyDescent="0.35">
      <c r="B554" s="84" t="s">
        <v>38</v>
      </c>
      <c r="C554" s="86" t="s">
        <v>614</v>
      </c>
      <c r="D554">
        <v>13.89</v>
      </c>
      <c r="E554">
        <v>11.13</v>
      </c>
      <c r="F554">
        <v>11.13</v>
      </c>
      <c r="G554" t="s">
        <v>37</v>
      </c>
      <c r="H554" s="87">
        <v>45188</v>
      </c>
      <c r="I554" s="87">
        <v>45193</v>
      </c>
      <c r="L554" s="37">
        <f>IF(G554="NSFC",F554*'Master Pengamatan'!$H$14,F553*'Master Pengamatan'!$H$15)</f>
        <v>242699.25925925924</v>
      </c>
      <c r="M554" s="37">
        <f t="shared" si="18"/>
        <v>242699.25925925924</v>
      </c>
      <c r="O554" t="str">
        <f t="shared" si="17"/>
        <v>PG2NSSC0923</v>
      </c>
    </row>
    <row r="555" spans="2:15" x14ac:dyDescent="0.35">
      <c r="B555" s="84" t="s">
        <v>38</v>
      </c>
      <c r="C555" s="86" t="s">
        <v>615</v>
      </c>
      <c r="D555">
        <v>10.25</v>
      </c>
      <c r="E555">
        <v>8.14</v>
      </c>
      <c r="F555">
        <v>8.14</v>
      </c>
      <c r="G555" t="s">
        <v>34</v>
      </c>
      <c r="H555" s="87">
        <v>45191</v>
      </c>
      <c r="I555" s="87">
        <v>45196</v>
      </c>
      <c r="L555" s="37">
        <f>IF(G555="NSFC",F555*'Master Pengamatan'!$H$14,F554*'Master Pengamatan'!$H$15)</f>
        <v>528346.29629629641</v>
      </c>
      <c r="M555" s="37">
        <f t="shared" si="18"/>
        <v>528346.29629629641</v>
      </c>
      <c r="O555" t="str">
        <f t="shared" si="17"/>
        <v>PG2NSFC0923</v>
      </c>
    </row>
    <row r="556" spans="2:15" x14ac:dyDescent="0.35">
      <c r="B556" s="84" t="s">
        <v>38</v>
      </c>
      <c r="C556" s="86" t="s">
        <v>616</v>
      </c>
      <c r="D556">
        <v>6.76</v>
      </c>
      <c r="E556">
        <v>5.39</v>
      </c>
      <c r="F556">
        <v>5.32</v>
      </c>
      <c r="G556" t="s">
        <v>34</v>
      </c>
      <c r="H556" s="87">
        <v>45191</v>
      </c>
      <c r="I556" s="87">
        <v>45196</v>
      </c>
      <c r="L556" s="37">
        <f>IF(G556="NSFC",F556*'Master Pengamatan'!$H$14,F555*'Master Pengamatan'!$H$15)</f>
        <v>345307.40740740747</v>
      </c>
      <c r="M556" s="37">
        <f t="shared" si="18"/>
        <v>345307.40740740747</v>
      </c>
      <c r="O556" t="str">
        <f t="shared" si="17"/>
        <v>PG2NSFC0923</v>
      </c>
    </row>
    <row r="557" spans="2:15" x14ac:dyDescent="0.35">
      <c r="B557" s="84" t="s">
        <v>38</v>
      </c>
      <c r="C557" s="86" t="s">
        <v>617</v>
      </c>
      <c r="D557">
        <v>13.63</v>
      </c>
      <c r="E557">
        <v>10.6</v>
      </c>
      <c r="F557">
        <v>10.6</v>
      </c>
      <c r="G557" t="s">
        <v>34</v>
      </c>
      <c r="H557" s="87">
        <v>45192</v>
      </c>
      <c r="I557" s="87">
        <v>45197</v>
      </c>
      <c r="L557" s="37">
        <f>IF(G557="NSFC",F557*'Master Pengamatan'!$H$14,F556*'Master Pengamatan'!$H$15)</f>
        <v>688018.51851851854</v>
      </c>
      <c r="M557" s="37">
        <f t="shared" si="18"/>
        <v>688018.51851851854</v>
      </c>
      <c r="O557" t="str">
        <f t="shared" si="17"/>
        <v>PG2NSFC0923</v>
      </c>
    </row>
    <row r="558" spans="2:15" x14ac:dyDescent="0.35">
      <c r="B558" s="84" t="s">
        <v>38</v>
      </c>
      <c r="C558" s="86" t="s">
        <v>618</v>
      </c>
      <c r="D558">
        <v>7.96</v>
      </c>
      <c r="E558">
        <v>6.14</v>
      </c>
      <c r="F558">
        <v>6.14</v>
      </c>
      <c r="G558" t="s">
        <v>34</v>
      </c>
      <c r="H558" s="87">
        <v>45194</v>
      </c>
      <c r="I558" s="87">
        <v>45199</v>
      </c>
      <c r="L558" s="37">
        <f>IF(G558="NSFC",F558*'Master Pengamatan'!$H$14,F557*'Master Pengamatan'!$H$15)</f>
        <v>398531.48148148152</v>
      </c>
      <c r="M558" s="37">
        <f t="shared" si="18"/>
        <v>398531.48148148152</v>
      </c>
      <c r="O558" t="str">
        <f t="shared" si="17"/>
        <v>PG2NSFC0923</v>
      </c>
    </row>
    <row r="559" spans="2:15" x14ac:dyDescent="0.35">
      <c r="B559" s="84" t="s">
        <v>38</v>
      </c>
      <c r="C559" s="86" t="s">
        <v>619</v>
      </c>
      <c r="D559">
        <v>14.81</v>
      </c>
      <c r="E559">
        <v>11.76</v>
      </c>
      <c r="F559">
        <v>11.76</v>
      </c>
      <c r="G559" t="s">
        <v>34</v>
      </c>
      <c r="H559" s="87">
        <v>45196</v>
      </c>
      <c r="I559" s="87">
        <v>45201</v>
      </c>
      <c r="L559" s="37">
        <f>IF(G559="NSFC",F559*'Master Pengamatan'!$H$14,F558*'Master Pengamatan'!$H$15)</f>
        <v>763311.11111111124</v>
      </c>
      <c r="M559" s="37">
        <f t="shared" si="18"/>
        <v>763311.11111111124</v>
      </c>
      <c r="O559" t="str">
        <f t="shared" si="17"/>
        <v>PG2NSFC0923</v>
      </c>
    </row>
    <row r="560" spans="2:15" x14ac:dyDescent="0.35">
      <c r="B560" s="84" t="s">
        <v>38</v>
      </c>
      <c r="C560" s="86" t="s">
        <v>620</v>
      </c>
      <c r="D560">
        <v>5.78</v>
      </c>
      <c r="E560">
        <v>4.57</v>
      </c>
      <c r="F560">
        <v>4.57</v>
      </c>
      <c r="G560" t="s">
        <v>34</v>
      </c>
      <c r="H560" s="87">
        <v>45199</v>
      </c>
      <c r="I560" s="87">
        <v>45204</v>
      </c>
      <c r="L560" s="37">
        <f>IF(G560="NSFC",F560*'Master Pengamatan'!$H$14,F559*'Master Pengamatan'!$H$15)</f>
        <v>296626.85185185191</v>
      </c>
      <c r="M560" s="37">
        <f t="shared" si="18"/>
        <v>296626.85185185191</v>
      </c>
      <c r="O560" t="str">
        <f t="shared" si="17"/>
        <v>PG2NSFC0923</v>
      </c>
    </row>
    <row r="561" spans="2:15" x14ac:dyDescent="0.35">
      <c r="B561" s="84" t="s">
        <v>38</v>
      </c>
      <c r="C561" s="86" t="s">
        <v>621</v>
      </c>
      <c r="D561">
        <v>18.57</v>
      </c>
      <c r="E561">
        <v>14.97</v>
      </c>
      <c r="F561">
        <v>14.97</v>
      </c>
      <c r="G561" t="s">
        <v>37</v>
      </c>
      <c r="H561" s="87">
        <v>45201</v>
      </c>
      <c r="I561" s="87">
        <v>45206</v>
      </c>
      <c r="L561" s="37">
        <f>IF(G561="NSFC",F561*'Master Pengamatan'!$H$14,F560*'Master Pengamatan'!$H$15)</f>
        <v>136761.48148148149</v>
      </c>
      <c r="M561" s="37">
        <f t="shared" si="18"/>
        <v>136761.48148148149</v>
      </c>
      <c r="O561" t="str">
        <f t="shared" si="17"/>
        <v>PG2NSSC1023</v>
      </c>
    </row>
    <row r="562" spans="2:15" x14ac:dyDescent="0.35">
      <c r="B562" s="84" t="s">
        <v>38</v>
      </c>
      <c r="C562" s="86" t="s">
        <v>622</v>
      </c>
      <c r="D562">
        <v>13.88</v>
      </c>
      <c r="E562">
        <v>10.9</v>
      </c>
      <c r="F562">
        <v>10.9</v>
      </c>
      <c r="G562" t="s">
        <v>34</v>
      </c>
      <c r="H562" s="87">
        <v>45202</v>
      </c>
      <c r="I562" s="87">
        <v>45207</v>
      </c>
      <c r="L562" s="37">
        <f>IF(G562="NSFC",F562*'Master Pengamatan'!$H$14,F561*'Master Pengamatan'!$H$15)</f>
        <v>707490.7407407409</v>
      </c>
      <c r="M562" s="37">
        <f t="shared" si="18"/>
        <v>707490.7407407409</v>
      </c>
      <c r="O562" t="str">
        <f t="shared" si="17"/>
        <v>PG2NSFC1023</v>
      </c>
    </row>
    <row r="563" spans="2:15" x14ac:dyDescent="0.35">
      <c r="B563" s="84" t="s">
        <v>38</v>
      </c>
      <c r="C563" s="86" t="s">
        <v>623</v>
      </c>
      <c r="D563">
        <v>15.14</v>
      </c>
      <c r="E563">
        <v>12.12</v>
      </c>
      <c r="F563">
        <v>12.12</v>
      </c>
      <c r="G563" t="s">
        <v>34</v>
      </c>
      <c r="H563" s="87">
        <v>45203</v>
      </c>
      <c r="I563" s="87">
        <v>45208</v>
      </c>
      <c r="L563" s="37">
        <f>IF(G563="NSFC",F563*'Master Pengamatan'!$H$14,F562*'Master Pengamatan'!$H$15)</f>
        <v>786677.77777777787</v>
      </c>
      <c r="M563" s="37">
        <f t="shared" si="18"/>
        <v>786677.77777777787</v>
      </c>
      <c r="O563" t="str">
        <f t="shared" si="17"/>
        <v>PG2NSFC1023</v>
      </c>
    </row>
    <row r="564" spans="2:15" x14ac:dyDescent="0.35">
      <c r="B564" s="84" t="s">
        <v>38</v>
      </c>
      <c r="C564" s="86" t="s">
        <v>624</v>
      </c>
      <c r="D564">
        <v>13.39</v>
      </c>
      <c r="E564">
        <v>10.61</v>
      </c>
      <c r="F564">
        <v>10.61</v>
      </c>
      <c r="G564" t="s">
        <v>34</v>
      </c>
      <c r="H564" s="87">
        <v>45204</v>
      </c>
      <c r="I564" s="87">
        <v>45209</v>
      </c>
      <c r="L564" s="37">
        <f>IF(G564="NSFC",F564*'Master Pengamatan'!$H$14,F563*'Master Pengamatan'!$H$15)</f>
        <v>688667.5925925927</v>
      </c>
      <c r="M564" s="37">
        <f t="shared" si="18"/>
        <v>688667.5925925927</v>
      </c>
      <c r="O564" t="str">
        <f t="shared" si="17"/>
        <v>PG2NSFC1023</v>
      </c>
    </row>
    <row r="565" spans="2:15" x14ac:dyDescent="0.35">
      <c r="B565" s="84" t="s">
        <v>38</v>
      </c>
      <c r="C565" s="86" t="s">
        <v>625</v>
      </c>
      <c r="D565">
        <v>12.31</v>
      </c>
      <c r="E565">
        <v>9.66</v>
      </c>
      <c r="F565">
        <v>9.66</v>
      </c>
      <c r="G565" t="s">
        <v>37</v>
      </c>
      <c r="H565" s="87">
        <v>45206</v>
      </c>
      <c r="I565" s="87">
        <v>45211</v>
      </c>
      <c r="L565" s="37">
        <f>IF(G565="NSFC",F565*'Master Pengamatan'!$H$14,F564*'Master Pengamatan'!$H$15)</f>
        <v>317514.07407407404</v>
      </c>
      <c r="M565" s="37">
        <f t="shared" si="18"/>
        <v>317514.07407407404</v>
      </c>
      <c r="O565" t="str">
        <f t="shared" si="17"/>
        <v>PG2NSSC1023</v>
      </c>
    </row>
    <row r="566" spans="2:15" x14ac:dyDescent="0.35">
      <c r="B566" s="84" t="s">
        <v>38</v>
      </c>
      <c r="C566" s="86" t="s">
        <v>626</v>
      </c>
      <c r="D566">
        <v>10.87</v>
      </c>
      <c r="E566">
        <v>8.7899999999999991</v>
      </c>
      <c r="F566">
        <v>8.7899999999999991</v>
      </c>
      <c r="G566" t="s">
        <v>37</v>
      </c>
      <c r="H566" s="87">
        <v>45208</v>
      </c>
      <c r="I566" s="87">
        <v>45213</v>
      </c>
      <c r="L566" s="37">
        <f>IF(G566="NSFC",F566*'Master Pengamatan'!$H$14,F565*'Master Pengamatan'!$H$15)</f>
        <v>289084.44444444444</v>
      </c>
      <c r="M566" s="37">
        <f t="shared" si="18"/>
        <v>289084.44444444444</v>
      </c>
      <c r="O566" t="str">
        <f t="shared" si="17"/>
        <v>PG2NSSC1023</v>
      </c>
    </row>
    <row r="567" spans="2:15" x14ac:dyDescent="0.35">
      <c r="B567" s="84" t="s">
        <v>38</v>
      </c>
      <c r="C567" s="86" t="s">
        <v>627</v>
      </c>
      <c r="D567">
        <v>11.42</v>
      </c>
      <c r="E567">
        <v>9.06</v>
      </c>
      <c r="F567">
        <v>9.06</v>
      </c>
      <c r="G567" t="s">
        <v>34</v>
      </c>
      <c r="H567" s="87">
        <v>45209</v>
      </c>
      <c r="I567" s="87">
        <v>45214</v>
      </c>
      <c r="L567" s="37">
        <f>IF(G567="NSFC",F567*'Master Pengamatan'!$H$14,F566*'Master Pengamatan'!$H$15)</f>
        <v>588061.11111111124</v>
      </c>
      <c r="M567" s="37">
        <f t="shared" si="18"/>
        <v>588061.11111111124</v>
      </c>
      <c r="O567" t="str">
        <f t="shared" si="17"/>
        <v>PG2NSFC1023</v>
      </c>
    </row>
    <row r="568" spans="2:15" x14ac:dyDescent="0.35">
      <c r="B568" s="84" t="s">
        <v>38</v>
      </c>
      <c r="C568" s="86" t="s">
        <v>628</v>
      </c>
      <c r="D568">
        <v>11.87</v>
      </c>
      <c r="E568">
        <v>9.5</v>
      </c>
      <c r="F568">
        <v>9.5</v>
      </c>
      <c r="G568" t="s">
        <v>37</v>
      </c>
      <c r="H568" s="87">
        <v>45210</v>
      </c>
      <c r="I568" s="87">
        <v>45215</v>
      </c>
      <c r="L568" s="37">
        <f>IF(G568="NSFC",F568*'Master Pengamatan'!$H$14,F567*'Master Pengamatan'!$H$15)</f>
        <v>271128.88888888893</v>
      </c>
      <c r="M568" s="37">
        <f t="shared" si="18"/>
        <v>271128.88888888893</v>
      </c>
      <c r="O568" t="str">
        <f t="shared" si="17"/>
        <v>PG2NSSC1023</v>
      </c>
    </row>
    <row r="569" spans="2:15" x14ac:dyDescent="0.35">
      <c r="B569" s="84" t="s">
        <v>38</v>
      </c>
      <c r="C569" s="86" t="s">
        <v>629</v>
      </c>
      <c r="D569">
        <v>18.04</v>
      </c>
      <c r="E569">
        <v>14.66</v>
      </c>
      <c r="F569">
        <v>14.66</v>
      </c>
      <c r="G569" t="s">
        <v>37</v>
      </c>
      <c r="H569" s="87">
        <v>45211</v>
      </c>
      <c r="I569" s="87">
        <v>45216</v>
      </c>
      <c r="L569" s="37">
        <f>IF(G569="NSFC",F569*'Master Pengamatan'!$H$14,F568*'Master Pengamatan'!$H$15)</f>
        <v>284296.29629629629</v>
      </c>
      <c r="M569" s="37">
        <f t="shared" si="18"/>
        <v>284296.29629629629</v>
      </c>
      <c r="O569" t="str">
        <f t="shared" si="17"/>
        <v>PG2NSSC1023</v>
      </c>
    </row>
    <row r="570" spans="2:15" x14ac:dyDescent="0.35">
      <c r="B570" s="84" t="s">
        <v>38</v>
      </c>
      <c r="C570" s="86" t="s">
        <v>630</v>
      </c>
      <c r="D570">
        <v>14.6</v>
      </c>
      <c r="E570">
        <v>11.56</v>
      </c>
      <c r="F570">
        <v>11.56</v>
      </c>
      <c r="G570" t="s">
        <v>34</v>
      </c>
      <c r="H570" s="87">
        <v>45212</v>
      </c>
      <c r="I570" s="87">
        <v>45217</v>
      </c>
      <c r="L570" s="37">
        <f>IF(G570="NSFC",F570*'Master Pengamatan'!$H$14,F569*'Master Pengamatan'!$H$15)</f>
        <v>750329.62962962978</v>
      </c>
      <c r="M570" s="37">
        <f t="shared" si="18"/>
        <v>750329.62962962978</v>
      </c>
      <c r="O570" t="str">
        <f t="shared" si="17"/>
        <v>PG2NSFC1023</v>
      </c>
    </row>
    <row r="571" spans="2:15" x14ac:dyDescent="0.35">
      <c r="B571" s="84" t="s">
        <v>38</v>
      </c>
      <c r="C571" s="86" t="s">
        <v>631</v>
      </c>
      <c r="D571">
        <v>11.78</v>
      </c>
      <c r="E571">
        <v>9.35</v>
      </c>
      <c r="F571">
        <v>9.35</v>
      </c>
      <c r="G571" t="s">
        <v>34</v>
      </c>
      <c r="H571" s="87">
        <v>45216</v>
      </c>
      <c r="I571" s="87">
        <v>45221</v>
      </c>
      <c r="L571" s="37">
        <f>IF(G571="NSFC",F571*'Master Pengamatan'!$H$14,F570*'Master Pengamatan'!$H$15)</f>
        <v>606884.25925925933</v>
      </c>
      <c r="M571" s="37">
        <f t="shared" si="18"/>
        <v>606884.25925925933</v>
      </c>
      <c r="O571" t="str">
        <f t="shared" si="17"/>
        <v>PG2NSFC1023</v>
      </c>
    </row>
    <row r="572" spans="2:15" x14ac:dyDescent="0.35">
      <c r="B572" s="84" t="s">
        <v>38</v>
      </c>
      <c r="C572" s="86" t="s">
        <v>632</v>
      </c>
      <c r="D572">
        <v>17.13</v>
      </c>
      <c r="E572">
        <v>13.96</v>
      </c>
      <c r="F572">
        <v>13.96</v>
      </c>
      <c r="G572" t="s">
        <v>37</v>
      </c>
      <c r="H572" s="87">
        <v>45217</v>
      </c>
      <c r="I572" s="87">
        <v>45222</v>
      </c>
      <c r="L572" s="37">
        <f>IF(G572="NSFC",F572*'Master Pengamatan'!$H$14,F571*'Master Pengamatan'!$H$15)</f>
        <v>279807.40740740742</v>
      </c>
      <c r="M572" s="37">
        <f t="shared" si="18"/>
        <v>279807.40740740742</v>
      </c>
      <c r="O572" t="str">
        <f t="shared" si="17"/>
        <v>PG2NSSC1023</v>
      </c>
    </row>
    <row r="573" spans="2:15" x14ac:dyDescent="0.35">
      <c r="B573" s="84" t="s">
        <v>38</v>
      </c>
      <c r="C573" s="86" t="s">
        <v>633</v>
      </c>
      <c r="D573">
        <v>11.78</v>
      </c>
      <c r="E573">
        <v>9.32</v>
      </c>
      <c r="F573">
        <v>9.32</v>
      </c>
      <c r="G573" t="s">
        <v>34</v>
      </c>
      <c r="H573" s="87">
        <v>45218</v>
      </c>
      <c r="I573" s="87">
        <v>45223</v>
      </c>
      <c r="L573" s="37">
        <f>IF(G573="NSFC",F573*'Master Pengamatan'!$H$14,F572*'Master Pengamatan'!$H$15)</f>
        <v>604937.03703703708</v>
      </c>
      <c r="M573" s="37">
        <f t="shared" si="18"/>
        <v>604937.03703703708</v>
      </c>
      <c r="O573" t="str">
        <f t="shared" si="17"/>
        <v>PG2NSFC1023</v>
      </c>
    </row>
    <row r="574" spans="2:15" x14ac:dyDescent="0.35">
      <c r="B574" s="84" t="s">
        <v>38</v>
      </c>
      <c r="C574" s="86" t="s">
        <v>634</v>
      </c>
      <c r="D574">
        <v>13.5</v>
      </c>
      <c r="E574">
        <v>11.17</v>
      </c>
      <c r="F574">
        <v>11.17</v>
      </c>
      <c r="G574" t="s">
        <v>37</v>
      </c>
      <c r="H574" s="87">
        <v>45219</v>
      </c>
      <c r="I574" s="87">
        <v>45224</v>
      </c>
      <c r="L574" s="37">
        <f>IF(G574="NSFC",F574*'Master Pengamatan'!$H$14,F573*'Master Pengamatan'!$H$15)</f>
        <v>278909.62962962966</v>
      </c>
      <c r="M574" s="37">
        <f t="shared" si="18"/>
        <v>278909.62962962966</v>
      </c>
      <c r="O574" t="str">
        <f t="shared" si="17"/>
        <v>PG2NSSC1023</v>
      </c>
    </row>
    <row r="575" spans="2:15" x14ac:dyDescent="0.35">
      <c r="B575" s="84" t="s">
        <v>38</v>
      </c>
      <c r="C575" s="86" t="s">
        <v>635</v>
      </c>
      <c r="D575">
        <v>8.2799999999999994</v>
      </c>
      <c r="E575">
        <v>6.79</v>
      </c>
      <c r="F575">
        <v>6.79</v>
      </c>
      <c r="G575" t="s">
        <v>37</v>
      </c>
      <c r="H575" s="87">
        <v>45219</v>
      </c>
      <c r="I575" s="87">
        <v>45224</v>
      </c>
      <c r="L575" s="37">
        <f>IF(G575="NSFC",F575*'Master Pengamatan'!$H$14,F574*'Master Pengamatan'!$H$15)</f>
        <v>334272.59259259258</v>
      </c>
      <c r="M575" s="37">
        <f t="shared" si="18"/>
        <v>334272.59259259258</v>
      </c>
      <c r="O575" t="str">
        <f t="shared" si="17"/>
        <v>PG2NSSC1023</v>
      </c>
    </row>
    <row r="576" spans="2:15" x14ac:dyDescent="0.35">
      <c r="B576" s="84" t="s">
        <v>38</v>
      </c>
      <c r="C576" s="86" t="s">
        <v>636</v>
      </c>
      <c r="D576">
        <v>14.68</v>
      </c>
      <c r="E576">
        <v>11.8</v>
      </c>
      <c r="F576">
        <v>11.8</v>
      </c>
      <c r="G576" t="s">
        <v>34</v>
      </c>
      <c r="H576" s="87">
        <v>45222</v>
      </c>
      <c r="I576" s="87">
        <v>45227</v>
      </c>
      <c r="L576" s="37">
        <f>IF(G576="NSFC",F576*'Master Pengamatan'!$H$14,F575*'Master Pengamatan'!$H$15)</f>
        <v>765907.40740740753</v>
      </c>
      <c r="M576" s="37">
        <f t="shared" si="18"/>
        <v>765907.40740740753</v>
      </c>
      <c r="O576" t="str">
        <f t="shared" si="17"/>
        <v>PG2NSFC1023</v>
      </c>
    </row>
    <row r="577" spans="2:15" x14ac:dyDescent="0.35">
      <c r="B577" s="84" t="s">
        <v>38</v>
      </c>
      <c r="C577" s="86" t="s">
        <v>637</v>
      </c>
      <c r="D577">
        <v>10.61</v>
      </c>
      <c r="E577">
        <v>8.1999999999999993</v>
      </c>
      <c r="F577">
        <v>8.1999999999999993</v>
      </c>
      <c r="G577" t="s">
        <v>34</v>
      </c>
      <c r="H577" s="87">
        <v>45223</v>
      </c>
      <c r="I577" s="87">
        <v>45228</v>
      </c>
      <c r="L577" s="37">
        <f>IF(G577="NSFC",F577*'Master Pengamatan'!$H$14,F576*'Master Pengamatan'!$H$15)</f>
        <v>532240.74074074079</v>
      </c>
      <c r="M577" s="37">
        <f t="shared" si="18"/>
        <v>532240.74074074079</v>
      </c>
      <c r="O577" t="str">
        <f t="shared" si="17"/>
        <v>PG2NSFC1023</v>
      </c>
    </row>
    <row r="578" spans="2:15" x14ac:dyDescent="0.35">
      <c r="B578" s="84" t="s">
        <v>38</v>
      </c>
      <c r="C578" s="86" t="s">
        <v>638</v>
      </c>
      <c r="D578">
        <v>6.25</v>
      </c>
      <c r="E578">
        <v>4.9400000000000004</v>
      </c>
      <c r="F578">
        <v>4.9400000000000004</v>
      </c>
      <c r="G578" t="s">
        <v>37</v>
      </c>
      <c r="H578" s="87">
        <v>45223</v>
      </c>
      <c r="I578" s="87">
        <v>45228</v>
      </c>
      <c r="L578" s="37">
        <f>IF(G578="NSFC",F578*'Master Pengamatan'!$H$14,F577*'Master Pengamatan'!$H$15)</f>
        <v>245392.59259259258</v>
      </c>
      <c r="M578" s="37">
        <f t="shared" si="18"/>
        <v>245392.59259259258</v>
      </c>
      <c r="O578" t="str">
        <f t="shared" si="17"/>
        <v>PG2NSSC1023</v>
      </c>
    </row>
    <row r="579" spans="2:15" x14ac:dyDescent="0.35">
      <c r="B579" s="84" t="s">
        <v>38</v>
      </c>
      <c r="C579" s="86" t="s">
        <v>639</v>
      </c>
      <c r="D579">
        <v>10.84</v>
      </c>
      <c r="E579">
        <v>8.5500000000000007</v>
      </c>
      <c r="F579">
        <v>8.5500000000000007</v>
      </c>
      <c r="G579" t="s">
        <v>37</v>
      </c>
      <c r="H579" s="87">
        <v>45224</v>
      </c>
      <c r="I579" s="87">
        <v>45229</v>
      </c>
      <c r="L579" s="37">
        <f>IF(G579="NSFC",F579*'Master Pengamatan'!$H$14,F578*'Master Pengamatan'!$H$15)</f>
        <v>147834.0740740741</v>
      </c>
      <c r="M579" s="37">
        <f t="shared" si="18"/>
        <v>147834.0740740741</v>
      </c>
      <c r="O579" t="str">
        <f t="shared" si="17"/>
        <v>PG2NSSC1023</v>
      </c>
    </row>
    <row r="580" spans="2:15" x14ac:dyDescent="0.35">
      <c r="B580" s="84" t="s">
        <v>38</v>
      </c>
      <c r="C580" s="86" t="s">
        <v>640</v>
      </c>
      <c r="D580">
        <v>11.28</v>
      </c>
      <c r="E580">
        <v>9.08</v>
      </c>
      <c r="F580">
        <v>8.86</v>
      </c>
      <c r="G580" t="s">
        <v>34</v>
      </c>
      <c r="H580" s="87">
        <v>45225</v>
      </c>
      <c r="I580" s="87">
        <v>45230</v>
      </c>
      <c r="L580" s="37">
        <f>IF(G580="NSFC",F580*'Master Pengamatan'!$H$14,F579*'Master Pengamatan'!$H$15)</f>
        <v>575079.62962962966</v>
      </c>
      <c r="M580" s="37">
        <f t="shared" si="18"/>
        <v>575079.62962962966</v>
      </c>
      <c r="O580" t="str">
        <f t="shared" si="17"/>
        <v>PG2NSFC1023</v>
      </c>
    </row>
    <row r="581" spans="2:15" x14ac:dyDescent="0.35">
      <c r="B581" s="84" t="s">
        <v>38</v>
      </c>
      <c r="C581" s="86" t="s">
        <v>641</v>
      </c>
      <c r="D581">
        <v>12.39</v>
      </c>
      <c r="E581">
        <v>9.99</v>
      </c>
      <c r="F581">
        <v>9.91</v>
      </c>
      <c r="G581" t="s">
        <v>34</v>
      </c>
      <c r="H581" s="87">
        <v>45226</v>
      </c>
      <c r="I581" s="87">
        <v>45231</v>
      </c>
      <c r="L581" s="37">
        <f>IF(G581="NSFC",F581*'Master Pengamatan'!$H$14,F580*'Master Pengamatan'!$H$15)</f>
        <v>643232.40740740753</v>
      </c>
      <c r="M581" s="37">
        <f t="shared" si="18"/>
        <v>643232.40740740753</v>
      </c>
      <c r="O581" t="str">
        <f t="shared" si="17"/>
        <v>PG2NSFC1023</v>
      </c>
    </row>
    <row r="582" spans="2:15" x14ac:dyDescent="0.35">
      <c r="B582" s="84" t="s">
        <v>38</v>
      </c>
      <c r="C582" s="86" t="s">
        <v>642</v>
      </c>
      <c r="D582">
        <v>8.4700000000000006</v>
      </c>
      <c r="E582">
        <v>6.88</v>
      </c>
      <c r="F582">
        <v>6.88</v>
      </c>
      <c r="G582" t="s">
        <v>37</v>
      </c>
      <c r="H582" s="87">
        <v>45227</v>
      </c>
      <c r="I582" s="87">
        <v>45232</v>
      </c>
      <c r="L582" s="37">
        <f>IF(G582="NSFC",F582*'Master Pengamatan'!$H$14,F581*'Master Pengamatan'!$H$15)</f>
        <v>296565.92592592596</v>
      </c>
      <c r="M582" s="37">
        <f t="shared" si="18"/>
        <v>296565.92592592596</v>
      </c>
      <c r="O582" t="str">
        <f t="shared" si="17"/>
        <v>PG2NSSC1023</v>
      </c>
    </row>
    <row r="583" spans="2:15" x14ac:dyDescent="0.35">
      <c r="B583" s="84" t="s">
        <v>38</v>
      </c>
      <c r="C583" s="86" t="s">
        <v>643</v>
      </c>
      <c r="D583">
        <v>11.76</v>
      </c>
      <c r="E583">
        <v>9.4</v>
      </c>
      <c r="F583">
        <v>9.4</v>
      </c>
      <c r="G583" t="s">
        <v>37</v>
      </c>
      <c r="H583" s="87">
        <v>45229</v>
      </c>
      <c r="I583" s="87">
        <v>45234</v>
      </c>
      <c r="L583" s="37">
        <f>IF(G583="NSFC",F583*'Master Pengamatan'!$H$14,F582*'Master Pengamatan'!$H$15)</f>
        <v>205890.37037037036</v>
      </c>
      <c r="M583" s="37">
        <f t="shared" si="18"/>
        <v>205890.37037037036</v>
      </c>
      <c r="O583" t="str">
        <f t="shared" ref="O583:O646" si="19">B583&amp;G583&amp;TEXT(H583,"mmyy")</f>
        <v>PG2NSSC1023</v>
      </c>
    </row>
    <row r="584" spans="2:15" x14ac:dyDescent="0.35">
      <c r="B584" s="84" t="s">
        <v>38</v>
      </c>
      <c r="C584" s="86" t="s">
        <v>644</v>
      </c>
      <c r="D584">
        <v>15.87</v>
      </c>
      <c r="E584">
        <v>12.77</v>
      </c>
      <c r="F584">
        <v>12.77</v>
      </c>
      <c r="G584" t="s">
        <v>37</v>
      </c>
      <c r="H584" s="87">
        <v>45230</v>
      </c>
      <c r="I584" s="87">
        <v>45235</v>
      </c>
      <c r="L584" s="37">
        <f>IF(G584="NSFC",F584*'Master Pengamatan'!$H$14,F583*'Master Pengamatan'!$H$15)</f>
        <v>281303.70370370371</v>
      </c>
      <c r="M584" s="37">
        <f t="shared" si="18"/>
        <v>281303.70370370371</v>
      </c>
      <c r="O584" t="str">
        <f t="shared" si="19"/>
        <v>PG2NSSC1023</v>
      </c>
    </row>
    <row r="585" spans="2:15" x14ac:dyDescent="0.35">
      <c r="B585" s="84" t="s">
        <v>38</v>
      </c>
      <c r="C585" s="86" t="s">
        <v>645</v>
      </c>
      <c r="D585">
        <v>9.02</v>
      </c>
      <c r="E585">
        <v>7.3</v>
      </c>
      <c r="F585">
        <v>7.3</v>
      </c>
      <c r="G585" t="s">
        <v>37</v>
      </c>
      <c r="H585" s="87">
        <v>45231</v>
      </c>
      <c r="I585" s="87">
        <v>45236</v>
      </c>
      <c r="L585" s="37">
        <f>IF(G585="NSFC",F585*'Master Pengamatan'!$H$14,F584*'Master Pengamatan'!$H$15)</f>
        <v>382154.0740740741</v>
      </c>
      <c r="M585" s="37">
        <f t="shared" si="18"/>
        <v>382154.0740740741</v>
      </c>
      <c r="O585" t="str">
        <f t="shared" si="19"/>
        <v>PG2NSSC1123</v>
      </c>
    </row>
    <row r="586" spans="2:15" x14ac:dyDescent="0.35">
      <c r="B586" s="84" t="s">
        <v>38</v>
      </c>
      <c r="C586" s="86" t="s">
        <v>646</v>
      </c>
      <c r="D586">
        <v>11.55</v>
      </c>
      <c r="E586">
        <v>9.27</v>
      </c>
      <c r="F586">
        <v>9.27</v>
      </c>
      <c r="G586" t="s">
        <v>37</v>
      </c>
      <c r="H586" s="87">
        <v>45231</v>
      </c>
      <c r="I586" s="87">
        <v>45236</v>
      </c>
      <c r="L586" s="37">
        <f>IF(G586="NSFC",F586*'Master Pengamatan'!$H$14,F585*'Master Pengamatan'!$H$15)</f>
        <v>218459.25925925927</v>
      </c>
      <c r="M586" s="37">
        <f t="shared" si="18"/>
        <v>218459.25925925927</v>
      </c>
      <c r="O586" t="str">
        <f t="shared" si="19"/>
        <v>PG2NSSC1123</v>
      </c>
    </row>
    <row r="587" spans="2:15" x14ac:dyDescent="0.35">
      <c r="B587" s="84" t="s">
        <v>38</v>
      </c>
      <c r="C587" s="86" t="s">
        <v>647</v>
      </c>
      <c r="D587">
        <v>13.18</v>
      </c>
      <c r="E587">
        <v>10.51</v>
      </c>
      <c r="F587">
        <v>10.51</v>
      </c>
      <c r="G587" t="s">
        <v>34</v>
      </c>
      <c r="H587" s="87">
        <v>45231</v>
      </c>
      <c r="I587" s="87">
        <v>45236</v>
      </c>
      <c r="L587" s="37">
        <f>IF(G587="NSFC",F587*'Master Pengamatan'!$H$14,F586*'Master Pengamatan'!$H$15)</f>
        <v>682176.85185185191</v>
      </c>
      <c r="M587" s="37">
        <f t="shared" si="18"/>
        <v>682176.85185185191</v>
      </c>
      <c r="O587" t="str">
        <f t="shared" si="19"/>
        <v>PG2NSFC1123</v>
      </c>
    </row>
    <row r="588" spans="2:15" x14ac:dyDescent="0.35">
      <c r="B588" s="84" t="s">
        <v>38</v>
      </c>
      <c r="C588" s="86" t="s">
        <v>648</v>
      </c>
      <c r="D588">
        <v>13.17</v>
      </c>
      <c r="E588">
        <v>10.51</v>
      </c>
      <c r="F588">
        <v>10.51</v>
      </c>
      <c r="G588" t="s">
        <v>34</v>
      </c>
      <c r="H588" s="87">
        <v>45242</v>
      </c>
      <c r="I588" s="87">
        <v>45247</v>
      </c>
      <c r="L588" s="37">
        <f>IF(G588="NSFC",F588*'Master Pengamatan'!$H$14,F587*'Master Pengamatan'!$H$15)</f>
        <v>682176.85185185191</v>
      </c>
      <c r="M588" s="37">
        <f t="shared" si="18"/>
        <v>682176.85185185191</v>
      </c>
      <c r="O588" t="str">
        <f t="shared" si="19"/>
        <v>PG2NSFC1123</v>
      </c>
    </row>
    <row r="589" spans="2:15" x14ac:dyDescent="0.35">
      <c r="B589" s="84" t="s">
        <v>38</v>
      </c>
      <c r="C589" s="86" t="s">
        <v>649</v>
      </c>
      <c r="D589">
        <v>13.59</v>
      </c>
      <c r="E589">
        <v>10.58</v>
      </c>
      <c r="F589">
        <v>10.58</v>
      </c>
      <c r="G589" t="s">
        <v>34</v>
      </c>
      <c r="H589" s="87">
        <v>45244</v>
      </c>
      <c r="I589" s="87">
        <v>45249</v>
      </c>
      <c r="L589" s="37">
        <f>IF(G589="NSFC",F589*'Master Pengamatan'!$H$14,F588*'Master Pengamatan'!$H$15)</f>
        <v>686720.37037037045</v>
      </c>
      <c r="M589" s="37">
        <f t="shared" si="18"/>
        <v>686720.37037037045</v>
      </c>
      <c r="O589" t="str">
        <f t="shared" si="19"/>
        <v>PG2NSFC1123</v>
      </c>
    </row>
    <row r="590" spans="2:15" x14ac:dyDescent="0.35">
      <c r="B590" s="84" t="s">
        <v>38</v>
      </c>
      <c r="C590" s="86" t="s">
        <v>650</v>
      </c>
      <c r="D590">
        <v>10.199999999999999</v>
      </c>
      <c r="E590">
        <v>7.93</v>
      </c>
      <c r="F590">
        <v>7.93</v>
      </c>
      <c r="G590" t="s">
        <v>34</v>
      </c>
      <c r="H590" s="87">
        <v>45244</v>
      </c>
      <c r="I590" s="87">
        <v>45249</v>
      </c>
      <c r="L590" s="37">
        <f>IF(G590="NSFC",F590*'Master Pengamatan'!$H$14,F589*'Master Pengamatan'!$H$15)</f>
        <v>514715.74074074079</v>
      </c>
      <c r="M590" s="37">
        <f t="shared" ref="M590:M653" si="20">SUM(J590:L590)</f>
        <v>514715.74074074079</v>
      </c>
      <c r="O590" t="str">
        <f t="shared" si="19"/>
        <v>PG2NSFC1123</v>
      </c>
    </row>
    <row r="591" spans="2:15" x14ac:dyDescent="0.35">
      <c r="B591" s="84" t="s">
        <v>38</v>
      </c>
      <c r="C591" s="86" t="s">
        <v>651</v>
      </c>
      <c r="D591">
        <v>20.49</v>
      </c>
      <c r="E591">
        <v>16.18</v>
      </c>
      <c r="F591">
        <v>16.18</v>
      </c>
      <c r="G591" t="s">
        <v>34</v>
      </c>
      <c r="H591" s="87">
        <v>45245</v>
      </c>
      <c r="I591" s="87">
        <v>45250</v>
      </c>
      <c r="L591" s="37">
        <f>IF(G591="NSFC",F591*'Master Pengamatan'!$H$14,F590*'Master Pengamatan'!$H$15)</f>
        <v>1050201.8518518519</v>
      </c>
      <c r="M591" s="37">
        <f t="shared" si="20"/>
        <v>1050201.8518518519</v>
      </c>
      <c r="O591" t="str">
        <f t="shared" si="19"/>
        <v>PG2NSFC1123</v>
      </c>
    </row>
    <row r="592" spans="2:15" x14ac:dyDescent="0.35">
      <c r="B592" s="84" t="s">
        <v>38</v>
      </c>
      <c r="C592" s="86" t="s">
        <v>652</v>
      </c>
      <c r="D592">
        <v>16.86</v>
      </c>
      <c r="E592">
        <v>13.08</v>
      </c>
      <c r="F592">
        <v>13.08</v>
      </c>
      <c r="G592" t="s">
        <v>34</v>
      </c>
      <c r="H592" s="87">
        <v>45245</v>
      </c>
      <c r="I592" s="87">
        <v>45250</v>
      </c>
      <c r="L592" s="37">
        <f>IF(G592="NSFC",F592*'Master Pengamatan'!$H$14,F591*'Master Pengamatan'!$H$15)</f>
        <v>848988.88888888899</v>
      </c>
      <c r="M592" s="37">
        <f t="shared" si="20"/>
        <v>848988.88888888899</v>
      </c>
      <c r="O592" t="str">
        <f t="shared" si="19"/>
        <v>PG2NSFC1123</v>
      </c>
    </row>
    <row r="593" spans="2:15" x14ac:dyDescent="0.35">
      <c r="B593" s="84" t="s">
        <v>38</v>
      </c>
      <c r="C593" s="86" t="s">
        <v>653</v>
      </c>
      <c r="D593">
        <v>13.06</v>
      </c>
      <c r="E593">
        <v>10.029999999999999</v>
      </c>
      <c r="F593">
        <v>10.029999999999999</v>
      </c>
      <c r="G593" t="s">
        <v>34</v>
      </c>
      <c r="H593" s="87">
        <v>45245</v>
      </c>
      <c r="I593" s="87">
        <v>45250</v>
      </c>
      <c r="L593" s="37">
        <f>IF(G593="NSFC",F593*'Master Pengamatan'!$H$14,F592*'Master Pengamatan'!$H$15)</f>
        <v>651021.29629629629</v>
      </c>
      <c r="M593" s="37">
        <f t="shared" si="20"/>
        <v>651021.29629629629</v>
      </c>
      <c r="O593" t="str">
        <f t="shared" si="19"/>
        <v>PG2NSFC1123</v>
      </c>
    </row>
    <row r="594" spans="2:15" x14ac:dyDescent="0.35">
      <c r="B594" s="84" t="s">
        <v>38</v>
      </c>
      <c r="C594" s="86" t="s">
        <v>654</v>
      </c>
      <c r="D594">
        <v>14.74</v>
      </c>
      <c r="E594">
        <v>11.33</v>
      </c>
      <c r="F594">
        <v>11.33</v>
      </c>
      <c r="G594" t="s">
        <v>34</v>
      </c>
      <c r="H594" s="87">
        <v>45245</v>
      </c>
      <c r="I594" s="87">
        <v>45250</v>
      </c>
      <c r="L594" s="37">
        <f>IF(G594="NSFC",F594*'Master Pengamatan'!$H$14,F593*'Master Pengamatan'!$H$15)</f>
        <v>735400.92592592607</v>
      </c>
      <c r="M594" s="37">
        <f t="shared" si="20"/>
        <v>735400.92592592607</v>
      </c>
      <c r="O594" t="str">
        <f t="shared" si="19"/>
        <v>PG2NSFC1123</v>
      </c>
    </row>
    <row r="595" spans="2:15" x14ac:dyDescent="0.35">
      <c r="B595" s="84" t="s">
        <v>38</v>
      </c>
      <c r="C595" s="86" t="s">
        <v>655</v>
      </c>
      <c r="D595">
        <v>7.63</v>
      </c>
      <c r="E595">
        <v>6.16</v>
      </c>
      <c r="F595">
        <v>6.16</v>
      </c>
      <c r="G595" t="s">
        <v>37</v>
      </c>
      <c r="H595" s="87">
        <v>45245</v>
      </c>
      <c r="I595" s="87">
        <v>45250</v>
      </c>
      <c r="L595" s="37">
        <f>IF(G595="NSFC",F595*'Master Pengamatan'!$H$14,F594*'Master Pengamatan'!$H$15)</f>
        <v>339060.74074074073</v>
      </c>
      <c r="M595" s="37">
        <f t="shared" si="20"/>
        <v>339060.74074074073</v>
      </c>
      <c r="O595" t="str">
        <f t="shared" si="19"/>
        <v>PG2NSSC1123</v>
      </c>
    </row>
    <row r="596" spans="2:15" x14ac:dyDescent="0.35">
      <c r="B596" s="84" t="s">
        <v>38</v>
      </c>
      <c r="C596" s="86" t="s">
        <v>656</v>
      </c>
      <c r="D596">
        <v>13.6</v>
      </c>
      <c r="E596">
        <v>11.06</v>
      </c>
      <c r="F596">
        <v>11.06</v>
      </c>
      <c r="G596" t="s">
        <v>37</v>
      </c>
      <c r="H596" s="87">
        <v>45245</v>
      </c>
      <c r="I596" s="87">
        <v>45250</v>
      </c>
      <c r="L596" s="37">
        <f>IF(G596="NSFC",F596*'Master Pengamatan'!$H$14,F595*'Master Pengamatan'!$H$15)</f>
        <v>184343.70370370371</v>
      </c>
      <c r="M596" s="37">
        <f t="shared" si="20"/>
        <v>184343.70370370371</v>
      </c>
      <c r="O596" t="str">
        <f t="shared" si="19"/>
        <v>PG2NSSC1123</v>
      </c>
    </row>
    <row r="597" spans="2:15" x14ac:dyDescent="0.35">
      <c r="B597" s="84" t="s">
        <v>38</v>
      </c>
      <c r="C597" s="86" t="s">
        <v>657</v>
      </c>
      <c r="D597">
        <v>15.95</v>
      </c>
      <c r="E597">
        <v>12.59</v>
      </c>
      <c r="F597">
        <v>12.59</v>
      </c>
      <c r="G597" t="s">
        <v>37</v>
      </c>
      <c r="H597" s="87">
        <v>45245</v>
      </c>
      <c r="I597" s="87">
        <v>45250</v>
      </c>
      <c r="L597" s="37">
        <f>IF(G597="NSFC",F597*'Master Pengamatan'!$H$14,F596*'Master Pengamatan'!$H$15)</f>
        <v>330980.74074074079</v>
      </c>
      <c r="M597" s="37">
        <f t="shared" si="20"/>
        <v>330980.74074074079</v>
      </c>
      <c r="O597" t="str">
        <f t="shared" si="19"/>
        <v>PG2NSSC1123</v>
      </c>
    </row>
    <row r="598" spans="2:15" x14ac:dyDescent="0.35">
      <c r="B598" s="84" t="s">
        <v>38</v>
      </c>
      <c r="C598" s="86" t="s">
        <v>658</v>
      </c>
      <c r="D598">
        <v>9.9499999999999993</v>
      </c>
      <c r="E598">
        <v>8.11</v>
      </c>
      <c r="F598">
        <v>8.11</v>
      </c>
      <c r="G598" t="s">
        <v>37</v>
      </c>
      <c r="H598" s="87">
        <v>45245</v>
      </c>
      <c r="I598" s="87">
        <v>45250</v>
      </c>
      <c r="L598" s="37">
        <f>IF(G598="NSFC",F598*'Master Pengamatan'!$H$14,F597*'Master Pengamatan'!$H$15)</f>
        <v>376767.40740740742</v>
      </c>
      <c r="M598" s="37">
        <f t="shared" si="20"/>
        <v>376767.40740740742</v>
      </c>
      <c r="O598" t="str">
        <f t="shared" si="19"/>
        <v>PG2NSSC1123</v>
      </c>
    </row>
    <row r="599" spans="2:15" x14ac:dyDescent="0.35">
      <c r="B599" s="84" t="s">
        <v>38</v>
      </c>
      <c r="C599" s="86" t="s">
        <v>659</v>
      </c>
      <c r="D599">
        <v>14.69</v>
      </c>
      <c r="E599">
        <v>11.67</v>
      </c>
      <c r="F599">
        <v>11.67</v>
      </c>
      <c r="G599" t="s">
        <v>37</v>
      </c>
      <c r="H599" s="87">
        <v>45245</v>
      </c>
      <c r="I599" s="87">
        <v>45250</v>
      </c>
      <c r="L599" s="37">
        <f>IF(G599="NSFC",F599*'Master Pengamatan'!$H$14,F598*'Master Pengamatan'!$H$15)</f>
        <v>242699.25925925924</v>
      </c>
      <c r="M599" s="37">
        <f t="shared" si="20"/>
        <v>242699.25925925924</v>
      </c>
      <c r="O599" t="str">
        <f t="shared" si="19"/>
        <v>PG2NSSC1123</v>
      </c>
    </row>
    <row r="600" spans="2:15" x14ac:dyDescent="0.35">
      <c r="B600" s="84" t="s">
        <v>38</v>
      </c>
      <c r="C600" s="86" t="s">
        <v>660</v>
      </c>
      <c r="D600">
        <v>16.16</v>
      </c>
      <c r="E600">
        <v>13.04</v>
      </c>
      <c r="F600">
        <v>13.04</v>
      </c>
      <c r="G600" t="s">
        <v>37</v>
      </c>
      <c r="H600" s="87">
        <v>45245</v>
      </c>
      <c r="I600" s="87">
        <v>45250</v>
      </c>
      <c r="L600" s="37">
        <f>IF(G600="NSFC",F600*'Master Pengamatan'!$H$14,F599*'Master Pengamatan'!$H$15)</f>
        <v>349235.55555555556</v>
      </c>
      <c r="M600" s="37">
        <f t="shared" si="20"/>
        <v>349235.55555555556</v>
      </c>
      <c r="O600" t="str">
        <f t="shared" si="19"/>
        <v>PG2NSSC1123</v>
      </c>
    </row>
    <row r="601" spans="2:15" x14ac:dyDescent="0.35">
      <c r="B601" s="84" t="s">
        <v>38</v>
      </c>
      <c r="C601" s="86" t="s">
        <v>661</v>
      </c>
      <c r="D601">
        <v>15.33</v>
      </c>
      <c r="E601">
        <v>12.27</v>
      </c>
      <c r="F601">
        <v>12.27</v>
      </c>
      <c r="G601" t="s">
        <v>37</v>
      </c>
      <c r="H601" s="87">
        <v>45245</v>
      </c>
      <c r="I601" s="87">
        <v>45250</v>
      </c>
      <c r="L601" s="37">
        <f>IF(G601="NSFC",F601*'Master Pengamatan'!$H$14,F600*'Master Pengamatan'!$H$15)</f>
        <v>390234.07407407404</v>
      </c>
      <c r="M601" s="37">
        <f t="shared" si="20"/>
        <v>390234.07407407404</v>
      </c>
      <c r="O601" t="str">
        <f t="shared" si="19"/>
        <v>PG2NSSC1123</v>
      </c>
    </row>
    <row r="602" spans="2:15" x14ac:dyDescent="0.35">
      <c r="B602" s="84" t="s">
        <v>38</v>
      </c>
      <c r="C602" s="86" t="s">
        <v>662</v>
      </c>
      <c r="D602">
        <v>9.44</v>
      </c>
      <c r="E602">
        <v>7.39</v>
      </c>
      <c r="F602">
        <v>7.39</v>
      </c>
      <c r="G602" t="s">
        <v>34</v>
      </c>
      <c r="H602" s="87">
        <v>45250</v>
      </c>
      <c r="I602" s="87">
        <v>45255</v>
      </c>
      <c r="L602" s="37">
        <f>IF(G602="NSFC",F602*'Master Pengamatan'!$H$14,F601*'Master Pengamatan'!$H$15)</f>
        <v>479665.74074074079</v>
      </c>
      <c r="M602" s="37">
        <f t="shared" si="20"/>
        <v>479665.74074074079</v>
      </c>
      <c r="O602" t="str">
        <f t="shared" si="19"/>
        <v>PG2NSFC1123</v>
      </c>
    </row>
    <row r="603" spans="2:15" x14ac:dyDescent="0.35">
      <c r="B603" s="84" t="s">
        <v>38</v>
      </c>
      <c r="C603" s="86" t="s">
        <v>663</v>
      </c>
      <c r="D603">
        <v>13.22</v>
      </c>
      <c r="E603">
        <v>10.220000000000001</v>
      </c>
      <c r="F603">
        <v>10.220000000000001</v>
      </c>
      <c r="G603" t="s">
        <v>34</v>
      </c>
      <c r="H603" s="87">
        <v>45251</v>
      </c>
      <c r="I603" s="87">
        <v>45256</v>
      </c>
      <c r="L603" s="37">
        <f>IF(G603="NSFC",F603*'Master Pengamatan'!$H$14,F602*'Master Pengamatan'!$H$15)</f>
        <v>663353.70370370382</v>
      </c>
      <c r="M603" s="37">
        <f t="shared" si="20"/>
        <v>663353.70370370382</v>
      </c>
      <c r="O603" t="str">
        <f t="shared" si="19"/>
        <v>PG2NSFC1123</v>
      </c>
    </row>
    <row r="604" spans="2:15" x14ac:dyDescent="0.35">
      <c r="B604" s="84" t="s">
        <v>38</v>
      </c>
      <c r="C604" s="86" t="s">
        <v>664</v>
      </c>
      <c r="D604">
        <v>12.85</v>
      </c>
      <c r="E604">
        <v>9.89</v>
      </c>
      <c r="F604">
        <v>9.89</v>
      </c>
      <c r="G604" t="s">
        <v>34</v>
      </c>
      <c r="H604" s="87">
        <v>45254</v>
      </c>
      <c r="I604" s="87">
        <v>45259</v>
      </c>
      <c r="L604" s="37">
        <f>IF(G604="NSFC",F604*'Master Pengamatan'!$H$14,F603*'Master Pengamatan'!$H$15)</f>
        <v>641934.25925925933</v>
      </c>
      <c r="M604" s="37">
        <f t="shared" si="20"/>
        <v>641934.25925925933</v>
      </c>
      <c r="O604" t="str">
        <f t="shared" si="19"/>
        <v>PG2NSFC1123</v>
      </c>
    </row>
    <row r="605" spans="2:15" x14ac:dyDescent="0.35">
      <c r="B605" s="84" t="s">
        <v>38</v>
      </c>
      <c r="C605" s="86" t="s">
        <v>665</v>
      </c>
      <c r="D605">
        <v>12.83</v>
      </c>
      <c r="E605">
        <v>9.76</v>
      </c>
      <c r="F605">
        <v>9.76</v>
      </c>
      <c r="G605" t="s">
        <v>34</v>
      </c>
      <c r="H605" s="87">
        <v>45256</v>
      </c>
      <c r="I605" s="87">
        <v>45261</v>
      </c>
      <c r="L605" s="37">
        <f>IF(G605="NSFC",F605*'Master Pengamatan'!$H$14,F604*'Master Pengamatan'!$H$15)</f>
        <v>633496.29629629641</v>
      </c>
      <c r="M605" s="37">
        <f t="shared" si="20"/>
        <v>633496.29629629641</v>
      </c>
      <c r="O605" t="str">
        <f t="shared" si="19"/>
        <v>PG2NSFC1123</v>
      </c>
    </row>
    <row r="606" spans="2:15" x14ac:dyDescent="0.35">
      <c r="B606" s="84" t="s">
        <v>38</v>
      </c>
      <c r="C606" s="86" t="s">
        <v>666</v>
      </c>
      <c r="D606">
        <v>13.04</v>
      </c>
      <c r="E606">
        <v>10.28</v>
      </c>
      <c r="F606">
        <v>10.28</v>
      </c>
      <c r="G606" t="s">
        <v>34</v>
      </c>
      <c r="H606" s="87">
        <v>45275</v>
      </c>
      <c r="I606" s="87">
        <v>45280</v>
      </c>
      <c r="L606" s="37">
        <f>IF(G606="NSFC",F606*'Master Pengamatan'!$H$14,F605*'Master Pengamatan'!$H$15)</f>
        <v>667248.1481481482</v>
      </c>
      <c r="M606" s="37">
        <f t="shared" si="20"/>
        <v>667248.1481481482</v>
      </c>
      <c r="O606" t="str">
        <f t="shared" si="19"/>
        <v>PG2NSFC1223</v>
      </c>
    </row>
    <row r="607" spans="2:15" x14ac:dyDescent="0.35">
      <c r="B607" s="84" t="s">
        <v>38</v>
      </c>
      <c r="C607" s="86" t="s">
        <v>667</v>
      </c>
      <c r="D607">
        <v>8.86</v>
      </c>
      <c r="E607">
        <v>6.97</v>
      </c>
      <c r="F607">
        <v>6.97</v>
      </c>
      <c r="G607" t="s">
        <v>34</v>
      </c>
      <c r="H607" s="87">
        <v>45275</v>
      </c>
      <c r="I607" s="87">
        <v>45280</v>
      </c>
      <c r="L607" s="37">
        <f>IF(G607="NSFC",F607*'Master Pengamatan'!$H$14,F606*'Master Pengamatan'!$H$15)</f>
        <v>452404.62962962966</v>
      </c>
      <c r="M607" s="37">
        <f t="shared" si="20"/>
        <v>452404.62962962966</v>
      </c>
      <c r="O607" t="str">
        <f t="shared" si="19"/>
        <v>PG2NSFC1223</v>
      </c>
    </row>
    <row r="608" spans="2:15" x14ac:dyDescent="0.35">
      <c r="B608" s="84" t="s">
        <v>38</v>
      </c>
      <c r="C608" s="86" t="s">
        <v>668</v>
      </c>
      <c r="D608">
        <v>19</v>
      </c>
      <c r="E608">
        <v>15.09</v>
      </c>
      <c r="F608">
        <v>15.09</v>
      </c>
      <c r="G608" t="s">
        <v>34</v>
      </c>
      <c r="H608" s="87">
        <v>45275</v>
      </c>
      <c r="I608" s="87">
        <v>45280</v>
      </c>
      <c r="L608" s="37">
        <f>IF(G608="NSFC",F608*'Master Pengamatan'!$H$14,F607*'Master Pengamatan'!$H$15)</f>
        <v>979452.77777777787</v>
      </c>
      <c r="M608" s="37">
        <f t="shared" si="20"/>
        <v>979452.77777777787</v>
      </c>
      <c r="O608" t="str">
        <f t="shared" si="19"/>
        <v>PG2NSFC1223</v>
      </c>
    </row>
    <row r="609" spans="2:15" x14ac:dyDescent="0.35">
      <c r="B609" s="84" t="s">
        <v>38</v>
      </c>
      <c r="C609" s="86" t="s">
        <v>669</v>
      </c>
      <c r="D609">
        <v>13.19</v>
      </c>
      <c r="E609">
        <v>10.25</v>
      </c>
      <c r="F609">
        <v>10.25</v>
      </c>
      <c r="G609" t="s">
        <v>34</v>
      </c>
      <c r="H609" s="87">
        <v>45275</v>
      </c>
      <c r="I609" s="87">
        <v>45280</v>
      </c>
      <c r="L609" s="37">
        <f>IF(G609="NSFC",F609*'Master Pengamatan'!$H$14,F608*'Master Pengamatan'!$H$15)</f>
        <v>665300.92592592607</v>
      </c>
      <c r="M609" s="37">
        <f t="shared" si="20"/>
        <v>665300.92592592607</v>
      </c>
      <c r="O609" t="str">
        <f t="shared" si="19"/>
        <v>PG2NSFC1223</v>
      </c>
    </row>
    <row r="610" spans="2:15" x14ac:dyDescent="0.35">
      <c r="B610" s="84" t="s">
        <v>38</v>
      </c>
      <c r="C610" s="86" t="s">
        <v>670</v>
      </c>
      <c r="D610">
        <v>13.6</v>
      </c>
      <c r="E610">
        <v>10.35</v>
      </c>
      <c r="F610">
        <v>10.35</v>
      </c>
      <c r="G610" t="s">
        <v>34</v>
      </c>
      <c r="H610" s="87">
        <v>45275</v>
      </c>
      <c r="I610" s="87">
        <v>45280</v>
      </c>
      <c r="L610" s="37">
        <f>IF(G610="NSFC",F610*'Master Pengamatan'!$H$14,F609*'Master Pengamatan'!$H$15)</f>
        <v>671791.66666666674</v>
      </c>
      <c r="M610" s="37">
        <f t="shared" si="20"/>
        <v>671791.66666666674</v>
      </c>
      <c r="O610" t="str">
        <f t="shared" si="19"/>
        <v>PG2NSFC1223</v>
      </c>
    </row>
    <row r="611" spans="2:15" x14ac:dyDescent="0.35">
      <c r="B611" s="84" t="s">
        <v>38</v>
      </c>
      <c r="C611" s="86" t="s">
        <v>671</v>
      </c>
      <c r="D611">
        <v>7.48</v>
      </c>
      <c r="E611">
        <v>5.87</v>
      </c>
      <c r="F611">
        <v>5.87</v>
      </c>
      <c r="G611" t="s">
        <v>34</v>
      </c>
      <c r="H611" s="87">
        <v>45275</v>
      </c>
      <c r="I611" s="87">
        <v>45280</v>
      </c>
      <c r="L611" s="37">
        <f>IF(G611="NSFC",F611*'Master Pengamatan'!$H$14,F610*'Master Pengamatan'!$H$15)</f>
        <v>381006.48148148152</v>
      </c>
      <c r="M611" s="37">
        <f t="shared" si="20"/>
        <v>381006.48148148152</v>
      </c>
      <c r="O611" t="str">
        <f t="shared" si="19"/>
        <v>PG2NSFC1223</v>
      </c>
    </row>
    <row r="612" spans="2:15" x14ac:dyDescent="0.35">
      <c r="B612" s="84" t="s">
        <v>38</v>
      </c>
      <c r="C612" s="86" t="s">
        <v>672</v>
      </c>
      <c r="D612">
        <v>14.05</v>
      </c>
      <c r="E612">
        <v>10.99</v>
      </c>
      <c r="F612">
        <v>10.99</v>
      </c>
      <c r="G612" t="s">
        <v>34</v>
      </c>
      <c r="H612" s="87">
        <v>45275</v>
      </c>
      <c r="I612" s="87">
        <v>45280</v>
      </c>
      <c r="L612" s="37">
        <f>IF(G612="NSFC",F612*'Master Pengamatan'!$H$14,F611*'Master Pengamatan'!$H$15)</f>
        <v>713332.40740740753</v>
      </c>
      <c r="M612" s="37">
        <f t="shared" si="20"/>
        <v>713332.40740740753</v>
      </c>
      <c r="O612" t="str">
        <f t="shared" si="19"/>
        <v>PG2NSFC1223</v>
      </c>
    </row>
    <row r="613" spans="2:15" x14ac:dyDescent="0.35">
      <c r="B613" s="84" t="s">
        <v>38</v>
      </c>
      <c r="C613" s="86" t="s">
        <v>673</v>
      </c>
      <c r="D613">
        <v>11.77</v>
      </c>
      <c r="E613">
        <v>9.27</v>
      </c>
      <c r="F613">
        <v>9.27</v>
      </c>
      <c r="G613" t="s">
        <v>34</v>
      </c>
      <c r="H613" s="87">
        <v>45275</v>
      </c>
      <c r="I613" s="87">
        <v>45280</v>
      </c>
      <c r="L613" s="37">
        <f>IF(G613="NSFC",F613*'Master Pengamatan'!$H$14,F612*'Master Pengamatan'!$H$15)</f>
        <v>601691.66666666674</v>
      </c>
      <c r="M613" s="37">
        <f t="shared" si="20"/>
        <v>601691.66666666674</v>
      </c>
      <c r="O613" t="str">
        <f t="shared" si="19"/>
        <v>PG2NSFC1223</v>
      </c>
    </row>
    <row r="614" spans="2:15" x14ac:dyDescent="0.35">
      <c r="B614" s="84" t="s">
        <v>38</v>
      </c>
      <c r="C614" s="86" t="s">
        <v>674</v>
      </c>
      <c r="D614">
        <v>10.91</v>
      </c>
      <c r="E614">
        <v>8.5</v>
      </c>
      <c r="F614">
        <v>8.5</v>
      </c>
      <c r="G614" t="s">
        <v>34</v>
      </c>
      <c r="H614" s="87">
        <v>45275</v>
      </c>
      <c r="I614" s="87">
        <v>45280</v>
      </c>
      <c r="L614" s="37">
        <f>IF(G614="NSFC",F614*'Master Pengamatan'!$H$14,F613*'Master Pengamatan'!$H$15)</f>
        <v>551712.96296296304</v>
      </c>
      <c r="M614" s="37">
        <f t="shared" si="20"/>
        <v>551712.96296296304</v>
      </c>
      <c r="O614" t="str">
        <f t="shared" si="19"/>
        <v>PG2NSFC1223</v>
      </c>
    </row>
    <row r="615" spans="2:15" x14ac:dyDescent="0.35">
      <c r="B615" s="84" t="s">
        <v>38</v>
      </c>
      <c r="C615" s="86" t="s">
        <v>675</v>
      </c>
      <c r="D615">
        <v>7.33</v>
      </c>
      <c r="E615">
        <v>5.6</v>
      </c>
      <c r="F615">
        <v>5.6</v>
      </c>
      <c r="G615" t="s">
        <v>34</v>
      </c>
      <c r="H615" s="87">
        <v>45275</v>
      </c>
      <c r="I615" s="87">
        <v>45280</v>
      </c>
      <c r="L615" s="37">
        <f>IF(G615="NSFC",F615*'Master Pengamatan'!$H$14,F614*'Master Pengamatan'!$H$15)</f>
        <v>363481.48148148152</v>
      </c>
      <c r="M615" s="37">
        <f t="shared" si="20"/>
        <v>363481.48148148152</v>
      </c>
      <c r="O615" t="str">
        <f t="shared" si="19"/>
        <v>PG2NSFC1223</v>
      </c>
    </row>
    <row r="616" spans="2:15" x14ac:dyDescent="0.35">
      <c r="B616" s="84" t="s">
        <v>38</v>
      </c>
      <c r="C616" s="86" t="s">
        <v>676</v>
      </c>
      <c r="D616">
        <v>10.82</v>
      </c>
      <c r="E616">
        <v>8.49</v>
      </c>
      <c r="F616">
        <v>8.49</v>
      </c>
      <c r="G616" t="s">
        <v>34</v>
      </c>
      <c r="H616" s="87">
        <v>45275</v>
      </c>
      <c r="I616" s="87">
        <v>45280</v>
      </c>
      <c r="L616" s="37">
        <f>IF(G616="NSFC",F616*'Master Pengamatan'!$H$14,F615*'Master Pengamatan'!$H$15)</f>
        <v>551063.88888888899</v>
      </c>
      <c r="M616" s="37">
        <f t="shared" si="20"/>
        <v>551063.88888888899</v>
      </c>
      <c r="O616" t="str">
        <f t="shared" si="19"/>
        <v>PG2NSFC1223</v>
      </c>
    </row>
    <row r="617" spans="2:15" x14ac:dyDescent="0.35">
      <c r="B617" s="84" t="s">
        <v>38</v>
      </c>
      <c r="C617" s="86" t="s">
        <v>677</v>
      </c>
      <c r="D617">
        <v>10.82</v>
      </c>
      <c r="E617">
        <v>8.41</v>
      </c>
      <c r="F617">
        <v>8.41</v>
      </c>
      <c r="G617" t="s">
        <v>34</v>
      </c>
      <c r="H617" s="87">
        <v>45275</v>
      </c>
      <c r="I617" s="87">
        <v>45280</v>
      </c>
      <c r="L617" s="37">
        <f>IF(G617="NSFC",F617*'Master Pengamatan'!$H$14,F616*'Master Pengamatan'!$H$15)</f>
        <v>545871.29629629641</v>
      </c>
      <c r="M617" s="37">
        <f t="shared" si="20"/>
        <v>545871.29629629641</v>
      </c>
      <c r="O617" t="str">
        <f t="shared" si="19"/>
        <v>PG2NSFC1223</v>
      </c>
    </row>
    <row r="618" spans="2:15" x14ac:dyDescent="0.35">
      <c r="B618" s="84" t="s">
        <v>38</v>
      </c>
      <c r="C618" s="86" t="s">
        <v>678</v>
      </c>
      <c r="D618">
        <v>5.14</v>
      </c>
      <c r="E618">
        <v>4.03</v>
      </c>
      <c r="F618">
        <v>4.03</v>
      </c>
      <c r="G618" t="s">
        <v>34</v>
      </c>
      <c r="H618" s="87">
        <v>45275</v>
      </c>
      <c r="I618" s="87">
        <v>45280</v>
      </c>
      <c r="L618" s="37">
        <f>IF(G618="NSFC",F618*'Master Pengamatan'!$H$14,F617*'Master Pengamatan'!$H$15)</f>
        <v>261576.85185185191</v>
      </c>
      <c r="M618" s="37">
        <f t="shared" si="20"/>
        <v>261576.85185185191</v>
      </c>
      <c r="O618" t="str">
        <f t="shared" si="19"/>
        <v>PG2NSFC1223</v>
      </c>
    </row>
    <row r="619" spans="2:15" x14ac:dyDescent="0.35">
      <c r="B619" s="84" t="s">
        <v>38</v>
      </c>
      <c r="C619" s="86" t="s">
        <v>679</v>
      </c>
      <c r="D619">
        <v>9.6199999999999992</v>
      </c>
      <c r="E619">
        <v>7.74</v>
      </c>
      <c r="F619">
        <v>7.74</v>
      </c>
      <c r="G619" t="s">
        <v>37</v>
      </c>
      <c r="H619" s="87">
        <v>45275</v>
      </c>
      <c r="I619" s="87">
        <v>45280</v>
      </c>
      <c r="L619" s="37">
        <f>IF(G619="NSFC",F619*'Master Pengamatan'!$H$14,F618*'Master Pengamatan'!$H$15)</f>
        <v>120601.48148148149</v>
      </c>
      <c r="M619" s="37">
        <f t="shared" si="20"/>
        <v>120601.48148148149</v>
      </c>
      <c r="O619" t="str">
        <f t="shared" si="19"/>
        <v>PG2NSSC1223</v>
      </c>
    </row>
    <row r="620" spans="2:15" x14ac:dyDescent="0.35">
      <c r="B620" s="84" t="s">
        <v>38</v>
      </c>
      <c r="C620" s="86" t="s">
        <v>680</v>
      </c>
      <c r="D620">
        <v>8.85</v>
      </c>
      <c r="E620">
        <v>7.27</v>
      </c>
      <c r="F620">
        <v>7.27</v>
      </c>
      <c r="G620" t="s">
        <v>37</v>
      </c>
      <c r="H620" s="87">
        <v>45275</v>
      </c>
      <c r="I620" s="87">
        <v>45280</v>
      </c>
      <c r="L620" s="37">
        <f>IF(G620="NSFC",F620*'Master Pengamatan'!$H$14,F619*'Master Pengamatan'!$H$15)</f>
        <v>231626.66666666669</v>
      </c>
      <c r="M620" s="37">
        <f t="shared" si="20"/>
        <v>231626.66666666669</v>
      </c>
      <c r="O620" t="str">
        <f t="shared" si="19"/>
        <v>PG2NSSC1223</v>
      </c>
    </row>
    <row r="621" spans="2:15" x14ac:dyDescent="0.35">
      <c r="B621" s="84" t="s">
        <v>38</v>
      </c>
      <c r="C621" s="86" t="s">
        <v>681</v>
      </c>
      <c r="D621">
        <v>10.92</v>
      </c>
      <c r="E621">
        <v>8.7899999999999991</v>
      </c>
      <c r="F621">
        <v>8.7899999999999991</v>
      </c>
      <c r="G621" t="s">
        <v>37</v>
      </c>
      <c r="H621" s="87">
        <v>45275</v>
      </c>
      <c r="I621" s="87">
        <v>45280</v>
      </c>
      <c r="L621" s="37">
        <f>IF(G621="NSFC",F621*'Master Pengamatan'!$H$14,F620*'Master Pengamatan'!$H$15)</f>
        <v>217561.48148148149</v>
      </c>
      <c r="M621" s="37">
        <f t="shared" si="20"/>
        <v>217561.48148148149</v>
      </c>
      <c r="O621" t="str">
        <f t="shared" si="19"/>
        <v>PG2NSSC1223</v>
      </c>
    </row>
    <row r="622" spans="2:15" x14ac:dyDescent="0.35">
      <c r="B622" s="84" t="s">
        <v>38</v>
      </c>
      <c r="C622" s="86" t="s">
        <v>682</v>
      </c>
      <c r="D622">
        <v>15.93</v>
      </c>
      <c r="E622">
        <v>12.97</v>
      </c>
      <c r="F622">
        <v>12.97</v>
      </c>
      <c r="G622" t="s">
        <v>37</v>
      </c>
      <c r="H622" s="87">
        <v>45275</v>
      </c>
      <c r="I622" s="87">
        <v>45280</v>
      </c>
      <c r="L622" s="37">
        <f>IF(G622="NSFC",F622*'Master Pengamatan'!$H$14,F621*'Master Pengamatan'!$H$15)</f>
        <v>263048.88888888888</v>
      </c>
      <c r="M622" s="37">
        <f t="shared" si="20"/>
        <v>263048.88888888888</v>
      </c>
      <c r="O622" t="str">
        <f t="shared" si="19"/>
        <v>PG2NSSC1223</v>
      </c>
    </row>
    <row r="623" spans="2:15" x14ac:dyDescent="0.35">
      <c r="B623" s="84" t="s">
        <v>38</v>
      </c>
      <c r="C623" s="86" t="s">
        <v>683</v>
      </c>
      <c r="D623">
        <v>4.16</v>
      </c>
      <c r="E623">
        <v>3.34</v>
      </c>
      <c r="F623">
        <v>3.34</v>
      </c>
      <c r="G623" t="s">
        <v>37</v>
      </c>
      <c r="H623" s="87">
        <v>45275</v>
      </c>
      <c r="I623" s="87">
        <v>45280</v>
      </c>
      <c r="L623" s="37">
        <f>IF(G623="NSFC",F623*'Master Pengamatan'!$H$14,F622*'Master Pengamatan'!$H$15)</f>
        <v>388139.25925925927</v>
      </c>
      <c r="M623" s="37">
        <f t="shared" si="20"/>
        <v>388139.25925925927</v>
      </c>
      <c r="O623" t="str">
        <f t="shared" si="19"/>
        <v>PG2NSSC1223</v>
      </c>
    </row>
    <row r="624" spans="2:15" x14ac:dyDescent="0.35">
      <c r="B624" s="84" t="s">
        <v>38</v>
      </c>
      <c r="C624" s="86" t="s">
        <v>684</v>
      </c>
      <c r="D624">
        <v>12.55</v>
      </c>
      <c r="E624">
        <v>9.59</v>
      </c>
      <c r="F624">
        <v>9.59</v>
      </c>
      <c r="G624" t="s">
        <v>34</v>
      </c>
      <c r="H624" s="87">
        <v>45283</v>
      </c>
      <c r="I624" s="87">
        <v>45288</v>
      </c>
      <c r="L624" s="37">
        <f>IF(G624="NSFC",F624*'Master Pengamatan'!$H$14,F623*'Master Pengamatan'!$H$15)</f>
        <v>622462.03703703708</v>
      </c>
      <c r="M624" s="37">
        <f t="shared" si="20"/>
        <v>622462.03703703708</v>
      </c>
      <c r="O624" t="str">
        <f t="shared" si="19"/>
        <v>PG2NSFC1223</v>
      </c>
    </row>
    <row r="625" spans="2:15" x14ac:dyDescent="0.35">
      <c r="B625" s="84" t="s">
        <v>38</v>
      </c>
      <c r="C625" s="86" t="s">
        <v>685</v>
      </c>
      <c r="D625">
        <v>16.87</v>
      </c>
      <c r="E625">
        <v>13.19</v>
      </c>
      <c r="F625">
        <v>13.19</v>
      </c>
      <c r="G625" t="s">
        <v>34</v>
      </c>
      <c r="H625" s="87">
        <v>45284</v>
      </c>
      <c r="I625" s="87">
        <v>45289</v>
      </c>
      <c r="L625" s="37">
        <f>IF(G625="NSFC",F625*'Master Pengamatan'!$H$14,F624*'Master Pengamatan'!$H$15)</f>
        <v>856128.70370370382</v>
      </c>
      <c r="M625" s="37">
        <f t="shared" si="20"/>
        <v>856128.70370370382</v>
      </c>
      <c r="O625" t="str">
        <f t="shared" si="19"/>
        <v>PG2NSFC1223</v>
      </c>
    </row>
    <row r="626" spans="2:15" x14ac:dyDescent="0.35">
      <c r="B626" s="84" t="s">
        <v>38</v>
      </c>
      <c r="C626" s="86" t="s">
        <v>686</v>
      </c>
      <c r="D626">
        <v>9.57</v>
      </c>
      <c r="E626">
        <v>7.16</v>
      </c>
      <c r="F626">
        <v>7.16</v>
      </c>
      <c r="G626" t="s">
        <v>34</v>
      </c>
      <c r="H626" s="87">
        <v>45290</v>
      </c>
      <c r="I626" s="87">
        <v>45295</v>
      </c>
      <c r="L626" s="37">
        <f>IF(G626="NSFC",F626*'Master Pengamatan'!$H$14,F625*'Master Pengamatan'!$H$15)</f>
        <v>464737.03703703708</v>
      </c>
      <c r="M626" s="37">
        <f t="shared" si="20"/>
        <v>464737.03703703708</v>
      </c>
      <c r="O626" t="str">
        <f t="shared" si="19"/>
        <v>PG2NSFC1223</v>
      </c>
    </row>
    <row r="627" spans="2:15" x14ac:dyDescent="0.35">
      <c r="B627" s="84"/>
      <c r="C627" s="86"/>
      <c r="H627" s="87" t="s">
        <v>1021</v>
      </c>
      <c r="I627" s="87" t="s">
        <v>1022</v>
      </c>
      <c r="L627" s="37">
        <f>IF(G627="NSFC",F627*'Master Pengamatan'!$H$14,F626*'Master Pengamatan'!$H$15)</f>
        <v>214269.62962962964</v>
      </c>
      <c r="M627" s="37">
        <f t="shared" si="20"/>
        <v>214269.62962962964</v>
      </c>
      <c r="O627" t="str">
        <f t="shared" si="19"/>
        <v/>
      </c>
    </row>
    <row r="628" spans="2:15" x14ac:dyDescent="0.35">
      <c r="B628" s="84" t="s">
        <v>40</v>
      </c>
      <c r="C628" s="86" t="s">
        <v>687</v>
      </c>
      <c r="D628">
        <v>13.97</v>
      </c>
      <c r="E628">
        <v>11.43</v>
      </c>
      <c r="F628">
        <v>11.43</v>
      </c>
      <c r="G628" t="s">
        <v>34</v>
      </c>
      <c r="H628" s="87">
        <v>44930</v>
      </c>
      <c r="I628" s="87">
        <v>44935</v>
      </c>
      <c r="L628" s="37">
        <f>IF(G628="NSFC",F628*'Master Pengamatan'!$H$14,F627*'Master Pengamatan'!$H$15)</f>
        <v>741891.66666666674</v>
      </c>
      <c r="M628" s="37">
        <f t="shared" si="20"/>
        <v>741891.66666666674</v>
      </c>
      <c r="O628" t="str">
        <f t="shared" si="19"/>
        <v>PG3NSFC0123</v>
      </c>
    </row>
    <row r="629" spans="2:15" x14ac:dyDescent="0.35">
      <c r="B629" s="84" t="s">
        <v>40</v>
      </c>
      <c r="C629" s="86" t="s">
        <v>688</v>
      </c>
      <c r="D629">
        <v>9.27</v>
      </c>
      <c r="E629">
        <v>7.66</v>
      </c>
      <c r="F629">
        <v>7.66</v>
      </c>
      <c r="G629" t="s">
        <v>37</v>
      </c>
      <c r="H629" s="87">
        <v>44931</v>
      </c>
      <c r="I629" s="87">
        <v>44936</v>
      </c>
      <c r="L629" s="37">
        <f>IF(G629="NSFC",F629*'Master Pengamatan'!$H$14,F628*'Master Pengamatan'!$H$15)</f>
        <v>342053.33333333331</v>
      </c>
      <c r="M629" s="37">
        <f t="shared" si="20"/>
        <v>342053.33333333331</v>
      </c>
      <c r="O629" t="str">
        <f t="shared" si="19"/>
        <v>PG3NSSC0123</v>
      </c>
    </row>
    <row r="630" spans="2:15" x14ac:dyDescent="0.35">
      <c r="B630" s="84" t="s">
        <v>40</v>
      </c>
      <c r="C630" s="86" t="s">
        <v>689</v>
      </c>
      <c r="D630">
        <v>14.76</v>
      </c>
      <c r="E630">
        <v>11.86</v>
      </c>
      <c r="F630">
        <v>11.54</v>
      </c>
      <c r="G630" t="s">
        <v>34</v>
      </c>
      <c r="H630" s="87">
        <v>44932</v>
      </c>
      <c r="I630" s="87">
        <v>44937</v>
      </c>
      <c r="L630" s="37">
        <f>IF(G630="NSFC",F630*'Master Pengamatan'!$H$14,F629*'Master Pengamatan'!$H$15)</f>
        <v>749031.48148148158</v>
      </c>
      <c r="M630" s="37">
        <f t="shared" si="20"/>
        <v>749031.48148148158</v>
      </c>
      <c r="O630" t="str">
        <f t="shared" si="19"/>
        <v>PG3NSFC0123</v>
      </c>
    </row>
    <row r="631" spans="2:15" x14ac:dyDescent="0.35">
      <c r="B631" s="84" t="s">
        <v>40</v>
      </c>
      <c r="C631" s="86" t="s">
        <v>690</v>
      </c>
      <c r="D631">
        <v>9.66</v>
      </c>
      <c r="E631">
        <v>7.76</v>
      </c>
      <c r="F631">
        <v>7.76</v>
      </c>
      <c r="G631" t="s">
        <v>34</v>
      </c>
      <c r="H631" s="87">
        <v>44936</v>
      </c>
      <c r="I631" s="87">
        <v>44941</v>
      </c>
      <c r="L631" s="37">
        <f>IF(G631="NSFC",F631*'Master Pengamatan'!$H$14,F630*'Master Pengamatan'!$H$15)</f>
        <v>503681.48148148152</v>
      </c>
      <c r="M631" s="37">
        <f t="shared" si="20"/>
        <v>503681.48148148152</v>
      </c>
      <c r="O631" t="str">
        <f t="shared" si="19"/>
        <v>PG3NSFC0123</v>
      </c>
    </row>
    <row r="632" spans="2:15" x14ac:dyDescent="0.35">
      <c r="B632" s="84" t="s">
        <v>40</v>
      </c>
      <c r="C632" s="86" t="s">
        <v>691</v>
      </c>
      <c r="D632">
        <v>11.34</v>
      </c>
      <c r="E632">
        <v>9.1199999999999992</v>
      </c>
      <c r="F632">
        <v>9.1199999999999992</v>
      </c>
      <c r="G632" t="s">
        <v>37</v>
      </c>
      <c r="H632" s="87">
        <v>44938</v>
      </c>
      <c r="I632" s="87">
        <v>44943</v>
      </c>
      <c r="L632" s="37">
        <f>IF(G632="NSFC",F632*'Master Pengamatan'!$H$14,F631*'Master Pengamatan'!$H$15)</f>
        <v>232225.1851851852</v>
      </c>
      <c r="M632" s="37">
        <f t="shared" si="20"/>
        <v>232225.1851851852</v>
      </c>
      <c r="O632" t="str">
        <f t="shared" si="19"/>
        <v>PG3NSSC0123</v>
      </c>
    </row>
    <row r="633" spans="2:15" x14ac:dyDescent="0.35">
      <c r="B633" s="84" t="s">
        <v>40</v>
      </c>
      <c r="C633" s="86" t="s">
        <v>692</v>
      </c>
      <c r="D633">
        <v>5.31</v>
      </c>
      <c r="E633">
        <v>4.3</v>
      </c>
      <c r="F633">
        <v>4.3</v>
      </c>
      <c r="G633" t="s">
        <v>34</v>
      </c>
      <c r="H633" s="87">
        <v>44939</v>
      </c>
      <c r="I633" s="87">
        <v>44944</v>
      </c>
      <c r="L633" s="37">
        <f>IF(G633="NSFC",F633*'Master Pengamatan'!$H$14,F632*'Master Pengamatan'!$H$15)</f>
        <v>279101.85185185185</v>
      </c>
      <c r="M633" s="37">
        <f t="shared" si="20"/>
        <v>279101.85185185185</v>
      </c>
      <c r="O633" t="str">
        <f t="shared" si="19"/>
        <v>PG3NSFC0123</v>
      </c>
    </row>
    <row r="634" spans="2:15" x14ac:dyDescent="0.35">
      <c r="B634" s="84" t="s">
        <v>40</v>
      </c>
      <c r="C634" s="86" t="s">
        <v>693</v>
      </c>
      <c r="D634">
        <v>13.22</v>
      </c>
      <c r="E634">
        <v>10.64</v>
      </c>
      <c r="F634">
        <v>10.64</v>
      </c>
      <c r="G634" t="s">
        <v>37</v>
      </c>
      <c r="H634" s="87">
        <v>44940</v>
      </c>
      <c r="I634" s="87">
        <v>44945</v>
      </c>
      <c r="L634" s="37">
        <f>IF(G634="NSFC",F634*'Master Pengamatan'!$H$14,F633*'Master Pengamatan'!$H$15)</f>
        <v>128681.48148148147</v>
      </c>
      <c r="M634" s="37">
        <f t="shared" si="20"/>
        <v>128681.48148148147</v>
      </c>
      <c r="O634" t="str">
        <f t="shared" si="19"/>
        <v>PG3NSSC0123</v>
      </c>
    </row>
    <row r="635" spans="2:15" x14ac:dyDescent="0.35">
      <c r="B635" s="84" t="s">
        <v>40</v>
      </c>
      <c r="C635" s="86" t="s">
        <v>694</v>
      </c>
      <c r="D635">
        <v>15.39</v>
      </c>
      <c r="E635">
        <v>12.43</v>
      </c>
      <c r="F635">
        <v>12.43</v>
      </c>
      <c r="G635" t="s">
        <v>34</v>
      </c>
      <c r="H635" s="87">
        <v>44941</v>
      </c>
      <c r="I635" s="87">
        <v>44946</v>
      </c>
      <c r="L635" s="37">
        <f>IF(G635="NSFC",F635*'Master Pengamatan'!$H$14,F634*'Master Pengamatan'!$H$15)</f>
        <v>806799.07407407416</v>
      </c>
      <c r="M635" s="37">
        <f t="shared" si="20"/>
        <v>806799.07407407416</v>
      </c>
      <c r="O635" t="str">
        <f t="shared" si="19"/>
        <v>PG3NSFC0123</v>
      </c>
    </row>
    <row r="636" spans="2:15" x14ac:dyDescent="0.35">
      <c r="B636" s="84" t="s">
        <v>40</v>
      </c>
      <c r="C636" s="86" t="s">
        <v>695</v>
      </c>
      <c r="D636">
        <v>9.2100000000000009</v>
      </c>
      <c r="E636">
        <v>7.53</v>
      </c>
      <c r="F636">
        <v>7.53</v>
      </c>
      <c r="G636" t="s">
        <v>34</v>
      </c>
      <c r="H636" s="87">
        <v>44942</v>
      </c>
      <c r="I636" s="87">
        <v>44947</v>
      </c>
      <c r="L636" s="37">
        <f>IF(G636="NSFC",F636*'Master Pengamatan'!$H$14,F635*'Master Pengamatan'!$H$15)</f>
        <v>488752.77777777787</v>
      </c>
      <c r="M636" s="37">
        <f t="shared" si="20"/>
        <v>488752.77777777787</v>
      </c>
      <c r="O636" t="str">
        <f t="shared" si="19"/>
        <v>PG3NSFC0123</v>
      </c>
    </row>
    <row r="637" spans="2:15" x14ac:dyDescent="0.35">
      <c r="B637" s="84" t="s">
        <v>40</v>
      </c>
      <c r="C637" s="86" t="s">
        <v>696</v>
      </c>
      <c r="D637">
        <v>11.36</v>
      </c>
      <c r="E637">
        <v>9.1300000000000008</v>
      </c>
      <c r="F637">
        <v>9.1300000000000008</v>
      </c>
      <c r="G637" t="s">
        <v>37</v>
      </c>
      <c r="H637" s="87">
        <v>44943</v>
      </c>
      <c r="I637" s="87">
        <v>44948</v>
      </c>
      <c r="L637" s="37">
        <f>IF(G637="NSFC",F637*'Master Pengamatan'!$H$14,F636*'Master Pengamatan'!$H$15)</f>
        <v>225342.22222222225</v>
      </c>
      <c r="M637" s="37">
        <f t="shared" si="20"/>
        <v>225342.22222222225</v>
      </c>
      <c r="O637" t="str">
        <f t="shared" si="19"/>
        <v>PG3NSSC0123</v>
      </c>
    </row>
    <row r="638" spans="2:15" x14ac:dyDescent="0.35">
      <c r="B638" s="84" t="s">
        <v>40</v>
      </c>
      <c r="C638" s="86" t="s">
        <v>697</v>
      </c>
      <c r="D638">
        <v>8.75</v>
      </c>
      <c r="E638">
        <v>6.99</v>
      </c>
      <c r="F638">
        <v>6.99</v>
      </c>
      <c r="G638" t="s">
        <v>34</v>
      </c>
      <c r="H638" s="87">
        <v>44945</v>
      </c>
      <c r="I638" s="87">
        <v>44950</v>
      </c>
      <c r="L638" s="37">
        <f>IF(G638="NSFC",F638*'Master Pengamatan'!$H$14,F637*'Master Pengamatan'!$H$15)</f>
        <v>453702.77777777787</v>
      </c>
      <c r="M638" s="37">
        <f t="shared" si="20"/>
        <v>453702.77777777787</v>
      </c>
      <c r="O638" t="str">
        <f t="shared" si="19"/>
        <v>PG3NSFC0123</v>
      </c>
    </row>
    <row r="639" spans="2:15" x14ac:dyDescent="0.35">
      <c r="B639" s="84" t="s">
        <v>40</v>
      </c>
      <c r="C639" s="86" t="s">
        <v>698</v>
      </c>
      <c r="D639">
        <v>15.45</v>
      </c>
      <c r="E639">
        <v>12.77</v>
      </c>
      <c r="F639">
        <v>12.77</v>
      </c>
      <c r="G639" t="s">
        <v>34</v>
      </c>
      <c r="H639" s="87">
        <v>44947</v>
      </c>
      <c r="I639" s="87">
        <v>44952</v>
      </c>
      <c r="L639" s="37">
        <f>IF(G639="NSFC",F639*'Master Pengamatan'!$H$14,F638*'Master Pengamatan'!$H$15)</f>
        <v>828867.5925925927</v>
      </c>
      <c r="M639" s="37">
        <f t="shared" si="20"/>
        <v>828867.5925925927</v>
      </c>
      <c r="O639" t="str">
        <f t="shared" si="19"/>
        <v>PG3NSFC0123</v>
      </c>
    </row>
    <row r="640" spans="2:15" x14ac:dyDescent="0.35">
      <c r="B640" s="84" t="s">
        <v>40</v>
      </c>
      <c r="C640" s="86" t="s">
        <v>699</v>
      </c>
      <c r="D640">
        <v>16.54</v>
      </c>
      <c r="E640">
        <v>13.53</v>
      </c>
      <c r="F640">
        <v>13.53</v>
      </c>
      <c r="G640" t="s">
        <v>34</v>
      </c>
      <c r="H640" s="87">
        <v>44947</v>
      </c>
      <c r="I640" s="87">
        <v>44952</v>
      </c>
      <c r="L640" s="37">
        <f>IF(G640="NSFC",F640*'Master Pengamatan'!$H$14,F639*'Master Pengamatan'!$H$15)</f>
        <v>878197.22222222225</v>
      </c>
      <c r="M640" s="37">
        <f t="shared" si="20"/>
        <v>878197.22222222225</v>
      </c>
      <c r="O640" t="str">
        <f t="shared" si="19"/>
        <v>PG3NSFC0123</v>
      </c>
    </row>
    <row r="641" spans="2:15" x14ac:dyDescent="0.35">
      <c r="B641" s="84" t="s">
        <v>40</v>
      </c>
      <c r="C641" s="86" t="s">
        <v>700</v>
      </c>
      <c r="D641">
        <v>8.2200000000000006</v>
      </c>
      <c r="E641">
        <v>6.54</v>
      </c>
      <c r="F641">
        <v>6.54</v>
      </c>
      <c r="G641" t="s">
        <v>34</v>
      </c>
      <c r="H641" s="87">
        <v>44950</v>
      </c>
      <c r="I641" s="87">
        <v>44955</v>
      </c>
      <c r="L641" s="37">
        <f>IF(G641="NSFC",F641*'Master Pengamatan'!$H$14,F640*'Master Pengamatan'!$H$15)</f>
        <v>424494.4444444445</v>
      </c>
      <c r="M641" s="37">
        <f t="shared" si="20"/>
        <v>424494.4444444445</v>
      </c>
      <c r="O641" t="str">
        <f t="shared" si="19"/>
        <v>PG3NSFC0123</v>
      </c>
    </row>
    <row r="642" spans="2:15" x14ac:dyDescent="0.35">
      <c r="B642" s="84" t="s">
        <v>40</v>
      </c>
      <c r="C642" s="86" t="s">
        <v>701</v>
      </c>
      <c r="D642">
        <v>7.85</v>
      </c>
      <c r="E642">
        <v>6.29</v>
      </c>
      <c r="F642">
        <v>6.29</v>
      </c>
      <c r="G642" t="s">
        <v>34</v>
      </c>
      <c r="H642" s="87">
        <v>44951</v>
      </c>
      <c r="I642" s="87">
        <v>44956</v>
      </c>
      <c r="L642" s="37">
        <f>IF(G642="NSFC",F642*'Master Pengamatan'!$H$14,F641*'Master Pengamatan'!$H$15)</f>
        <v>408267.59259259264</v>
      </c>
      <c r="M642" s="37">
        <f t="shared" si="20"/>
        <v>408267.59259259264</v>
      </c>
      <c r="O642" t="str">
        <f t="shared" si="19"/>
        <v>PG3NSFC0123</v>
      </c>
    </row>
    <row r="643" spans="2:15" x14ac:dyDescent="0.35">
      <c r="B643" s="84" t="s">
        <v>40</v>
      </c>
      <c r="C643" s="86" t="s">
        <v>702</v>
      </c>
      <c r="D643">
        <v>16.78</v>
      </c>
      <c r="E643">
        <v>13.9</v>
      </c>
      <c r="F643">
        <v>13.9</v>
      </c>
      <c r="G643" t="s">
        <v>37</v>
      </c>
      <c r="H643" s="87">
        <v>44951</v>
      </c>
      <c r="I643" s="87">
        <v>44956</v>
      </c>
      <c r="L643" s="37">
        <f>IF(G643="NSFC",F643*'Master Pengamatan'!$H$14,F642*'Master Pengamatan'!$H$15)</f>
        <v>188234.07407407407</v>
      </c>
      <c r="M643" s="37">
        <f t="shared" si="20"/>
        <v>188234.07407407407</v>
      </c>
      <c r="O643" t="str">
        <f t="shared" si="19"/>
        <v>PG3NSSC0123</v>
      </c>
    </row>
    <row r="644" spans="2:15" x14ac:dyDescent="0.35">
      <c r="B644" s="84" t="s">
        <v>40</v>
      </c>
      <c r="C644" s="86" t="s">
        <v>703</v>
      </c>
      <c r="D644">
        <v>11.58</v>
      </c>
      <c r="E644">
        <v>9.5500000000000007</v>
      </c>
      <c r="F644">
        <v>9.5500000000000007</v>
      </c>
      <c r="G644" t="s">
        <v>37</v>
      </c>
      <c r="H644" s="87">
        <v>44951</v>
      </c>
      <c r="I644" s="87">
        <v>44956</v>
      </c>
      <c r="L644" s="37">
        <f>IF(G644="NSFC",F644*'Master Pengamatan'!$H$14,F643*'Master Pengamatan'!$H$15)</f>
        <v>415970.37037037039</v>
      </c>
      <c r="M644" s="37">
        <f t="shared" si="20"/>
        <v>415970.37037037039</v>
      </c>
      <c r="O644" t="str">
        <f t="shared" si="19"/>
        <v>PG3NSSC0123</v>
      </c>
    </row>
    <row r="645" spans="2:15" x14ac:dyDescent="0.35">
      <c r="B645" s="84" t="s">
        <v>40</v>
      </c>
      <c r="C645" s="86" t="s">
        <v>704</v>
      </c>
      <c r="D645">
        <v>13.82</v>
      </c>
      <c r="E645">
        <v>11.2</v>
      </c>
      <c r="F645">
        <v>11.2</v>
      </c>
      <c r="G645" t="s">
        <v>34</v>
      </c>
      <c r="H645" s="87">
        <v>44952</v>
      </c>
      <c r="I645" s="87">
        <v>44957</v>
      </c>
      <c r="L645" s="37">
        <f>IF(G645="NSFC",F645*'Master Pengamatan'!$H$14,F644*'Master Pengamatan'!$H$15)</f>
        <v>726962.96296296304</v>
      </c>
      <c r="M645" s="37">
        <f t="shared" si="20"/>
        <v>726962.96296296304</v>
      </c>
      <c r="O645" t="str">
        <f t="shared" si="19"/>
        <v>PG3NSFC0123</v>
      </c>
    </row>
    <row r="646" spans="2:15" x14ac:dyDescent="0.35">
      <c r="B646" s="84" t="s">
        <v>40</v>
      </c>
      <c r="C646" s="86" t="s">
        <v>705</v>
      </c>
      <c r="D646">
        <v>6.93</v>
      </c>
      <c r="E646">
        <v>5.55</v>
      </c>
      <c r="F646">
        <v>5.55</v>
      </c>
      <c r="G646" t="s">
        <v>34</v>
      </c>
      <c r="H646" s="87">
        <v>44952</v>
      </c>
      <c r="I646" s="87">
        <v>44957</v>
      </c>
      <c r="L646" s="37">
        <f>IF(G646="NSFC",F646*'Master Pengamatan'!$H$14,F645*'Master Pengamatan'!$H$15)</f>
        <v>360236.11111111112</v>
      </c>
      <c r="M646" s="37">
        <f t="shared" si="20"/>
        <v>360236.11111111112</v>
      </c>
      <c r="O646" t="str">
        <f t="shared" si="19"/>
        <v>PG3NSFC0123</v>
      </c>
    </row>
    <row r="647" spans="2:15" x14ac:dyDescent="0.35">
      <c r="B647" s="84" t="s">
        <v>40</v>
      </c>
      <c r="C647" s="86" t="s">
        <v>706</v>
      </c>
      <c r="D647">
        <v>8.86</v>
      </c>
      <c r="E647">
        <v>7.19</v>
      </c>
      <c r="F647">
        <v>7.19</v>
      </c>
      <c r="G647" t="s">
        <v>37</v>
      </c>
      <c r="H647" s="87">
        <v>44954</v>
      </c>
      <c r="I647" s="87">
        <v>44959</v>
      </c>
      <c r="L647" s="37">
        <f>IF(G647="NSFC",F647*'Master Pengamatan'!$H$14,F646*'Master Pengamatan'!$H$15)</f>
        <v>166088.88888888888</v>
      </c>
      <c r="M647" s="37">
        <f t="shared" si="20"/>
        <v>166088.88888888888</v>
      </c>
      <c r="O647" t="str">
        <f t="shared" ref="O647:O710" si="21">B647&amp;G647&amp;TEXT(H647,"mmyy")</f>
        <v>PG3NSSC0123</v>
      </c>
    </row>
    <row r="648" spans="2:15" x14ac:dyDescent="0.35">
      <c r="B648" s="84" t="s">
        <v>40</v>
      </c>
      <c r="C648" s="86" t="s">
        <v>707</v>
      </c>
      <c r="D648">
        <v>12.21</v>
      </c>
      <c r="E648">
        <v>9.9</v>
      </c>
      <c r="F648">
        <v>9.9</v>
      </c>
      <c r="G648" t="s">
        <v>34</v>
      </c>
      <c r="H648" s="87">
        <v>44954</v>
      </c>
      <c r="I648" s="87">
        <v>44959</v>
      </c>
      <c r="L648" s="37">
        <f>IF(G648="NSFC",F648*'Master Pengamatan'!$H$14,F647*'Master Pengamatan'!$H$15)</f>
        <v>642583.33333333349</v>
      </c>
      <c r="M648" s="37">
        <f t="shared" si="20"/>
        <v>642583.33333333349</v>
      </c>
      <c r="O648" t="str">
        <f t="shared" si="21"/>
        <v>PG3NSFC0123</v>
      </c>
    </row>
    <row r="649" spans="2:15" x14ac:dyDescent="0.35">
      <c r="B649" s="85" t="s">
        <v>40</v>
      </c>
      <c r="C649" s="86" t="s">
        <v>708</v>
      </c>
      <c r="D649">
        <v>6.37</v>
      </c>
      <c r="E649">
        <v>5.1100000000000003</v>
      </c>
      <c r="F649">
        <v>5.1100000000000003</v>
      </c>
      <c r="G649" t="s">
        <v>34</v>
      </c>
      <c r="H649" s="87">
        <v>44957</v>
      </c>
      <c r="I649" s="87">
        <v>44962</v>
      </c>
      <c r="L649" s="37">
        <f>IF(G649="NSFC",F649*'Master Pengamatan'!$H$14,F648*'Master Pengamatan'!$H$15)</f>
        <v>331676.85185185191</v>
      </c>
      <c r="M649" s="37">
        <f t="shared" si="20"/>
        <v>331676.85185185191</v>
      </c>
      <c r="O649" t="str">
        <f t="shared" si="21"/>
        <v>PG3NSFC0123</v>
      </c>
    </row>
    <row r="650" spans="2:15" x14ac:dyDescent="0.35">
      <c r="B650" s="85" t="s">
        <v>40</v>
      </c>
      <c r="C650" s="86" t="s">
        <v>709</v>
      </c>
      <c r="D650">
        <v>12.88</v>
      </c>
      <c r="E650">
        <v>10.54</v>
      </c>
      <c r="F650">
        <v>10.54</v>
      </c>
      <c r="G650" t="s">
        <v>34</v>
      </c>
      <c r="H650" s="87">
        <v>44958</v>
      </c>
      <c r="I650" s="87">
        <v>44963</v>
      </c>
      <c r="L650" s="37">
        <f>IF(G650="NSFC",F650*'Master Pengamatan'!$H$14,F649*'Master Pengamatan'!$H$15)</f>
        <v>684124.07407407416</v>
      </c>
      <c r="M650" s="37">
        <f t="shared" si="20"/>
        <v>684124.07407407416</v>
      </c>
      <c r="O650" t="str">
        <f t="shared" si="21"/>
        <v>PG3NSFC0223</v>
      </c>
    </row>
    <row r="651" spans="2:15" x14ac:dyDescent="0.35">
      <c r="B651" s="85" t="s">
        <v>40</v>
      </c>
      <c r="C651" s="86" t="s">
        <v>710</v>
      </c>
      <c r="D651">
        <v>6.62</v>
      </c>
      <c r="E651">
        <v>5.41</v>
      </c>
      <c r="F651">
        <v>5.41</v>
      </c>
      <c r="G651" t="s">
        <v>34</v>
      </c>
      <c r="H651" s="87">
        <v>44959</v>
      </c>
      <c r="I651" s="87">
        <v>44964</v>
      </c>
      <c r="L651" s="37">
        <f>IF(G651="NSFC",F651*'Master Pengamatan'!$H$14,F650*'Master Pengamatan'!$H$15)</f>
        <v>351149.0740740741</v>
      </c>
      <c r="M651" s="37">
        <f t="shared" si="20"/>
        <v>351149.0740740741</v>
      </c>
      <c r="O651" t="str">
        <f t="shared" si="21"/>
        <v>PG3NSFC0223</v>
      </c>
    </row>
    <row r="652" spans="2:15" x14ac:dyDescent="0.35">
      <c r="B652" s="85" t="s">
        <v>40</v>
      </c>
      <c r="C652" s="86" t="s">
        <v>711</v>
      </c>
      <c r="D652">
        <v>11.44</v>
      </c>
      <c r="E652">
        <v>9.5399999999999991</v>
      </c>
      <c r="F652">
        <v>9.5399999999999991</v>
      </c>
      <c r="G652" t="s">
        <v>37</v>
      </c>
      <c r="H652" s="87">
        <v>44959</v>
      </c>
      <c r="I652" s="87">
        <v>44964</v>
      </c>
      <c r="L652" s="37">
        <f>IF(G652="NSFC",F652*'Master Pengamatan'!$H$14,F651*'Master Pengamatan'!$H$15)</f>
        <v>161899.25925925927</v>
      </c>
      <c r="M652" s="37">
        <f t="shared" si="20"/>
        <v>161899.25925925927</v>
      </c>
      <c r="O652" t="str">
        <f t="shared" si="21"/>
        <v>PG3NSSC0223</v>
      </c>
    </row>
    <row r="653" spans="2:15" x14ac:dyDescent="0.35">
      <c r="B653" s="85" t="s">
        <v>40</v>
      </c>
      <c r="C653" s="86" t="s">
        <v>712</v>
      </c>
      <c r="D653">
        <v>15.78</v>
      </c>
      <c r="E653">
        <v>12.48</v>
      </c>
      <c r="F653">
        <v>12.48</v>
      </c>
      <c r="G653" t="s">
        <v>34</v>
      </c>
      <c r="H653" s="87">
        <v>44960</v>
      </c>
      <c r="I653" s="87">
        <v>44965</v>
      </c>
      <c r="L653" s="37">
        <f>IF(G653="NSFC",F653*'Master Pengamatan'!$H$14,F652*'Master Pengamatan'!$H$15)</f>
        <v>810044.44444444461</v>
      </c>
      <c r="M653" s="37">
        <f t="shared" si="20"/>
        <v>810044.44444444461</v>
      </c>
      <c r="O653" t="str">
        <f t="shared" si="21"/>
        <v>PG3NSFC0223</v>
      </c>
    </row>
    <row r="654" spans="2:15" x14ac:dyDescent="0.35">
      <c r="B654" s="85" t="s">
        <v>40</v>
      </c>
      <c r="C654" s="86" t="s">
        <v>713</v>
      </c>
      <c r="D654">
        <v>6.33</v>
      </c>
      <c r="E654">
        <v>5.29</v>
      </c>
      <c r="F654">
        <v>5.29</v>
      </c>
      <c r="G654" t="s">
        <v>34</v>
      </c>
      <c r="H654" s="87">
        <v>44962</v>
      </c>
      <c r="I654" s="87">
        <v>44967</v>
      </c>
      <c r="L654" s="37">
        <f>IF(G654="NSFC",F654*'Master Pengamatan'!$H$14,F653*'Master Pengamatan'!$H$15)</f>
        <v>343360.18518518523</v>
      </c>
      <c r="M654" s="37">
        <f t="shared" ref="M654:M717" si="22">SUM(J654:L654)</f>
        <v>343360.18518518523</v>
      </c>
      <c r="O654" t="str">
        <f t="shared" si="21"/>
        <v>PG3NSFC0223</v>
      </c>
    </row>
    <row r="655" spans="2:15" x14ac:dyDescent="0.35">
      <c r="B655" s="85" t="s">
        <v>40</v>
      </c>
      <c r="C655" s="86" t="s">
        <v>714</v>
      </c>
      <c r="D655">
        <v>9.35</v>
      </c>
      <c r="E655">
        <v>7.76</v>
      </c>
      <c r="F655">
        <v>7.55</v>
      </c>
      <c r="G655" t="s">
        <v>34</v>
      </c>
      <c r="H655" s="87">
        <v>44963</v>
      </c>
      <c r="I655" s="87">
        <v>44968</v>
      </c>
      <c r="L655" s="37">
        <f>IF(G655="NSFC",F655*'Master Pengamatan'!$H$14,F654*'Master Pengamatan'!$H$15)</f>
        <v>490050.92592592596</v>
      </c>
      <c r="M655" s="37">
        <f t="shared" si="22"/>
        <v>490050.92592592596</v>
      </c>
      <c r="O655" t="str">
        <f t="shared" si="21"/>
        <v>PG3NSFC0223</v>
      </c>
    </row>
    <row r="656" spans="2:15" x14ac:dyDescent="0.35">
      <c r="B656" s="85" t="s">
        <v>40</v>
      </c>
      <c r="C656" s="86" t="s">
        <v>715</v>
      </c>
      <c r="D656">
        <v>9.68</v>
      </c>
      <c r="E656">
        <v>7.86</v>
      </c>
      <c r="F656">
        <v>7.86</v>
      </c>
      <c r="G656" t="s">
        <v>34</v>
      </c>
      <c r="H656" s="87">
        <v>44965</v>
      </c>
      <c r="I656" s="87">
        <v>44970</v>
      </c>
      <c r="L656" s="37">
        <f>IF(G656="NSFC",F656*'Master Pengamatan'!$H$14,F655*'Master Pengamatan'!$H$15)</f>
        <v>510172.22222222231</v>
      </c>
      <c r="M656" s="37">
        <f t="shared" si="22"/>
        <v>510172.22222222231</v>
      </c>
      <c r="O656" t="str">
        <f t="shared" si="21"/>
        <v>PG3NSFC0223</v>
      </c>
    </row>
    <row r="657" spans="2:15" x14ac:dyDescent="0.35">
      <c r="B657" s="85" t="s">
        <v>40</v>
      </c>
      <c r="C657" s="86" t="s">
        <v>716</v>
      </c>
      <c r="D657">
        <v>17.75</v>
      </c>
      <c r="E657">
        <v>14.29</v>
      </c>
      <c r="F657">
        <v>14.29</v>
      </c>
      <c r="G657" t="s">
        <v>34</v>
      </c>
      <c r="H657" s="87">
        <v>44965</v>
      </c>
      <c r="I657" s="87">
        <v>44970</v>
      </c>
      <c r="L657" s="37">
        <f>IF(G657="NSFC",F657*'Master Pengamatan'!$H$14,F656*'Master Pengamatan'!$H$15)</f>
        <v>927526.85185185191</v>
      </c>
      <c r="M657" s="37">
        <f t="shared" si="22"/>
        <v>927526.85185185191</v>
      </c>
      <c r="O657" t="str">
        <f t="shared" si="21"/>
        <v>PG3NSFC0223</v>
      </c>
    </row>
    <row r="658" spans="2:15" x14ac:dyDescent="0.35">
      <c r="B658" s="85" t="s">
        <v>40</v>
      </c>
      <c r="C658" s="86" t="s">
        <v>717</v>
      </c>
      <c r="D658">
        <v>16.989999999999998</v>
      </c>
      <c r="E658">
        <v>13.83</v>
      </c>
      <c r="F658">
        <v>13.83</v>
      </c>
      <c r="G658" t="s">
        <v>34</v>
      </c>
      <c r="H658" s="87">
        <v>44966</v>
      </c>
      <c r="I658" s="87">
        <v>44971</v>
      </c>
      <c r="L658" s="37">
        <f>IF(G658="NSFC",F658*'Master Pengamatan'!$H$14,F657*'Master Pengamatan'!$H$15)</f>
        <v>897669.44444444461</v>
      </c>
      <c r="M658" s="37">
        <f t="shared" si="22"/>
        <v>897669.44444444461</v>
      </c>
      <c r="O658" t="str">
        <f t="shared" si="21"/>
        <v>PG3NSFC0223</v>
      </c>
    </row>
    <row r="659" spans="2:15" x14ac:dyDescent="0.35">
      <c r="B659" s="85" t="s">
        <v>40</v>
      </c>
      <c r="C659" s="86" t="s">
        <v>718</v>
      </c>
      <c r="D659">
        <v>6.52</v>
      </c>
      <c r="E659">
        <v>5.45</v>
      </c>
      <c r="F659">
        <v>5.45</v>
      </c>
      <c r="G659" t="s">
        <v>34</v>
      </c>
      <c r="H659" s="87">
        <v>44967</v>
      </c>
      <c r="I659" s="87">
        <v>44972</v>
      </c>
      <c r="L659" s="37">
        <f>IF(G659="NSFC",F659*'Master Pengamatan'!$H$14,F658*'Master Pengamatan'!$H$15)</f>
        <v>353745.37037037045</v>
      </c>
      <c r="M659" s="37">
        <f t="shared" si="22"/>
        <v>353745.37037037045</v>
      </c>
      <c r="O659" t="str">
        <f t="shared" si="21"/>
        <v>PG3NSFC0223</v>
      </c>
    </row>
    <row r="660" spans="2:15" x14ac:dyDescent="0.35">
      <c r="B660" s="85" t="s">
        <v>40</v>
      </c>
      <c r="C660" s="86" t="s">
        <v>719</v>
      </c>
      <c r="D660">
        <v>13.17</v>
      </c>
      <c r="E660">
        <v>10.57</v>
      </c>
      <c r="F660">
        <v>10.57</v>
      </c>
      <c r="G660" t="s">
        <v>34</v>
      </c>
      <c r="H660" s="87">
        <v>44967</v>
      </c>
      <c r="I660" s="87">
        <v>44972</v>
      </c>
      <c r="L660" s="37">
        <f>IF(G660="NSFC",F660*'Master Pengamatan'!$H$14,F659*'Master Pengamatan'!$H$15)</f>
        <v>686071.29629629641</v>
      </c>
      <c r="M660" s="37">
        <f t="shared" si="22"/>
        <v>686071.29629629641</v>
      </c>
      <c r="O660" t="str">
        <f t="shared" si="21"/>
        <v>PG3NSFC0223</v>
      </c>
    </row>
    <row r="661" spans="2:15" x14ac:dyDescent="0.35">
      <c r="B661" s="85" t="s">
        <v>40</v>
      </c>
      <c r="C661" s="86" t="s">
        <v>720</v>
      </c>
      <c r="D661">
        <v>5.36</v>
      </c>
      <c r="E661">
        <v>4.2</v>
      </c>
      <c r="F661">
        <v>4.2</v>
      </c>
      <c r="G661" t="s">
        <v>37</v>
      </c>
      <c r="H661" s="87">
        <v>44968</v>
      </c>
      <c r="I661" s="87">
        <v>44973</v>
      </c>
      <c r="L661" s="37">
        <f>IF(G661="NSFC",F661*'Master Pengamatan'!$H$14,F660*'Master Pengamatan'!$H$15)</f>
        <v>316317.03703703708</v>
      </c>
      <c r="M661" s="37">
        <f t="shared" si="22"/>
        <v>316317.03703703708</v>
      </c>
      <c r="O661" t="str">
        <f t="shared" si="21"/>
        <v>PG3NSSC0223</v>
      </c>
    </row>
    <row r="662" spans="2:15" x14ac:dyDescent="0.35">
      <c r="B662" s="85" t="s">
        <v>40</v>
      </c>
      <c r="C662" s="86" t="s">
        <v>721</v>
      </c>
      <c r="D662">
        <v>16.600000000000001</v>
      </c>
      <c r="E662">
        <v>13.36</v>
      </c>
      <c r="F662">
        <v>13.36</v>
      </c>
      <c r="G662" t="s">
        <v>34</v>
      </c>
      <c r="H662" s="87">
        <v>44969</v>
      </c>
      <c r="I662" s="87">
        <v>44974</v>
      </c>
      <c r="L662" s="37">
        <f>IF(G662="NSFC",F662*'Master Pengamatan'!$H$14,F661*'Master Pengamatan'!$H$15)</f>
        <v>867162.96296296304</v>
      </c>
      <c r="M662" s="37">
        <f t="shared" si="22"/>
        <v>867162.96296296304</v>
      </c>
      <c r="O662" t="str">
        <f t="shared" si="21"/>
        <v>PG3NSFC0223</v>
      </c>
    </row>
    <row r="663" spans="2:15" x14ac:dyDescent="0.35">
      <c r="B663" s="85" t="s">
        <v>40</v>
      </c>
      <c r="C663" s="86" t="s">
        <v>722</v>
      </c>
      <c r="D663">
        <v>14.47</v>
      </c>
      <c r="E663">
        <v>11.3</v>
      </c>
      <c r="F663">
        <v>11.3</v>
      </c>
      <c r="G663" t="s">
        <v>37</v>
      </c>
      <c r="H663" s="87">
        <v>44972</v>
      </c>
      <c r="I663" s="87">
        <v>44977</v>
      </c>
      <c r="L663" s="37">
        <f>IF(G663="NSFC",F663*'Master Pengamatan'!$H$14,F662*'Master Pengamatan'!$H$15)</f>
        <v>399810.37037037039</v>
      </c>
      <c r="M663" s="37">
        <f t="shared" si="22"/>
        <v>399810.37037037039</v>
      </c>
      <c r="O663" t="str">
        <f t="shared" si="21"/>
        <v>PG3NSSC0223</v>
      </c>
    </row>
    <row r="664" spans="2:15" x14ac:dyDescent="0.35">
      <c r="B664" s="85" t="s">
        <v>40</v>
      </c>
      <c r="C664" s="86" t="s">
        <v>723</v>
      </c>
      <c r="D664">
        <v>19.98</v>
      </c>
      <c r="E664">
        <v>15.42</v>
      </c>
      <c r="F664">
        <v>15.42</v>
      </c>
      <c r="G664" t="s">
        <v>34</v>
      </c>
      <c r="H664" s="87">
        <v>44972</v>
      </c>
      <c r="I664" s="87">
        <v>44977</v>
      </c>
      <c r="L664" s="37">
        <f>IF(G664="NSFC",F664*'Master Pengamatan'!$H$14,F663*'Master Pengamatan'!$H$15)</f>
        <v>1000872.2222222224</v>
      </c>
      <c r="M664" s="37">
        <f t="shared" si="22"/>
        <v>1000872.2222222224</v>
      </c>
      <c r="O664" t="str">
        <f t="shared" si="21"/>
        <v>PG3NSFC0223</v>
      </c>
    </row>
    <row r="665" spans="2:15" x14ac:dyDescent="0.35">
      <c r="B665" s="85" t="s">
        <v>40</v>
      </c>
      <c r="C665" s="86" t="s">
        <v>724</v>
      </c>
      <c r="D665">
        <v>18.670000000000002</v>
      </c>
      <c r="E665">
        <v>15.03</v>
      </c>
      <c r="F665">
        <v>15.03</v>
      </c>
      <c r="G665" t="s">
        <v>34</v>
      </c>
      <c r="H665" s="87">
        <v>44974</v>
      </c>
      <c r="I665" s="87">
        <v>44979</v>
      </c>
      <c r="L665" s="37">
        <f>IF(G665="NSFC",F665*'Master Pengamatan'!$H$14,F664*'Master Pengamatan'!$H$15)</f>
        <v>975558.33333333337</v>
      </c>
      <c r="M665" s="37">
        <f t="shared" si="22"/>
        <v>975558.33333333337</v>
      </c>
      <c r="O665" t="str">
        <f t="shared" si="21"/>
        <v>PG3NSFC0223</v>
      </c>
    </row>
    <row r="666" spans="2:15" x14ac:dyDescent="0.35">
      <c r="B666" s="85" t="s">
        <v>40</v>
      </c>
      <c r="C666" s="86" t="s">
        <v>725</v>
      </c>
      <c r="D666">
        <v>4.53</v>
      </c>
      <c r="E666">
        <v>3.67</v>
      </c>
      <c r="F666">
        <v>3.67</v>
      </c>
      <c r="G666" t="s">
        <v>34</v>
      </c>
      <c r="H666" s="87">
        <v>44977</v>
      </c>
      <c r="I666" s="87">
        <v>44982</v>
      </c>
      <c r="L666" s="37">
        <f>IF(G666="NSFC",F666*'Master Pengamatan'!$H$14,F665*'Master Pengamatan'!$H$15)</f>
        <v>238210.18518518523</v>
      </c>
      <c r="M666" s="37">
        <f t="shared" si="22"/>
        <v>238210.18518518523</v>
      </c>
      <c r="O666" t="str">
        <f t="shared" si="21"/>
        <v>PG3NSFC0223</v>
      </c>
    </row>
    <row r="667" spans="2:15" x14ac:dyDescent="0.35">
      <c r="B667" s="85" t="s">
        <v>40</v>
      </c>
      <c r="C667" s="86" t="s">
        <v>726</v>
      </c>
      <c r="D667">
        <v>16.68</v>
      </c>
      <c r="E667">
        <v>13.49</v>
      </c>
      <c r="F667">
        <v>13.49</v>
      </c>
      <c r="G667" t="s">
        <v>37</v>
      </c>
      <c r="H667" s="87">
        <v>44977</v>
      </c>
      <c r="I667" s="87">
        <v>44982</v>
      </c>
      <c r="L667" s="37">
        <f>IF(G667="NSFC",F667*'Master Pengamatan'!$H$14,F666*'Master Pengamatan'!$H$15)</f>
        <v>109828.14814814815</v>
      </c>
      <c r="M667" s="37">
        <f t="shared" si="22"/>
        <v>109828.14814814815</v>
      </c>
      <c r="O667" t="str">
        <f t="shared" si="21"/>
        <v>PG3NSSC0223</v>
      </c>
    </row>
    <row r="668" spans="2:15" x14ac:dyDescent="0.35">
      <c r="B668" s="85" t="s">
        <v>40</v>
      </c>
      <c r="C668" s="86" t="s">
        <v>727</v>
      </c>
      <c r="D668">
        <v>11.06</v>
      </c>
      <c r="E668">
        <v>9.01</v>
      </c>
      <c r="F668">
        <v>9.01</v>
      </c>
      <c r="G668" t="s">
        <v>34</v>
      </c>
      <c r="H668" s="87">
        <v>44977</v>
      </c>
      <c r="I668" s="87">
        <v>44982</v>
      </c>
      <c r="L668" s="37">
        <f>IF(G668="NSFC",F668*'Master Pengamatan'!$H$14,F667*'Master Pengamatan'!$H$15)</f>
        <v>584815.74074074079</v>
      </c>
      <c r="M668" s="37">
        <f t="shared" si="22"/>
        <v>584815.74074074079</v>
      </c>
      <c r="O668" t="str">
        <f t="shared" si="21"/>
        <v>PG3NSFC0223</v>
      </c>
    </row>
    <row r="669" spans="2:15" x14ac:dyDescent="0.35">
      <c r="B669" s="85" t="s">
        <v>40</v>
      </c>
      <c r="C669" s="86" t="s">
        <v>728</v>
      </c>
      <c r="D669">
        <v>6.33</v>
      </c>
      <c r="E669">
        <v>5.13</v>
      </c>
      <c r="F669">
        <v>5.04</v>
      </c>
      <c r="G669" t="s">
        <v>34</v>
      </c>
      <c r="H669" s="87">
        <v>44978</v>
      </c>
      <c r="I669" s="87">
        <v>44983</v>
      </c>
      <c r="L669" s="37">
        <f>IF(G669="NSFC",F669*'Master Pengamatan'!$H$14,F668*'Master Pengamatan'!$H$15)</f>
        <v>327133.33333333337</v>
      </c>
      <c r="M669" s="37">
        <f t="shared" si="22"/>
        <v>327133.33333333337</v>
      </c>
      <c r="O669" t="str">
        <f t="shared" si="21"/>
        <v>PG3NSFC0223</v>
      </c>
    </row>
    <row r="670" spans="2:15" x14ac:dyDescent="0.35">
      <c r="B670" s="85" t="s">
        <v>40</v>
      </c>
      <c r="C670" s="86" t="s">
        <v>729</v>
      </c>
      <c r="D670">
        <v>10.53</v>
      </c>
      <c r="E670">
        <v>8.43</v>
      </c>
      <c r="F670">
        <v>8.43</v>
      </c>
      <c r="G670" t="s">
        <v>34</v>
      </c>
      <c r="H670" s="87">
        <v>44978</v>
      </c>
      <c r="I670" s="87">
        <v>44983</v>
      </c>
      <c r="L670" s="37">
        <f>IF(G670="NSFC",F670*'Master Pengamatan'!$H$14,F669*'Master Pengamatan'!$H$15)</f>
        <v>547169.4444444445</v>
      </c>
      <c r="M670" s="37">
        <f t="shared" si="22"/>
        <v>547169.4444444445</v>
      </c>
      <c r="O670" t="str">
        <f t="shared" si="21"/>
        <v>PG3NSFC0223</v>
      </c>
    </row>
    <row r="671" spans="2:15" x14ac:dyDescent="0.35">
      <c r="B671" s="85" t="s">
        <v>40</v>
      </c>
      <c r="C671" s="86" t="s">
        <v>730</v>
      </c>
      <c r="D671">
        <v>13.46</v>
      </c>
      <c r="E671">
        <v>10.77</v>
      </c>
      <c r="F671">
        <v>10.77</v>
      </c>
      <c r="G671" t="s">
        <v>34</v>
      </c>
      <c r="H671" s="87">
        <v>44979</v>
      </c>
      <c r="I671" s="87">
        <v>44984</v>
      </c>
      <c r="L671" s="37">
        <f>IF(G671="NSFC",F671*'Master Pengamatan'!$H$14,F670*'Master Pengamatan'!$H$15)</f>
        <v>699052.77777777787</v>
      </c>
      <c r="M671" s="37">
        <f t="shared" si="22"/>
        <v>699052.77777777787</v>
      </c>
      <c r="O671" t="str">
        <f t="shared" si="21"/>
        <v>PG3NSFC0223</v>
      </c>
    </row>
    <row r="672" spans="2:15" x14ac:dyDescent="0.35">
      <c r="B672" s="85" t="s">
        <v>40</v>
      </c>
      <c r="C672" s="86" t="s">
        <v>731</v>
      </c>
      <c r="D672">
        <v>6.85</v>
      </c>
      <c r="E672">
        <v>5.45</v>
      </c>
      <c r="F672">
        <v>5.45</v>
      </c>
      <c r="G672" t="s">
        <v>34</v>
      </c>
      <c r="H672" s="87">
        <v>44980</v>
      </c>
      <c r="I672" s="87">
        <v>44985</v>
      </c>
      <c r="L672" s="37">
        <f>IF(G672="NSFC",F672*'Master Pengamatan'!$H$14,F671*'Master Pengamatan'!$H$15)</f>
        <v>353745.37037037045</v>
      </c>
      <c r="M672" s="37">
        <f t="shared" si="22"/>
        <v>353745.37037037045</v>
      </c>
      <c r="O672" t="str">
        <f t="shared" si="21"/>
        <v>PG3NSFC0223</v>
      </c>
    </row>
    <row r="673" spans="2:15" x14ac:dyDescent="0.35">
      <c r="B673" s="85" t="s">
        <v>40</v>
      </c>
      <c r="C673" s="86" t="s">
        <v>732</v>
      </c>
      <c r="D673">
        <v>8.1999999999999993</v>
      </c>
      <c r="E673">
        <v>6.61</v>
      </c>
      <c r="F673">
        <v>6.61</v>
      </c>
      <c r="G673" t="s">
        <v>37</v>
      </c>
      <c r="H673" s="87">
        <v>44981</v>
      </c>
      <c r="I673" s="87">
        <v>44986</v>
      </c>
      <c r="L673" s="37">
        <f>IF(G673="NSFC",F673*'Master Pengamatan'!$H$14,F672*'Master Pengamatan'!$H$15)</f>
        <v>163096.29629629632</v>
      </c>
      <c r="M673" s="37">
        <f t="shared" si="22"/>
        <v>163096.29629629632</v>
      </c>
      <c r="O673" t="str">
        <f t="shared" si="21"/>
        <v>PG3NSSC0223</v>
      </c>
    </row>
    <row r="674" spans="2:15" x14ac:dyDescent="0.35">
      <c r="B674" s="85" t="s">
        <v>40</v>
      </c>
      <c r="C674" s="86" t="s">
        <v>733</v>
      </c>
      <c r="D674">
        <v>17.41</v>
      </c>
      <c r="E674">
        <v>13.95</v>
      </c>
      <c r="F674">
        <v>13.95</v>
      </c>
      <c r="G674" t="s">
        <v>37</v>
      </c>
      <c r="H674" s="87">
        <v>44981</v>
      </c>
      <c r="I674" s="87">
        <v>44986</v>
      </c>
      <c r="L674" s="37">
        <f>IF(G674="NSFC",F674*'Master Pengamatan'!$H$14,F673*'Master Pengamatan'!$H$15)</f>
        <v>197810.37037037039</v>
      </c>
      <c r="M674" s="37">
        <f t="shared" si="22"/>
        <v>197810.37037037039</v>
      </c>
      <c r="O674" t="str">
        <f t="shared" si="21"/>
        <v>PG3NSSC0223</v>
      </c>
    </row>
    <row r="675" spans="2:15" x14ac:dyDescent="0.35">
      <c r="B675" s="85" t="s">
        <v>40</v>
      </c>
      <c r="C675" s="86" t="s">
        <v>734</v>
      </c>
      <c r="D675">
        <v>9.49</v>
      </c>
      <c r="E675">
        <v>7.8</v>
      </c>
      <c r="F675">
        <v>7.8</v>
      </c>
      <c r="G675" t="s">
        <v>37</v>
      </c>
      <c r="H675" s="87">
        <v>44981</v>
      </c>
      <c r="I675" s="87">
        <v>44986</v>
      </c>
      <c r="L675" s="37">
        <f>IF(G675="NSFC",F675*'Master Pengamatan'!$H$14,F674*'Master Pengamatan'!$H$15)</f>
        <v>417466.66666666669</v>
      </c>
      <c r="M675" s="37">
        <f t="shared" si="22"/>
        <v>417466.66666666669</v>
      </c>
      <c r="O675" t="str">
        <f t="shared" si="21"/>
        <v>PG3NSSC0223</v>
      </c>
    </row>
    <row r="676" spans="2:15" x14ac:dyDescent="0.35">
      <c r="B676" s="85" t="s">
        <v>40</v>
      </c>
      <c r="C676" s="86" t="s">
        <v>735</v>
      </c>
      <c r="D676">
        <v>8.36</v>
      </c>
      <c r="E676">
        <v>6.78</v>
      </c>
      <c r="F676">
        <v>6.78</v>
      </c>
      <c r="G676" t="s">
        <v>34</v>
      </c>
      <c r="H676" s="87">
        <v>44982</v>
      </c>
      <c r="I676" s="87">
        <v>44987</v>
      </c>
      <c r="L676" s="37">
        <f>IF(G676="NSFC",F676*'Master Pengamatan'!$H$14,F675*'Master Pengamatan'!$H$15)</f>
        <v>440072.22222222231</v>
      </c>
      <c r="M676" s="37">
        <f t="shared" si="22"/>
        <v>440072.22222222231</v>
      </c>
      <c r="O676" t="str">
        <f t="shared" si="21"/>
        <v>PG3NSFC0223</v>
      </c>
    </row>
    <row r="677" spans="2:15" x14ac:dyDescent="0.35">
      <c r="B677" s="85" t="s">
        <v>40</v>
      </c>
      <c r="C677" s="86" t="s">
        <v>736</v>
      </c>
      <c r="D677">
        <v>15.23</v>
      </c>
      <c r="E677">
        <v>12.44</v>
      </c>
      <c r="F677">
        <v>12.44</v>
      </c>
      <c r="G677" t="s">
        <v>37</v>
      </c>
      <c r="H677" s="87">
        <v>44982</v>
      </c>
      <c r="I677" s="87">
        <v>44987</v>
      </c>
      <c r="L677" s="37">
        <f>IF(G677="NSFC",F677*'Master Pengamatan'!$H$14,F676*'Master Pengamatan'!$H$15)</f>
        <v>202897.77777777778</v>
      </c>
      <c r="M677" s="37">
        <f t="shared" si="22"/>
        <v>202897.77777777778</v>
      </c>
      <c r="O677" t="str">
        <f t="shared" si="21"/>
        <v>PG3NSSC0223</v>
      </c>
    </row>
    <row r="678" spans="2:15" x14ac:dyDescent="0.35">
      <c r="B678" s="85" t="s">
        <v>40</v>
      </c>
      <c r="C678" s="86" t="s">
        <v>737</v>
      </c>
      <c r="D678">
        <v>5.15</v>
      </c>
      <c r="E678">
        <v>4.21</v>
      </c>
      <c r="F678">
        <v>4.21</v>
      </c>
      <c r="G678" t="s">
        <v>34</v>
      </c>
      <c r="H678" s="87">
        <v>44984</v>
      </c>
      <c r="I678" s="87">
        <v>44989</v>
      </c>
      <c r="L678" s="37">
        <f>IF(G678="NSFC",F678*'Master Pengamatan'!$H$14,F677*'Master Pengamatan'!$H$15)</f>
        <v>273260.18518518523</v>
      </c>
      <c r="M678" s="37">
        <f t="shared" si="22"/>
        <v>273260.18518518523</v>
      </c>
      <c r="O678" t="str">
        <f t="shared" si="21"/>
        <v>PG3NSFC0223</v>
      </c>
    </row>
    <row r="679" spans="2:15" x14ac:dyDescent="0.35">
      <c r="B679" s="85" t="s">
        <v>40</v>
      </c>
      <c r="C679" s="86" t="s">
        <v>738</v>
      </c>
      <c r="D679">
        <v>8.44</v>
      </c>
      <c r="E679">
        <v>6.92</v>
      </c>
      <c r="F679">
        <v>6.92</v>
      </c>
      <c r="G679" t="s">
        <v>34</v>
      </c>
      <c r="H679" s="87">
        <v>44985</v>
      </c>
      <c r="I679" s="87">
        <v>44990</v>
      </c>
      <c r="L679" s="37">
        <f>IF(G679="NSFC",F679*'Master Pengamatan'!$H$14,F678*'Master Pengamatan'!$H$15)</f>
        <v>449159.25925925933</v>
      </c>
      <c r="M679" s="37">
        <f t="shared" si="22"/>
        <v>449159.25925925933</v>
      </c>
      <c r="O679" t="str">
        <f t="shared" si="21"/>
        <v>PG3NSFC0223</v>
      </c>
    </row>
    <row r="680" spans="2:15" x14ac:dyDescent="0.35">
      <c r="B680" s="85" t="s">
        <v>40</v>
      </c>
      <c r="C680" s="86" t="s">
        <v>739</v>
      </c>
      <c r="D680">
        <v>7.17</v>
      </c>
      <c r="E680">
        <v>5.84</v>
      </c>
      <c r="F680">
        <v>5.84</v>
      </c>
      <c r="G680" t="s">
        <v>34</v>
      </c>
      <c r="H680" s="87">
        <v>44987</v>
      </c>
      <c r="I680" s="87">
        <v>44992</v>
      </c>
      <c r="L680" s="37">
        <f>IF(G680="NSFC",F680*'Master Pengamatan'!$H$14,F679*'Master Pengamatan'!$H$15)</f>
        <v>379059.25925925933</v>
      </c>
      <c r="M680" s="37">
        <f t="shared" si="22"/>
        <v>379059.25925925933</v>
      </c>
      <c r="O680" t="str">
        <f t="shared" si="21"/>
        <v>PG3NSFC0323</v>
      </c>
    </row>
    <row r="681" spans="2:15" x14ac:dyDescent="0.35">
      <c r="B681" s="85" t="s">
        <v>40</v>
      </c>
      <c r="C681" s="86" t="s">
        <v>740</v>
      </c>
      <c r="D681">
        <v>6.87</v>
      </c>
      <c r="E681">
        <v>5.59</v>
      </c>
      <c r="F681">
        <v>5.59</v>
      </c>
      <c r="G681" t="s">
        <v>34</v>
      </c>
      <c r="H681" s="87">
        <v>44987</v>
      </c>
      <c r="I681" s="87">
        <v>44992</v>
      </c>
      <c r="L681" s="37">
        <f>IF(G681="NSFC",F681*'Master Pengamatan'!$H$14,F680*'Master Pengamatan'!$H$15)</f>
        <v>362832.40740740747</v>
      </c>
      <c r="M681" s="37">
        <f t="shared" si="22"/>
        <v>362832.40740740747</v>
      </c>
      <c r="O681" t="str">
        <f t="shared" si="21"/>
        <v>PG3NSFC0323</v>
      </c>
    </row>
    <row r="682" spans="2:15" x14ac:dyDescent="0.35">
      <c r="B682" s="85" t="s">
        <v>40</v>
      </c>
      <c r="C682" s="86" t="s">
        <v>741</v>
      </c>
      <c r="D682">
        <v>15.83</v>
      </c>
      <c r="E682">
        <v>13.14</v>
      </c>
      <c r="F682">
        <v>13.14</v>
      </c>
      <c r="G682" t="s">
        <v>37</v>
      </c>
      <c r="H682" s="87">
        <v>44987</v>
      </c>
      <c r="I682" s="87">
        <v>44992</v>
      </c>
      <c r="L682" s="37">
        <f>IF(G682="NSFC",F682*'Master Pengamatan'!$H$14,F681*'Master Pengamatan'!$H$15)</f>
        <v>167285.92592592593</v>
      </c>
      <c r="M682" s="37">
        <f t="shared" si="22"/>
        <v>167285.92592592593</v>
      </c>
      <c r="O682" t="str">
        <f t="shared" si="21"/>
        <v>PG3NSSC0323</v>
      </c>
    </row>
    <row r="683" spans="2:15" x14ac:dyDescent="0.35">
      <c r="B683" s="85" t="s">
        <v>40</v>
      </c>
      <c r="C683" s="86" t="s">
        <v>742</v>
      </c>
      <c r="D683">
        <v>10.199999999999999</v>
      </c>
      <c r="E683">
        <v>8.3000000000000007</v>
      </c>
      <c r="F683">
        <v>8.3000000000000007</v>
      </c>
      <c r="G683" t="s">
        <v>34</v>
      </c>
      <c r="H683" s="87">
        <v>44989</v>
      </c>
      <c r="I683" s="87">
        <v>44994</v>
      </c>
      <c r="L683" s="37">
        <f>IF(G683="NSFC",F683*'Master Pengamatan'!$H$14,F682*'Master Pengamatan'!$H$15)</f>
        <v>538731.48148148158</v>
      </c>
      <c r="M683" s="37">
        <f t="shared" si="22"/>
        <v>538731.48148148158</v>
      </c>
      <c r="O683" t="str">
        <f t="shared" si="21"/>
        <v>PG3NSFC0323</v>
      </c>
    </row>
    <row r="684" spans="2:15" x14ac:dyDescent="0.35">
      <c r="B684" s="85" t="s">
        <v>40</v>
      </c>
      <c r="C684" s="86" t="s">
        <v>743</v>
      </c>
      <c r="D684">
        <v>9.65</v>
      </c>
      <c r="E684">
        <v>7.97</v>
      </c>
      <c r="F684">
        <v>7.97</v>
      </c>
      <c r="G684" t="s">
        <v>37</v>
      </c>
      <c r="H684" s="87">
        <v>44989</v>
      </c>
      <c r="I684" s="87">
        <v>44994</v>
      </c>
      <c r="L684" s="37">
        <f>IF(G684="NSFC",F684*'Master Pengamatan'!$H$14,F683*'Master Pengamatan'!$H$15)</f>
        <v>248385.18518518523</v>
      </c>
      <c r="M684" s="37">
        <f t="shared" si="22"/>
        <v>248385.18518518523</v>
      </c>
      <c r="O684" t="str">
        <f t="shared" si="21"/>
        <v>PG3NSSC0323</v>
      </c>
    </row>
    <row r="685" spans="2:15" x14ac:dyDescent="0.35">
      <c r="B685" s="85" t="s">
        <v>40</v>
      </c>
      <c r="C685" s="86" t="s">
        <v>744</v>
      </c>
      <c r="D685">
        <v>15.43</v>
      </c>
      <c r="E685">
        <v>12.33</v>
      </c>
      <c r="F685">
        <v>12.33</v>
      </c>
      <c r="G685" t="s">
        <v>34</v>
      </c>
      <c r="H685" s="87">
        <v>44991</v>
      </c>
      <c r="I685" s="87">
        <v>44996</v>
      </c>
      <c r="L685" s="37">
        <f>IF(G685="NSFC",F685*'Master Pengamatan'!$H$14,F684*'Master Pengamatan'!$H$15)</f>
        <v>800308.33333333349</v>
      </c>
      <c r="M685" s="37">
        <f t="shared" si="22"/>
        <v>800308.33333333349</v>
      </c>
      <c r="O685" t="str">
        <f t="shared" si="21"/>
        <v>PG3NSFC0323</v>
      </c>
    </row>
    <row r="686" spans="2:15" x14ac:dyDescent="0.35">
      <c r="B686" s="85" t="s">
        <v>40</v>
      </c>
      <c r="C686" s="86" t="s">
        <v>745</v>
      </c>
      <c r="D686">
        <v>17.510000000000002</v>
      </c>
      <c r="E686">
        <v>13.92</v>
      </c>
      <c r="F686">
        <v>13.92</v>
      </c>
      <c r="G686" t="s">
        <v>34</v>
      </c>
      <c r="H686" s="87">
        <v>44992</v>
      </c>
      <c r="I686" s="87">
        <v>44997</v>
      </c>
      <c r="L686" s="37">
        <f>IF(G686="NSFC",F686*'Master Pengamatan'!$H$14,F685*'Master Pengamatan'!$H$15)</f>
        <v>903511.11111111124</v>
      </c>
      <c r="M686" s="37">
        <f t="shared" si="22"/>
        <v>903511.11111111124</v>
      </c>
      <c r="O686" t="str">
        <f t="shared" si="21"/>
        <v>PG3NSFC0323</v>
      </c>
    </row>
    <row r="687" spans="2:15" x14ac:dyDescent="0.35">
      <c r="B687" s="85" t="s">
        <v>40</v>
      </c>
      <c r="C687" s="86" t="s">
        <v>746</v>
      </c>
      <c r="D687">
        <v>11.73</v>
      </c>
      <c r="E687">
        <v>9.5299999999999994</v>
      </c>
      <c r="F687">
        <v>9.5299999999999994</v>
      </c>
      <c r="G687" t="s">
        <v>34</v>
      </c>
      <c r="H687" s="87">
        <v>44996</v>
      </c>
      <c r="I687" s="87">
        <v>45001</v>
      </c>
      <c r="L687" s="37">
        <f>IF(G687="NSFC",F687*'Master Pengamatan'!$H$14,F686*'Master Pengamatan'!$H$15)</f>
        <v>618567.59259259258</v>
      </c>
      <c r="M687" s="37">
        <f t="shared" si="22"/>
        <v>618567.59259259258</v>
      </c>
      <c r="O687" t="str">
        <f t="shared" si="21"/>
        <v>PG3NSFC0323</v>
      </c>
    </row>
    <row r="688" spans="2:15" x14ac:dyDescent="0.35">
      <c r="B688" s="85" t="s">
        <v>40</v>
      </c>
      <c r="C688" s="86" t="s">
        <v>747</v>
      </c>
      <c r="D688">
        <v>14.41</v>
      </c>
      <c r="E688">
        <v>11.5</v>
      </c>
      <c r="F688">
        <v>11.5</v>
      </c>
      <c r="G688" t="s">
        <v>37</v>
      </c>
      <c r="H688" s="87">
        <v>44999</v>
      </c>
      <c r="I688" s="87">
        <v>45004</v>
      </c>
      <c r="L688" s="37">
        <f>IF(G688="NSFC",F688*'Master Pengamatan'!$H$14,F687*'Master Pengamatan'!$H$15)</f>
        <v>285194.07407407404</v>
      </c>
      <c r="M688" s="37">
        <f t="shared" si="22"/>
        <v>285194.07407407404</v>
      </c>
      <c r="O688" t="str">
        <f t="shared" si="21"/>
        <v>PG3NSSC0323</v>
      </c>
    </row>
    <row r="689" spans="2:15" x14ac:dyDescent="0.35">
      <c r="B689" s="85" t="s">
        <v>40</v>
      </c>
      <c r="C689" s="86" t="s">
        <v>748</v>
      </c>
      <c r="D689">
        <v>18.16</v>
      </c>
      <c r="E689">
        <v>14.89</v>
      </c>
      <c r="F689">
        <v>14.89</v>
      </c>
      <c r="G689" t="s">
        <v>34</v>
      </c>
      <c r="H689" s="87">
        <v>45000</v>
      </c>
      <c r="I689" s="87">
        <v>45005</v>
      </c>
      <c r="L689" s="37">
        <f>IF(G689="NSFC",F689*'Master Pengamatan'!$H$14,F688*'Master Pengamatan'!$H$15)</f>
        <v>966471.29629629641</v>
      </c>
      <c r="M689" s="37">
        <f t="shared" si="22"/>
        <v>966471.29629629641</v>
      </c>
      <c r="O689" t="str">
        <f t="shared" si="21"/>
        <v>PG3NSFC0323</v>
      </c>
    </row>
    <row r="690" spans="2:15" x14ac:dyDescent="0.35">
      <c r="B690" s="85" t="s">
        <v>40</v>
      </c>
      <c r="C690" s="86" t="s">
        <v>749</v>
      </c>
      <c r="D690">
        <v>23.53</v>
      </c>
      <c r="E690">
        <v>18.36</v>
      </c>
      <c r="F690">
        <v>18.36</v>
      </c>
      <c r="G690" t="s">
        <v>34</v>
      </c>
      <c r="H690" s="87">
        <v>45001</v>
      </c>
      <c r="I690" s="87">
        <v>45006</v>
      </c>
      <c r="L690" s="37">
        <f>IF(G690="NSFC",F690*'Master Pengamatan'!$H$14,F689*'Master Pengamatan'!$H$15)</f>
        <v>1191700.0000000002</v>
      </c>
      <c r="M690" s="37">
        <f t="shared" si="22"/>
        <v>1191700.0000000002</v>
      </c>
      <c r="O690" t="str">
        <f t="shared" si="21"/>
        <v>PG3NSFC0323</v>
      </c>
    </row>
    <row r="691" spans="2:15" x14ac:dyDescent="0.35">
      <c r="B691" s="85" t="s">
        <v>40</v>
      </c>
      <c r="C691" s="86" t="s">
        <v>750</v>
      </c>
      <c r="D691">
        <v>12.98</v>
      </c>
      <c r="E691">
        <v>10.82</v>
      </c>
      <c r="F691">
        <v>10.82</v>
      </c>
      <c r="G691" t="s">
        <v>37</v>
      </c>
      <c r="H691" s="87">
        <v>45001</v>
      </c>
      <c r="I691" s="87">
        <v>45006</v>
      </c>
      <c r="L691" s="37">
        <f>IF(G691="NSFC",F691*'Master Pengamatan'!$H$14,F690*'Master Pengamatan'!$H$15)</f>
        <v>549440</v>
      </c>
      <c r="M691" s="37">
        <f t="shared" si="22"/>
        <v>549440</v>
      </c>
      <c r="O691" t="str">
        <f t="shared" si="21"/>
        <v>PG3NSSC0323</v>
      </c>
    </row>
    <row r="692" spans="2:15" x14ac:dyDescent="0.35">
      <c r="B692" s="85" t="s">
        <v>40</v>
      </c>
      <c r="C692" s="86" t="s">
        <v>751</v>
      </c>
      <c r="D692">
        <v>17</v>
      </c>
      <c r="E692">
        <v>13.48</v>
      </c>
      <c r="F692">
        <v>13.48</v>
      </c>
      <c r="G692" t="s">
        <v>34</v>
      </c>
      <c r="H692" s="87">
        <v>45002</v>
      </c>
      <c r="I692" s="87">
        <v>45007</v>
      </c>
      <c r="L692" s="37">
        <f>IF(G692="NSFC",F692*'Master Pengamatan'!$H$14,F691*'Master Pengamatan'!$H$15)</f>
        <v>874951.85185185203</v>
      </c>
      <c r="M692" s="37">
        <f t="shared" si="22"/>
        <v>874951.85185185203</v>
      </c>
      <c r="O692" t="str">
        <f t="shared" si="21"/>
        <v>PG3NSFC0323</v>
      </c>
    </row>
    <row r="693" spans="2:15" x14ac:dyDescent="0.35">
      <c r="B693" s="85" t="s">
        <v>40</v>
      </c>
      <c r="C693" s="86" t="s">
        <v>752</v>
      </c>
      <c r="D693">
        <v>9.2200000000000006</v>
      </c>
      <c r="E693">
        <v>7.48</v>
      </c>
      <c r="F693">
        <v>7.48</v>
      </c>
      <c r="G693" t="s">
        <v>37</v>
      </c>
      <c r="H693" s="87">
        <v>45002</v>
      </c>
      <c r="I693" s="87">
        <v>45007</v>
      </c>
      <c r="L693" s="37">
        <f>IF(G693="NSFC",F693*'Master Pengamatan'!$H$14,F692*'Master Pengamatan'!$H$15)</f>
        <v>403401.48148148152</v>
      </c>
      <c r="M693" s="37">
        <f t="shared" si="22"/>
        <v>403401.48148148152</v>
      </c>
      <c r="O693" t="str">
        <f t="shared" si="21"/>
        <v>PG3NSSC0323</v>
      </c>
    </row>
    <row r="694" spans="2:15" x14ac:dyDescent="0.35">
      <c r="B694" s="85" t="s">
        <v>40</v>
      </c>
      <c r="C694" s="86" t="s">
        <v>753</v>
      </c>
      <c r="D694">
        <v>11.6</v>
      </c>
      <c r="E694">
        <v>9.61</v>
      </c>
      <c r="F694">
        <v>9.61</v>
      </c>
      <c r="G694" t="s">
        <v>34</v>
      </c>
      <c r="H694" s="87">
        <v>45003</v>
      </c>
      <c r="I694" s="87">
        <v>45008</v>
      </c>
      <c r="L694" s="37">
        <f>IF(G694="NSFC",F694*'Master Pengamatan'!$H$14,F693*'Master Pengamatan'!$H$15)</f>
        <v>623760.18518518528</v>
      </c>
      <c r="M694" s="37">
        <f t="shared" si="22"/>
        <v>623760.18518518528</v>
      </c>
      <c r="O694" t="str">
        <f t="shared" si="21"/>
        <v>PG3NSFC0323</v>
      </c>
    </row>
    <row r="695" spans="2:15" x14ac:dyDescent="0.35">
      <c r="B695" s="85" t="s">
        <v>40</v>
      </c>
      <c r="C695" s="86" t="s">
        <v>754</v>
      </c>
      <c r="D695">
        <v>11.41</v>
      </c>
      <c r="E695">
        <v>9.1999999999999993</v>
      </c>
      <c r="F695">
        <v>9.1999999999999993</v>
      </c>
      <c r="G695" t="s">
        <v>37</v>
      </c>
      <c r="H695" s="87">
        <v>45003</v>
      </c>
      <c r="I695" s="87">
        <v>45008</v>
      </c>
      <c r="L695" s="37">
        <f>IF(G695="NSFC",F695*'Master Pengamatan'!$H$14,F694*'Master Pengamatan'!$H$15)</f>
        <v>287588.14814814815</v>
      </c>
      <c r="M695" s="37">
        <f t="shared" si="22"/>
        <v>287588.14814814815</v>
      </c>
      <c r="O695" t="str">
        <f t="shared" si="21"/>
        <v>PG3NSSC0323</v>
      </c>
    </row>
    <row r="696" spans="2:15" x14ac:dyDescent="0.35">
      <c r="B696" s="85" t="s">
        <v>40</v>
      </c>
      <c r="C696" s="86" t="s">
        <v>755</v>
      </c>
      <c r="D696">
        <v>7.27</v>
      </c>
      <c r="E696">
        <v>5.96</v>
      </c>
      <c r="F696">
        <v>5.96</v>
      </c>
      <c r="G696" t="s">
        <v>34</v>
      </c>
      <c r="H696" s="87">
        <v>45005</v>
      </c>
      <c r="I696" s="87">
        <v>45010</v>
      </c>
      <c r="L696" s="37">
        <f>IF(G696="NSFC",F696*'Master Pengamatan'!$H$14,F695*'Master Pengamatan'!$H$15)</f>
        <v>386848.1481481482</v>
      </c>
      <c r="M696" s="37">
        <f t="shared" si="22"/>
        <v>386848.1481481482</v>
      </c>
      <c r="O696" t="str">
        <f t="shared" si="21"/>
        <v>PG3NSFC0323</v>
      </c>
    </row>
    <row r="697" spans="2:15" x14ac:dyDescent="0.35">
      <c r="B697" s="85" t="s">
        <v>40</v>
      </c>
      <c r="C697" s="86" t="s">
        <v>756</v>
      </c>
      <c r="D697">
        <v>16.940000000000001</v>
      </c>
      <c r="E697">
        <v>13.64</v>
      </c>
      <c r="F697">
        <v>13.64</v>
      </c>
      <c r="G697" t="s">
        <v>37</v>
      </c>
      <c r="H697" s="87">
        <v>45006</v>
      </c>
      <c r="I697" s="87">
        <v>45011</v>
      </c>
      <c r="L697" s="37">
        <f>IF(G697="NSFC",F697*'Master Pengamatan'!$H$14,F696*'Master Pengamatan'!$H$15)</f>
        <v>178358.51851851851</v>
      </c>
      <c r="M697" s="37">
        <f t="shared" si="22"/>
        <v>178358.51851851851</v>
      </c>
      <c r="O697" t="str">
        <f t="shared" si="21"/>
        <v>PG3NSSC0323</v>
      </c>
    </row>
    <row r="698" spans="2:15" x14ac:dyDescent="0.35">
      <c r="B698" s="85" t="s">
        <v>40</v>
      </c>
      <c r="C698" s="86" t="s">
        <v>757</v>
      </c>
      <c r="D698">
        <v>15.12</v>
      </c>
      <c r="E698">
        <v>12.41</v>
      </c>
      <c r="F698">
        <v>12.41</v>
      </c>
      <c r="G698" t="s">
        <v>34</v>
      </c>
      <c r="H698" s="87">
        <v>45006</v>
      </c>
      <c r="I698" s="87">
        <v>45011</v>
      </c>
      <c r="L698" s="37">
        <f>IF(G698="NSFC",F698*'Master Pengamatan'!$H$14,F697*'Master Pengamatan'!$H$15)</f>
        <v>805500.92592592607</v>
      </c>
      <c r="M698" s="37">
        <f t="shared" si="22"/>
        <v>805500.92592592607</v>
      </c>
      <c r="O698" t="str">
        <f t="shared" si="21"/>
        <v>PG3NSFC0323</v>
      </c>
    </row>
    <row r="699" spans="2:15" x14ac:dyDescent="0.35">
      <c r="B699" s="85" t="s">
        <v>40</v>
      </c>
      <c r="C699" s="86" t="s">
        <v>758</v>
      </c>
      <c r="D699">
        <v>17.559999999999999</v>
      </c>
      <c r="E699">
        <v>14.43</v>
      </c>
      <c r="F699">
        <v>14.43</v>
      </c>
      <c r="G699" t="s">
        <v>37</v>
      </c>
      <c r="H699" s="87">
        <v>45010</v>
      </c>
      <c r="I699" s="87">
        <v>45015</v>
      </c>
      <c r="L699" s="37">
        <f>IF(G699="NSFC",F699*'Master Pengamatan'!$H$14,F698*'Master Pengamatan'!$H$15)</f>
        <v>371380.74074074073</v>
      </c>
      <c r="M699" s="37">
        <f t="shared" si="22"/>
        <v>371380.74074074073</v>
      </c>
      <c r="O699" t="str">
        <f t="shared" si="21"/>
        <v>PG3NSSC0323</v>
      </c>
    </row>
    <row r="700" spans="2:15" x14ac:dyDescent="0.35">
      <c r="B700" s="85" t="s">
        <v>40</v>
      </c>
      <c r="C700" s="86" t="s">
        <v>759</v>
      </c>
      <c r="D700">
        <v>8.39</v>
      </c>
      <c r="E700">
        <v>6.89</v>
      </c>
      <c r="F700">
        <v>6.89</v>
      </c>
      <c r="G700" t="s">
        <v>37</v>
      </c>
      <c r="H700" s="87">
        <v>45010</v>
      </c>
      <c r="I700" s="87">
        <v>45015</v>
      </c>
      <c r="L700" s="37">
        <f>IF(G700="NSFC",F700*'Master Pengamatan'!$H$14,F699*'Master Pengamatan'!$H$15)</f>
        <v>431831.11111111112</v>
      </c>
      <c r="M700" s="37">
        <f t="shared" si="22"/>
        <v>431831.11111111112</v>
      </c>
      <c r="O700" t="str">
        <f t="shared" si="21"/>
        <v>PG3NSSC0323</v>
      </c>
    </row>
    <row r="701" spans="2:15" x14ac:dyDescent="0.35">
      <c r="B701" s="85" t="s">
        <v>40</v>
      </c>
      <c r="C701" s="86" t="s">
        <v>760</v>
      </c>
      <c r="D701">
        <v>14.57</v>
      </c>
      <c r="E701">
        <v>11.55</v>
      </c>
      <c r="F701">
        <v>11.55</v>
      </c>
      <c r="G701" t="s">
        <v>37</v>
      </c>
      <c r="H701" s="87">
        <v>45012</v>
      </c>
      <c r="I701" s="87">
        <v>45017</v>
      </c>
      <c r="L701" s="37">
        <f>IF(G701="NSFC",F701*'Master Pengamatan'!$H$14,F700*'Master Pengamatan'!$H$15)</f>
        <v>206189.62962962964</v>
      </c>
      <c r="M701" s="37">
        <f t="shared" si="22"/>
        <v>206189.62962962964</v>
      </c>
      <c r="O701" t="str">
        <f t="shared" si="21"/>
        <v>PG3NSSC0323</v>
      </c>
    </row>
    <row r="702" spans="2:15" x14ac:dyDescent="0.35">
      <c r="B702" s="85" t="s">
        <v>40</v>
      </c>
      <c r="C702" s="86" t="s">
        <v>761</v>
      </c>
      <c r="D702">
        <v>15.28</v>
      </c>
      <c r="E702">
        <v>12.29</v>
      </c>
      <c r="F702">
        <v>12.29</v>
      </c>
      <c r="G702" t="s">
        <v>34</v>
      </c>
      <c r="H702" s="87">
        <v>45013</v>
      </c>
      <c r="I702" s="87">
        <v>45018</v>
      </c>
      <c r="L702" s="37">
        <f>IF(G702="NSFC",F702*'Master Pengamatan'!$H$14,F701*'Master Pengamatan'!$H$15)</f>
        <v>797712.03703703708</v>
      </c>
      <c r="M702" s="37">
        <f t="shared" si="22"/>
        <v>797712.03703703708</v>
      </c>
      <c r="O702" t="str">
        <f t="shared" si="21"/>
        <v>PG3NSFC0323</v>
      </c>
    </row>
    <row r="703" spans="2:15" x14ac:dyDescent="0.35">
      <c r="B703" s="85" t="s">
        <v>40</v>
      </c>
      <c r="C703" s="86" t="s">
        <v>762</v>
      </c>
      <c r="D703">
        <v>9.07</v>
      </c>
      <c r="E703">
        <v>7.41</v>
      </c>
      <c r="F703">
        <v>7.41</v>
      </c>
      <c r="G703" t="s">
        <v>34</v>
      </c>
      <c r="H703" s="87">
        <v>45013</v>
      </c>
      <c r="I703" s="87">
        <v>45018</v>
      </c>
      <c r="L703" s="37">
        <f>IF(G703="NSFC",F703*'Master Pengamatan'!$H$14,F702*'Master Pengamatan'!$H$15)</f>
        <v>480963.88888888893</v>
      </c>
      <c r="M703" s="37">
        <f t="shared" si="22"/>
        <v>480963.88888888893</v>
      </c>
      <c r="O703" t="str">
        <f t="shared" si="21"/>
        <v>PG3NSFC0323</v>
      </c>
    </row>
    <row r="704" spans="2:15" x14ac:dyDescent="0.35">
      <c r="B704" s="85" t="s">
        <v>40</v>
      </c>
      <c r="C704" s="86" t="s">
        <v>763</v>
      </c>
      <c r="D704">
        <v>7.74</v>
      </c>
      <c r="E704">
        <v>6.51</v>
      </c>
      <c r="F704">
        <v>6.51</v>
      </c>
      <c r="G704" t="s">
        <v>37</v>
      </c>
      <c r="H704" s="87">
        <v>45014</v>
      </c>
      <c r="I704" s="87">
        <v>45019</v>
      </c>
      <c r="L704" s="37">
        <f>IF(G704="NSFC",F704*'Master Pengamatan'!$H$14,F703*'Master Pengamatan'!$H$15)</f>
        <v>221751.11111111112</v>
      </c>
      <c r="M704" s="37">
        <f t="shared" si="22"/>
        <v>221751.11111111112</v>
      </c>
      <c r="O704" t="str">
        <f t="shared" si="21"/>
        <v>PG3NSSC0323</v>
      </c>
    </row>
    <row r="705" spans="2:15" x14ac:dyDescent="0.35">
      <c r="B705" s="85" t="s">
        <v>40</v>
      </c>
      <c r="C705" s="86" t="s">
        <v>764</v>
      </c>
      <c r="D705">
        <v>7.5</v>
      </c>
      <c r="E705">
        <v>6.07</v>
      </c>
      <c r="F705">
        <v>6.07</v>
      </c>
      <c r="G705" t="s">
        <v>34</v>
      </c>
      <c r="H705" s="87">
        <v>45014</v>
      </c>
      <c r="I705" s="87">
        <v>45019</v>
      </c>
      <c r="L705" s="37">
        <f>IF(G705="NSFC",F705*'Master Pengamatan'!$H$14,F704*'Master Pengamatan'!$H$15)</f>
        <v>393987.96296296304</v>
      </c>
      <c r="M705" s="37">
        <f t="shared" si="22"/>
        <v>393987.96296296304</v>
      </c>
      <c r="O705" t="str">
        <f t="shared" si="21"/>
        <v>PG3NSFC0323</v>
      </c>
    </row>
    <row r="706" spans="2:15" x14ac:dyDescent="0.35">
      <c r="B706" s="85" t="s">
        <v>40</v>
      </c>
      <c r="C706" s="86" t="s">
        <v>765</v>
      </c>
      <c r="D706">
        <v>6.92</v>
      </c>
      <c r="E706">
        <v>5.73</v>
      </c>
      <c r="F706">
        <v>5.73</v>
      </c>
      <c r="G706" t="s">
        <v>37</v>
      </c>
      <c r="H706" s="87">
        <v>45015</v>
      </c>
      <c r="I706" s="87">
        <v>45020</v>
      </c>
      <c r="L706" s="37">
        <f>IF(G706="NSFC",F706*'Master Pengamatan'!$H$14,F705*'Master Pengamatan'!$H$15)</f>
        <v>181650.37037037039</v>
      </c>
      <c r="M706" s="37">
        <f t="shared" si="22"/>
        <v>181650.37037037039</v>
      </c>
      <c r="O706" t="str">
        <f t="shared" si="21"/>
        <v>PG3NSSC0323</v>
      </c>
    </row>
    <row r="707" spans="2:15" x14ac:dyDescent="0.35">
      <c r="B707" s="85" t="s">
        <v>40</v>
      </c>
      <c r="C707" s="86" t="s">
        <v>766</v>
      </c>
      <c r="D707">
        <v>10.119999999999999</v>
      </c>
      <c r="E707">
        <v>8.2200000000000006</v>
      </c>
      <c r="F707">
        <v>8.2200000000000006</v>
      </c>
      <c r="G707" t="s">
        <v>34</v>
      </c>
      <c r="H707" s="87">
        <v>45016</v>
      </c>
      <c r="I707" s="87">
        <v>45021</v>
      </c>
      <c r="L707" s="37">
        <f>IF(G707="NSFC",F707*'Master Pengamatan'!$H$14,F706*'Master Pengamatan'!$H$15)</f>
        <v>533538.88888888899</v>
      </c>
      <c r="M707" s="37">
        <f t="shared" si="22"/>
        <v>533538.88888888899</v>
      </c>
      <c r="O707" t="str">
        <f t="shared" si="21"/>
        <v>PG3NSFC0323</v>
      </c>
    </row>
    <row r="708" spans="2:15" x14ac:dyDescent="0.35">
      <c r="B708" s="85" t="s">
        <v>40</v>
      </c>
      <c r="C708" s="86" t="s">
        <v>767</v>
      </c>
      <c r="D708">
        <v>16.39</v>
      </c>
      <c r="E708">
        <v>13.13</v>
      </c>
      <c r="F708">
        <v>13.13</v>
      </c>
      <c r="G708" t="s">
        <v>34</v>
      </c>
      <c r="H708" s="87">
        <v>45016</v>
      </c>
      <c r="I708" s="87">
        <v>45021</v>
      </c>
      <c r="L708" s="37">
        <f>IF(G708="NSFC",F708*'Master Pengamatan'!$H$14,F707*'Master Pengamatan'!$H$15)</f>
        <v>852234.25925925944</v>
      </c>
      <c r="M708" s="37">
        <f t="shared" si="22"/>
        <v>852234.25925925944</v>
      </c>
      <c r="O708" t="str">
        <f t="shared" si="21"/>
        <v>PG3NSFC0323</v>
      </c>
    </row>
    <row r="709" spans="2:15" x14ac:dyDescent="0.35">
      <c r="B709" s="85" t="s">
        <v>40</v>
      </c>
      <c r="C709" s="86" t="s">
        <v>768</v>
      </c>
      <c r="D709">
        <v>9.94</v>
      </c>
      <c r="E709">
        <v>8.1</v>
      </c>
      <c r="F709">
        <v>8.1</v>
      </c>
      <c r="G709" t="s">
        <v>37</v>
      </c>
      <c r="H709" s="87">
        <v>45017</v>
      </c>
      <c r="I709" s="87">
        <v>45022</v>
      </c>
      <c r="L709" s="37">
        <f>IF(G709="NSFC",F709*'Master Pengamatan'!$H$14,F708*'Master Pengamatan'!$H$15)</f>
        <v>392927.40740740742</v>
      </c>
      <c r="M709" s="37">
        <f t="shared" si="22"/>
        <v>392927.40740740742</v>
      </c>
      <c r="O709" t="str">
        <f t="shared" si="21"/>
        <v>PG3NSSC0423</v>
      </c>
    </row>
    <row r="710" spans="2:15" x14ac:dyDescent="0.35">
      <c r="B710" s="85" t="s">
        <v>40</v>
      </c>
      <c r="C710" s="86" t="s">
        <v>769</v>
      </c>
      <c r="D710">
        <v>17.28</v>
      </c>
      <c r="E710">
        <v>13.81</v>
      </c>
      <c r="F710">
        <v>13.81</v>
      </c>
      <c r="G710" t="s">
        <v>37</v>
      </c>
      <c r="H710" s="87">
        <v>45018</v>
      </c>
      <c r="I710" s="87">
        <v>45023</v>
      </c>
      <c r="L710" s="37">
        <f>IF(G710="NSFC",F710*'Master Pengamatan'!$H$14,F709*'Master Pengamatan'!$H$15)</f>
        <v>242400</v>
      </c>
      <c r="M710" s="37">
        <f t="shared" si="22"/>
        <v>242400</v>
      </c>
      <c r="O710" t="str">
        <f t="shared" si="21"/>
        <v>PG3NSSC0423</v>
      </c>
    </row>
    <row r="711" spans="2:15" x14ac:dyDescent="0.35">
      <c r="B711" s="85" t="s">
        <v>40</v>
      </c>
      <c r="C711" s="86" t="s">
        <v>770</v>
      </c>
      <c r="D711">
        <v>13.24</v>
      </c>
      <c r="E711">
        <v>10.8</v>
      </c>
      <c r="F711">
        <v>10.8</v>
      </c>
      <c r="G711" t="s">
        <v>37</v>
      </c>
      <c r="H711" s="87">
        <v>45020</v>
      </c>
      <c r="I711" s="87">
        <v>45025</v>
      </c>
      <c r="L711" s="37">
        <f>IF(G711="NSFC",F711*'Master Pengamatan'!$H$14,F710*'Master Pengamatan'!$H$15)</f>
        <v>413277.03703703708</v>
      </c>
      <c r="M711" s="37">
        <f t="shared" si="22"/>
        <v>413277.03703703708</v>
      </c>
      <c r="O711" t="str">
        <f t="shared" ref="O711:O774" si="23">B711&amp;G711&amp;TEXT(H711,"mmyy")</f>
        <v>PG3NSSC0423</v>
      </c>
    </row>
    <row r="712" spans="2:15" x14ac:dyDescent="0.35">
      <c r="B712" s="85" t="s">
        <v>40</v>
      </c>
      <c r="C712" s="86" t="s">
        <v>771</v>
      </c>
      <c r="D712">
        <v>18.41</v>
      </c>
      <c r="E712">
        <v>14.97</v>
      </c>
      <c r="F712">
        <v>14.97</v>
      </c>
      <c r="G712" t="s">
        <v>37</v>
      </c>
      <c r="H712" s="87">
        <v>45021</v>
      </c>
      <c r="I712" s="87">
        <v>45026</v>
      </c>
      <c r="L712" s="37">
        <f>IF(G712="NSFC",F712*'Master Pengamatan'!$H$14,F711*'Master Pengamatan'!$H$15)</f>
        <v>323200.00000000006</v>
      </c>
      <c r="M712" s="37">
        <f t="shared" si="22"/>
        <v>323200.00000000006</v>
      </c>
      <c r="O712" t="str">
        <f t="shared" si="23"/>
        <v>PG3NSSC0423</v>
      </c>
    </row>
    <row r="713" spans="2:15" x14ac:dyDescent="0.35">
      <c r="B713" s="85" t="s">
        <v>40</v>
      </c>
      <c r="C713" s="86" t="s">
        <v>772</v>
      </c>
      <c r="D713">
        <v>12.22</v>
      </c>
      <c r="E713">
        <v>9.8800000000000008</v>
      </c>
      <c r="F713">
        <v>9.8800000000000008</v>
      </c>
      <c r="G713" t="s">
        <v>37</v>
      </c>
      <c r="H713" s="87">
        <v>45022</v>
      </c>
      <c r="I713" s="87">
        <v>45027</v>
      </c>
      <c r="L713" s="37">
        <f>IF(G713="NSFC",F713*'Master Pengamatan'!$H$14,F712*'Master Pengamatan'!$H$15)</f>
        <v>447991.11111111112</v>
      </c>
      <c r="M713" s="37">
        <f t="shared" si="22"/>
        <v>447991.11111111112</v>
      </c>
      <c r="O713" t="str">
        <f t="shared" si="23"/>
        <v>PG3NSSC0423</v>
      </c>
    </row>
    <row r="714" spans="2:15" x14ac:dyDescent="0.35">
      <c r="B714" s="85" t="s">
        <v>40</v>
      </c>
      <c r="C714" s="86" t="s">
        <v>773</v>
      </c>
      <c r="D714">
        <v>14.7</v>
      </c>
      <c r="E714">
        <v>11.79</v>
      </c>
      <c r="F714">
        <v>11.79</v>
      </c>
      <c r="G714" t="s">
        <v>37</v>
      </c>
      <c r="H714" s="87">
        <v>45023</v>
      </c>
      <c r="I714" s="87">
        <v>45028</v>
      </c>
      <c r="L714" s="37">
        <f>IF(G714="NSFC",F714*'Master Pengamatan'!$H$14,F713*'Master Pengamatan'!$H$15)</f>
        <v>295668.1481481482</v>
      </c>
      <c r="M714" s="37">
        <f t="shared" si="22"/>
        <v>295668.1481481482</v>
      </c>
      <c r="O714" t="str">
        <f t="shared" si="23"/>
        <v>PG3NSSC0423</v>
      </c>
    </row>
    <row r="715" spans="2:15" x14ac:dyDescent="0.35">
      <c r="B715" s="85" t="s">
        <v>40</v>
      </c>
      <c r="C715" s="86" t="s">
        <v>774</v>
      </c>
      <c r="D715">
        <v>17.13</v>
      </c>
      <c r="E715">
        <v>14</v>
      </c>
      <c r="F715">
        <v>14</v>
      </c>
      <c r="G715" t="s">
        <v>37</v>
      </c>
      <c r="H715" s="87">
        <v>45023</v>
      </c>
      <c r="I715" s="87">
        <v>45028</v>
      </c>
      <c r="L715" s="37">
        <f>IF(G715="NSFC",F715*'Master Pengamatan'!$H$14,F714*'Master Pengamatan'!$H$15)</f>
        <v>352826.66666666663</v>
      </c>
      <c r="M715" s="37">
        <f t="shared" si="22"/>
        <v>352826.66666666663</v>
      </c>
      <c r="O715" t="str">
        <f t="shared" si="23"/>
        <v>PG3NSSC0423</v>
      </c>
    </row>
    <row r="716" spans="2:15" x14ac:dyDescent="0.35">
      <c r="B716" s="85" t="s">
        <v>40</v>
      </c>
      <c r="C716" s="86" t="s">
        <v>775</v>
      </c>
      <c r="D716">
        <v>12.1</v>
      </c>
      <c r="E716">
        <v>9.8800000000000008</v>
      </c>
      <c r="F716">
        <v>9.8800000000000008</v>
      </c>
      <c r="G716" t="s">
        <v>34</v>
      </c>
      <c r="H716" s="87">
        <v>45024</v>
      </c>
      <c r="I716" s="87">
        <v>45029</v>
      </c>
      <c r="L716" s="37">
        <f>IF(G716="NSFC",F716*'Master Pengamatan'!$H$14,F715*'Master Pengamatan'!$H$15)</f>
        <v>641285.18518518528</v>
      </c>
      <c r="M716" s="37">
        <f t="shared" si="22"/>
        <v>641285.18518518528</v>
      </c>
      <c r="O716" t="str">
        <f t="shared" si="23"/>
        <v>PG3NSFC0423</v>
      </c>
    </row>
    <row r="717" spans="2:15" x14ac:dyDescent="0.35">
      <c r="B717" s="85" t="s">
        <v>40</v>
      </c>
      <c r="C717" s="86" t="s">
        <v>776</v>
      </c>
      <c r="D717">
        <v>12.61</v>
      </c>
      <c r="E717">
        <v>10.51</v>
      </c>
      <c r="F717">
        <v>10.51</v>
      </c>
      <c r="G717" t="s">
        <v>37</v>
      </c>
      <c r="H717" s="87">
        <v>45026</v>
      </c>
      <c r="I717" s="87">
        <v>45031</v>
      </c>
      <c r="L717" s="37">
        <f>IF(G717="NSFC",F717*'Master Pengamatan'!$H$14,F716*'Master Pengamatan'!$H$15)</f>
        <v>295668.1481481482</v>
      </c>
      <c r="M717" s="37">
        <f t="shared" si="22"/>
        <v>295668.1481481482</v>
      </c>
      <c r="O717" t="str">
        <f t="shared" si="23"/>
        <v>PG3NSSC0423</v>
      </c>
    </row>
    <row r="718" spans="2:15" x14ac:dyDescent="0.35">
      <c r="B718" s="85" t="s">
        <v>40</v>
      </c>
      <c r="C718" s="86" t="s">
        <v>777</v>
      </c>
      <c r="D718">
        <v>15.12</v>
      </c>
      <c r="E718">
        <v>12.26</v>
      </c>
      <c r="F718">
        <v>12.26</v>
      </c>
      <c r="G718" t="s">
        <v>34</v>
      </c>
      <c r="H718" s="87">
        <v>45026</v>
      </c>
      <c r="I718" s="87">
        <v>45031</v>
      </c>
      <c r="L718" s="37">
        <f>IF(G718="NSFC",F718*'Master Pengamatan'!$H$14,F717*'Master Pengamatan'!$H$15)</f>
        <v>795764.81481481495</v>
      </c>
      <c r="M718" s="37">
        <f t="shared" ref="M718:M781" si="24">SUM(J718:L718)</f>
        <v>795764.81481481495</v>
      </c>
      <c r="O718" t="str">
        <f t="shared" si="23"/>
        <v>PG3NSFC0423</v>
      </c>
    </row>
    <row r="719" spans="2:15" x14ac:dyDescent="0.35">
      <c r="B719" s="85" t="s">
        <v>40</v>
      </c>
      <c r="C719" s="86" t="s">
        <v>778</v>
      </c>
      <c r="D719">
        <v>13.85</v>
      </c>
      <c r="E719">
        <v>11.15</v>
      </c>
      <c r="F719">
        <v>11.15</v>
      </c>
      <c r="G719" t="s">
        <v>34</v>
      </c>
      <c r="H719" s="87">
        <v>45027</v>
      </c>
      <c r="I719" s="87">
        <v>45032</v>
      </c>
      <c r="L719" s="37">
        <f>IF(G719="NSFC",F719*'Master Pengamatan'!$H$14,F718*'Master Pengamatan'!$H$15)</f>
        <v>723717.5925925927</v>
      </c>
      <c r="M719" s="37">
        <f t="shared" si="24"/>
        <v>723717.5925925927</v>
      </c>
      <c r="O719" t="str">
        <f t="shared" si="23"/>
        <v>PG3NSFC0423</v>
      </c>
    </row>
    <row r="720" spans="2:15" x14ac:dyDescent="0.35">
      <c r="B720" s="85" t="s">
        <v>40</v>
      </c>
      <c r="C720" s="86" t="s">
        <v>779</v>
      </c>
      <c r="D720">
        <v>9.61</v>
      </c>
      <c r="E720">
        <v>7.95</v>
      </c>
      <c r="F720">
        <v>7.95</v>
      </c>
      <c r="G720" t="s">
        <v>37</v>
      </c>
      <c r="H720" s="87">
        <v>45027</v>
      </c>
      <c r="I720" s="87">
        <v>45032</v>
      </c>
      <c r="L720" s="37">
        <f>IF(G720="NSFC",F720*'Master Pengamatan'!$H$14,F719*'Master Pengamatan'!$H$15)</f>
        <v>333674.0740740741</v>
      </c>
      <c r="M720" s="37">
        <f t="shared" si="24"/>
        <v>333674.0740740741</v>
      </c>
      <c r="O720" t="str">
        <f t="shared" si="23"/>
        <v>PG3NSSC0423</v>
      </c>
    </row>
    <row r="721" spans="2:15" x14ac:dyDescent="0.35">
      <c r="B721" s="85" t="s">
        <v>40</v>
      </c>
      <c r="C721" s="86" t="s">
        <v>780</v>
      </c>
      <c r="D721">
        <v>8.7899999999999991</v>
      </c>
      <c r="E721">
        <v>7.2</v>
      </c>
      <c r="F721">
        <v>7.2</v>
      </c>
      <c r="G721" t="s">
        <v>37</v>
      </c>
      <c r="H721" s="87">
        <v>45028</v>
      </c>
      <c r="I721" s="87">
        <v>45033</v>
      </c>
      <c r="L721" s="37">
        <f>IF(G721="NSFC",F721*'Master Pengamatan'!$H$14,F720*'Master Pengamatan'!$H$15)</f>
        <v>237911.11111111112</v>
      </c>
      <c r="M721" s="37">
        <f t="shared" si="24"/>
        <v>237911.11111111112</v>
      </c>
      <c r="O721" t="str">
        <f t="shared" si="23"/>
        <v>PG3NSSC0423</v>
      </c>
    </row>
    <row r="722" spans="2:15" x14ac:dyDescent="0.35">
      <c r="B722" s="85" t="s">
        <v>40</v>
      </c>
      <c r="C722" s="86" t="s">
        <v>781</v>
      </c>
      <c r="D722">
        <v>11.1</v>
      </c>
      <c r="E722">
        <v>9.15</v>
      </c>
      <c r="F722">
        <v>9.15</v>
      </c>
      <c r="G722" t="s">
        <v>37</v>
      </c>
      <c r="H722" s="87">
        <v>45029</v>
      </c>
      <c r="I722" s="87">
        <v>45034</v>
      </c>
      <c r="L722" s="37">
        <f>IF(G722="NSFC",F722*'Master Pengamatan'!$H$14,F721*'Master Pengamatan'!$H$15)</f>
        <v>215466.66666666669</v>
      </c>
      <c r="M722" s="37">
        <f t="shared" si="24"/>
        <v>215466.66666666669</v>
      </c>
      <c r="O722" t="str">
        <f t="shared" si="23"/>
        <v>PG3NSSC0423</v>
      </c>
    </row>
    <row r="723" spans="2:15" x14ac:dyDescent="0.35">
      <c r="B723" s="85" t="s">
        <v>40</v>
      </c>
      <c r="C723" s="86" t="s">
        <v>782</v>
      </c>
      <c r="D723">
        <v>21.08</v>
      </c>
      <c r="E723">
        <v>17.350000000000001</v>
      </c>
      <c r="F723">
        <v>17.350000000000001</v>
      </c>
      <c r="G723" t="s">
        <v>34</v>
      </c>
      <c r="H723" s="87">
        <v>45030</v>
      </c>
      <c r="I723" s="87">
        <v>45035</v>
      </c>
      <c r="L723" s="37">
        <f>IF(G723="NSFC",F723*'Master Pengamatan'!$H$14,F722*'Master Pengamatan'!$H$15)</f>
        <v>1126143.5185185187</v>
      </c>
      <c r="M723" s="37">
        <f t="shared" si="24"/>
        <v>1126143.5185185187</v>
      </c>
      <c r="O723" t="str">
        <f t="shared" si="23"/>
        <v>PG3NSFC0423</v>
      </c>
    </row>
    <row r="724" spans="2:15" x14ac:dyDescent="0.35">
      <c r="B724" s="85" t="s">
        <v>40</v>
      </c>
      <c r="C724" s="86" t="s">
        <v>783</v>
      </c>
      <c r="D724">
        <v>9.4700000000000006</v>
      </c>
      <c r="E724">
        <v>7.47</v>
      </c>
      <c r="F724">
        <v>7.47</v>
      </c>
      <c r="G724" t="s">
        <v>37</v>
      </c>
      <c r="H724" s="87">
        <v>45031</v>
      </c>
      <c r="I724" s="87">
        <v>45036</v>
      </c>
      <c r="L724" s="37">
        <f>IF(G724="NSFC",F724*'Master Pengamatan'!$H$14,F723*'Master Pengamatan'!$H$15)</f>
        <v>519214.81481481489</v>
      </c>
      <c r="M724" s="37">
        <f t="shared" si="24"/>
        <v>519214.81481481489</v>
      </c>
      <c r="O724" t="str">
        <f t="shared" si="23"/>
        <v>PG3NSSC0423</v>
      </c>
    </row>
    <row r="725" spans="2:15" x14ac:dyDescent="0.35">
      <c r="B725" s="85" t="s">
        <v>40</v>
      </c>
      <c r="C725" s="86" t="s">
        <v>784</v>
      </c>
      <c r="D725">
        <v>15.91</v>
      </c>
      <c r="E725">
        <v>12.91</v>
      </c>
      <c r="F725">
        <v>12.91</v>
      </c>
      <c r="G725" t="s">
        <v>37</v>
      </c>
      <c r="H725" s="87">
        <v>45034</v>
      </c>
      <c r="I725" s="87">
        <v>45039</v>
      </c>
      <c r="L725" s="37">
        <f>IF(G725="NSFC",F725*'Master Pengamatan'!$H$14,F724*'Master Pengamatan'!$H$15)</f>
        <v>223546.66666666666</v>
      </c>
      <c r="M725" s="37">
        <f t="shared" si="24"/>
        <v>223546.66666666666</v>
      </c>
      <c r="O725" t="str">
        <f t="shared" si="23"/>
        <v>PG3NSSC0423</v>
      </c>
    </row>
    <row r="726" spans="2:15" x14ac:dyDescent="0.35">
      <c r="B726" s="85" t="s">
        <v>40</v>
      </c>
      <c r="C726" s="86" t="s">
        <v>785</v>
      </c>
      <c r="D726">
        <v>10.36</v>
      </c>
      <c r="E726">
        <v>8.31</v>
      </c>
      <c r="F726">
        <v>8.31</v>
      </c>
      <c r="G726" t="s">
        <v>37</v>
      </c>
      <c r="H726" s="87">
        <v>45034</v>
      </c>
      <c r="I726" s="87">
        <v>45039</v>
      </c>
      <c r="L726" s="37">
        <f>IF(G726="NSFC",F726*'Master Pengamatan'!$H$14,F725*'Master Pengamatan'!$H$15)</f>
        <v>386343.70370370371</v>
      </c>
      <c r="M726" s="37">
        <f t="shared" si="24"/>
        <v>386343.70370370371</v>
      </c>
      <c r="O726" t="str">
        <f t="shared" si="23"/>
        <v>PG3NSSC0423</v>
      </c>
    </row>
    <row r="727" spans="2:15" x14ac:dyDescent="0.35">
      <c r="B727" s="85" t="s">
        <v>40</v>
      </c>
      <c r="C727" s="86" t="s">
        <v>786</v>
      </c>
      <c r="D727">
        <v>8.91</v>
      </c>
      <c r="E727">
        <v>7.06</v>
      </c>
      <c r="F727">
        <v>7.06</v>
      </c>
      <c r="G727" t="s">
        <v>34</v>
      </c>
      <c r="H727" s="87">
        <v>45034</v>
      </c>
      <c r="I727" s="87">
        <v>45039</v>
      </c>
      <c r="L727" s="37">
        <f>IF(G727="NSFC",F727*'Master Pengamatan'!$H$14,F726*'Master Pengamatan'!$H$15)</f>
        <v>458246.29629629635</v>
      </c>
      <c r="M727" s="37">
        <f t="shared" si="24"/>
        <v>458246.29629629635</v>
      </c>
      <c r="O727" t="str">
        <f t="shared" si="23"/>
        <v>PG3NSFC0423</v>
      </c>
    </row>
    <row r="728" spans="2:15" x14ac:dyDescent="0.35">
      <c r="B728" s="85" t="s">
        <v>40</v>
      </c>
      <c r="C728" s="86" t="s">
        <v>787</v>
      </c>
      <c r="D728">
        <v>7.58</v>
      </c>
      <c r="E728">
        <v>6.27</v>
      </c>
      <c r="F728">
        <v>6.27</v>
      </c>
      <c r="G728" t="s">
        <v>37</v>
      </c>
      <c r="H728" s="87">
        <v>45034</v>
      </c>
      <c r="I728" s="87">
        <v>45039</v>
      </c>
      <c r="L728" s="37">
        <f>IF(G728="NSFC",F728*'Master Pengamatan'!$H$14,F727*'Master Pengamatan'!$H$15)</f>
        <v>211277.03703703702</v>
      </c>
      <c r="M728" s="37">
        <f t="shared" si="24"/>
        <v>211277.03703703702</v>
      </c>
      <c r="O728" t="str">
        <f t="shared" si="23"/>
        <v>PG3NSSC0423</v>
      </c>
    </row>
    <row r="729" spans="2:15" x14ac:dyDescent="0.35">
      <c r="B729" s="85" t="s">
        <v>40</v>
      </c>
      <c r="C729" s="86" t="s">
        <v>788</v>
      </c>
      <c r="D729">
        <v>5.61</v>
      </c>
      <c r="E729">
        <v>4.54</v>
      </c>
      <c r="F729">
        <v>4.54</v>
      </c>
      <c r="G729" t="s">
        <v>37</v>
      </c>
      <c r="H729" s="87">
        <v>45034</v>
      </c>
      <c r="I729" s="87">
        <v>45039</v>
      </c>
      <c r="L729" s="37">
        <f>IF(G729="NSFC",F729*'Master Pengamatan'!$H$14,F728*'Master Pengamatan'!$H$15)</f>
        <v>187635.55555555556</v>
      </c>
      <c r="M729" s="37">
        <f t="shared" si="24"/>
        <v>187635.55555555556</v>
      </c>
      <c r="O729" t="str">
        <f t="shared" si="23"/>
        <v>PG3NSSC0423</v>
      </c>
    </row>
    <row r="730" spans="2:15" x14ac:dyDescent="0.35">
      <c r="B730" s="85" t="s">
        <v>40</v>
      </c>
      <c r="C730" s="86" t="s">
        <v>789</v>
      </c>
      <c r="D730">
        <v>22.51</v>
      </c>
      <c r="E730">
        <v>18.329999999999998</v>
      </c>
      <c r="F730">
        <v>18.329999999999998</v>
      </c>
      <c r="G730" t="s">
        <v>34</v>
      </c>
      <c r="H730" s="87">
        <v>45035</v>
      </c>
      <c r="I730" s="87">
        <v>45040</v>
      </c>
      <c r="L730" s="37">
        <f>IF(G730="NSFC",F730*'Master Pengamatan'!$H$14,F729*'Master Pengamatan'!$H$15)</f>
        <v>1189752.7777777778</v>
      </c>
      <c r="M730" s="37">
        <f t="shared" si="24"/>
        <v>1189752.7777777778</v>
      </c>
      <c r="O730" t="str">
        <f t="shared" si="23"/>
        <v>PG3NSFC0423</v>
      </c>
    </row>
    <row r="731" spans="2:15" x14ac:dyDescent="0.35">
      <c r="B731" s="85" t="s">
        <v>40</v>
      </c>
      <c r="C731" s="86" t="s">
        <v>790</v>
      </c>
      <c r="D731">
        <v>11.3</v>
      </c>
      <c r="E731">
        <v>9.1300000000000008</v>
      </c>
      <c r="F731">
        <v>9.1300000000000008</v>
      </c>
      <c r="G731" t="s">
        <v>34</v>
      </c>
      <c r="H731" s="87">
        <v>45035</v>
      </c>
      <c r="I731" s="87">
        <v>45040</v>
      </c>
      <c r="L731" s="37">
        <f>IF(G731="NSFC",F731*'Master Pengamatan'!$H$14,F730*'Master Pengamatan'!$H$15)</f>
        <v>592604.62962962978</v>
      </c>
      <c r="M731" s="37">
        <f t="shared" si="24"/>
        <v>592604.62962962978</v>
      </c>
      <c r="O731" t="str">
        <f t="shared" si="23"/>
        <v>PG3NSFC0423</v>
      </c>
    </row>
    <row r="732" spans="2:15" x14ac:dyDescent="0.35">
      <c r="B732" s="85" t="s">
        <v>40</v>
      </c>
      <c r="C732" s="86" t="s">
        <v>791</v>
      </c>
      <c r="D732">
        <v>19.07</v>
      </c>
      <c r="E732">
        <v>15.89</v>
      </c>
      <c r="F732">
        <v>15.89</v>
      </c>
      <c r="G732" t="s">
        <v>34</v>
      </c>
      <c r="H732" s="87">
        <v>45035</v>
      </c>
      <c r="I732" s="87">
        <v>45040</v>
      </c>
      <c r="L732" s="37">
        <f>IF(G732="NSFC",F732*'Master Pengamatan'!$H$14,F731*'Master Pengamatan'!$H$15)</f>
        <v>1031378.7037037038</v>
      </c>
      <c r="M732" s="37">
        <f t="shared" si="24"/>
        <v>1031378.7037037038</v>
      </c>
      <c r="O732" t="str">
        <f t="shared" si="23"/>
        <v>PG3NSFC0423</v>
      </c>
    </row>
    <row r="733" spans="2:15" x14ac:dyDescent="0.35">
      <c r="B733" s="85" t="s">
        <v>40</v>
      </c>
      <c r="C733" s="86" t="s">
        <v>792</v>
      </c>
      <c r="D733">
        <v>7.14</v>
      </c>
      <c r="E733">
        <v>5.9</v>
      </c>
      <c r="F733">
        <v>5.9</v>
      </c>
      <c r="G733" t="s">
        <v>37</v>
      </c>
      <c r="H733" s="87">
        <v>45043</v>
      </c>
      <c r="I733" s="87">
        <v>45048</v>
      </c>
      <c r="L733" s="37">
        <f>IF(G733="NSFC",F733*'Master Pengamatan'!$H$14,F732*'Master Pengamatan'!$H$15)</f>
        <v>475522.96296296298</v>
      </c>
      <c r="M733" s="37">
        <f t="shared" si="24"/>
        <v>475522.96296296298</v>
      </c>
      <c r="O733" t="str">
        <f t="shared" si="23"/>
        <v>PG3NSSC0423</v>
      </c>
    </row>
    <row r="734" spans="2:15" x14ac:dyDescent="0.35">
      <c r="B734" s="85" t="s">
        <v>40</v>
      </c>
      <c r="C734" s="86" t="s">
        <v>793</v>
      </c>
      <c r="D734">
        <v>11.33</v>
      </c>
      <c r="E734">
        <v>9.25</v>
      </c>
      <c r="F734">
        <v>9.25</v>
      </c>
      <c r="G734" t="s">
        <v>37</v>
      </c>
      <c r="H734" s="87">
        <v>45044</v>
      </c>
      <c r="I734" s="87">
        <v>45049</v>
      </c>
      <c r="L734" s="37">
        <f>IF(G734="NSFC",F734*'Master Pengamatan'!$H$14,F733*'Master Pengamatan'!$H$15)</f>
        <v>176562.96296296298</v>
      </c>
      <c r="M734" s="37">
        <f t="shared" si="24"/>
        <v>176562.96296296298</v>
      </c>
      <c r="O734" t="str">
        <f t="shared" si="23"/>
        <v>PG3NSSC0423</v>
      </c>
    </row>
    <row r="735" spans="2:15" x14ac:dyDescent="0.35">
      <c r="B735" s="85" t="s">
        <v>40</v>
      </c>
      <c r="C735" s="86" t="s">
        <v>794</v>
      </c>
      <c r="D735">
        <v>4.58</v>
      </c>
      <c r="E735">
        <v>3.61</v>
      </c>
      <c r="F735">
        <v>3.61</v>
      </c>
      <c r="G735" t="s">
        <v>34</v>
      </c>
      <c r="H735" s="87">
        <v>45044</v>
      </c>
      <c r="I735" s="87">
        <v>45049</v>
      </c>
      <c r="L735" s="37">
        <f>IF(G735="NSFC",F735*'Master Pengamatan'!$H$14,F734*'Master Pengamatan'!$H$15)</f>
        <v>234315.74074074076</v>
      </c>
      <c r="M735" s="37">
        <f t="shared" si="24"/>
        <v>234315.74074074076</v>
      </c>
      <c r="O735" t="str">
        <f t="shared" si="23"/>
        <v>PG3NSFC0423</v>
      </c>
    </row>
    <row r="736" spans="2:15" x14ac:dyDescent="0.35">
      <c r="B736" s="85" t="s">
        <v>40</v>
      </c>
      <c r="C736" s="86" t="s">
        <v>795</v>
      </c>
      <c r="D736">
        <v>12.3</v>
      </c>
      <c r="E736">
        <v>10.15</v>
      </c>
      <c r="F736">
        <v>10.15</v>
      </c>
      <c r="G736" t="s">
        <v>37</v>
      </c>
      <c r="H736" s="87">
        <v>45044</v>
      </c>
      <c r="I736" s="87">
        <v>45049</v>
      </c>
      <c r="L736" s="37">
        <f>IF(G736="NSFC",F736*'Master Pengamatan'!$H$14,F735*'Master Pengamatan'!$H$15)</f>
        <v>108032.5925925926</v>
      </c>
      <c r="M736" s="37">
        <f t="shared" si="24"/>
        <v>108032.5925925926</v>
      </c>
      <c r="O736" t="str">
        <f t="shared" si="23"/>
        <v>PG3NSSC0423</v>
      </c>
    </row>
    <row r="737" spans="2:15" x14ac:dyDescent="0.35">
      <c r="B737" s="85" t="s">
        <v>40</v>
      </c>
      <c r="C737" s="86" t="s">
        <v>796</v>
      </c>
      <c r="D737">
        <v>18.36</v>
      </c>
      <c r="E737">
        <v>14.73</v>
      </c>
      <c r="F737">
        <v>14.73</v>
      </c>
      <c r="G737" t="s">
        <v>34</v>
      </c>
      <c r="H737" s="87">
        <v>45047</v>
      </c>
      <c r="I737" s="87">
        <v>45052</v>
      </c>
      <c r="L737" s="37">
        <f>IF(G737="NSFC",F737*'Master Pengamatan'!$H$14,F736*'Master Pengamatan'!$H$15)</f>
        <v>956086.11111111124</v>
      </c>
      <c r="M737" s="37">
        <f t="shared" si="24"/>
        <v>956086.11111111124</v>
      </c>
      <c r="O737" t="str">
        <f t="shared" si="23"/>
        <v>PG3NSFC0523</v>
      </c>
    </row>
    <row r="738" spans="2:15" x14ac:dyDescent="0.35">
      <c r="B738" s="85" t="s">
        <v>40</v>
      </c>
      <c r="C738" s="86" t="s">
        <v>797</v>
      </c>
      <c r="D738">
        <v>18.28</v>
      </c>
      <c r="E738">
        <v>14.78</v>
      </c>
      <c r="F738">
        <v>14.78</v>
      </c>
      <c r="G738" t="s">
        <v>34</v>
      </c>
      <c r="H738" s="87">
        <v>45047</v>
      </c>
      <c r="I738" s="87">
        <v>45052</v>
      </c>
      <c r="L738" s="37">
        <f>IF(G738="NSFC",F738*'Master Pengamatan'!$H$14,F737*'Master Pengamatan'!$H$15)</f>
        <v>959331.48148148158</v>
      </c>
      <c r="M738" s="37">
        <f t="shared" si="24"/>
        <v>959331.48148148158</v>
      </c>
      <c r="O738" t="str">
        <f t="shared" si="23"/>
        <v>PG3NSFC0523</v>
      </c>
    </row>
    <row r="739" spans="2:15" x14ac:dyDescent="0.35">
      <c r="B739" s="85" t="s">
        <v>40</v>
      </c>
      <c r="C739" s="86" t="s">
        <v>798</v>
      </c>
      <c r="D739">
        <v>8.8800000000000008</v>
      </c>
      <c r="E739">
        <v>7.15</v>
      </c>
      <c r="F739">
        <v>7.15</v>
      </c>
      <c r="G739" t="s">
        <v>34</v>
      </c>
      <c r="H739" s="87">
        <v>45050</v>
      </c>
      <c r="I739" s="87">
        <v>45055</v>
      </c>
      <c r="L739" s="37">
        <f>IF(G739="NSFC",F739*'Master Pengamatan'!$H$14,F738*'Master Pengamatan'!$H$15)</f>
        <v>464087.96296296304</v>
      </c>
      <c r="M739" s="37">
        <f t="shared" si="24"/>
        <v>464087.96296296304</v>
      </c>
      <c r="O739" t="str">
        <f t="shared" si="23"/>
        <v>PG3NSFC0523</v>
      </c>
    </row>
    <row r="740" spans="2:15" x14ac:dyDescent="0.35">
      <c r="B740" s="85" t="s">
        <v>40</v>
      </c>
      <c r="C740" s="86" t="s">
        <v>799</v>
      </c>
      <c r="D740">
        <v>4.72</v>
      </c>
      <c r="E740">
        <v>3.77</v>
      </c>
      <c r="F740">
        <v>3.74</v>
      </c>
      <c r="G740" t="s">
        <v>34</v>
      </c>
      <c r="H740" s="87">
        <v>45050</v>
      </c>
      <c r="I740" s="87">
        <v>45055</v>
      </c>
      <c r="L740" s="37">
        <f>IF(G740="NSFC",F740*'Master Pengamatan'!$H$14,F739*'Master Pengamatan'!$H$15)</f>
        <v>242753.70370370374</v>
      </c>
      <c r="M740" s="37">
        <f t="shared" si="24"/>
        <v>242753.70370370374</v>
      </c>
      <c r="O740" t="str">
        <f t="shared" si="23"/>
        <v>PG3NSFC0523</v>
      </c>
    </row>
    <row r="741" spans="2:15" x14ac:dyDescent="0.35">
      <c r="B741" s="85" t="s">
        <v>40</v>
      </c>
      <c r="C741" s="86" t="s">
        <v>800</v>
      </c>
      <c r="D741">
        <v>12.82</v>
      </c>
      <c r="E741">
        <v>10.32</v>
      </c>
      <c r="F741">
        <v>10.32</v>
      </c>
      <c r="G741" t="s">
        <v>34</v>
      </c>
      <c r="H741" s="87">
        <v>45050</v>
      </c>
      <c r="I741" s="87">
        <v>45055</v>
      </c>
      <c r="L741" s="37">
        <f>IF(G741="NSFC",F741*'Master Pengamatan'!$H$14,F740*'Master Pengamatan'!$H$15)</f>
        <v>669844.4444444445</v>
      </c>
      <c r="M741" s="37">
        <f t="shared" si="24"/>
        <v>669844.4444444445</v>
      </c>
      <c r="O741" t="str">
        <f t="shared" si="23"/>
        <v>PG3NSFC0523</v>
      </c>
    </row>
    <row r="742" spans="2:15" x14ac:dyDescent="0.35">
      <c r="B742" s="85" t="s">
        <v>40</v>
      </c>
      <c r="C742" s="86" t="s">
        <v>801</v>
      </c>
      <c r="D742">
        <v>4.0999999999999996</v>
      </c>
      <c r="E742">
        <v>3.28</v>
      </c>
      <c r="F742">
        <v>3.28</v>
      </c>
      <c r="G742" t="s">
        <v>37</v>
      </c>
      <c r="H742" s="87">
        <v>45051</v>
      </c>
      <c r="I742" s="87">
        <v>45056</v>
      </c>
      <c r="L742" s="37">
        <f>IF(G742="NSFC",F742*'Master Pengamatan'!$H$14,F741*'Master Pengamatan'!$H$15)</f>
        <v>308835.55555555556</v>
      </c>
      <c r="M742" s="37">
        <f t="shared" si="24"/>
        <v>308835.55555555556</v>
      </c>
      <c r="O742" t="str">
        <f t="shared" si="23"/>
        <v>PG3NSSC0523</v>
      </c>
    </row>
    <row r="743" spans="2:15" x14ac:dyDescent="0.35">
      <c r="B743" s="85" t="s">
        <v>40</v>
      </c>
      <c r="C743" s="86" t="s">
        <v>802</v>
      </c>
      <c r="D743">
        <v>6.51</v>
      </c>
      <c r="E743">
        <v>5.29</v>
      </c>
      <c r="F743">
        <v>5.29</v>
      </c>
      <c r="G743" t="s">
        <v>37</v>
      </c>
      <c r="H743" s="87">
        <v>45051</v>
      </c>
      <c r="I743" s="87">
        <v>45056</v>
      </c>
      <c r="L743" s="37">
        <f>IF(G743="NSFC",F743*'Master Pengamatan'!$H$14,F742*'Master Pengamatan'!$H$15)</f>
        <v>98157.037037037036</v>
      </c>
      <c r="M743" s="37">
        <f t="shared" si="24"/>
        <v>98157.037037037036</v>
      </c>
      <c r="O743" t="str">
        <f t="shared" si="23"/>
        <v>PG3NSSC0523</v>
      </c>
    </row>
    <row r="744" spans="2:15" x14ac:dyDescent="0.35">
      <c r="B744" s="85" t="s">
        <v>40</v>
      </c>
      <c r="C744" s="86" t="s">
        <v>803</v>
      </c>
      <c r="D744">
        <v>18.399999999999999</v>
      </c>
      <c r="E744">
        <v>14.93</v>
      </c>
      <c r="F744">
        <v>14.93</v>
      </c>
      <c r="G744" t="s">
        <v>34</v>
      </c>
      <c r="H744" s="87">
        <v>45052</v>
      </c>
      <c r="I744" s="87">
        <v>45057</v>
      </c>
      <c r="L744" s="37">
        <f>IF(G744="NSFC",F744*'Master Pengamatan'!$H$14,F743*'Master Pengamatan'!$H$15)</f>
        <v>969067.5925925927</v>
      </c>
      <c r="M744" s="37">
        <f t="shared" si="24"/>
        <v>969067.5925925927</v>
      </c>
      <c r="O744" t="str">
        <f t="shared" si="23"/>
        <v>PG3NSFC0523</v>
      </c>
    </row>
    <row r="745" spans="2:15" x14ac:dyDescent="0.35">
      <c r="B745" s="85" t="s">
        <v>40</v>
      </c>
      <c r="C745" s="86" t="s">
        <v>804</v>
      </c>
      <c r="D745">
        <v>5.44</v>
      </c>
      <c r="E745">
        <v>4.37</v>
      </c>
      <c r="F745">
        <v>4.37</v>
      </c>
      <c r="G745" t="s">
        <v>34</v>
      </c>
      <c r="H745" s="87">
        <v>45054</v>
      </c>
      <c r="I745" s="87">
        <v>45059</v>
      </c>
      <c r="L745" s="37">
        <f>IF(G745="NSFC",F745*'Master Pengamatan'!$H$14,F744*'Master Pengamatan'!$H$15)</f>
        <v>283645.37037037039</v>
      </c>
      <c r="M745" s="37">
        <f t="shared" si="24"/>
        <v>283645.37037037039</v>
      </c>
      <c r="O745" t="str">
        <f t="shared" si="23"/>
        <v>PG3NSFC0523</v>
      </c>
    </row>
    <row r="746" spans="2:15" x14ac:dyDescent="0.35">
      <c r="B746" s="85" t="s">
        <v>40</v>
      </c>
      <c r="C746" s="86" t="s">
        <v>805</v>
      </c>
      <c r="D746">
        <v>10.87</v>
      </c>
      <c r="E746">
        <v>8.8000000000000007</v>
      </c>
      <c r="F746">
        <v>8.8000000000000007</v>
      </c>
      <c r="G746" t="s">
        <v>34</v>
      </c>
      <c r="H746" s="87">
        <v>45054</v>
      </c>
      <c r="I746" s="87">
        <v>45059</v>
      </c>
      <c r="L746" s="37">
        <f>IF(G746="NSFC",F746*'Master Pengamatan'!$H$14,F745*'Master Pengamatan'!$H$15)</f>
        <v>571185.18518518528</v>
      </c>
      <c r="M746" s="37">
        <f t="shared" si="24"/>
        <v>571185.18518518528</v>
      </c>
      <c r="O746" t="str">
        <f t="shared" si="23"/>
        <v>PG3NSFC0523</v>
      </c>
    </row>
    <row r="747" spans="2:15" x14ac:dyDescent="0.35">
      <c r="B747" s="85" t="s">
        <v>40</v>
      </c>
      <c r="C747" s="86" t="s">
        <v>806</v>
      </c>
      <c r="D747">
        <v>9.9600000000000009</v>
      </c>
      <c r="E747">
        <v>8.1999999999999993</v>
      </c>
      <c r="F747">
        <v>8.1999999999999993</v>
      </c>
      <c r="G747" t="s">
        <v>34</v>
      </c>
      <c r="H747" s="87">
        <v>45055</v>
      </c>
      <c r="I747" s="87">
        <v>45060</v>
      </c>
      <c r="L747" s="37">
        <f>IF(G747="NSFC",F747*'Master Pengamatan'!$H$14,F746*'Master Pengamatan'!$H$15)</f>
        <v>532240.74074074079</v>
      </c>
      <c r="M747" s="37">
        <f t="shared" si="24"/>
        <v>532240.74074074079</v>
      </c>
      <c r="O747" t="str">
        <f t="shared" si="23"/>
        <v>PG3NSFC0523</v>
      </c>
    </row>
    <row r="748" spans="2:15" x14ac:dyDescent="0.35">
      <c r="B748" s="85" t="s">
        <v>40</v>
      </c>
      <c r="C748" s="86" t="s">
        <v>807</v>
      </c>
      <c r="D748">
        <v>13.27</v>
      </c>
      <c r="E748">
        <v>10.84</v>
      </c>
      <c r="F748">
        <v>10.84</v>
      </c>
      <c r="G748" t="s">
        <v>34</v>
      </c>
      <c r="H748" s="87">
        <v>45057</v>
      </c>
      <c r="I748" s="87">
        <v>45062</v>
      </c>
      <c r="L748" s="37">
        <f>IF(G748="NSFC",F748*'Master Pengamatan'!$H$14,F747*'Master Pengamatan'!$H$15)</f>
        <v>703596.29629629641</v>
      </c>
      <c r="M748" s="37">
        <f t="shared" si="24"/>
        <v>703596.29629629641</v>
      </c>
      <c r="O748" t="str">
        <f t="shared" si="23"/>
        <v>PG3NSFC0523</v>
      </c>
    </row>
    <row r="749" spans="2:15" x14ac:dyDescent="0.35">
      <c r="B749" s="85" t="s">
        <v>40</v>
      </c>
      <c r="C749" s="86" t="s">
        <v>808</v>
      </c>
      <c r="D749">
        <v>18.190000000000001</v>
      </c>
      <c r="E749">
        <v>14.67</v>
      </c>
      <c r="F749">
        <v>14.67</v>
      </c>
      <c r="G749" t="s">
        <v>34</v>
      </c>
      <c r="H749" s="87">
        <v>45058</v>
      </c>
      <c r="I749" s="87">
        <v>45063</v>
      </c>
      <c r="L749" s="37">
        <f>IF(G749="NSFC",F749*'Master Pengamatan'!$H$14,F748*'Master Pengamatan'!$H$15)</f>
        <v>952191.66666666674</v>
      </c>
      <c r="M749" s="37">
        <f t="shared" si="24"/>
        <v>952191.66666666674</v>
      </c>
      <c r="O749" t="str">
        <f t="shared" si="23"/>
        <v>PG3NSFC0523</v>
      </c>
    </row>
    <row r="750" spans="2:15" x14ac:dyDescent="0.35">
      <c r="B750" s="85" t="s">
        <v>40</v>
      </c>
      <c r="C750" s="86" t="s">
        <v>809</v>
      </c>
      <c r="D750">
        <v>8.2200000000000006</v>
      </c>
      <c r="E750">
        <v>6.55</v>
      </c>
      <c r="F750">
        <v>6.55</v>
      </c>
      <c r="G750" t="s">
        <v>34</v>
      </c>
      <c r="H750" s="87">
        <v>45059</v>
      </c>
      <c r="I750" s="87">
        <v>45064</v>
      </c>
      <c r="L750" s="37">
        <f>IF(G750="NSFC",F750*'Master Pengamatan'!$H$14,F749*'Master Pengamatan'!$H$15)</f>
        <v>425143.51851851854</v>
      </c>
      <c r="M750" s="37">
        <f t="shared" si="24"/>
        <v>425143.51851851854</v>
      </c>
      <c r="O750" t="str">
        <f t="shared" si="23"/>
        <v>PG3NSFC0523</v>
      </c>
    </row>
    <row r="751" spans="2:15" x14ac:dyDescent="0.35">
      <c r="B751" s="85" t="s">
        <v>40</v>
      </c>
      <c r="C751" s="86" t="s">
        <v>810</v>
      </c>
      <c r="D751">
        <v>7.35</v>
      </c>
      <c r="E751">
        <v>5.91</v>
      </c>
      <c r="F751">
        <v>5.91</v>
      </c>
      <c r="G751" t="s">
        <v>37</v>
      </c>
      <c r="H751" s="87">
        <v>45059</v>
      </c>
      <c r="I751" s="87">
        <v>45064</v>
      </c>
      <c r="L751" s="37">
        <f>IF(G751="NSFC",F751*'Master Pengamatan'!$H$14,F750*'Master Pengamatan'!$H$15)</f>
        <v>196014.8148148148</v>
      </c>
      <c r="M751" s="37">
        <f t="shared" si="24"/>
        <v>196014.8148148148</v>
      </c>
      <c r="O751" t="str">
        <f t="shared" si="23"/>
        <v>PG3NSSC0523</v>
      </c>
    </row>
    <row r="752" spans="2:15" x14ac:dyDescent="0.35">
      <c r="B752" s="85" t="s">
        <v>40</v>
      </c>
      <c r="C752" s="86" t="s">
        <v>811</v>
      </c>
      <c r="D752">
        <v>12.03</v>
      </c>
      <c r="E752">
        <v>9.69</v>
      </c>
      <c r="F752">
        <v>9.69</v>
      </c>
      <c r="G752" t="s">
        <v>37</v>
      </c>
      <c r="H752" s="87">
        <v>45059</v>
      </c>
      <c r="I752" s="87">
        <v>45064</v>
      </c>
      <c r="L752" s="37">
        <f>IF(G752="NSFC",F752*'Master Pengamatan'!$H$14,F751*'Master Pengamatan'!$H$15)</f>
        <v>176862.22222222222</v>
      </c>
      <c r="M752" s="37">
        <f t="shared" si="24"/>
        <v>176862.22222222222</v>
      </c>
      <c r="O752" t="str">
        <f t="shared" si="23"/>
        <v>PG3NSSC0523</v>
      </c>
    </row>
    <row r="753" spans="2:15" x14ac:dyDescent="0.35">
      <c r="B753" s="85" t="s">
        <v>40</v>
      </c>
      <c r="C753" s="86" t="s">
        <v>812</v>
      </c>
      <c r="D753">
        <v>9.52</v>
      </c>
      <c r="E753">
        <v>7.87</v>
      </c>
      <c r="F753">
        <v>7.87</v>
      </c>
      <c r="G753" t="s">
        <v>37</v>
      </c>
      <c r="H753" s="87">
        <v>45062</v>
      </c>
      <c r="I753" s="87">
        <v>45067</v>
      </c>
      <c r="L753" s="37">
        <f>IF(G753="NSFC",F753*'Master Pengamatan'!$H$14,F752*'Master Pengamatan'!$H$15)</f>
        <v>289982.22222222219</v>
      </c>
      <c r="M753" s="37">
        <f t="shared" si="24"/>
        <v>289982.22222222219</v>
      </c>
      <c r="O753" t="str">
        <f t="shared" si="23"/>
        <v>PG3NSSC0523</v>
      </c>
    </row>
    <row r="754" spans="2:15" x14ac:dyDescent="0.35">
      <c r="B754" s="85" t="s">
        <v>40</v>
      </c>
      <c r="C754" s="86" t="s">
        <v>813</v>
      </c>
      <c r="D754">
        <v>13.3</v>
      </c>
      <c r="E754">
        <v>10.68</v>
      </c>
      <c r="F754">
        <v>10.68</v>
      </c>
      <c r="G754" t="s">
        <v>37</v>
      </c>
      <c r="H754" s="87">
        <v>45062</v>
      </c>
      <c r="I754" s="87">
        <v>45067</v>
      </c>
      <c r="L754" s="37">
        <f>IF(G754="NSFC",F754*'Master Pengamatan'!$H$14,F753*'Master Pengamatan'!$H$15)</f>
        <v>235517.03703703705</v>
      </c>
      <c r="M754" s="37">
        <f t="shared" si="24"/>
        <v>235517.03703703705</v>
      </c>
      <c r="O754" t="str">
        <f t="shared" si="23"/>
        <v>PG3NSSC0523</v>
      </c>
    </row>
    <row r="755" spans="2:15" x14ac:dyDescent="0.35">
      <c r="B755" s="85" t="s">
        <v>40</v>
      </c>
      <c r="C755" s="86" t="s">
        <v>814</v>
      </c>
      <c r="D755">
        <v>10.92</v>
      </c>
      <c r="E755">
        <v>8.7799999999999994</v>
      </c>
      <c r="F755">
        <v>8.7799999999999994</v>
      </c>
      <c r="G755" t="s">
        <v>37</v>
      </c>
      <c r="H755" s="87">
        <v>45062</v>
      </c>
      <c r="I755" s="87">
        <v>45067</v>
      </c>
      <c r="L755" s="37">
        <f>IF(G755="NSFC",F755*'Master Pengamatan'!$H$14,F754*'Master Pengamatan'!$H$15)</f>
        <v>319608.88888888888</v>
      </c>
      <c r="M755" s="37">
        <f t="shared" si="24"/>
        <v>319608.88888888888</v>
      </c>
      <c r="O755" t="str">
        <f t="shared" si="23"/>
        <v>PG3NSSC0523</v>
      </c>
    </row>
    <row r="756" spans="2:15" x14ac:dyDescent="0.35">
      <c r="B756" s="85" t="s">
        <v>40</v>
      </c>
      <c r="C756" s="86" t="s">
        <v>815</v>
      </c>
      <c r="D756">
        <v>11.52</v>
      </c>
      <c r="E756">
        <v>9.56</v>
      </c>
      <c r="F756">
        <v>9.56</v>
      </c>
      <c r="G756" t="s">
        <v>37</v>
      </c>
      <c r="H756" s="87">
        <v>45062</v>
      </c>
      <c r="I756" s="87">
        <v>45067</v>
      </c>
      <c r="L756" s="37">
        <f>IF(G756="NSFC",F756*'Master Pengamatan'!$H$14,F755*'Master Pengamatan'!$H$15)</f>
        <v>262749.62962962961</v>
      </c>
      <c r="M756" s="37">
        <f t="shared" si="24"/>
        <v>262749.62962962961</v>
      </c>
      <c r="O756" t="str">
        <f t="shared" si="23"/>
        <v>PG3NSSC0523</v>
      </c>
    </row>
    <row r="757" spans="2:15" x14ac:dyDescent="0.35">
      <c r="B757" s="85" t="s">
        <v>40</v>
      </c>
      <c r="C757" s="86" t="s">
        <v>816</v>
      </c>
      <c r="D757">
        <v>6.67</v>
      </c>
      <c r="E757">
        <v>5.48</v>
      </c>
      <c r="F757">
        <v>5.48</v>
      </c>
      <c r="G757" t="s">
        <v>34</v>
      </c>
      <c r="H757" s="87">
        <v>45064</v>
      </c>
      <c r="I757" s="87">
        <v>45069</v>
      </c>
      <c r="L757" s="37">
        <f>IF(G757="NSFC",F757*'Master Pengamatan'!$H$14,F756*'Master Pengamatan'!$H$15)</f>
        <v>355692.59259259264</v>
      </c>
      <c r="M757" s="37">
        <f t="shared" si="24"/>
        <v>355692.59259259264</v>
      </c>
      <c r="O757" t="str">
        <f t="shared" si="23"/>
        <v>PG3NSFC0523</v>
      </c>
    </row>
    <row r="758" spans="2:15" x14ac:dyDescent="0.35">
      <c r="B758" s="85" t="s">
        <v>40</v>
      </c>
      <c r="C758" s="86" t="s">
        <v>817</v>
      </c>
      <c r="D758">
        <v>4.47</v>
      </c>
      <c r="E758">
        <v>3.65</v>
      </c>
      <c r="F758">
        <v>3.65</v>
      </c>
      <c r="G758" t="s">
        <v>34</v>
      </c>
      <c r="H758" s="87">
        <v>45064</v>
      </c>
      <c r="I758" s="87">
        <v>45069</v>
      </c>
      <c r="L758" s="37">
        <f>IF(G758="NSFC",F758*'Master Pengamatan'!$H$14,F757*'Master Pengamatan'!$H$15)</f>
        <v>236912.03703703705</v>
      </c>
      <c r="M758" s="37">
        <f t="shared" si="24"/>
        <v>236912.03703703705</v>
      </c>
      <c r="O758" t="str">
        <f t="shared" si="23"/>
        <v>PG3NSFC0523</v>
      </c>
    </row>
    <row r="759" spans="2:15" x14ac:dyDescent="0.35">
      <c r="B759" s="85" t="s">
        <v>40</v>
      </c>
      <c r="C759" s="86" t="s">
        <v>818</v>
      </c>
      <c r="D759">
        <v>12.68</v>
      </c>
      <c r="E759">
        <v>10.28</v>
      </c>
      <c r="F759">
        <v>10.28</v>
      </c>
      <c r="G759" t="s">
        <v>37</v>
      </c>
      <c r="H759" s="87">
        <v>45065</v>
      </c>
      <c r="I759" s="87">
        <v>45070</v>
      </c>
      <c r="L759" s="37">
        <f>IF(G759="NSFC",F759*'Master Pengamatan'!$H$14,F758*'Master Pengamatan'!$H$15)</f>
        <v>109229.62962962964</v>
      </c>
      <c r="M759" s="37">
        <f t="shared" si="24"/>
        <v>109229.62962962964</v>
      </c>
      <c r="O759" t="str">
        <f t="shared" si="23"/>
        <v>PG3NSSC0523</v>
      </c>
    </row>
    <row r="760" spans="2:15" x14ac:dyDescent="0.35">
      <c r="B760" s="85" t="s">
        <v>40</v>
      </c>
      <c r="C760" s="86" t="s">
        <v>819</v>
      </c>
      <c r="D760">
        <v>6.84</v>
      </c>
      <c r="E760">
        <v>5.49</v>
      </c>
      <c r="F760">
        <v>5.49</v>
      </c>
      <c r="G760" t="s">
        <v>34</v>
      </c>
      <c r="H760" s="87">
        <v>45065</v>
      </c>
      <c r="I760" s="87">
        <v>45070</v>
      </c>
      <c r="L760" s="37">
        <f>IF(G760="NSFC",F760*'Master Pengamatan'!$H$14,F759*'Master Pengamatan'!$H$15)</f>
        <v>356341.66666666674</v>
      </c>
      <c r="M760" s="37">
        <f t="shared" si="24"/>
        <v>356341.66666666674</v>
      </c>
      <c r="O760" t="str">
        <f t="shared" si="23"/>
        <v>PG3NSFC0523</v>
      </c>
    </row>
    <row r="761" spans="2:15" x14ac:dyDescent="0.35">
      <c r="B761" s="85" t="s">
        <v>40</v>
      </c>
      <c r="C761" s="86" t="s">
        <v>820</v>
      </c>
      <c r="D761">
        <v>14.96</v>
      </c>
      <c r="E761">
        <v>12.03</v>
      </c>
      <c r="F761">
        <v>12.03</v>
      </c>
      <c r="G761" t="s">
        <v>34</v>
      </c>
      <c r="H761" s="87">
        <v>45067</v>
      </c>
      <c r="I761" s="87">
        <v>45072</v>
      </c>
      <c r="L761" s="37">
        <f>IF(G761="NSFC",F761*'Master Pengamatan'!$H$14,F760*'Master Pengamatan'!$H$15)</f>
        <v>780836.11111111112</v>
      </c>
      <c r="M761" s="37">
        <f t="shared" si="24"/>
        <v>780836.11111111112</v>
      </c>
      <c r="O761" t="str">
        <f t="shared" si="23"/>
        <v>PG3NSFC0523</v>
      </c>
    </row>
    <row r="762" spans="2:15" x14ac:dyDescent="0.35">
      <c r="B762" s="85" t="s">
        <v>40</v>
      </c>
      <c r="C762" s="86" t="s">
        <v>821</v>
      </c>
      <c r="D762">
        <v>19.88</v>
      </c>
      <c r="E762">
        <v>16.11</v>
      </c>
      <c r="F762">
        <v>16.11</v>
      </c>
      <c r="G762" t="s">
        <v>37</v>
      </c>
      <c r="H762" s="87">
        <v>45067</v>
      </c>
      <c r="I762" s="87">
        <v>45072</v>
      </c>
      <c r="L762" s="37">
        <f>IF(G762="NSFC",F762*'Master Pengamatan'!$H$14,F761*'Master Pengamatan'!$H$15)</f>
        <v>360008.88888888888</v>
      </c>
      <c r="M762" s="37">
        <f t="shared" si="24"/>
        <v>360008.88888888888</v>
      </c>
      <c r="O762" t="str">
        <f t="shared" si="23"/>
        <v>PG3NSSC0523</v>
      </c>
    </row>
    <row r="763" spans="2:15" x14ac:dyDescent="0.35">
      <c r="B763" s="85" t="s">
        <v>40</v>
      </c>
      <c r="C763" s="86" t="s">
        <v>822</v>
      </c>
      <c r="D763">
        <v>10.220000000000001</v>
      </c>
      <c r="E763">
        <v>8.18</v>
      </c>
      <c r="F763">
        <v>8.18</v>
      </c>
      <c r="G763" t="s">
        <v>34</v>
      </c>
      <c r="H763" s="87">
        <v>45069</v>
      </c>
      <c r="I763" s="87">
        <v>45074</v>
      </c>
      <c r="L763" s="37">
        <f>IF(G763="NSFC",F763*'Master Pengamatan'!$H$14,F762*'Master Pengamatan'!$H$15)</f>
        <v>530942.5925925927</v>
      </c>
      <c r="M763" s="37">
        <f t="shared" si="24"/>
        <v>530942.5925925927</v>
      </c>
      <c r="O763" t="str">
        <f t="shared" si="23"/>
        <v>PG3NSFC0523</v>
      </c>
    </row>
    <row r="764" spans="2:15" x14ac:dyDescent="0.35">
      <c r="B764" s="85" t="s">
        <v>40</v>
      </c>
      <c r="C764" s="86" t="s">
        <v>823</v>
      </c>
      <c r="D764">
        <v>8.01</v>
      </c>
      <c r="E764">
        <v>6.49</v>
      </c>
      <c r="F764">
        <v>6.49</v>
      </c>
      <c r="G764" t="s">
        <v>37</v>
      </c>
      <c r="H764" s="87">
        <v>45069</v>
      </c>
      <c r="I764" s="87">
        <v>45074</v>
      </c>
      <c r="L764" s="37">
        <f>IF(G764="NSFC",F764*'Master Pengamatan'!$H$14,F763*'Master Pengamatan'!$H$15)</f>
        <v>244794.07407407407</v>
      </c>
      <c r="M764" s="37">
        <f t="shared" si="24"/>
        <v>244794.07407407407</v>
      </c>
      <c r="O764" t="str">
        <f t="shared" si="23"/>
        <v>PG3NSSC0523</v>
      </c>
    </row>
    <row r="765" spans="2:15" x14ac:dyDescent="0.35">
      <c r="B765" s="85" t="s">
        <v>40</v>
      </c>
      <c r="C765" s="86" t="s">
        <v>824</v>
      </c>
      <c r="D765">
        <v>13.27</v>
      </c>
      <c r="E765">
        <v>10.59</v>
      </c>
      <c r="F765">
        <v>10.59</v>
      </c>
      <c r="G765" t="s">
        <v>37</v>
      </c>
      <c r="H765" s="87">
        <v>45069</v>
      </c>
      <c r="I765" s="87">
        <v>45074</v>
      </c>
      <c r="L765" s="37">
        <f>IF(G765="NSFC",F765*'Master Pengamatan'!$H$14,F764*'Master Pengamatan'!$H$15)</f>
        <v>194219.25925925927</v>
      </c>
      <c r="M765" s="37">
        <f t="shared" si="24"/>
        <v>194219.25925925927</v>
      </c>
      <c r="O765" t="str">
        <f t="shared" si="23"/>
        <v>PG3NSSC0523</v>
      </c>
    </row>
    <row r="766" spans="2:15" x14ac:dyDescent="0.35">
      <c r="B766" s="85" t="s">
        <v>40</v>
      </c>
      <c r="C766" s="86" t="s">
        <v>825</v>
      </c>
      <c r="D766">
        <v>17.93</v>
      </c>
      <c r="E766">
        <v>14.71</v>
      </c>
      <c r="F766">
        <v>14.71</v>
      </c>
      <c r="G766" t="s">
        <v>37</v>
      </c>
      <c r="H766" s="87">
        <v>45070</v>
      </c>
      <c r="I766" s="87">
        <v>45075</v>
      </c>
      <c r="L766" s="37">
        <f>IF(G766="NSFC",F766*'Master Pengamatan'!$H$14,F765*'Master Pengamatan'!$H$15)</f>
        <v>316915.55555555556</v>
      </c>
      <c r="M766" s="37">
        <f t="shared" si="24"/>
        <v>316915.55555555556</v>
      </c>
      <c r="O766" t="str">
        <f t="shared" si="23"/>
        <v>PG3NSSC0523</v>
      </c>
    </row>
    <row r="767" spans="2:15" x14ac:dyDescent="0.35">
      <c r="B767" s="85" t="s">
        <v>40</v>
      </c>
      <c r="C767" s="86" t="s">
        <v>826</v>
      </c>
      <c r="D767">
        <v>8.6199999999999992</v>
      </c>
      <c r="E767">
        <v>6.95</v>
      </c>
      <c r="F767">
        <v>6.95</v>
      </c>
      <c r="G767" t="s">
        <v>37</v>
      </c>
      <c r="H767" s="87">
        <v>45071</v>
      </c>
      <c r="I767" s="87">
        <v>45076</v>
      </c>
      <c r="L767" s="37">
        <f>IF(G767="NSFC",F767*'Master Pengamatan'!$H$14,F766*'Master Pengamatan'!$H$15)</f>
        <v>440210.37037037039</v>
      </c>
      <c r="M767" s="37">
        <f t="shared" si="24"/>
        <v>440210.37037037039</v>
      </c>
      <c r="O767" t="str">
        <f t="shared" si="23"/>
        <v>PG3NSSC0523</v>
      </c>
    </row>
    <row r="768" spans="2:15" x14ac:dyDescent="0.35">
      <c r="B768" s="85" t="s">
        <v>40</v>
      </c>
      <c r="C768" s="86" t="s">
        <v>827</v>
      </c>
      <c r="D768">
        <v>5.72</v>
      </c>
      <c r="E768">
        <v>4.6500000000000004</v>
      </c>
      <c r="F768">
        <v>4.6500000000000004</v>
      </c>
      <c r="G768" t="s">
        <v>34</v>
      </c>
      <c r="H768" s="87">
        <v>45072</v>
      </c>
      <c r="I768" s="87">
        <v>45077</v>
      </c>
      <c r="L768" s="37">
        <f>IF(G768="NSFC",F768*'Master Pengamatan'!$H$14,F767*'Master Pengamatan'!$H$15)</f>
        <v>301819.4444444445</v>
      </c>
      <c r="M768" s="37">
        <f t="shared" si="24"/>
        <v>301819.4444444445</v>
      </c>
      <c r="O768" t="str">
        <f t="shared" si="23"/>
        <v>PG3NSFC0523</v>
      </c>
    </row>
    <row r="769" spans="2:15" x14ac:dyDescent="0.35">
      <c r="B769" s="85" t="s">
        <v>40</v>
      </c>
      <c r="C769" s="86" t="s">
        <v>828</v>
      </c>
      <c r="D769">
        <v>7.83</v>
      </c>
      <c r="E769">
        <v>6.3</v>
      </c>
      <c r="F769">
        <v>6.3</v>
      </c>
      <c r="G769" t="s">
        <v>34</v>
      </c>
      <c r="H769" s="87">
        <v>45074</v>
      </c>
      <c r="I769" s="87">
        <v>45079</v>
      </c>
      <c r="L769" s="37">
        <f>IF(G769="NSFC",F769*'Master Pengamatan'!$H$14,F768*'Master Pengamatan'!$H$15)</f>
        <v>408916.66666666669</v>
      </c>
      <c r="M769" s="37">
        <f t="shared" si="24"/>
        <v>408916.66666666669</v>
      </c>
      <c r="O769" t="str">
        <f t="shared" si="23"/>
        <v>PG3NSFC0523</v>
      </c>
    </row>
    <row r="770" spans="2:15" x14ac:dyDescent="0.35">
      <c r="B770" s="85" t="s">
        <v>40</v>
      </c>
      <c r="C770" s="86" t="s">
        <v>829</v>
      </c>
      <c r="D770">
        <v>7.88</v>
      </c>
      <c r="E770">
        <v>6.23</v>
      </c>
      <c r="F770">
        <v>6.23</v>
      </c>
      <c r="G770" t="s">
        <v>37</v>
      </c>
      <c r="H770" s="87">
        <v>45074</v>
      </c>
      <c r="I770" s="87">
        <v>45079</v>
      </c>
      <c r="L770" s="37">
        <f>IF(G770="NSFC",F770*'Master Pengamatan'!$H$14,F769*'Master Pengamatan'!$H$15)</f>
        <v>188533.33333333334</v>
      </c>
      <c r="M770" s="37">
        <f t="shared" si="24"/>
        <v>188533.33333333334</v>
      </c>
      <c r="O770" t="str">
        <f t="shared" si="23"/>
        <v>PG3NSSC0523</v>
      </c>
    </row>
    <row r="771" spans="2:15" x14ac:dyDescent="0.35">
      <c r="B771" s="85" t="s">
        <v>40</v>
      </c>
      <c r="C771" s="86" t="s">
        <v>830</v>
      </c>
      <c r="D771">
        <v>11.95</v>
      </c>
      <c r="E771">
        <v>9.82</v>
      </c>
      <c r="F771">
        <v>9.82</v>
      </c>
      <c r="G771" t="s">
        <v>34</v>
      </c>
      <c r="H771" s="87">
        <v>45074</v>
      </c>
      <c r="I771" s="87">
        <v>45079</v>
      </c>
      <c r="L771" s="37">
        <f>IF(G771="NSFC",F771*'Master Pengamatan'!$H$14,F770*'Master Pengamatan'!$H$15)</f>
        <v>637390.74074074079</v>
      </c>
      <c r="M771" s="37">
        <f t="shared" si="24"/>
        <v>637390.74074074079</v>
      </c>
      <c r="O771" t="str">
        <f t="shared" si="23"/>
        <v>PG3NSFC0523</v>
      </c>
    </row>
    <row r="772" spans="2:15" x14ac:dyDescent="0.35">
      <c r="B772" s="85" t="s">
        <v>40</v>
      </c>
      <c r="C772" s="86" t="s">
        <v>831</v>
      </c>
      <c r="D772">
        <v>15.92</v>
      </c>
      <c r="E772">
        <v>12.83</v>
      </c>
      <c r="F772">
        <v>12.83</v>
      </c>
      <c r="G772" t="s">
        <v>34</v>
      </c>
      <c r="H772" s="87">
        <v>45075</v>
      </c>
      <c r="I772" s="87">
        <v>45080</v>
      </c>
      <c r="L772" s="37">
        <f>IF(G772="NSFC",F772*'Master Pengamatan'!$H$14,F771*'Master Pengamatan'!$H$15)</f>
        <v>832762.0370370372</v>
      </c>
      <c r="M772" s="37">
        <f t="shared" si="24"/>
        <v>832762.0370370372</v>
      </c>
      <c r="O772" t="str">
        <f t="shared" si="23"/>
        <v>PG3NSFC0523</v>
      </c>
    </row>
    <row r="773" spans="2:15" x14ac:dyDescent="0.35">
      <c r="B773" s="85" t="s">
        <v>40</v>
      </c>
      <c r="C773" s="86" t="s">
        <v>832</v>
      </c>
      <c r="D773">
        <v>8.4499999999999993</v>
      </c>
      <c r="E773">
        <v>6.69</v>
      </c>
      <c r="F773">
        <v>6.69</v>
      </c>
      <c r="G773" t="s">
        <v>34</v>
      </c>
      <c r="H773" s="87">
        <v>45077</v>
      </c>
      <c r="I773" s="87">
        <v>45082</v>
      </c>
      <c r="L773" s="37">
        <f>IF(G773="NSFC",F773*'Master Pengamatan'!$H$14,F772*'Master Pengamatan'!$H$15)</f>
        <v>434230.55555555562</v>
      </c>
      <c r="M773" s="37">
        <f t="shared" si="24"/>
        <v>434230.55555555562</v>
      </c>
      <c r="O773" t="str">
        <f t="shared" si="23"/>
        <v>PG3NSFC0523</v>
      </c>
    </row>
    <row r="774" spans="2:15" x14ac:dyDescent="0.35">
      <c r="B774" s="85" t="s">
        <v>40</v>
      </c>
      <c r="C774" s="86" t="s">
        <v>833</v>
      </c>
      <c r="D774">
        <v>8.7799999999999994</v>
      </c>
      <c r="E774">
        <v>6.73</v>
      </c>
      <c r="F774">
        <v>6.73</v>
      </c>
      <c r="G774" t="s">
        <v>34</v>
      </c>
      <c r="H774" s="87">
        <v>45077</v>
      </c>
      <c r="I774" s="87">
        <v>45082</v>
      </c>
      <c r="L774" s="37">
        <f>IF(G774="NSFC",F774*'Master Pengamatan'!$H$14,F773*'Master Pengamatan'!$H$15)</f>
        <v>436826.85185185191</v>
      </c>
      <c r="M774" s="37">
        <f t="shared" si="24"/>
        <v>436826.85185185191</v>
      </c>
      <c r="O774" t="str">
        <f t="shared" si="23"/>
        <v>PG3NSFC0523</v>
      </c>
    </row>
    <row r="775" spans="2:15" x14ac:dyDescent="0.35">
      <c r="B775" s="85" t="s">
        <v>40</v>
      </c>
      <c r="C775" s="86" t="s">
        <v>834</v>
      </c>
      <c r="D775">
        <v>13.35</v>
      </c>
      <c r="E775">
        <v>10.79</v>
      </c>
      <c r="F775">
        <v>10.79</v>
      </c>
      <c r="G775" t="s">
        <v>34</v>
      </c>
      <c r="H775" s="87">
        <v>45077</v>
      </c>
      <c r="I775" s="87">
        <v>45082</v>
      </c>
      <c r="L775" s="37">
        <f>IF(G775="NSFC",F775*'Master Pengamatan'!$H$14,F774*'Master Pengamatan'!$H$15)</f>
        <v>700350.92592592596</v>
      </c>
      <c r="M775" s="37">
        <f t="shared" si="24"/>
        <v>700350.92592592596</v>
      </c>
      <c r="O775" t="str">
        <f t="shared" ref="O775:O838" si="25">B775&amp;G775&amp;TEXT(H775,"mmyy")</f>
        <v>PG3NSFC0523</v>
      </c>
    </row>
    <row r="776" spans="2:15" x14ac:dyDescent="0.35">
      <c r="B776" s="85" t="s">
        <v>40</v>
      </c>
      <c r="C776" s="86" t="s">
        <v>835</v>
      </c>
      <c r="D776">
        <v>8.98</v>
      </c>
      <c r="E776">
        <v>6.98</v>
      </c>
      <c r="F776">
        <v>6.98</v>
      </c>
      <c r="G776" t="s">
        <v>34</v>
      </c>
      <c r="H776" s="87">
        <v>45078</v>
      </c>
      <c r="I776" s="87">
        <v>45083</v>
      </c>
      <c r="L776" s="37">
        <f>IF(G776="NSFC",F776*'Master Pengamatan'!$H$14,F775*'Master Pengamatan'!$H$15)</f>
        <v>453053.70370370377</v>
      </c>
      <c r="M776" s="37">
        <f t="shared" si="24"/>
        <v>453053.70370370377</v>
      </c>
      <c r="O776" t="str">
        <f t="shared" si="25"/>
        <v>PG3NSFC0623</v>
      </c>
    </row>
    <row r="777" spans="2:15" x14ac:dyDescent="0.35">
      <c r="B777" s="85" t="s">
        <v>40</v>
      </c>
      <c r="C777" s="86" t="s">
        <v>836</v>
      </c>
      <c r="D777">
        <v>18.649999999999999</v>
      </c>
      <c r="E777">
        <v>14.88</v>
      </c>
      <c r="F777">
        <v>14.88</v>
      </c>
      <c r="G777" t="s">
        <v>34</v>
      </c>
      <c r="H777" s="87">
        <v>45079</v>
      </c>
      <c r="I777" s="87">
        <v>45084</v>
      </c>
      <c r="L777" s="37">
        <f>IF(G777="NSFC",F777*'Master Pengamatan'!$H$14,F776*'Master Pengamatan'!$H$15)</f>
        <v>965822.22222222236</v>
      </c>
      <c r="M777" s="37">
        <f t="shared" si="24"/>
        <v>965822.22222222236</v>
      </c>
      <c r="O777" t="str">
        <f t="shared" si="25"/>
        <v>PG3NSFC0623</v>
      </c>
    </row>
    <row r="778" spans="2:15" x14ac:dyDescent="0.35">
      <c r="B778" s="85" t="s">
        <v>40</v>
      </c>
      <c r="C778" s="86" t="s">
        <v>837</v>
      </c>
      <c r="D778">
        <v>4.96</v>
      </c>
      <c r="E778">
        <v>3.84</v>
      </c>
      <c r="F778">
        <v>3.84</v>
      </c>
      <c r="G778" t="s">
        <v>37</v>
      </c>
      <c r="H778" s="87">
        <v>45080</v>
      </c>
      <c r="I778" s="87">
        <v>45085</v>
      </c>
      <c r="L778" s="37">
        <f>IF(G778="NSFC",F778*'Master Pengamatan'!$H$14,F777*'Master Pengamatan'!$H$15)</f>
        <v>445297.77777777781</v>
      </c>
      <c r="M778" s="37">
        <f t="shared" si="24"/>
        <v>445297.77777777781</v>
      </c>
      <c r="O778" t="str">
        <f t="shared" si="25"/>
        <v>PG3NSSC0623</v>
      </c>
    </row>
    <row r="779" spans="2:15" x14ac:dyDescent="0.35">
      <c r="B779" s="85" t="s">
        <v>40</v>
      </c>
      <c r="C779" s="86" t="s">
        <v>838</v>
      </c>
      <c r="D779">
        <v>13.43</v>
      </c>
      <c r="E779">
        <v>10.75</v>
      </c>
      <c r="F779">
        <v>10.75</v>
      </c>
      <c r="G779" t="s">
        <v>37</v>
      </c>
      <c r="H779" s="87">
        <v>45080</v>
      </c>
      <c r="I779" s="87">
        <v>45085</v>
      </c>
      <c r="L779" s="37">
        <f>IF(G779="NSFC",F779*'Master Pengamatan'!$H$14,F778*'Master Pengamatan'!$H$15)</f>
        <v>114915.55555555556</v>
      </c>
      <c r="M779" s="37">
        <f t="shared" si="24"/>
        <v>114915.55555555556</v>
      </c>
      <c r="O779" t="str">
        <f t="shared" si="25"/>
        <v>PG3NSSC0623</v>
      </c>
    </row>
    <row r="780" spans="2:15" x14ac:dyDescent="0.35">
      <c r="B780" s="85" t="s">
        <v>40</v>
      </c>
      <c r="C780" s="86" t="s">
        <v>839</v>
      </c>
      <c r="D780">
        <v>8.7100000000000009</v>
      </c>
      <c r="E780">
        <v>7.09</v>
      </c>
      <c r="F780">
        <v>7.09</v>
      </c>
      <c r="G780" t="s">
        <v>34</v>
      </c>
      <c r="H780" s="87">
        <v>45081</v>
      </c>
      <c r="I780" s="87">
        <v>45086</v>
      </c>
      <c r="L780" s="37">
        <f>IF(G780="NSFC",F780*'Master Pengamatan'!$H$14,F779*'Master Pengamatan'!$H$15)</f>
        <v>460193.5185185186</v>
      </c>
      <c r="M780" s="37">
        <f t="shared" si="24"/>
        <v>460193.5185185186</v>
      </c>
      <c r="O780" t="str">
        <f t="shared" si="25"/>
        <v>PG3NSFC0623</v>
      </c>
    </row>
    <row r="781" spans="2:15" x14ac:dyDescent="0.35">
      <c r="B781" s="85" t="s">
        <v>40</v>
      </c>
      <c r="C781" s="86" t="s">
        <v>840</v>
      </c>
      <c r="D781">
        <v>10.220000000000001</v>
      </c>
      <c r="E781">
        <v>8.48</v>
      </c>
      <c r="F781">
        <v>8.48</v>
      </c>
      <c r="G781" t="s">
        <v>37</v>
      </c>
      <c r="H781" s="87">
        <v>45083</v>
      </c>
      <c r="I781" s="87">
        <v>45088</v>
      </c>
      <c r="L781" s="37">
        <f>IF(G781="NSFC",F781*'Master Pengamatan'!$H$14,F780*'Master Pengamatan'!$H$15)</f>
        <v>212174.81481481483</v>
      </c>
      <c r="M781" s="37">
        <f t="shared" si="24"/>
        <v>212174.81481481483</v>
      </c>
      <c r="O781" t="str">
        <f t="shared" si="25"/>
        <v>PG3NSSC0623</v>
      </c>
    </row>
    <row r="782" spans="2:15" x14ac:dyDescent="0.35">
      <c r="B782" s="85" t="s">
        <v>40</v>
      </c>
      <c r="C782" s="86" t="s">
        <v>841</v>
      </c>
      <c r="D782">
        <v>11.7</v>
      </c>
      <c r="E782">
        <v>9.4</v>
      </c>
      <c r="F782">
        <v>9.4</v>
      </c>
      <c r="G782" t="s">
        <v>34</v>
      </c>
      <c r="H782" s="87">
        <v>45084</v>
      </c>
      <c r="I782" s="87">
        <v>45089</v>
      </c>
      <c r="L782" s="37">
        <f>IF(G782="NSFC",F782*'Master Pengamatan'!$H$14,F781*'Master Pengamatan'!$H$15)</f>
        <v>610129.62962962978</v>
      </c>
      <c r="M782" s="37">
        <f t="shared" ref="M782:M845" si="26">SUM(J782:L782)</f>
        <v>610129.62962962978</v>
      </c>
      <c r="O782" t="str">
        <f t="shared" si="25"/>
        <v>PG3NSFC0623</v>
      </c>
    </row>
    <row r="783" spans="2:15" x14ac:dyDescent="0.35">
      <c r="B783" s="85" t="s">
        <v>40</v>
      </c>
      <c r="C783" s="86" t="s">
        <v>842</v>
      </c>
      <c r="D783">
        <v>7.46</v>
      </c>
      <c r="E783">
        <v>5.86</v>
      </c>
      <c r="F783">
        <v>5.86</v>
      </c>
      <c r="G783" t="s">
        <v>34</v>
      </c>
      <c r="H783" s="87">
        <v>45085</v>
      </c>
      <c r="I783" s="87">
        <v>45090</v>
      </c>
      <c r="L783" s="37">
        <f>IF(G783="NSFC",F783*'Master Pengamatan'!$H$14,F782*'Master Pengamatan'!$H$15)</f>
        <v>380357.40740740747</v>
      </c>
      <c r="M783" s="37">
        <f t="shared" si="26"/>
        <v>380357.40740740747</v>
      </c>
      <c r="O783" t="str">
        <f t="shared" si="25"/>
        <v>PG3NSFC0623</v>
      </c>
    </row>
    <row r="784" spans="2:15" x14ac:dyDescent="0.35">
      <c r="B784" s="85" t="s">
        <v>40</v>
      </c>
      <c r="C784" s="86" t="s">
        <v>843</v>
      </c>
      <c r="D784">
        <v>9.27</v>
      </c>
      <c r="E784">
        <v>7.47</v>
      </c>
      <c r="F784">
        <v>7.47</v>
      </c>
      <c r="G784" t="s">
        <v>34</v>
      </c>
      <c r="H784" s="87">
        <v>45086</v>
      </c>
      <c r="I784" s="87">
        <v>45091</v>
      </c>
      <c r="L784" s="37">
        <f>IF(G784="NSFC",F784*'Master Pengamatan'!$H$14,F783*'Master Pengamatan'!$H$15)</f>
        <v>484858.33333333337</v>
      </c>
      <c r="M784" s="37">
        <f t="shared" si="26"/>
        <v>484858.33333333337</v>
      </c>
      <c r="O784" t="str">
        <f t="shared" si="25"/>
        <v>PG3NSFC0623</v>
      </c>
    </row>
    <row r="785" spans="2:15" x14ac:dyDescent="0.35">
      <c r="B785" s="85" t="s">
        <v>40</v>
      </c>
      <c r="C785" s="86" t="s">
        <v>844</v>
      </c>
      <c r="D785">
        <v>5.57</v>
      </c>
      <c r="E785">
        <v>4.51</v>
      </c>
      <c r="F785">
        <v>4.51</v>
      </c>
      <c r="G785" t="s">
        <v>34</v>
      </c>
      <c r="H785" s="87">
        <v>45086</v>
      </c>
      <c r="I785" s="87">
        <v>45091</v>
      </c>
      <c r="L785" s="37">
        <f>IF(G785="NSFC",F785*'Master Pengamatan'!$H$14,F784*'Master Pengamatan'!$H$15)</f>
        <v>292732.40740740742</v>
      </c>
      <c r="M785" s="37">
        <f t="shared" si="26"/>
        <v>292732.40740740742</v>
      </c>
      <c r="O785" t="str">
        <f t="shared" si="25"/>
        <v>PG3NSFC0623</v>
      </c>
    </row>
    <row r="786" spans="2:15" x14ac:dyDescent="0.35">
      <c r="B786" s="85" t="s">
        <v>40</v>
      </c>
      <c r="C786" s="86" t="s">
        <v>845</v>
      </c>
      <c r="D786">
        <v>9.58</v>
      </c>
      <c r="E786">
        <v>7.9</v>
      </c>
      <c r="F786">
        <v>7.9</v>
      </c>
      <c r="G786" t="s">
        <v>37</v>
      </c>
      <c r="H786" s="87">
        <v>45086</v>
      </c>
      <c r="I786" s="87">
        <v>45091</v>
      </c>
      <c r="L786" s="37">
        <f>IF(G786="NSFC",F786*'Master Pengamatan'!$H$14,F785*'Master Pengamatan'!$H$15)</f>
        <v>134965.92592592593</v>
      </c>
      <c r="M786" s="37">
        <f t="shared" si="26"/>
        <v>134965.92592592593</v>
      </c>
      <c r="O786" t="str">
        <f t="shared" si="25"/>
        <v>PG3NSSC0623</v>
      </c>
    </row>
    <row r="787" spans="2:15" x14ac:dyDescent="0.35">
      <c r="B787" s="85" t="s">
        <v>40</v>
      </c>
      <c r="C787" s="86" t="s">
        <v>846</v>
      </c>
      <c r="D787">
        <v>12.47</v>
      </c>
      <c r="E787">
        <v>10</v>
      </c>
      <c r="F787">
        <v>10</v>
      </c>
      <c r="G787" t="s">
        <v>34</v>
      </c>
      <c r="H787" s="87">
        <v>45087</v>
      </c>
      <c r="I787" s="87">
        <v>45092</v>
      </c>
      <c r="L787" s="37">
        <f>IF(G787="NSFC",F787*'Master Pengamatan'!$H$14,F786*'Master Pengamatan'!$H$15)</f>
        <v>649074.07407407416</v>
      </c>
      <c r="M787" s="37">
        <f t="shared" si="26"/>
        <v>649074.07407407416</v>
      </c>
      <c r="O787" t="str">
        <f t="shared" si="25"/>
        <v>PG3NSFC0623</v>
      </c>
    </row>
    <row r="788" spans="2:15" x14ac:dyDescent="0.35">
      <c r="B788" s="85" t="s">
        <v>40</v>
      </c>
      <c r="C788" s="86" t="s">
        <v>847</v>
      </c>
      <c r="D788">
        <v>14.33</v>
      </c>
      <c r="E788">
        <v>11.55</v>
      </c>
      <c r="F788">
        <v>11.55</v>
      </c>
      <c r="G788" t="s">
        <v>34</v>
      </c>
      <c r="H788" s="87">
        <v>45088</v>
      </c>
      <c r="I788" s="87">
        <v>45093</v>
      </c>
      <c r="L788" s="37">
        <f>IF(G788="NSFC",F788*'Master Pengamatan'!$H$14,F787*'Master Pengamatan'!$H$15)</f>
        <v>749680.55555555574</v>
      </c>
      <c r="M788" s="37">
        <f t="shared" si="26"/>
        <v>749680.55555555574</v>
      </c>
      <c r="O788" t="str">
        <f t="shared" si="25"/>
        <v>PG3NSFC0623</v>
      </c>
    </row>
    <row r="789" spans="2:15" x14ac:dyDescent="0.35">
      <c r="B789" s="85" t="s">
        <v>40</v>
      </c>
      <c r="C789" s="86" t="s">
        <v>848</v>
      </c>
      <c r="D789">
        <v>12.79</v>
      </c>
      <c r="E789">
        <v>10.27</v>
      </c>
      <c r="F789">
        <v>10.27</v>
      </c>
      <c r="G789" t="s">
        <v>34</v>
      </c>
      <c r="H789" s="87">
        <v>45090</v>
      </c>
      <c r="I789" s="87">
        <v>45095</v>
      </c>
      <c r="L789" s="37">
        <f>IF(G789="NSFC",F789*'Master Pengamatan'!$H$14,F788*'Master Pengamatan'!$H$15)</f>
        <v>666599.07407407416</v>
      </c>
      <c r="M789" s="37">
        <f t="shared" si="26"/>
        <v>666599.07407407416</v>
      </c>
      <c r="O789" t="str">
        <f t="shared" si="25"/>
        <v>PG3NSFC0623</v>
      </c>
    </row>
    <row r="790" spans="2:15" x14ac:dyDescent="0.35">
      <c r="B790" s="85" t="s">
        <v>40</v>
      </c>
      <c r="C790" s="86" t="s">
        <v>849</v>
      </c>
      <c r="D790">
        <v>11.6</v>
      </c>
      <c r="E790">
        <v>9.32</v>
      </c>
      <c r="F790">
        <v>9.32</v>
      </c>
      <c r="G790" t="s">
        <v>37</v>
      </c>
      <c r="H790" s="87">
        <v>45091</v>
      </c>
      <c r="I790" s="87">
        <v>45096</v>
      </c>
      <c r="L790" s="37">
        <f>IF(G790="NSFC",F790*'Master Pengamatan'!$H$14,F789*'Master Pengamatan'!$H$15)</f>
        <v>307339.25925925927</v>
      </c>
      <c r="M790" s="37">
        <f t="shared" si="26"/>
        <v>307339.25925925927</v>
      </c>
      <c r="O790" t="str">
        <f t="shared" si="25"/>
        <v>PG3NSSC0623</v>
      </c>
    </row>
    <row r="791" spans="2:15" x14ac:dyDescent="0.35">
      <c r="B791" s="85" t="s">
        <v>40</v>
      </c>
      <c r="C791" s="86" t="s">
        <v>850</v>
      </c>
      <c r="D791">
        <v>9.94</v>
      </c>
      <c r="E791">
        <v>7.83</v>
      </c>
      <c r="F791">
        <v>7.83</v>
      </c>
      <c r="G791" t="s">
        <v>37</v>
      </c>
      <c r="H791" s="87">
        <v>45092</v>
      </c>
      <c r="I791" s="87">
        <v>45097</v>
      </c>
      <c r="L791" s="37">
        <f>IF(G791="NSFC",F791*'Master Pengamatan'!$H$14,F790*'Master Pengamatan'!$H$15)</f>
        <v>278909.62962962966</v>
      </c>
      <c r="M791" s="37">
        <f t="shared" si="26"/>
        <v>278909.62962962966</v>
      </c>
      <c r="O791" t="str">
        <f t="shared" si="25"/>
        <v>PG3NSSC0623</v>
      </c>
    </row>
    <row r="792" spans="2:15" x14ac:dyDescent="0.35">
      <c r="B792" s="85" t="s">
        <v>40</v>
      </c>
      <c r="C792" s="86" t="s">
        <v>851</v>
      </c>
      <c r="D792">
        <v>11.63</v>
      </c>
      <c r="E792">
        <v>9.52</v>
      </c>
      <c r="F792">
        <v>9.52</v>
      </c>
      <c r="G792" t="s">
        <v>37</v>
      </c>
      <c r="H792" s="87">
        <v>45093</v>
      </c>
      <c r="I792" s="87">
        <v>45098</v>
      </c>
      <c r="L792" s="37">
        <f>IF(G792="NSFC",F792*'Master Pengamatan'!$H$14,F791*'Master Pengamatan'!$H$15)</f>
        <v>234320</v>
      </c>
      <c r="M792" s="37">
        <f t="shared" si="26"/>
        <v>234320</v>
      </c>
      <c r="O792" t="str">
        <f t="shared" si="25"/>
        <v>PG3NSSC0623</v>
      </c>
    </row>
    <row r="793" spans="2:15" x14ac:dyDescent="0.35">
      <c r="B793" s="85" t="s">
        <v>40</v>
      </c>
      <c r="C793" s="86" t="s">
        <v>852</v>
      </c>
      <c r="D793">
        <v>15.8</v>
      </c>
      <c r="E793">
        <v>12.56</v>
      </c>
      <c r="F793">
        <v>12.56</v>
      </c>
      <c r="G793" t="s">
        <v>37</v>
      </c>
      <c r="H793" s="87">
        <v>45093</v>
      </c>
      <c r="I793" s="87">
        <v>45098</v>
      </c>
      <c r="L793" s="37">
        <f>IF(G793="NSFC",F793*'Master Pengamatan'!$H$14,F792*'Master Pengamatan'!$H$15)</f>
        <v>284894.81481481483</v>
      </c>
      <c r="M793" s="37">
        <f t="shared" si="26"/>
        <v>284894.81481481483</v>
      </c>
      <c r="O793" t="str">
        <f t="shared" si="25"/>
        <v>PG3NSSC0623</v>
      </c>
    </row>
    <row r="794" spans="2:15" x14ac:dyDescent="0.35">
      <c r="B794" s="85" t="s">
        <v>40</v>
      </c>
      <c r="C794" s="86" t="s">
        <v>853</v>
      </c>
      <c r="D794">
        <v>13.67</v>
      </c>
      <c r="E794">
        <v>11.07</v>
      </c>
      <c r="F794">
        <v>11.07</v>
      </c>
      <c r="G794" t="s">
        <v>34</v>
      </c>
      <c r="H794" s="87">
        <v>45095</v>
      </c>
      <c r="I794" s="87">
        <v>45100</v>
      </c>
      <c r="L794" s="37">
        <f>IF(G794="NSFC",F794*'Master Pengamatan'!$H$14,F793*'Master Pengamatan'!$H$15)</f>
        <v>718525.00000000012</v>
      </c>
      <c r="M794" s="37">
        <f t="shared" si="26"/>
        <v>718525.00000000012</v>
      </c>
      <c r="O794" t="str">
        <f t="shared" si="25"/>
        <v>PG3NSFC0623</v>
      </c>
    </row>
    <row r="795" spans="2:15" x14ac:dyDescent="0.35">
      <c r="B795" s="85" t="s">
        <v>40</v>
      </c>
      <c r="C795" s="86" t="s">
        <v>854</v>
      </c>
      <c r="D795">
        <v>6.72</v>
      </c>
      <c r="E795">
        <v>5.57</v>
      </c>
      <c r="F795">
        <v>5.57</v>
      </c>
      <c r="G795" t="s">
        <v>37</v>
      </c>
      <c r="H795" s="87">
        <v>45097</v>
      </c>
      <c r="I795" s="87">
        <v>45102</v>
      </c>
      <c r="L795" s="37">
        <f>IF(G795="NSFC",F795*'Master Pengamatan'!$H$14,F794*'Master Pengamatan'!$H$15)</f>
        <v>331280</v>
      </c>
      <c r="M795" s="37">
        <f t="shared" si="26"/>
        <v>331280</v>
      </c>
      <c r="O795" t="str">
        <f t="shared" si="25"/>
        <v>PG3NSSC0623</v>
      </c>
    </row>
    <row r="796" spans="2:15" x14ac:dyDescent="0.35">
      <c r="B796" s="85" t="s">
        <v>40</v>
      </c>
      <c r="C796" s="86" t="s">
        <v>855</v>
      </c>
      <c r="D796">
        <v>10.84</v>
      </c>
      <c r="E796">
        <v>9.1199999999999992</v>
      </c>
      <c r="F796">
        <v>9.1199999999999992</v>
      </c>
      <c r="G796" t="s">
        <v>37</v>
      </c>
      <c r="H796" s="87">
        <v>45097</v>
      </c>
      <c r="I796" s="87">
        <v>45102</v>
      </c>
      <c r="L796" s="37">
        <f>IF(G796="NSFC",F796*'Master Pengamatan'!$H$14,F795*'Master Pengamatan'!$H$15)</f>
        <v>166687.40740740742</v>
      </c>
      <c r="M796" s="37">
        <f t="shared" si="26"/>
        <v>166687.40740740742</v>
      </c>
      <c r="O796" t="str">
        <f t="shared" si="25"/>
        <v>PG3NSSC0623</v>
      </c>
    </row>
    <row r="797" spans="2:15" x14ac:dyDescent="0.35">
      <c r="B797" s="85" t="s">
        <v>40</v>
      </c>
      <c r="C797" s="86" t="s">
        <v>856</v>
      </c>
      <c r="D797">
        <v>9.5299999999999994</v>
      </c>
      <c r="E797">
        <v>7.8</v>
      </c>
      <c r="F797">
        <v>7.8</v>
      </c>
      <c r="G797" t="s">
        <v>37</v>
      </c>
      <c r="H797" s="87">
        <v>45100</v>
      </c>
      <c r="I797" s="87">
        <v>45105</v>
      </c>
      <c r="L797" s="37">
        <f>IF(G797="NSFC",F797*'Master Pengamatan'!$H$14,F796*'Master Pengamatan'!$H$15)</f>
        <v>272924.44444444444</v>
      </c>
      <c r="M797" s="37">
        <f t="shared" si="26"/>
        <v>272924.44444444444</v>
      </c>
      <c r="O797" t="str">
        <f t="shared" si="25"/>
        <v>PG3NSSC0623</v>
      </c>
    </row>
    <row r="798" spans="2:15" x14ac:dyDescent="0.35">
      <c r="B798" s="85" t="s">
        <v>40</v>
      </c>
      <c r="C798" s="86" t="s">
        <v>857</v>
      </c>
      <c r="D798">
        <v>17.600000000000001</v>
      </c>
      <c r="E798">
        <v>13.97</v>
      </c>
      <c r="F798">
        <v>13.97</v>
      </c>
      <c r="G798" t="s">
        <v>34</v>
      </c>
      <c r="H798" s="87">
        <v>45100</v>
      </c>
      <c r="I798" s="87">
        <v>45105</v>
      </c>
      <c r="L798" s="37">
        <f>IF(G798="NSFC",F798*'Master Pengamatan'!$H$14,F797*'Master Pengamatan'!$H$15)</f>
        <v>906756.48148148169</v>
      </c>
      <c r="M798" s="37">
        <f t="shared" si="26"/>
        <v>906756.48148148169</v>
      </c>
      <c r="O798" t="str">
        <f t="shared" si="25"/>
        <v>PG3NSFC0623</v>
      </c>
    </row>
    <row r="799" spans="2:15" x14ac:dyDescent="0.35">
      <c r="B799" s="85" t="s">
        <v>40</v>
      </c>
      <c r="C799" s="86" t="s">
        <v>858</v>
      </c>
      <c r="D799">
        <v>13.8</v>
      </c>
      <c r="E799">
        <v>11.1</v>
      </c>
      <c r="F799">
        <v>11.1</v>
      </c>
      <c r="G799" t="s">
        <v>34</v>
      </c>
      <c r="H799" s="87">
        <v>45101</v>
      </c>
      <c r="I799" s="87">
        <v>45106</v>
      </c>
      <c r="L799" s="37">
        <f>IF(G799="NSFC",F799*'Master Pengamatan'!$H$14,F798*'Master Pengamatan'!$H$15)</f>
        <v>720472.22222222225</v>
      </c>
      <c r="M799" s="37">
        <f t="shared" si="26"/>
        <v>720472.22222222225</v>
      </c>
      <c r="O799" t="str">
        <f t="shared" si="25"/>
        <v>PG3NSFC0623</v>
      </c>
    </row>
    <row r="800" spans="2:15" x14ac:dyDescent="0.35">
      <c r="B800" s="85" t="s">
        <v>40</v>
      </c>
      <c r="C800" s="86" t="s">
        <v>859</v>
      </c>
      <c r="D800">
        <v>16.760000000000002</v>
      </c>
      <c r="E800">
        <v>13.5</v>
      </c>
      <c r="F800">
        <v>13.5</v>
      </c>
      <c r="G800" t="s">
        <v>37</v>
      </c>
      <c r="H800" s="87">
        <v>45104</v>
      </c>
      <c r="I800" s="87">
        <v>45109</v>
      </c>
      <c r="L800" s="37">
        <f>IF(G800="NSFC",F800*'Master Pengamatan'!$H$14,F799*'Master Pengamatan'!$H$15)</f>
        <v>332177.77777777775</v>
      </c>
      <c r="M800" s="37">
        <f t="shared" si="26"/>
        <v>332177.77777777775</v>
      </c>
      <c r="O800" t="str">
        <f t="shared" si="25"/>
        <v>PG3NSSC0623</v>
      </c>
    </row>
    <row r="801" spans="2:15" x14ac:dyDescent="0.35">
      <c r="B801" s="85" t="s">
        <v>40</v>
      </c>
      <c r="C801" s="86" t="s">
        <v>860</v>
      </c>
      <c r="D801">
        <v>11.89</v>
      </c>
      <c r="E801">
        <v>9.69</v>
      </c>
      <c r="F801">
        <v>9.69</v>
      </c>
      <c r="G801" t="s">
        <v>34</v>
      </c>
      <c r="H801" s="87">
        <v>45104</v>
      </c>
      <c r="I801" s="87">
        <v>45109</v>
      </c>
      <c r="L801" s="37">
        <f>IF(G801="NSFC",F801*'Master Pengamatan'!$H$14,F800*'Master Pengamatan'!$H$15)</f>
        <v>628952.77777777787</v>
      </c>
      <c r="M801" s="37">
        <f t="shared" si="26"/>
        <v>628952.77777777787</v>
      </c>
      <c r="O801" t="str">
        <f t="shared" si="25"/>
        <v>PG3NSFC0623</v>
      </c>
    </row>
    <row r="802" spans="2:15" x14ac:dyDescent="0.35">
      <c r="B802" s="85" t="s">
        <v>40</v>
      </c>
      <c r="C802" s="86" t="s">
        <v>861</v>
      </c>
      <c r="D802">
        <v>12.62</v>
      </c>
      <c r="E802">
        <v>10.44</v>
      </c>
      <c r="F802">
        <v>10.44</v>
      </c>
      <c r="G802" t="s">
        <v>34</v>
      </c>
      <c r="H802" s="87">
        <v>45106</v>
      </c>
      <c r="I802" s="87">
        <v>45111</v>
      </c>
      <c r="L802" s="37">
        <f>IF(G802="NSFC",F802*'Master Pengamatan'!$H$14,F801*'Master Pengamatan'!$H$15)</f>
        <v>677633.33333333337</v>
      </c>
      <c r="M802" s="37">
        <f t="shared" si="26"/>
        <v>677633.33333333337</v>
      </c>
      <c r="O802" t="str">
        <f t="shared" si="25"/>
        <v>PG3NSFC0623</v>
      </c>
    </row>
    <row r="803" spans="2:15" x14ac:dyDescent="0.35">
      <c r="B803" s="85" t="s">
        <v>40</v>
      </c>
      <c r="C803" s="86" t="s">
        <v>862</v>
      </c>
      <c r="D803">
        <v>7.91</v>
      </c>
      <c r="E803">
        <v>6.46</v>
      </c>
      <c r="F803">
        <v>6.46</v>
      </c>
      <c r="G803" t="s">
        <v>37</v>
      </c>
      <c r="H803" s="87">
        <v>45106</v>
      </c>
      <c r="I803" s="87">
        <v>45111</v>
      </c>
      <c r="L803" s="37">
        <f>IF(G803="NSFC",F803*'Master Pengamatan'!$H$14,F802*'Master Pengamatan'!$H$15)</f>
        <v>312426.66666666669</v>
      </c>
      <c r="M803" s="37">
        <f t="shared" si="26"/>
        <v>312426.66666666669</v>
      </c>
      <c r="O803" t="str">
        <f t="shared" si="25"/>
        <v>PG3NSSC0623</v>
      </c>
    </row>
    <row r="804" spans="2:15" x14ac:dyDescent="0.35">
      <c r="B804" s="85" t="s">
        <v>40</v>
      </c>
      <c r="C804" s="86" t="s">
        <v>863</v>
      </c>
      <c r="D804">
        <v>9.34</v>
      </c>
      <c r="E804">
        <v>7.55</v>
      </c>
      <c r="F804">
        <v>7.55</v>
      </c>
      <c r="G804" t="s">
        <v>37</v>
      </c>
      <c r="H804" s="87">
        <v>45106</v>
      </c>
      <c r="I804" s="87">
        <v>45111</v>
      </c>
      <c r="L804" s="37">
        <f>IF(G804="NSFC",F804*'Master Pengamatan'!$H$14,F803*'Master Pengamatan'!$H$15)</f>
        <v>193321.48148148149</v>
      </c>
      <c r="M804" s="37">
        <f t="shared" si="26"/>
        <v>193321.48148148149</v>
      </c>
      <c r="O804" t="str">
        <f t="shared" si="25"/>
        <v>PG3NSSC0623</v>
      </c>
    </row>
    <row r="805" spans="2:15" x14ac:dyDescent="0.35">
      <c r="B805" s="85" t="s">
        <v>40</v>
      </c>
      <c r="C805" s="86" t="s">
        <v>864</v>
      </c>
      <c r="D805">
        <v>11.34</v>
      </c>
      <c r="E805">
        <v>9.16</v>
      </c>
      <c r="F805">
        <v>9.16</v>
      </c>
      <c r="G805" t="s">
        <v>37</v>
      </c>
      <c r="H805" s="87">
        <v>45108</v>
      </c>
      <c r="I805" s="87">
        <v>45113</v>
      </c>
      <c r="L805" s="37">
        <f>IF(G805="NSFC",F805*'Master Pengamatan'!$H$14,F804*'Master Pengamatan'!$H$15)</f>
        <v>225940.74074074073</v>
      </c>
      <c r="M805" s="37">
        <f t="shared" si="26"/>
        <v>225940.74074074073</v>
      </c>
      <c r="O805" t="str">
        <f t="shared" si="25"/>
        <v>PG3NSSC0723</v>
      </c>
    </row>
    <row r="806" spans="2:15" x14ac:dyDescent="0.35">
      <c r="B806" s="85" t="s">
        <v>40</v>
      </c>
      <c r="C806" s="86" t="s">
        <v>865</v>
      </c>
      <c r="D806">
        <v>9.61</v>
      </c>
      <c r="E806">
        <v>7.84</v>
      </c>
      <c r="F806">
        <v>7.84</v>
      </c>
      <c r="G806" t="s">
        <v>34</v>
      </c>
      <c r="H806" s="87">
        <v>45109</v>
      </c>
      <c r="I806" s="87">
        <v>45114</v>
      </c>
      <c r="L806" s="37">
        <f>IF(G806="NSFC",F806*'Master Pengamatan'!$H$14,F805*'Master Pengamatan'!$H$15)</f>
        <v>508874.07407407416</v>
      </c>
      <c r="M806" s="37">
        <f t="shared" si="26"/>
        <v>508874.07407407416</v>
      </c>
      <c r="O806" t="str">
        <f t="shared" si="25"/>
        <v>PG3NSFC0723</v>
      </c>
    </row>
    <row r="807" spans="2:15" x14ac:dyDescent="0.35">
      <c r="B807" s="85" t="s">
        <v>40</v>
      </c>
      <c r="C807" s="86" t="s">
        <v>866</v>
      </c>
      <c r="D807">
        <v>8.42</v>
      </c>
      <c r="E807">
        <v>6.63</v>
      </c>
      <c r="F807">
        <v>6.63</v>
      </c>
      <c r="G807" t="s">
        <v>34</v>
      </c>
      <c r="H807" s="87">
        <v>45111</v>
      </c>
      <c r="I807" s="87">
        <v>45116</v>
      </c>
      <c r="L807" s="37">
        <f>IF(G807="NSFC",F807*'Master Pengamatan'!$H$14,F806*'Master Pengamatan'!$H$15)</f>
        <v>430336.11111111118</v>
      </c>
      <c r="M807" s="37">
        <f t="shared" si="26"/>
        <v>430336.11111111118</v>
      </c>
      <c r="O807" t="str">
        <f t="shared" si="25"/>
        <v>PG3NSFC0723</v>
      </c>
    </row>
    <row r="808" spans="2:15" x14ac:dyDescent="0.35">
      <c r="B808" s="85" t="s">
        <v>40</v>
      </c>
      <c r="C808" s="86" t="s">
        <v>867</v>
      </c>
      <c r="D808">
        <v>19.809999999999999</v>
      </c>
      <c r="E808">
        <v>15.9</v>
      </c>
      <c r="F808">
        <v>15.09</v>
      </c>
      <c r="G808" t="s">
        <v>34</v>
      </c>
      <c r="H808" s="87">
        <v>45112</v>
      </c>
      <c r="I808" s="87">
        <v>45117</v>
      </c>
      <c r="L808" s="37">
        <f>IF(G808="NSFC",F808*'Master Pengamatan'!$H$14,F807*'Master Pengamatan'!$H$15)</f>
        <v>979452.77777777787</v>
      </c>
      <c r="M808" s="37">
        <f t="shared" si="26"/>
        <v>979452.77777777787</v>
      </c>
      <c r="O808" t="str">
        <f t="shared" si="25"/>
        <v>PG3NSFC0723</v>
      </c>
    </row>
    <row r="809" spans="2:15" x14ac:dyDescent="0.35">
      <c r="B809" s="85" t="s">
        <v>40</v>
      </c>
      <c r="C809" s="86" t="s">
        <v>868</v>
      </c>
      <c r="D809">
        <v>9.84</v>
      </c>
      <c r="E809">
        <v>8.0299999999999994</v>
      </c>
      <c r="F809">
        <v>8.0299999999999994</v>
      </c>
      <c r="G809" t="s">
        <v>37</v>
      </c>
      <c r="H809" s="87">
        <v>45113</v>
      </c>
      <c r="I809" s="87">
        <v>45118</v>
      </c>
      <c r="L809" s="37">
        <f>IF(G809="NSFC",F809*'Master Pengamatan'!$H$14,F808*'Master Pengamatan'!$H$15)</f>
        <v>451582.22222222225</v>
      </c>
      <c r="M809" s="37">
        <f t="shared" si="26"/>
        <v>451582.22222222225</v>
      </c>
      <c r="O809" t="str">
        <f t="shared" si="25"/>
        <v>PG3NSSC0723</v>
      </c>
    </row>
    <row r="810" spans="2:15" x14ac:dyDescent="0.35">
      <c r="B810" s="85" t="s">
        <v>40</v>
      </c>
      <c r="C810" s="86" t="s">
        <v>869</v>
      </c>
      <c r="D810">
        <v>12.33</v>
      </c>
      <c r="E810">
        <v>10.08</v>
      </c>
      <c r="F810">
        <v>10.08</v>
      </c>
      <c r="G810" t="s">
        <v>34</v>
      </c>
      <c r="H810" s="87">
        <v>45114</v>
      </c>
      <c r="I810" s="87">
        <v>45119</v>
      </c>
      <c r="L810" s="37">
        <f>IF(G810="NSFC",F810*'Master Pengamatan'!$H$14,F809*'Master Pengamatan'!$H$15)</f>
        <v>654266.66666666674</v>
      </c>
      <c r="M810" s="37">
        <f t="shared" si="26"/>
        <v>654266.66666666674</v>
      </c>
      <c r="O810" t="str">
        <f t="shared" si="25"/>
        <v>PG3NSFC0723</v>
      </c>
    </row>
    <row r="811" spans="2:15" x14ac:dyDescent="0.35">
      <c r="B811" s="85" t="s">
        <v>40</v>
      </c>
      <c r="C811" s="86" t="s">
        <v>870</v>
      </c>
      <c r="D811">
        <v>6.13</v>
      </c>
      <c r="E811">
        <v>4.9000000000000004</v>
      </c>
      <c r="F811">
        <v>4.9000000000000004</v>
      </c>
      <c r="G811" t="s">
        <v>34</v>
      </c>
      <c r="H811" s="87">
        <v>45118</v>
      </c>
      <c r="I811" s="87">
        <v>45123</v>
      </c>
      <c r="L811" s="37">
        <f>IF(G811="NSFC",F811*'Master Pengamatan'!$H$14,F810*'Master Pengamatan'!$H$15)</f>
        <v>318046.29629629635</v>
      </c>
      <c r="M811" s="37">
        <f t="shared" si="26"/>
        <v>318046.29629629635</v>
      </c>
      <c r="O811" t="str">
        <f t="shared" si="25"/>
        <v>PG3NSFC0723</v>
      </c>
    </row>
    <row r="812" spans="2:15" x14ac:dyDescent="0.35">
      <c r="B812" s="85" t="s">
        <v>40</v>
      </c>
      <c r="C812" s="86" t="s">
        <v>871</v>
      </c>
      <c r="D812">
        <v>7.55</v>
      </c>
      <c r="E812">
        <v>6.09</v>
      </c>
      <c r="F812">
        <v>6.09</v>
      </c>
      <c r="G812" t="s">
        <v>34</v>
      </c>
      <c r="H812" s="87">
        <v>45119</v>
      </c>
      <c r="I812" s="87">
        <v>45124</v>
      </c>
      <c r="L812" s="37">
        <f>IF(G812="NSFC",F812*'Master Pengamatan'!$H$14,F811*'Master Pengamatan'!$H$15)</f>
        <v>395286.11111111118</v>
      </c>
      <c r="M812" s="37">
        <f t="shared" si="26"/>
        <v>395286.11111111118</v>
      </c>
      <c r="O812" t="str">
        <f t="shared" si="25"/>
        <v>PG3NSFC0723</v>
      </c>
    </row>
    <row r="813" spans="2:15" x14ac:dyDescent="0.35">
      <c r="B813" s="85" t="s">
        <v>40</v>
      </c>
      <c r="C813" s="86" t="s">
        <v>872</v>
      </c>
      <c r="D813">
        <v>13.2</v>
      </c>
      <c r="E813">
        <v>10.43</v>
      </c>
      <c r="F813">
        <v>10.43</v>
      </c>
      <c r="G813" t="s">
        <v>34</v>
      </c>
      <c r="H813" s="87">
        <v>45119</v>
      </c>
      <c r="I813" s="87">
        <v>45124</v>
      </c>
      <c r="L813" s="37">
        <f>IF(G813="NSFC",F813*'Master Pengamatan'!$H$14,F812*'Master Pengamatan'!$H$15)</f>
        <v>676984.25925925933</v>
      </c>
      <c r="M813" s="37">
        <f t="shared" si="26"/>
        <v>676984.25925925933</v>
      </c>
      <c r="O813" t="str">
        <f t="shared" si="25"/>
        <v>PG3NSFC0723</v>
      </c>
    </row>
    <row r="814" spans="2:15" x14ac:dyDescent="0.35">
      <c r="B814" s="85" t="s">
        <v>40</v>
      </c>
      <c r="C814" s="86" t="s">
        <v>873</v>
      </c>
      <c r="D814">
        <v>8.98</v>
      </c>
      <c r="E814">
        <v>7.22</v>
      </c>
      <c r="F814">
        <v>7.22</v>
      </c>
      <c r="G814" t="s">
        <v>34</v>
      </c>
      <c r="H814" s="87">
        <v>45119</v>
      </c>
      <c r="I814" s="87">
        <v>45124</v>
      </c>
      <c r="L814" s="37">
        <f>IF(G814="NSFC",F814*'Master Pengamatan'!$H$14,F813*'Master Pengamatan'!$H$15)</f>
        <v>468631.48148148152</v>
      </c>
      <c r="M814" s="37">
        <f t="shared" si="26"/>
        <v>468631.48148148152</v>
      </c>
      <c r="O814" t="str">
        <f t="shared" si="25"/>
        <v>PG3NSFC0723</v>
      </c>
    </row>
    <row r="815" spans="2:15" x14ac:dyDescent="0.35">
      <c r="B815" s="85" t="s">
        <v>40</v>
      </c>
      <c r="C815" s="86" t="s">
        <v>874</v>
      </c>
      <c r="D815">
        <v>8.84</v>
      </c>
      <c r="E815">
        <v>7.12</v>
      </c>
      <c r="F815">
        <v>7.12</v>
      </c>
      <c r="G815" t="s">
        <v>34</v>
      </c>
      <c r="H815" s="87">
        <v>45120</v>
      </c>
      <c r="I815" s="87">
        <v>45125</v>
      </c>
      <c r="L815" s="37">
        <f>IF(G815="NSFC",F815*'Master Pengamatan'!$H$14,F814*'Master Pengamatan'!$H$15)</f>
        <v>462140.74074074079</v>
      </c>
      <c r="M815" s="37">
        <f t="shared" si="26"/>
        <v>462140.74074074079</v>
      </c>
      <c r="O815" t="str">
        <f t="shared" si="25"/>
        <v>PG3NSFC0723</v>
      </c>
    </row>
    <row r="816" spans="2:15" x14ac:dyDescent="0.35">
      <c r="B816" s="85" t="s">
        <v>40</v>
      </c>
      <c r="C816" s="86" t="s">
        <v>875</v>
      </c>
      <c r="D816">
        <v>14.07</v>
      </c>
      <c r="E816">
        <v>11.51</v>
      </c>
      <c r="F816">
        <v>11.51</v>
      </c>
      <c r="G816" t="s">
        <v>37</v>
      </c>
      <c r="H816" s="87">
        <v>45121</v>
      </c>
      <c r="I816" s="87">
        <v>45126</v>
      </c>
      <c r="L816" s="37">
        <f>IF(G816="NSFC",F816*'Master Pengamatan'!$H$14,F815*'Master Pengamatan'!$H$15)</f>
        <v>213072.59259259261</v>
      </c>
      <c r="M816" s="37">
        <f t="shared" si="26"/>
        <v>213072.59259259261</v>
      </c>
      <c r="O816" t="str">
        <f t="shared" si="25"/>
        <v>PG3NSSC0723</v>
      </c>
    </row>
    <row r="817" spans="2:15" x14ac:dyDescent="0.35">
      <c r="B817" s="85" t="s">
        <v>40</v>
      </c>
      <c r="C817" s="86" t="s">
        <v>876</v>
      </c>
      <c r="D817">
        <v>17.46</v>
      </c>
      <c r="E817">
        <v>14.15</v>
      </c>
      <c r="F817">
        <v>14.15</v>
      </c>
      <c r="G817" t="s">
        <v>37</v>
      </c>
      <c r="H817" s="87">
        <v>45125</v>
      </c>
      <c r="I817" s="87">
        <v>45130</v>
      </c>
      <c r="L817" s="37">
        <f>IF(G817="NSFC",F817*'Master Pengamatan'!$H$14,F816*'Master Pengamatan'!$H$15)</f>
        <v>344447.40740740742</v>
      </c>
      <c r="M817" s="37">
        <f t="shared" si="26"/>
        <v>344447.40740740742</v>
      </c>
      <c r="O817" t="str">
        <f t="shared" si="25"/>
        <v>PG3NSSC0723</v>
      </c>
    </row>
    <row r="818" spans="2:15" x14ac:dyDescent="0.35">
      <c r="B818" s="85" t="s">
        <v>40</v>
      </c>
      <c r="C818" s="86" t="s">
        <v>877</v>
      </c>
      <c r="D818">
        <v>9.8000000000000007</v>
      </c>
      <c r="E818">
        <v>7.71</v>
      </c>
      <c r="F818">
        <v>7.66</v>
      </c>
      <c r="G818" t="s">
        <v>34</v>
      </c>
      <c r="H818" s="87">
        <v>45125</v>
      </c>
      <c r="I818" s="87">
        <v>45130</v>
      </c>
      <c r="L818" s="37">
        <f>IF(G818="NSFC",F818*'Master Pengamatan'!$H$14,F817*'Master Pengamatan'!$H$15)</f>
        <v>497190.74074074079</v>
      </c>
      <c r="M818" s="37">
        <f t="shared" si="26"/>
        <v>497190.74074074079</v>
      </c>
      <c r="O818" t="str">
        <f t="shared" si="25"/>
        <v>PG3NSFC0723</v>
      </c>
    </row>
    <row r="819" spans="2:15" x14ac:dyDescent="0.35">
      <c r="B819" s="85" t="s">
        <v>40</v>
      </c>
      <c r="C819" s="86" t="s">
        <v>878</v>
      </c>
      <c r="D819">
        <v>15.63</v>
      </c>
      <c r="E819">
        <v>12.46</v>
      </c>
      <c r="F819">
        <v>12.46</v>
      </c>
      <c r="G819" t="s">
        <v>34</v>
      </c>
      <c r="H819" s="87">
        <v>45126</v>
      </c>
      <c r="I819" s="87">
        <v>45131</v>
      </c>
      <c r="L819" s="37">
        <f>IF(G819="NSFC",F819*'Master Pengamatan'!$H$14,F818*'Master Pengamatan'!$H$15)</f>
        <v>808746.29629629641</v>
      </c>
      <c r="M819" s="37">
        <f t="shared" si="26"/>
        <v>808746.29629629641</v>
      </c>
      <c r="O819" t="str">
        <f t="shared" si="25"/>
        <v>PG3NSFC0723</v>
      </c>
    </row>
    <row r="820" spans="2:15" x14ac:dyDescent="0.35">
      <c r="B820" s="85" t="s">
        <v>40</v>
      </c>
      <c r="C820" s="86" t="s">
        <v>879</v>
      </c>
      <c r="D820">
        <v>16.18</v>
      </c>
      <c r="E820">
        <v>12.84</v>
      </c>
      <c r="F820">
        <v>12.84</v>
      </c>
      <c r="G820" t="s">
        <v>34</v>
      </c>
      <c r="H820" s="87">
        <v>45127</v>
      </c>
      <c r="I820" s="87">
        <v>45132</v>
      </c>
      <c r="L820" s="37">
        <f>IF(G820="NSFC",F820*'Master Pengamatan'!$H$14,F819*'Master Pengamatan'!$H$15)</f>
        <v>833411.11111111124</v>
      </c>
      <c r="M820" s="37">
        <f t="shared" si="26"/>
        <v>833411.11111111124</v>
      </c>
      <c r="O820" t="str">
        <f t="shared" si="25"/>
        <v>PG3NSFC0723</v>
      </c>
    </row>
    <row r="821" spans="2:15" x14ac:dyDescent="0.35">
      <c r="B821" s="85" t="s">
        <v>40</v>
      </c>
      <c r="C821" s="86" t="s">
        <v>880</v>
      </c>
      <c r="D821">
        <v>18.829999999999998</v>
      </c>
      <c r="E821">
        <v>15.34</v>
      </c>
      <c r="F821">
        <v>15.34</v>
      </c>
      <c r="G821" t="s">
        <v>34</v>
      </c>
      <c r="H821" s="87">
        <v>45128</v>
      </c>
      <c r="I821" s="87">
        <v>45133</v>
      </c>
      <c r="L821" s="37">
        <f>IF(G821="NSFC",F821*'Master Pengamatan'!$H$14,F820*'Master Pengamatan'!$H$15)</f>
        <v>995679.62962962978</v>
      </c>
      <c r="M821" s="37">
        <f t="shared" si="26"/>
        <v>995679.62962962978</v>
      </c>
      <c r="O821" t="str">
        <f t="shared" si="25"/>
        <v>PG3NSFC0723</v>
      </c>
    </row>
    <row r="822" spans="2:15" x14ac:dyDescent="0.35">
      <c r="B822" s="85" t="s">
        <v>40</v>
      </c>
      <c r="C822" s="86" t="s">
        <v>881</v>
      </c>
      <c r="D822">
        <v>12.28</v>
      </c>
      <c r="E822">
        <v>9.91</v>
      </c>
      <c r="F822">
        <v>9.91</v>
      </c>
      <c r="G822" t="s">
        <v>37</v>
      </c>
      <c r="H822" s="87">
        <v>45133</v>
      </c>
      <c r="I822" s="87">
        <v>45138</v>
      </c>
      <c r="L822" s="37">
        <f>IF(G822="NSFC",F822*'Master Pengamatan'!$H$14,F821*'Master Pengamatan'!$H$15)</f>
        <v>459063.70370370371</v>
      </c>
      <c r="M822" s="37">
        <f t="shared" si="26"/>
        <v>459063.70370370371</v>
      </c>
      <c r="O822" t="str">
        <f t="shared" si="25"/>
        <v>PG3NSSC0723</v>
      </c>
    </row>
    <row r="823" spans="2:15" x14ac:dyDescent="0.35">
      <c r="B823" s="85" t="s">
        <v>40</v>
      </c>
      <c r="C823" s="86" t="s">
        <v>882</v>
      </c>
      <c r="D823">
        <v>12.1</v>
      </c>
      <c r="E823">
        <v>9.94</v>
      </c>
      <c r="F823">
        <v>9.94</v>
      </c>
      <c r="G823" t="s">
        <v>37</v>
      </c>
      <c r="H823" s="87">
        <v>45133</v>
      </c>
      <c r="I823" s="87">
        <v>45138</v>
      </c>
      <c r="L823" s="37">
        <f>IF(G823="NSFC",F823*'Master Pengamatan'!$H$14,F822*'Master Pengamatan'!$H$15)</f>
        <v>296565.92592592596</v>
      </c>
      <c r="M823" s="37">
        <f t="shared" si="26"/>
        <v>296565.92592592596</v>
      </c>
      <c r="O823" t="str">
        <f t="shared" si="25"/>
        <v>PG3NSSC0723</v>
      </c>
    </row>
    <row r="824" spans="2:15" x14ac:dyDescent="0.35">
      <c r="B824" s="85" t="s">
        <v>40</v>
      </c>
      <c r="C824" s="86" t="s">
        <v>883</v>
      </c>
      <c r="D824">
        <v>12.8</v>
      </c>
      <c r="E824">
        <v>10.47</v>
      </c>
      <c r="F824">
        <v>10.47</v>
      </c>
      <c r="G824" t="s">
        <v>34</v>
      </c>
      <c r="H824" s="87">
        <v>45133</v>
      </c>
      <c r="I824" s="87">
        <v>45138</v>
      </c>
      <c r="L824" s="37">
        <f>IF(G824="NSFC",F824*'Master Pengamatan'!$H$14,F823*'Master Pengamatan'!$H$15)</f>
        <v>679580.55555555574</v>
      </c>
      <c r="M824" s="37">
        <f t="shared" si="26"/>
        <v>679580.55555555574</v>
      </c>
      <c r="O824" t="str">
        <f t="shared" si="25"/>
        <v>PG3NSFC0723</v>
      </c>
    </row>
    <row r="825" spans="2:15" x14ac:dyDescent="0.35">
      <c r="B825" s="85" t="s">
        <v>40</v>
      </c>
      <c r="C825" s="86" t="s">
        <v>884</v>
      </c>
      <c r="D825">
        <v>16.88</v>
      </c>
      <c r="E825">
        <v>13.64</v>
      </c>
      <c r="F825">
        <v>13.64</v>
      </c>
      <c r="G825" t="s">
        <v>34</v>
      </c>
      <c r="H825" s="87">
        <v>45134</v>
      </c>
      <c r="I825" s="87">
        <v>45139</v>
      </c>
      <c r="L825" s="37">
        <f>IF(G825="NSFC",F825*'Master Pengamatan'!$H$14,F824*'Master Pengamatan'!$H$15)</f>
        <v>885337.0370370372</v>
      </c>
      <c r="M825" s="37">
        <f t="shared" si="26"/>
        <v>885337.0370370372</v>
      </c>
      <c r="O825" t="str">
        <f t="shared" si="25"/>
        <v>PG3NSFC0723</v>
      </c>
    </row>
    <row r="826" spans="2:15" x14ac:dyDescent="0.35">
      <c r="B826" s="85" t="s">
        <v>40</v>
      </c>
      <c r="C826" s="86" t="s">
        <v>885</v>
      </c>
      <c r="D826">
        <v>4.47</v>
      </c>
      <c r="E826">
        <v>3.5</v>
      </c>
      <c r="F826">
        <v>3.5</v>
      </c>
      <c r="G826" t="s">
        <v>34</v>
      </c>
      <c r="H826" s="87">
        <v>45135</v>
      </c>
      <c r="I826" s="87">
        <v>45140</v>
      </c>
      <c r="L826" s="37">
        <f>IF(G826="NSFC",F826*'Master Pengamatan'!$H$14,F825*'Master Pengamatan'!$H$15)</f>
        <v>227175.92592592596</v>
      </c>
      <c r="M826" s="37">
        <f t="shared" si="26"/>
        <v>227175.92592592596</v>
      </c>
      <c r="O826" t="str">
        <f t="shared" si="25"/>
        <v>PG3NSFC0723</v>
      </c>
    </row>
    <row r="827" spans="2:15" x14ac:dyDescent="0.35">
      <c r="B827" s="85" t="s">
        <v>40</v>
      </c>
      <c r="C827" s="86" t="s">
        <v>886</v>
      </c>
      <c r="D827">
        <v>11.57</v>
      </c>
      <c r="E827">
        <v>9.61</v>
      </c>
      <c r="F827">
        <v>9.61</v>
      </c>
      <c r="G827" t="s">
        <v>37</v>
      </c>
      <c r="H827" s="87">
        <v>45136</v>
      </c>
      <c r="I827" s="87">
        <v>45141</v>
      </c>
      <c r="L827" s="37">
        <f>IF(G827="NSFC",F827*'Master Pengamatan'!$H$14,F826*'Master Pengamatan'!$H$15)</f>
        <v>104740.74074074074</v>
      </c>
      <c r="M827" s="37">
        <f t="shared" si="26"/>
        <v>104740.74074074074</v>
      </c>
      <c r="O827" t="str">
        <f t="shared" si="25"/>
        <v>PG3NSSC0723</v>
      </c>
    </row>
    <row r="828" spans="2:15" x14ac:dyDescent="0.35">
      <c r="B828" s="85" t="s">
        <v>40</v>
      </c>
      <c r="C828" s="86" t="s">
        <v>887</v>
      </c>
      <c r="D828">
        <v>14.96</v>
      </c>
      <c r="E828">
        <v>12.34</v>
      </c>
      <c r="F828">
        <v>12.34</v>
      </c>
      <c r="G828" t="s">
        <v>37</v>
      </c>
      <c r="H828" s="87">
        <v>45139</v>
      </c>
      <c r="I828" s="87">
        <v>45144</v>
      </c>
      <c r="L828" s="37">
        <f>IF(G828="NSFC",F828*'Master Pengamatan'!$H$14,F827*'Master Pengamatan'!$H$15)</f>
        <v>287588.14814814815</v>
      </c>
      <c r="M828" s="37">
        <f t="shared" si="26"/>
        <v>287588.14814814815</v>
      </c>
      <c r="O828" t="str">
        <f t="shared" si="25"/>
        <v>PG3NSSC0823</v>
      </c>
    </row>
    <row r="829" spans="2:15" x14ac:dyDescent="0.35">
      <c r="B829" s="85" t="s">
        <v>40</v>
      </c>
      <c r="C829" s="86" t="s">
        <v>888</v>
      </c>
      <c r="D829">
        <v>11.83</v>
      </c>
      <c r="E829">
        <v>9.1</v>
      </c>
      <c r="F829">
        <v>9.1</v>
      </c>
      <c r="G829" t="s">
        <v>37</v>
      </c>
      <c r="H829" s="87">
        <v>45140</v>
      </c>
      <c r="I829" s="87">
        <v>45145</v>
      </c>
      <c r="L829" s="37">
        <f>IF(G829="NSFC",F829*'Master Pengamatan'!$H$14,F828*'Master Pengamatan'!$H$15)</f>
        <v>369285.92592592596</v>
      </c>
      <c r="M829" s="37">
        <f t="shared" si="26"/>
        <v>369285.92592592596</v>
      </c>
      <c r="O829" t="str">
        <f t="shared" si="25"/>
        <v>PG3NSSC0823</v>
      </c>
    </row>
    <row r="830" spans="2:15" x14ac:dyDescent="0.35">
      <c r="B830" s="85" t="s">
        <v>40</v>
      </c>
      <c r="C830" s="86" t="s">
        <v>889</v>
      </c>
      <c r="D830">
        <v>10.67</v>
      </c>
      <c r="E830">
        <v>8.77</v>
      </c>
      <c r="F830">
        <v>8.77</v>
      </c>
      <c r="G830" t="s">
        <v>37</v>
      </c>
      <c r="H830" s="87">
        <v>45140</v>
      </c>
      <c r="I830" s="87">
        <v>45145</v>
      </c>
      <c r="L830" s="37">
        <f>IF(G830="NSFC",F830*'Master Pengamatan'!$H$14,F829*'Master Pengamatan'!$H$15)</f>
        <v>272325.9259259259</v>
      </c>
      <c r="M830" s="37">
        <f t="shared" si="26"/>
        <v>272325.9259259259</v>
      </c>
      <c r="O830" t="str">
        <f t="shared" si="25"/>
        <v>PG3NSSC0823</v>
      </c>
    </row>
    <row r="831" spans="2:15" x14ac:dyDescent="0.35">
      <c r="B831" s="85" t="s">
        <v>40</v>
      </c>
      <c r="C831" s="86" t="s">
        <v>890</v>
      </c>
      <c r="D831">
        <v>9.5</v>
      </c>
      <c r="E831">
        <v>7.63</v>
      </c>
      <c r="F831">
        <v>7.63</v>
      </c>
      <c r="G831" t="s">
        <v>37</v>
      </c>
      <c r="H831" s="87">
        <v>45140</v>
      </c>
      <c r="I831" s="87">
        <v>45145</v>
      </c>
      <c r="L831" s="37">
        <f>IF(G831="NSFC",F831*'Master Pengamatan'!$H$14,F830*'Master Pengamatan'!$H$15)</f>
        <v>262450.37037037039</v>
      </c>
      <c r="M831" s="37">
        <f t="shared" si="26"/>
        <v>262450.37037037039</v>
      </c>
      <c r="O831" t="str">
        <f t="shared" si="25"/>
        <v>PG3NSSC0823</v>
      </c>
    </row>
    <row r="832" spans="2:15" x14ac:dyDescent="0.35">
      <c r="B832" s="85" t="s">
        <v>40</v>
      </c>
      <c r="C832" s="86" t="s">
        <v>891</v>
      </c>
      <c r="D832">
        <v>10.57</v>
      </c>
      <c r="E832">
        <v>8.51</v>
      </c>
      <c r="F832">
        <v>8.51</v>
      </c>
      <c r="G832" t="s">
        <v>34</v>
      </c>
      <c r="H832" s="87">
        <v>45142</v>
      </c>
      <c r="I832" s="87">
        <v>45147</v>
      </c>
      <c r="L832" s="37">
        <f>IF(G832="NSFC",F832*'Master Pengamatan'!$H$14,F831*'Master Pengamatan'!$H$15)</f>
        <v>552362.03703703708</v>
      </c>
      <c r="M832" s="37">
        <f t="shared" si="26"/>
        <v>552362.03703703708</v>
      </c>
      <c r="O832" t="str">
        <f t="shared" si="25"/>
        <v>PG3NSFC0823</v>
      </c>
    </row>
    <row r="833" spans="2:15" x14ac:dyDescent="0.35">
      <c r="B833" s="85" t="s">
        <v>40</v>
      </c>
      <c r="C833" s="86" t="s">
        <v>892</v>
      </c>
      <c r="D833">
        <v>8.9499999999999993</v>
      </c>
      <c r="E833">
        <v>7.14</v>
      </c>
      <c r="F833">
        <v>7.14</v>
      </c>
      <c r="G833" t="s">
        <v>34</v>
      </c>
      <c r="H833" s="87">
        <v>45142</v>
      </c>
      <c r="I833" s="87">
        <v>45147</v>
      </c>
      <c r="L833" s="37">
        <f>IF(G833="NSFC",F833*'Master Pengamatan'!$H$14,F832*'Master Pengamatan'!$H$15)</f>
        <v>463438.88888888893</v>
      </c>
      <c r="M833" s="37">
        <f t="shared" si="26"/>
        <v>463438.88888888893</v>
      </c>
      <c r="O833" t="str">
        <f t="shared" si="25"/>
        <v>PG3NSFC0823</v>
      </c>
    </row>
    <row r="834" spans="2:15" x14ac:dyDescent="0.35">
      <c r="B834" s="85" t="s">
        <v>40</v>
      </c>
      <c r="C834" s="86" t="s">
        <v>893</v>
      </c>
      <c r="D834">
        <v>9.09</v>
      </c>
      <c r="E834">
        <v>7.33</v>
      </c>
      <c r="F834">
        <v>7.33</v>
      </c>
      <c r="G834" t="s">
        <v>37</v>
      </c>
      <c r="H834" s="87">
        <v>45142</v>
      </c>
      <c r="I834" s="87">
        <v>45147</v>
      </c>
      <c r="L834" s="37">
        <f>IF(G834="NSFC",F834*'Master Pengamatan'!$H$14,F833*'Master Pengamatan'!$H$15)</f>
        <v>213671.11111111109</v>
      </c>
      <c r="M834" s="37">
        <f t="shared" si="26"/>
        <v>213671.11111111109</v>
      </c>
      <c r="O834" t="str">
        <f t="shared" si="25"/>
        <v>PG3NSSC0823</v>
      </c>
    </row>
    <row r="835" spans="2:15" x14ac:dyDescent="0.35">
      <c r="B835" s="85" t="s">
        <v>40</v>
      </c>
      <c r="C835" s="86" t="s">
        <v>894</v>
      </c>
      <c r="D835">
        <v>8.94</v>
      </c>
      <c r="E835">
        <v>7.25</v>
      </c>
      <c r="F835">
        <v>7.25</v>
      </c>
      <c r="G835" t="s">
        <v>37</v>
      </c>
      <c r="H835" s="87">
        <v>45142</v>
      </c>
      <c r="I835" s="87">
        <v>45147</v>
      </c>
      <c r="L835" s="37">
        <f>IF(G835="NSFC",F835*'Master Pengamatan'!$H$14,F834*'Master Pengamatan'!$H$15)</f>
        <v>219357.03703703705</v>
      </c>
      <c r="M835" s="37">
        <f t="shared" si="26"/>
        <v>219357.03703703705</v>
      </c>
      <c r="O835" t="str">
        <f t="shared" si="25"/>
        <v>PG3NSSC0823</v>
      </c>
    </row>
    <row r="836" spans="2:15" x14ac:dyDescent="0.35">
      <c r="B836" s="85" t="s">
        <v>40</v>
      </c>
      <c r="C836" s="86" t="s">
        <v>895</v>
      </c>
      <c r="D836">
        <v>9.9600000000000009</v>
      </c>
      <c r="E836">
        <v>8.26</v>
      </c>
      <c r="F836">
        <v>8.26</v>
      </c>
      <c r="G836" t="s">
        <v>34</v>
      </c>
      <c r="H836" s="87">
        <v>45143</v>
      </c>
      <c r="I836" s="87">
        <v>45148</v>
      </c>
      <c r="L836" s="37">
        <f>IF(G836="NSFC",F836*'Master Pengamatan'!$H$14,F835*'Master Pengamatan'!$H$15)</f>
        <v>536135.18518518528</v>
      </c>
      <c r="M836" s="37">
        <f t="shared" si="26"/>
        <v>536135.18518518528</v>
      </c>
      <c r="O836" t="str">
        <f t="shared" si="25"/>
        <v>PG3NSFC0823</v>
      </c>
    </row>
    <row r="837" spans="2:15" x14ac:dyDescent="0.35">
      <c r="B837" s="85" t="s">
        <v>40</v>
      </c>
      <c r="C837" s="86" t="s">
        <v>896</v>
      </c>
      <c r="D837">
        <v>7.24</v>
      </c>
      <c r="E837">
        <v>5.71</v>
      </c>
      <c r="F837">
        <v>5.71</v>
      </c>
      <c r="G837" t="s">
        <v>34</v>
      </c>
      <c r="H837" s="87">
        <v>45146</v>
      </c>
      <c r="I837" s="87">
        <v>45151</v>
      </c>
      <c r="L837" s="37">
        <f>IF(G837="NSFC",F837*'Master Pengamatan'!$H$14,F836*'Master Pengamatan'!$H$15)</f>
        <v>370621.29629629635</v>
      </c>
      <c r="M837" s="37">
        <f t="shared" si="26"/>
        <v>370621.29629629635</v>
      </c>
      <c r="O837" t="str">
        <f t="shared" si="25"/>
        <v>PG3NSFC0823</v>
      </c>
    </row>
    <row r="838" spans="2:15" x14ac:dyDescent="0.35">
      <c r="B838" s="85" t="s">
        <v>40</v>
      </c>
      <c r="C838" s="86" t="s">
        <v>897</v>
      </c>
      <c r="D838">
        <v>13.28</v>
      </c>
      <c r="E838">
        <v>10.36</v>
      </c>
      <c r="F838">
        <v>10.36</v>
      </c>
      <c r="G838" t="s">
        <v>34</v>
      </c>
      <c r="H838" s="87">
        <v>45146</v>
      </c>
      <c r="I838" s="87">
        <v>45151</v>
      </c>
      <c r="L838" s="37">
        <f>IF(G838="NSFC",F838*'Master Pengamatan'!$H$14,F837*'Master Pengamatan'!$H$15)</f>
        <v>672440.74074074079</v>
      </c>
      <c r="M838" s="37">
        <f t="shared" si="26"/>
        <v>672440.74074074079</v>
      </c>
      <c r="O838" t="str">
        <f t="shared" si="25"/>
        <v>PG3NSFC0823</v>
      </c>
    </row>
    <row r="839" spans="2:15" x14ac:dyDescent="0.35">
      <c r="B839" s="85" t="s">
        <v>40</v>
      </c>
      <c r="C839" s="86" t="s">
        <v>898</v>
      </c>
      <c r="D839">
        <v>14.28</v>
      </c>
      <c r="E839">
        <v>11.65</v>
      </c>
      <c r="F839">
        <v>11.65</v>
      </c>
      <c r="G839" t="s">
        <v>37</v>
      </c>
      <c r="H839" s="87">
        <v>45146</v>
      </c>
      <c r="I839" s="87">
        <v>45151</v>
      </c>
      <c r="L839" s="37">
        <f>IF(G839="NSFC",F839*'Master Pengamatan'!$H$14,F838*'Master Pengamatan'!$H$15)</f>
        <v>310032.59259259258</v>
      </c>
      <c r="M839" s="37">
        <f t="shared" si="26"/>
        <v>310032.59259259258</v>
      </c>
      <c r="O839" t="str">
        <f t="shared" ref="O839:O902" si="27">B839&amp;G839&amp;TEXT(H839,"mmyy")</f>
        <v>PG3NSSC0823</v>
      </c>
    </row>
    <row r="840" spans="2:15" x14ac:dyDescent="0.35">
      <c r="B840" s="85" t="s">
        <v>40</v>
      </c>
      <c r="C840" s="86" t="s">
        <v>899</v>
      </c>
      <c r="D840">
        <v>11.69</v>
      </c>
      <c r="E840">
        <v>9.15</v>
      </c>
      <c r="F840">
        <v>9.15</v>
      </c>
      <c r="G840" t="s">
        <v>34</v>
      </c>
      <c r="H840" s="87">
        <v>45148</v>
      </c>
      <c r="I840" s="87">
        <v>45153</v>
      </c>
      <c r="L840" s="37">
        <f>IF(G840="NSFC",F840*'Master Pengamatan'!$H$14,F839*'Master Pengamatan'!$H$15)</f>
        <v>593902.77777777787</v>
      </c>
      <c r="M840" s="37">
        <f t="shared" si="26"/>
        <v>593902.77777777787</v>
      </c>
      <c r="O840" t="str">
        <f t="shared" si="27"/>
        <v>PG3NSFC0823</v>
      </c>
    </row>
    <row r="841" spans="2:15" x14ac:dyDescent="0.35">
      <c r="B841" s="85" t="s">
        <v>40</v>
      </c>
      <c r="C841" s="86" t="s">
        <v>900</v>
      </c>
      <c r="D841">
        <v>6.4</v>
      </c>
      <c r="E841">
        <v>5.2</v>
      </c>
      <c r="F841">
        <v>5.2</v>
      </c>
      <c r="G841" t="s">
        <v>34</v>
      </c>
      <c r="H841" s="87">
        <v>45149</v>
      </c>
      <c r="I841" s="87">
        <v>45154</v>
      </c>
      <c r="L841" s="37">
        <f>IF(G841="NSFC",F841*'Master Pengamatan'!$H$14,F840*'Master Pengamatan'!$H$15)</f>
        <v>337518.5185185186</v>
      </c>
      <c r="M841" s="37">
        <f t="shared" si="26"/>
        <v>337518.5185185186</v>
      </c>
      <c r="O841" t="str">
        <f t="shared" si="27"/>
        <v>PG3NSFC0823</v>
      </c>
    </row>
    <row r="842" spans="2:15" x14ac:dyDescent="0.35">
      <c r="B842" s="85" t="s">
        <v>40</v>
      </c>
      <c r="C842" s="86" t="s">
        <v>901</v>
      </c>
      <c r="D842">
        <v>6.54</v>
      </c>
      <c r="E842">
        <v>5.27</v>
      </c>
      <c r="F842">
        <v>5.27</v>
      </c>
      <c r="G842" t="s">
        <v>34</v>
      </c>
      <c r="H842" s="87">
        <v>45149</v>
      </c>
      <c r="I842" s="87">
        <v>45154</v>
      </c>
      <c r="L842" s="37">
        <f>IF(G842="NSFC",F842*'Master Pengamatan'!$H$14,F841*'Master Pengamatan'!$H$15)</f>
        <v>342062.03703703708</v>
      </c>
      <c r="M842" s="37">
        <f t="shared" si="26"/>
        <v>342062.03703703708</v>
      </c>
      <c r="O842" t="str">
        <f t="shared" si="27"/>
        <v>PG3NSFC0823</v>
      </c>
    </row>
    <row r="843" spans="2:15" x14ac:dyDescent="0.35">
      <c r="B843" s="85" t="s">
        <v>40</v>
      </c>
      <c r="C843" s="86" t="s">
        <v>902</v>
      </c>
      <c r="D843">
        <v>11.93</v>
      </c>
      <c r="E843">
        <v>9.58</v>
      </c>
      <c r="F843">
        <v>9.48</v>
      </c>
      <c r="G843" t="s">
        <v>34</v>
      </c>
      <c r="H843" s="87">
        <v>45151</v>
      </c>
      <c r="I843" s="87">
        <v>45156</v>
      </c>
      <c r="L843" s="37">
        <f>IF(G843="NSFC",F843*'Master Pengamatan'!$H$14,F842*'Master Pengamatan'!$H$15)</f>
        <v>615322.22222222236</v>
      </c>
      <c r="M843" s="37">
        <f t="shared" si="26"/>
        <v>615322.22222222236</v>
      </c>
      <c r="O843" t="str">
        <f t="shared" si="27"/>
        <v>PG3NSFC0823</v>
      </c>
    </row>
    <row r="844" spans="2:15" x14ac:dyDescent="0.35">
      <c r="B844" s="85" t="s">
        <v>40</v>
      </c>
      <c r="C844" s="86" t="s">
        <v>903</v>
      </c>
      <c r="D844">
        <v>8.0299999999999994</v>
      </c>
      <c r="E844">
        <v>6.54</v>
      </c>
      <c r="F844">
        <v>6.54</v>
      </c>
      <c r="G844" t="s">
        <v>37</v>
      </c>
      <c r="H844" s="87">
        <v>45153</v>
      </c>
      <c r="I844" s="87">
        <v>45158</v>
      </c>
      <c r="L844" s="37">
        <f>IF(G844="NSFC",F844*'Master Pengamatan'!$H$14,F843*'Master Pengamatan'!$H$15)</f>
        <v>283697.77777777781</v>
      </c>
      <c r="M844" s="37">
        <f t="shared" si="26"/>
        <v>283697.77777777781</v>
      </c>
      <c r="O844" t="str">
        <f t="shared" si="27"/>
        <v>PG3NSSC0823</v>
      </c>
    </row>
    <row r="845" spans="2:15" x14ac:dyDescent="0.35">
      <c r="B845" s="85" t="s">
        <v>40</v>
      </c>
      <c r="C845" s="86" t="s">
        <v>904</v>
      </c>
      <c r="D845">
        <v>15.83</v>
      </c>
      <c r="E845">
        <v>12.76</v>
      </c>
      <c r="F845">
        <v>12.76</v>
      </c>
      <c r="G845" t="s">
        <v>37</v>
      </c>
      <c r="H845" s="87">
        <v>45153</v>
      </c>
      <c r="I845" s="87">
        <v>45158</v>
      </c>
      <c r="L845" s="37">
        <f>IF(G845="NSFC",F845*'Master Pengamatan'!$H$14,F844*'Master Pengamatan'!$H$15)</f>
        <v>195715.55555555556</v>
      </c>
      <c r="M845" s="37">
        <f t="shared" si="26"/>
        <v>195715.55555555556</v>
      </c>
      <c r="O845" t="str">
        <f t="shared" si="27"/>
        <v>PG3NSSC0823</v>
      </c>
    </row>
    <row r="846" spans="2:15" x14ac:dyDescent="0.35">
      <c r="B846" s="85" t="s">
        <v>40</v>
      </c>
      <c r="C846" s="86" t="s">
        <v>905</v>
      </c>
      <c r="D846">
        <v>8.92</v>
      </c>
      <c r="E846">
        <v>6.94</v>
      </c>
      <c r="F846">
        <v>6.86</v>
      </c>
      <c r="G846" t="s">
        <v>34</v>
      </c>
      <c r="H846" s="87">
        <v>45153</v>
      </c>
      <c r="I846" s="87">
        <v>45158</v>
      </c>
      <c r="L846" s="37">
        <f>IF(G846="NSFC",F846*'Master Pengamatan'!$H$14,F845*'Master Pengamatan'!$H$15)</f>
        <v>445264.81481481489</v>
      </c>
      <c r="M846" s="37">
        <f t="shared" ref="M846:M909" si="28">SUM(J846:L846)</f>
        <v>445264.81481481489</v>
      </c>
      <c r="O846" t="str">
        <f t="shared" si="27"/>
        <v>PG3NSFC0823</v>
      </c>
    </row>
    <row r="847" spans="2:15" x14ac:dyDescent="0.35">
      <c r="B847" s="85" t="s">
        <v>40</v>
      </c>
      <c r="C847" s="86" t="s">
        <v>906</v>
      </c>
      <c r="D847">
        <v>12.56</v>
      </c>
      <c r="E847">
        <v>10.31</v>
      </c>
      <c r="F847">
        <v>10.31</v>
      </c>
      <c r="G847" t="s">
        <v>37</v>
      </c>
      <c r="H847" s="87">
        <v>45155</v>
      </c>
      <c r="I847" s="87">
        <v>45160</v>
      </c>
      <c r="L847" s="37">
        <f>IF(G847="NSFC",F847*'Master Pengamatan'!$H$14,F846*'Master Pengamatan'!$H$15)</f>
        <v>205291.85185185188</v>
      </c>
      <c r="M847" s="37">
        <f t="shared" si="28"/>
        <v>205291.85185185188</v>
      </c>
      <c r="O847" t="str">
        <f t="shared" si="27"/>
        <v>PG3NSSC0823</v>
      </c>
    </row>
    <row r="848" spans="2:15" x14ac:dyDescent="0.35">
      <c r="B848" s="85" t="s">
        <v>40</v>
      </c>
      <c r="C848" s="86" t="s">
        <v>907</v>
      </c>
      <c r="D848">
        <v>6.34</v>
      </c>
      <c r="E848">
        <v>5.14</v>
      </c>
      <c r="F848">
        <v>5.14</v>
      </c>
      <c r="G848" t="s">
        <v>37</v>
      </c>
      <c r="H848" s="87">
        <v>45155</v>
      </c>
      <c r="I848" s="87">
        <v>45160</v>
      </c>
      <c r="L848" s="37">
        <f>IF(G848="NSFC",F848*'Master Pengamatan'!$H$14,F847*'Master Pengamatan'!$H$15)</f>
        <v>308536.29629629635</v>
      </c>
      <c r="M848" s="37">
        <f t="shared" si="28"/>
        <v>308536.29629629635</v>
      </c>
      <c r="O848" t="str">
        <f t="shared" si="27"/>
        <v>PG3NSSC0823</v>
      </c>
    </row>
    <row r="849" spans="2:15" x14ac:dyDescent="0.35">
      <c r="B849" s="85" t="s">
        <v>40</v>
      </c>
      <c r="C849" s="86" t="s">
        <v>908</v>
      </c>
      <c r="D849">
        <v>13.77</v>
      </c>
      <c r="E849">
        <v>11.43</v>
      </c>
      <c r="F849">
        <v>11.43</v>
      </c>
      <c r="G849" t="s">
        <v>37</v>
      </c>
      <c r="H849" s="87">
        <v>45156</v>
      </c>
      <c r="I849" s="87">
        <v>45161</v>
      </c>
      <c r="L849" s="37">
        <f>IF(G849="NSFC",F849*'Master Pengamatan'!$H$14,F848*'Master Pengamatan'!$H$15)</f>
        <v>153819.25925925924</v>
      </c>
      <c r="M849" s="37">
        <f t="shared" si="28"/>
        <v>153819.25925925924</v>
      </c>
      <c r="O849" t="str">
        <f t="shared" si="27"/>
        <v>PG3NSSC0823</v>
      </c>
    </row>
    <row r="850" spans="2:15" x14ac:dyDescent="0.35">
      <c r="B850" s="85" t="s">
        <v>40</v>
      </c>
      <c r="C850" s="86" t="s">
        <v>909</v>
      </c>
      <c r="D850">
        <v>10.52</v>
      </c>
      <c r="E850">
        <v>8.3800000000000008</v>
      </c>
      <c r="F850">
        <v>8.3800000000000008</v>
      </c>
      <c r="G850" t="s">
        <v>34</v>
      </c>
      <c r="H850" s="87">
        <v>45156</v>
      </c>
      <c r="I850" s="87">
        <v>45161</v>
      </c>
      <c r="L850" s="37">
        <f>IF(G850="NSFC",F850*'Master Pengamatan'!$H$14,F849*'Master Pengamatan'!$H$15)</f>
        <v>543924.07407407416</v>
      </c>
      <c r="M850" s="37">
        <f t="shared" si="28"/>
        <v>543924.07407407416</v>
      </c>
      <c r="O850" t="str">
        <f t="shared" si="27"/>
        <v>PG3NSFC0823</v>
      </c>
    </row>
    <row r="851" spans="2:15" x14ac:dyDescent="0.35">
      <c r="B851" s="85" t="s">
        <v>40</v>
      </c>
      <c r="C851" s="86" t="s">
        <v>910</v>
      </c>
      <c r="D851">
        <v>12.31</v>
      </c>
      <c r="E851">
        <v>10.199999999999999</v>
      </c>
      <c r="F851">
        <v>10.199999999999999</v>
      </c>
      <c r="G851" t="s">
        <v>37</v>
      </c>
      <c r="H851" s="87">
        <v>45157</v>
      </c>
      <c r="I851" s="87">
        <v>45162</v>
      </c>
      <c r="L851" s="37">
        <f>IF(G851="NSFC",F851*'Master Pengamatan'!$H$14,F850*'Master Pengamatan'!$H$15)</f>
        <v>250779.2592592593</v>
      </c>
      <c r="M851" s="37">
        <f t="shared" si="28"/>
        <v>250779.2592592593</v>
      </c>
      <c r="O851" t="str">
        <f t="shared" si="27"/>
        <v>PG3NSSC0823</v>
      </c>
    </row>
    <row r="852" spans="2:15" x14ac:dyDescent="0.35">
      <c r="B852" s="85" t="s">
        <v>40</v>
      </c>
      <c r="C852" s="86" t="s">
        <v>911</v>
      </c>
      <c r="D852">
        <v>13.13</v>
      </c>
      <c r="E852">
        <v>10.82</v>
      </c>
      <c r="F852">
        <v>10.82</v>
      </c>
      <c r="G852" t="s">
        <v>37</v>
      </c>
      <c r="H852" s="87">
        <v>45157</v>
      </c>
      <c r="I852" s="87">
        <v>45162</v>
      </c>
      <c r="L852" s="37">
        <f>IF(G852="NSFC",F852*'Master Pengamatan'!$H$14,F851*'Master Pengamatan'!$H$15)</f>
        <v>305244.44444444444</v>
      </c>
      <c r="M852" s="37">
        <f t="shared" si="28"/>
        <v>305244.44444444444</v>
      </c>
      <c r="O852" t="str">
        <f t="shared" si="27"/>
        <v>PG3NSSC0823</v>
      </c>
    </row>
    <row r="853" spans="2:15" x14ac:dyDescent="0.35">
      <c r="B853" s="85" t="s">
        <v>40</v>
      </c>
      <c r="C853" s="86" t="s">
        <v>912</v>
      </c>
      <c r="D853">
        <v>19.09</v>
      </c>
      <c r="E853">
        <v>15.42</v>
      </c>
      <c r="F853">
        <v>15.42</v>
      </c>
      <c r="G853" t="s">
        <v>34</v>
      </c>
      <c r="H853" s="87">
        <v>45160</v>
      </c>
      <c r="I853" s="87">
        <v>45165</v>
      </c>
      <c r="L853" s="37">
        <f>IF(G853="NSFC",F853*'Master Pengamatan'!$H$14,F852*'Master Pengamatan'!$H$15)</f>
        <v>1000872.2222222224</v>
      </c>
      <c r="M853" s="37">
        <f t="shared" si="28"/>
        <v>1000872.2222222224</v>
      </c>
      <c r="O853" t="str">
        <f t="shared" si="27"/>
        <v>PG3NSFC0823</v>
      </c>
    </row>
    <row r="854" spans="2:15" x14ac:dyDescent="0.35">
      <c r="B854" s="85" t="s">
        <v>40</v>
      </c>
      <c r="C854" s="86" t="s">
        <v>913</v>
      </c>
      <c r="D854">
        <v>9.42</v>
      </c>
      <c r="E854">
        <v>7.76</v>
      </c>
      <c r="F854">
        <v>7.76</v>
      </c>
      <c r="G854" t="s">
        <v>37</v>
      </c>
      <c r="H854" s="87">
        <v>45160</v>
      </c>
      <c r="I854" s="87">
        <v>45165</v>
      </c>
      <c r="L854" s="37">
        <f>IF(G854="NSFC",F854*'Master Pengamatan'!$H$14,F853*'Master Pengamatan'!$H$15)</f>
        <v>461457.77777777781</v>
      </c>
      <c r="M854" s="37">
        <f t="shared" si="28"/>
        <v>461457.77777777781</v>
      </c>
      <c r="O854" t="str">
        <f t="shared" si="27"/>
        <v>PG3NSSC0823</v>
      </c>
    </row>
    <row r="855" spans="2:15" x14ac:dyDescent="0.35">
      <c r="B855" s="85" t="s">
        <v>40</v>
      </c>
      <c r="C855" s="86" t="s">
        <v>914</v>
      </c>
      <c r="D855">
        <v>7.8</v>
      </c>
      <c r="E855">
        <v>6.33</v>
      </c>
      <c r="F855">
        <v>6.33</v>
      </c>
      <c r="G855" t="s">
        <v>34</v>
      </c>
      <c r="H855" s="87">
        <v>45162</v>
      </c>
      <c r="I855" s="87">
        <v>45167</v>
      </c>
      <c r="L855" s="37">
        <f>IF(G855="NSFC",F855*'Master Pengamatan'!$H$14,F854*'Master Pengamatan'!$H$15)</f>
        <v>410863.88888888893</v>
      </c>
      <c r="M855" s="37">
        <f t="shared" si="28"/>
        <v>410863.88888888893</v>
      </c>
      <c r="O855" t="str">
        <f t="shared" si="27"/>
        <v>PG3NSFC0823</v>
      </c>
    </row>
    <row r="856" spans="2:15" x14ac:dyDescent="0.35">
      <c r="B856" s="85" t="s">
        <v>40</v>
      </c>
      <c r="C856" s="86" t="s">
        <v>915</v>
      </c>
      <c r="D856">
        <v>17.57</v>
      </c>
      <c r="E856">
        <v>14.05</v>
      </c>
      <c r="F856">
        <v>14.05</v>
      </c>
      <c r="G856" t="s">
        <v>37</v>
      </c>
      <c r="H856" s="87">
        <v>45162</v>
      </c>
      <c r="I856" s="87">
        <v>45167</v>
      </c>
      <c r="L856" s="37">
        <f>IF(G856="NSFC",F856*'Master Pengamatan'!$H$14,F855*'Master Pengamatan'!$H$15)</f>
        <v>189431.11111111112</v>
      </c>
      <c r="M856" s="37">
        <f t="shared" si="28"/>
        <v>189431.11111111112</v>
      </c>
      <c r="O856" t="str">
        <f t="shared" si="27"/>
        <v>PG3NSSC0823</v>
      </c>
    </row>
    <row r="857" spans="2:15" x14ac:dyDescent="0.35">
      <c r="B857" s="85" t="s">
        <v>40</v>
      </c>
      <c r="C857" s="86" t="s">
        <v>916</v>
      </c>
      <c r="D857">
        <v>4.53</v>
      </c>
      <c r="E857">
        <v>3.64</v>
      </c>
      <c r="F857">
        <v>3.64</v>
      </c>
      <c r="G857" t="s">
        <v>34</v>
      </c>
      <c r="H857" s="87">
        <v>45164</v>
      </c>
      <c r="I857" s="87">
        <v>45169</v>
      </c>
      <c r="L857" s="37">
        <f>IF(G857="NSFC",F857*'Master Pengamatan'!$H$14,F856*'Master Pengamatan'!$H$15)</f>
        <v>236262.96296296301</v>
      </c>
      <c r="M857" s="37">
        <f t="shared" si="28"/>
        <v>236262.96296296301</v>
      </c>
      <c r="O857" t="str">
        <f t="shared" si="27"/>
        <v>PG3NSFC0823</v>
      </c>
    </row>
    <row r="858" spans="2:15" x14ac:dyDescent="0.35">
      <c r="B858" s="85" t="s">
        <v>40</v>
      </c>
      <c r="C858" s="86" t="s">
        <v>917</v>
      </c>
      <c r="D858">
        <v>12.84</v>
      </c>
      <c r="E858">
        <v>10.26</v>
      </c>
      <c r="F858">
        <v>10.26</v>
      </c>
      <c r="G858" t="s">
        <v>34</v>
      </c>
      <c r="H858" s="87">
        <v>45165</v>
      </c>
      <c r="I858" s="87">
        <v>45170</v>
      </c>
      <c r="L858" s="37">
        <f>IF(G858="NSFC",F858*'Master Pengamatan'!$H$14,F857*'Master Pengamatan'!$H$15)</f>
        <v>665950.00000000012</v>
      </c>
      <c r="M858" s="37">
        <f t="shared" si="28"/>
        <v>665950.00000000012</v>
      </c>
      <c r="O858" t="str">
        <f t="shared" si="27"/>
        <v>PG3NSFC0823</v>
      </c>
    </row>
    <row r="859" spans="2:15" x14ac:dyDescent="0.35">
      <c r="B859" s="85" t="s">
        <v>40</v>
      </c>
      <c r="C859" s="86" t="s">
        <v>918</v>
      </c>
      <c r="D859">
        <v>19.940000000000001</v>
      </c>
      <c r="E859">
        <v>16.41</v>
      </c>
      <c r="F859">
        <v>16.41</v>
      </c>
      <c r="G859" t="s">
        <v>37</v>
      </c>
      <c r="H859" s="87">
        <v>45168</v>
      </c>
      <c r="I859" s="87">
        <v>45173</v>
      </c>
      <c r="L859" s="37">
        <f>IF(G859="NSFC",F859*'Master Pengamatan'!$H$14,F858*'Master Pengamatan'!$H$15)</f>
        <v>307040</v>
      </c>
      <c r="M859" s="37">
        <f t="shared" si="28"/>
        <v>307040</v>
      </c>
      <c r="O859" t="str">
        <f t="shared" si="27"/>
        <v>PG3NSSC0823</v>
      </c>
    </row>
    <row r="860" spans="2:15" x14ac:dyDescent="0.35">
      <c r="B860" s="85" t="s">
        <v>40</v>
      </c>
      <c r="C860" s="86" t="s">
        <v>919</v>
      </c>
      <c r="D860">
        <v>15.22</v>
      </c>
      <c r="E860">
        <v>12.29</v>
      </c>
      <c r="F860">
        <v>12.29</v>
      </c>
      <c r="G860" t="s">
        <v>34</v>
      </c>
      <c r="H860" s="87">
        <v>45169</v>
      </c>
      <c r="I860" s="87">
        <v>45174</v>
      </c>
      <c r="L860" s="37">
        <f>IF(G860="NSFC",F860*'Master Pengamatan'!$H$14,F859*'Master Pengamatan'!$H$15)</f>
        <v>797712.03703703708</v>
      </c>
      <c r="M860" s="37">
        <f t="shared" si="28"/>
        <v>797712.03703703708</v>
      </c>
      <c r="O860" t="str">
        <f t="shared" si="27"/>
        <v>PG3NSFC0823</v>
      </c>
    </row>
    <row r="861" spans="2:15" x14ac:dyDescent="0.35">
      <c r="B861" s="85" t="s">
        <v>40</v>
      </c>
      <c r="C861" s="86" t="s">
        <v>920</v>
      </c>
      <c r="D861">
        <v>11.57</v>
      </c>
      <c r="E861">
        <v>9.32</v>
      </c>
      <c r="F861">
        <v>9.32</v>
      </c>
      <c r="G861" t="s">
        <v>37</v>
      </c>
      <c r="H861" s="87">
        <v>45169</v>
      </c>
      <c r="I861" s="87">
        <v>45174</v>
      </c>
      <c r="L861" s="37">
        <f>IF(G861="NSFC",F861*'Master Pengamatan'!$H$14,F860*'Master Pengamatan'!$H$15)</f>
        <v>367789.62962962961</v>
      </c>
      <c r="M861" s="37">
        <f t="shared" si="28"/>
        <v>367789.62962962961</v>
      </c>
      <c r="O861" t="str">
        <f t="shared" si="27"/>
        <v>PG3NSSC0823</v>
      </c>
    </row>
    <row r="862" spans="2:15" x14ac:dyDescent="0.35">
      <c r="B862" s="85" t="s">
        <v>40</v>
      </c>
      <c r="C862" s="86" t="s">
        <v>921</v>
      </c>
      <c r="D862">
        <v>7.83</v>
      </c>
      <c r="E862">
        <v>6.54</v>
      </c>
      <c r="F862">
        <v>6.54</v>
      </c>
      <c r="G862" t="s">
        <v>37</v>
      </c>
      <c r="H862" s="87">
        <v>45172</v>
      </c>
      <c r="I862" s="87">
        <v>45177</v>
      </c>
      <c r="L862" s="37">
        <f>IF(G862="NSFC",F862*'Master Pengamatan'!$H$14,F861*'Master Pengamatan'!$H$15)</f>
        <v>278909.62962962966</v>
      </c>
      <c r="M862" s="37">
        <f t="shared" si="28"/>
        <v>278909.62962962966</v>
      </c>
      <c r="O862" t="str">
        <f t="shared" si="27"/>
        <v>PG3NSSC0923</v>
      </c>
    </row>
    <row r="863" spans="2:15" x14ac:dyDescent="0.35">
      <c r="B863" s="85" t="s">
        <v>40</v>
      </c>
      <c r="C863" s="86" t="s">
        <v>922</v>
      </c>
      <c r="D863">
        <v>9.9600000000000009</v>
      </c>
      <c r="E863">
        <v>8.27</v>
      </c>
      <c r="F863">
        <v>8.27</v>
      </c>
      <c r="G863" t="s">
        <v>37</v>
      </c>
      <c r="H863" s="87">
        <v>45172</v>
      </c>
      <c r="I863" s="87">
        <v>45177</v>
      </c>
      <c r="L863" s="37">
        <f>IF(G863="NSFC",F863*'Master Pengamatan'!$H$14,F862*'Master Pengamatan'!$H$15)</f>
        <v>195715.55555555556</v>
      </c>
      <c r="M863" s="37">
        <f t="shared" si="28"/>
        <v>195715.55555555556</v>
      </c>
      <c r="O863" t="str">
        <f t="shared" si="27"/>
        <v>PG3NSSC0923</v>
      </c>
    </row>
    <row r="864" spans="2:15" x14ac:dyDescent="0.35">
      <c r="B864" s="85" t="s">
        <v>40</v>
      </c>
      <c r="C864" s="86" t="s">
        <v>923</v>
      </c>
      <c r="D864">
        <v>13.36</v>
      </c>
      <c r="E864">
        <v>11</v>
      </c>
      <c r="F864">
        <v>11</v>
      </c>
      <c r="G864" t="s">
        <v>34</v>
      </c>
      <c r="H864" s="87">
        <v>45173</v>
      </c>
      <c r="I864" s="87">
        <v>45178</v>
      </c>
      <c r="L864" s="37">
        <f>IF(G864="NSFC",F864*'Master Pengamatan'!$H$14,F863*'Master Pengamatan'!$H$15)</f>
        <v>713981.48148148158</v>
      </c>
      <c r="M864" s="37">
        <f t="shared" si="28"/>
        <v>713981.48148148158</v>
      </c>
      <c r="O864" t="str">
        <f t="shared" si="27"/>
        <v>PG3NSFC0923</v>
      </c>
    </row>
    <row r="865" spans="2:15" x14ac:dyDescent="0.35">
      <c r="B865" s="85" t="s">
        <v>40</v>
      </c>
      <c r="C865" s="86" t="s">
        <v>924</v>
      </c>
      <c r="D865">
        <v>16.16</v>
      </c>
      <c r="E865">
        <v>12.98</v>
      </c>
      <c r="F865">
        <v>12.98</v>
      </c>
      <c r="G865" t="s">
        <v>34</v>
      </c>
      <c r="H865" s="87">
        <v>45174</v>
      </c>
      <c r="I865" s="87">
        <v>45179</v>
      </c>
      <c r="L865" s="37">
        <f>IF(G865="NSFC",F865*'Master Pengamatan'!$H$14,F864*'Master Pengamatan'!$H$15)</f>
        <v>842498.14814814832</v>
      </c>
      <c r="M865" s="37">
        <f t="shared" si="28"/>
        <v>842498.14814814832</v>
      </c>
      <c r="O865" t="str">
        <f t="shared" si="27"/>
        <v>PG3NSFC0923</v>
      </c>
    </row>
    <row r="866" spans="2:15" x14ac:dyDescent="0.35">
      <c r="B866" s="85" t="s">
        <v>40</v>
      </c>
      <c r="C866" s="86" t="s">
        <v>925</v>
      </c>
      <c r="D866">
        <v>11.5</v>
      </c>
      <c r="E866">
        <v>9.41</v>
      </c>
      <c r="F866">
        <v>9.41</v>
      </c>
      <c r="G866" t="s">
        <v>34</v>
      </c>
      <c r="H866" s="87">
        <v>45175</v>
      </c>
      <c r="I866" s="87">
        <v>45180</v>
      </c>
      <c r="L866" s="37">
        <f>IF(G866="NSFC",F866*'Master Pengamatan'!$H$14,F865*'Master Pengamatan'!$H$15)</f>
        <v>610778.70370370382</v>
      </c>
      <c r="M866" s="37">
        <f t="shared" si="28"/>
        <v>610778.70370370382</v>
      </c>
      <c r="O866" t="str">
        <f t="shared" si="27"/>
        <v>PG3NSFC0923</v>
      </c>
    </row>
    <row r="867" spans="2:15" x14ac:dyDescent="0.35">
      <c r="B867" s="85" t="s">
        <v>40</v>
      </c>
      <c r="C867" s="86" t="s">
        <v>926</v>
      </c>
      <c r="D867">
        <v>9.3800000000000008</v>
      </c>
      <c r="E867">
        <v>7.62</v>
      </c>
      <c r="F867">
        <v>7.62</v>
      </c>
      <c r="G867" t="s">
        <v>37</v>
      </c>
      <c r="H867" s="87">
        <v>45176</v>
      </c>
      <c r="I867" s="87">
        <v>45181</v>
      </c>
      <c r="L867" s="37">
        <f>IF(G867="NSFC",F867*'Master Pengamatan'!$H$14,F866*'Master Pengamatan'!$H$15)</f>
        <v>281602.96296296298</v>
      </c>
      <c r="M867" s="37">
        <f t="shared" si="28"/>
        <v>281602.96296296298</v>
      </c>
      <c r="O867" t="str">
        <f t="shared" si="27"/>
        <v>PG3NSSC0923</v>
      </c>
    </row>
    <row r="868" spans="2:15" x14ac:dyDescent="0.35">
      <c r="B868" s="85" t="s">
        <v>40</v>
      </c>
      <c r="C868" s="86" t="s">
        <v>927</v>
      </c>
      <c r="D868">
        <v>14.59</v>
      </c>
      <c r="E868">
        <v>11.24</v>
      </c>
      <c r="F868">
        <v>11.24</v>
      </c>
      <c r="G868" t="s">
        <v>34</v>
      </c>
      <c r="H868" s="87">
        <v>45176</v>
      </c>
      <c r="I868" s="87">
        <v>45181</v>
      </c>
      <c r="L868" s="37">
        <f>IF(G868="NSFC",F868*'Master Pengamatan'!$H$14,F867*'Master Pengamatan'!$H$15)</f>
        <v>729559.25925925933</v>
      </c>
      <c r="M868" s="37">
        <f t="shared" si="28"/>
        <v>729559.25925925933</v>
      </c>
      <c r="O868" t="str">
        <f t="shared" si="27"/>
        <v>PG3NSFC0923</v>
      </c>
    </row>
    <row r="869" spans="2:15" x14ac:dyDescent="0.35">
      <c r="B869" s="85" t="s">
        <v>40</v>
      </c>
      <c r="C869" s="86" t="s">
        <v>928</v>
      </c>
      <c r="D869">
        <v>9.7799999999999994</v>
      </c>
      <c r="E869">
        <v>7.97</v>
      </c>
      <c r="F869">
        <v>7.97</v>
      </c>
      <c r="G869" t="s">
        <v>37</v>
      </c>
      <c r="H869" s="87">
        <v>45176</v>
      </c>
      <c r="I869" s="87">
        <v>45181</v>
      </c>
      <c r="L869" s="37">
        <f>IF(G869="NSFC",F869*'Master Pengamatan'!$H$14,F868*'Master Pengamatan'!$H$15)</f>
        <v>336367.40740740742</v>
      </c>
      <c r="M869" s="37">
        <f t="shared" si="28"/>
        <v>336367.40740740742</v>
      </c>
      <c r="O869" t="str">
        <f t="shared" si="27"/>
        <v>PG3NSSC0923</v>
      </c>
    </row>
    <row r="870" spans="2:15" x14ac:dyDescent="0.35">
      <c r="B870" s="85" t="s">
        <v>40</v>
      </c>
      <c r="C870" s="86" t="s">
        <v>929</v>
      </c>
      <c r="D870">
        <v>14.96</v>
      </c>
      <c r="E870">
        <v>12.05</v>
      </c>
      <c r="F870">
        <v>12.05</v>
      </c>
      <c r="G870" t="s">
        <v>37</v>
      </c>
      <c r="H870" s="87">
        <v>45177</v>
      </c>
      <c r="I870" s="87">
        <v>45182</v>
      </c>
      <c r="L870" s="37">
        <f>IF(G870="NSFC",F870*'Master Pengamatan'!$H$14,F869*'Master Pengamatan'!$H$15)</f>
        <v>238509.62962962964</v>
      </c>
      <c r="M870" s="37">
        <f t="shared" si="28"/>
        <v>238509.62962962964</v>
      </c>
      <c r="O870" t="str">
        <f t="shared" si="27"/>
        <v>PG3NSSC0923</v>
      </c>
    </row>
    <row r="871" spans="2:15" x14ac:dyDescent="0.35">
      <c r="B871" s="85" t="s">
        <v>40</v>
      </c>
      <c r="C871" s="86" t="s">
        <v>930</v>
      </c>
      <c r="D871">
        <v>23.03</v>
      </c>
      <c r="E871">
        <v>18.45</v>
      </c>
      <c r="F871">
        <v>18.45</v>
      </c>
      <c r="G871" t="s">
        <v>34</v>
      </c>
      <c r="H871" s="87">
        <v>45178</v>
      </c>
      <c r="I871" s="87">
        <v>45183</v>
      </c>
      <c r="L871" s="37">
        <f>IF(G871="NSFC",F871*'Master Pengamatan'!$H$14,F870*'Master Pengamatan'!$H$15)</f>
        <v>1197541.6666666667</v>
      </c>
      <c r="M871" s="37">
        <f t="shared" si="28"/>
        <v>1197541.6666666667</v>
      </c>
      <c r="O871" t="str">
        <f t="shared" si="27"/>
        <v>PG3NSFC0923</v>
      </c>
    </row>
    <row r="872" spans="2:15" x14ac:dyDescent="0.35">
      <c r="B872" s="85" t="s">
        <v>40</v>
      </c>
      <c r="C872" s="86" t="s">
        <v>931</v>
      </c>
      <c r="D872">
        <v>7.95</v>
      </c>
      <c r="E872">
        <v>6.39</v>
      </c>
      <c r="F872">
        <v>5.89</v>
      </c>
      <c r="G872" t="s">
        <v>34</v>
      </c>
      <c r="H872" s="87">
        <v>45179</v>
      </c>
      <c r="I872" s="87">
        <v>45184</v>
      </c>
      <c r="L872" s="37">
        <f>IF(G872="NSFC",F872*'Master Pengamatan'!$H$14,F871*'Master Pengamatan'!$H$15)</f>
        <v>382304.62962962966</v>
      </c>
      <c r="M872" s="37">
        <f t="shared" si="28"/>
        <v>382304.62962962966</v>
      </c>
      <c r="O872" t="str">
        <f t="shared" si="27"/>
        <v>PG3NSFC0923</v>
      </c>
    </row>
    <row r="873" spans="2:15" x14ac:dyDescent="0.35">
      <c r="B873" s="85" t="s">
        <v>40</v>
      </c>
      <c r="C873" s="86" t="s">
        <v>932</v>
      </c>
      <c r="D873">
        <v>12.16</v>
      </c>
      <c r="E873">
        <v>10</v>
      </c>
      <c r="F873">
        <v>10</v>
      </c>
      <c r="G873" t="s">
        <v>34</v>
      </c>
      <c r="H873" s="87">
        <v>45180</v>
      </c>
      <c r="I873" s="87">
        <v>45185</v>
      </c>
      <c r="L873" s="37">
        <f>IF(G873="NSFC",F873*'Master Pengamatan'!$H$14,F872*'Master Pengamatan'!$H$15)</f>
        <v>649074.07407407416</v>
      </c>
      <c r="M873" s="37">
        <f t="shared" si="28"/>
        <v>649074.07407407416</v>
      </c>
      <c r="O873" t="str">
        <f t="shared" si="27"/>
        <v>PG3NSFC0923</v>
      </c>
    </row>
    <row r="874" spans="2:15" x14ac:dyDescent="0.35">
      <c r="B874" s="85" t="s">
        <v>40</v>
      </c>
      <c r="C874" s="86" t="s">
        <v>933</v>
      </c>
      <c r="D874">
        <v>10.81</v>
      </c>
      <c r="E874">
        <v>8.77</v>
      </c>
      <c r="F874">
        <v>8.77</v>
      </c>
      <c r="G874" t="s">
        <v>34</v>
      </c>
      <c r="H874" s="87">
        <v>45181</v>
      </c>
      <c r="I874" s="87">
        <v>45186</v>
      </c>
      <c r="L874" s="37">
        <f>IF(G874="NSFC",F874*'Master Pengamatan'!$H$14,F873*'Master Pengamatan'!$H$15)</f>
        <v>569237.96296296304</v>
      </c>
      <c r="M874" s="37">
        <f t="shared" si="28"/>
        <v>569237.96296296304</v>
      </c>
      <c r="O874" t="str">
        <f t="shared" si="27"/>
        <v>PG3NSFC0923</v>
      </c>
    </row>
    <row r="875" spans="2:15" x14ac:dyDescent="0.35">
      <c r="B875" s="85" t="s">
        <v>40</v>
      </c>
      <c r="C875" s="86" t="s">
        <v>934</v>
      </c>
      <c r="D875">
        <v>13.8</v>
      </c>
      <c r="E875">
        <v>11.54</v>
      </c>
      <c r="F875">
        <v>11.54</v>
      </c>
      <c r="G875" t="s">
        <v>37</v>
      </c>
      <c r="H875" s="87">
        <v>45181</v>
      </c>
      <c r="I875" s="87">
        <v>45186</v>
      </c>
      <c r="L875" s="37">
        <f>IF(G875="NSFC",F875*'Master Pengamatan'!$H$14,F874*'Master Pengamatan'!$H$15)</f>
        <v>262450.37037037039</v>
      </c>
      <c r="M875" s="37">
        <f t="shared" si="28"/>
        <v>262450.37037037039</v>
      </c>
      <c r="O875" t="str">
        <f t="shared" si="27"/>
        <v>PG3NSSC0923</v>
      </c>
    </row>
    <row r="876" spans="2:15" x14ac:dyDescent="0.35">
      <c r="B876" s="85" t="s">
        <v>40</v>
      </c>
      <c r="C876" s="86" t="s">
        <v>935</v>
      </c>
      <c r="D876">
        <v>17.71</v>
      </c>
      <c r="E876">
        <v>14.46</v>
      </c>
      <c r="F876">
        <v>14.46</v>
      </c>
      <c r="G876" t="s">
        <v>37</v>
      </c>
      <c r="H876" s="87">
        <v>45184</v>
      </c>
      <c r="I876" s="87">
        <v>45189</v>
      </c>
      <c r="L876" s="37">
        <f>IF(G876="NSFC",F876*'Master Pengamatan'!$H$14,F875*'Master Pengamatan'!$H$15)</f>
        <v>345345.18518518517</v>
      </c>
      <c r="M876" s="37">
        <f t="shared" si="28"/>
        <v>345345.18518518517</v>
      </c>
      <c r="O876" t="str">
        <f t="shared" si="27"/>
        <v>PG3NSSC0923</v>
      </c>
    </row>
    <row r="877" spans="2:15" x14ac:dyDescent="0.35">
      <c r="B877" s="85" t="s">
        <v>40</v>
      </c>
      <c r="C877" s="86" t="s">
        <v>936</v>
      </c>
      <c r="D877">
        <v>14.14</v>
      </c>
      <c r="E877">
        <v>11.49</v>
      </c>
      <c r="F877">
        <v>11.49</v>
      </c>
      <c r="G877" t="s">
        <v>37</v>
      </c>
      <c r="H877" s="87">
        <v>45185</v>
      </c>
      <c r="I877" s="87">
        <v>45190</v>
      </c>
      <c r="L877" s="37">
        <f>IF(G877="NSFC",F877*'Master Pengamatan'!$H$14,F876*'Master Pengamatan'!$H$15)</f>
        <v>432728.88888888893</v>
      </c>
      <c r="M877" s="37">
        <f t="shared" si="28"/>
        <v>432728.88888888893</v>
      </c>
      <c r="O877" t="str">
        <f t="shared" si="27"/>
        <v>PG3NSSC0923</v>
      </c>
    </row>
    <row r="878" spans="2:15" x14ac:dyDescent="0.35">
      <c r="B878" s="85" t="s">
        <v>40</v>
      </c>
      <c r="C878" s="86" t="s">
        <v>937</v>
      </c>
      <c r="D878">
        <v>7.09</v>
      </c>
      <c r="E878">
        <v>5.92</v>
      </c>
      <c r="F878">
        <v>5.92</v>
      </c>
      <c r="G878" t="s">
        <v>37</v>
      </c>
      <c r="H878" s="87">
        <v>45186</v>
      </c>
      <c r="I878" s="87">
        <v>45191</v>
      </c>
      <c r="L878" s="37">
        <f>IF(G878="NSFC",F878*'Master Pengamatan'!$H$14,F877*'Master Pengamatan'!$H$15)</f>
        <v>343848.88888888893</v>
      </c>
      <c r="M878" s="37">
        <f t="shared" si="28"/>
        <v>343848.88888888893</v>
      </c>
      <c r="O878" t="str">
        <f t="shared" si="27"/>
        <v>PG3NSSC0923</v>
      </c>
    </row>
    <row r="879" spans="2:15" x14ac:dyDescent="0.35">
      <c r="B879" s="85" t="s">
        <v>40</v>
      </c>
      <c r="C879" s="86" t="s">
        <v>938</v>
      </c>
      <c r="D879">
        <v>11.64</v>
      </c>
      <c r="E879">
        <v>9.66</v>
      </c>
      <c r="F879">
        <v>9.66</v>
      </c>
      <c r="G879" t="s">
        <v>37</v>
      </c>
      <c r="H879" s="87">
        <v>45186</v>
      </c>
      <c r="I879" s="87">
        <v>45191</v>
      </c>
      <c r="L879" s="37">
        <f>IF(G879="NSFC",F879*'Master Pengamatan'!$H$14,F878*'Master Pengamatan'!$H$15)</f>
        <v>177161.48148148149</v>
      </c>
      <c r="M879" s="37">
        <f t="shared" si="28"/>
        <v>177161.48148148149</v>
      </c>
      <c r="O879" t="str">
        <f t="shared" si="27"/>
        <v>PG3NSSC0923</v>
      </c>
    </row>
    <row r="880" spans="2:15" x14ac:dyDescent="0.35">
      <c r="B880" s="85" t="s">
        <v>40</v>
      </c>
      <c r="C880" s="86" t="s">
        <v>939</v>
      </c>
      <c r="D880">
        <v>18.86</v>
      </c>
      <c r="E880">
        <v>15.38</v>
      </c>
      <c r="F880">
        <v>15.38</v>
      </c>
      <c r="G880" t="s">
        <v>37</v>
      </c>
      <c r="H880" s="87">
        <v>45187</v>
      </c>
      <c r="I880" s="87">
        <v>45192</v>
      </c>
      <c r="L880" s="37">
        <f>IF(G880="NSFC",F880*'Master Pengamatan'!$H$14,F879*'Master Pengamatan'!$H$15)</f>
        <v>289084.44444444444</v>
      </c>
      <c r="M880" s="37">
        <f t="shared" si="28"/>
        <v>289084.44444444444</v>
      </c>
      <c r="O880" t="str">
        <f t="shared" si="27"/>
        <v>PG3NSSC0923</v>
      </c>
    </row>
    <row r="881" spans="2:15" x14ac:dyDescent="0.35">
      <c r="B881" s="85" t="s">
        <v>40</v>
      </c>
      <c r="C881" s="86" t="s">
        <v>940</v>
      </c>
      <c r="D881">
        <v>10.01</v>
      </c>
      <c r="E881">
        <v>7.83</v>
      </c>
      <c r="F881">
        <v>7.83</v>
      </c>
      <c r="G881" t="s">
        <v>37</v>
      </c>
      <c r="H881" s="87">
        <v>45188</v>
      </c>
      <c r="I881" s="87">
        <v>45193</v>
      </c>
      <c r="L881" s="37">
        <f>IF(G881="NSFC",F881*'Master Pengamatan'!$H$14,F880*'Master Pengamatan'!$H$15)</f>
        <v>460260.74074074079</v>
      </c>
      <c r="M881" s="37">
        <f t="shared" si="28"/>
        <v>460260.74074074079</v>
      </c>
      <c r="O881" t="str">
        <f t="shared" si="27"/>
        <v>PG3NSSC0923</v>
      </c>
    </row>
    <row r="882" spans="2:15" x14ac:dyDescent="0.35">
      <c r="B882" s="85" t="s">
        <v>40</v>
      </c>
      <c r="C882" s="86" t="s">
        <v>941</v>
      </c>
      <c r="D882">
        <v>11.25</v>
      </c>
      <c r="E882">
        <v>9.25</v>
      </c>
      <c r="F882">
        <v>9.25</v>
      </c>
      <c r="G882" t="s">
        <v>37</v>
      </c>
      <c r="H882" s="87">
        <v>45188</v>
      </c>
      <c r="I882" s="87">
        <v>45193</v>
      </c>
      <c r="L882" s="37">
        <f>IF(G882="NSFC",F882*'Master Pengamatan'!$H$14,F881*'Master Pengamatan'!$H$15)</f>
        <v>234320</v>
      </c>
      <c r="M882" s="37">
        <f t="shared" si="28"/>
        <v>234320</v>
      </c>
      <c r="O882" t="str">
        <f t="shared" si="27"/>
        <v>PG3NSSC0923</v>
      </c>
    </row>
    <row r="883" spans="2:15" x14ac:dyDescent="0.35">
      <c r="B883" s="85" t="s">
        <v>40</v>
      </c>
      <c r="C883" s="86" t="s">
        <v>942</v>
      </c>
      <c r="D883">
        <v>6.83</v>
      </c>
      <c r="E883">
        <v>5.5</v>
      </c>
      <c r="F883">
        <v>5.5</v>
      </c>
      <c r="G883" t="s">
        <v>34</v>
      </c>
      <c r="H883" s="87">
        <v>45191</v>
      </c>
      <c r="I883" s="87">
        <v>45196</v>
      </c>
      <c r="L883" s="37">
        <f>IF(G883="NSFC",F883*'Master Pengamatan'!$H$14,F882*'Master Pengamatan'!$H$15)</f>
        <v>356990.74074074079</v>
      </c>
      <c r="M883" s="37">
        <f t="shared" si="28"/>
        <v>356990.74074074079</v>
      </c>
      <c r="O883" t="str">
        <f t="shared" si="27"/>
        <v>PG3NSFC0923</v>
      </c>
    </row>
    <row r="884" spans="2:15" x14ac:dyDescent="0.35">
      <c r="B884" s="85" t="s">
        <v>40</v>
      </c>
      <c r="C884" s="86" t="s">
        <v>943</v>
      </c>
      <c r="D884">
        <v>6.99</v>
      </c>
      <c r="E884">
        <v>5.6</v>
      </c>
      <c r="F884">
        <v>5.6</v>
      </c>
      <c r="G884" t="s">
        <v>34</v>
      </c>
      <c r="H884" s="87">
        <v>45192</v>
      </c>
      <c r="I884" s="87">
        <v>45197</v>
      </c>
      <c r="L884" s="37">
        <f>IF(G884="NSFC",F884*'Master Pengamatan'!$H$14,F883*'Master Pengamatan'!$H$15)</f>
        <v>363481.48148148152</v>
      </c>
      <c r="M884" s="37">
        <f t="shared" si="28"/>
        <v>363481.48148148152</v>
      </c>
      <c r="O884" t="str">
        <f t="shared" si="27"/>
        <v>PG3NSFC0923</v>
      </c>
    </row>
    <row r="885" spans="2:15" x14ac:dyDescent="0.35">
      <c r="B885" s="85" t="s">
        <v>40</v>
      </c>
      <c r="C885" s="86" t="s">
        <v>944</v>
      </c>
      <c r="D885">
        <v>16.170000000000002</v>
      </c>
      <c r="E885">
        <v>13.15</v>
      </c>
      <c r="F885">
        <v>13.15</v>
      </c>
      <c r="G885" t="s">
        <v>34</v>
      </c>
      <c r="H885" s="87">
        <v>45194</v>
      </c>
      <c r="I885" s="87">
        <v>45199</v>
      </c>
      <c r="L885" s="37">
        <f>IF(G885="NSFC",F885*'Master Pengamatan'!$H$14,F884*'Master Pengamatan'!$H$15)</f>
        <v>853532.40740740753</v>
      </c>
      <c r="M885" s="37">
        <f t="shared" si="28"/>
        <v>853532.40740740753</v>
      </c>
      <c r="O885" t="str">
        <f t="shared" si="27"/>
        <v>PG3NSFC0923</v>
      </c>
    </row>
    <row r="886" spans="2:15" x14ac:dyDescent="0.35">
      <c r="B886" s="85" t="s">
        <v>40</v>
      </c>
      <c r="C886" s="86" t="s">
        <v>945</v>
      </c>
      <c r="D886">
        <v>8.51</v>
      </c>
      <c r="E886">
        <v>6.88</v>
      </c>
      <c r="F886">
        <v>6.88</v>
      </c>
      <c r="G886" t="s">
        <v>34</v>
      </c>
      <c r="H886" s="87">
        <v>45196</v>
      </c>
      <c r="I886" s="87">
        <v>45201</v>
      </c>
      <c r="L886" s="37">
        <f>IF(G886="NSFC",F886*'Master Pengamatan'!$H$14,F885*'Master Pengamatan'!$H$15)</f>
        <v>446562.96296296304</v>
      </c>
      <c r="M886" s="37">
        <f t="shared" si="28"/>
        <v>446562.96296296304</v>
      </c>
      <c r="O886" t="str">
        <f t="shared" si="27"/>
        <v>PG3NSFC0923</v>
      </c>
    </row>
    <row r="887" spans="2:15" x14ac:dyDescent="0.35">
      <c r="B887" s="85" t="s">
        <v>40</v>
      </c>
      <c r="C887" s="86" t="s">
        <v>946</v>
      </c>
      <c r="D887">
        <v>11.08</v>
      </c>
      <c r="E887">
        <v>8.8699999999999992</v>
      </c>
      <c r="F887">
        <v>8.8699999999999992</v>
      </c>
      <c r="G887" t="s">
        <v>37</v>
      </c>
      <c r="H887" s="87">
        <v>45197</v>
      </c>
      <c r="I887" s="87">
        <v>45202</v>
      </c>
      <c r="L887" s="37">
        <f>IF(G887="NSFC",F887*'Master Pengamatan'!$H$14,F886*'Master Pengamatan'!$H$15)</f>
        <v>205890.37037037036</v>
      </c>
      <c r="M887" s="37">
        <f t="shared" si="28"/>
        <v>205890.37037037036</v>
      </c>
      <c r="O887" t="str">
        <f t="shared" si="27"/>
        <v>PG3NSSC0923</v>
      </c>
    </row>
    <row r="888" spans="2:15" x14ac:dyDescent="0.35">
      <c r="B888" s="85" t="s">
        <v>40</v>
      </c>
      <c r="C888" s="86" t="s">
        <v>947</v>
      </c>
      <c r="D888">
        <v>12.79</v>
      </c>
      <c r="E888">
        <v>10.51</v>
      </c>
      <c r="F888">
        <v>10.51</v>
      </c>
      <c r="G888" t="s">
        <v>37</v>
      </c>
      <c r="H888" s="87">
        <v>45197</v>
      </c>
      <c r="I888" s="87">
        <v>45202</v>
      </c>
      <c r="L888" s="37">
        <f>IF(G888="NSFC",F888*'Master Pengamatan'!$H$14,F887*'Master Pengamatan'!$H$15)</f>
        <v>265442.96296296298</v>
      </c>
      <c r="M888" s="37">
        <f t="shared" si="28"/>
        <v>265442.96296296298</v>
      </c>
      <c r="O888" t="str">
        <f t="shared" si="27"/>
        <v>PG3NSSC0923</v>
      </c>
    </row>
    <row r="889" spans="2:15" x14ac:dyDescent="0.35">
      <c r="B889" s="85" t="s">
        <v>40</v>
      </c>
      <c r="C889" s="86" t="s">
        <v>948</v>
      </c>
      <c r="D889">
        <v>8.61</v>
      </c>
      <c r="E889">
        <v>6.95</v>
      </c>
      <c r="F889">
        <v>6.95</v>
      </c>
      <c r="G889" t="s">
        <v>37</v>
      </c>
      <c r="H889" s="87">
        <v>45198</v>
      </c>
      <c r="I889" s="87">
        <v>45203</v>
      </c>
      <c r="L889" s="37">
        <f>IF(G889="NSFC",F889*'Master Pengamatan'!$H$14,F888*'Master Pengamatan'!$H$15)</f>
        <v>314521.48148148146</v>
      </c>
      <c r="M889" s="37">
        <f t="shared" si="28"/>
        <v>314521.48148148146</v>
      </c>
      <c r="O889" t="str">
        <f t="shared" si="27"/>
        <v>PG3NSSC0923</v>
      </c>
    </row>
    <row r="890" spans="2:15" x14ac:dyDescent="0.35">
      <c r="B890" s="85" t="s">
        <v>40</v>
      </c>
      <c r="C890" s="86" t="s">
        <v>949</v>
      </c>
      <c r="D890">
        <v>13.45</v>
      </c>
      <c r="E890">
        <v>10.98</v>
      </c>
      <c r="F890">
        <v>10.98</v>
      </c>
      <c r="G890" t="s">
        <v>37</v>
      </c>
      <c r="H890" s="87">
        <v>45199</v>
      </c>
      <c r="I890" s="87">
        <v>45204</v>
      </c>
      <c r="L890" s="37">
        <f>IF(G890="NSFC",F890*'Master Pengamatan'!$H$14,F889*'Master Pengamatan'!$H$15)</f>
        <v>207985.1851851852</v>
      </c>
      <c r="M890" s="37">
        <f t="shared" si="28"/>
        <v>207985.1851851852</v>
      </c>
      <c r="O890" t="str">
        <f t="shared" si="27"/>
        <v>PG3NSSC0923</v>
      </c>
    </row>
    <row r="891" spans="2:15" x14ac:dyDescent="0.35">
      <c r="B891" s="85" t="s">
        <v>40</v>
      </c>
      <c r="C891" s="86" t="s">
        <v>950</v>
      </c>
      <c r="D891">
        <v>15.41</v>
      </c>
      <c r="E891">
        <v>12.61</v>
      </c>
      <c r="F891">
        <v>12.61</v>
      </c>
      <c r="G891" t="s">
        <v>37</v>
      </c>
      <c r="H891" s="87">
        <v>45200</v>
      </c>
      <c r="I891" s="87">
        <v>45205</v>
      </c>
      <c r="L891" s="37">
        <f>IF(G891="NSFC",F891*'Master Pengamatan'!$H$14,F890*'Master Pengamatan'!$H$15)</f>
        <v>328586.66666666669</v>
      </c>
      <c r="M891" s="37">
        <f t="shared" si="28"/>
        <v>328586.66666666669</v>
      </c>
      <c r="O891" t="str">
        <f t="shared" si="27"/>
        <v>PG3NSSC1023</v>
      </c>
    </row>
    <row r="892" spans="2:15" x14ac:dyDescent="0.35">
      <c r="B892" s="85" t="s">
        <v>40</v>
      </c>
      <c r="C892" s="86" t="s">
        <v>951</v>
      </c>
      <c r="D892">
        <v>10.49</v>
      </c>
      <c r="E892">
        <v>8.5</v>
      </c>
      <c r="F892">
        <v>8.5</v>
      </c>
      <c r="G892" t="s">
        <v>34</v>
      </c>
      <c r="H892" s="87">
        <v>45201</v>
      </c>
      <c r="I892" s="87">
        <v>45206</v>
      </c>
      <c r="L892" s="37">
        <f>IF(G892="NSFC",F892*'Master Pengamatan'!$H$14,F891*'Master Pengamatan'!$H$15)</f>
        <v>551712.96296296304</v>
      </c>
      <c r="M892" s="37">
        <f t="shared" si="28"/>
        <v>551712.96296296304</v>
      </c>
      <c r="O892" t="str">
        <f t="shared" si="27"/>
        <v>PG3NSFC1023</v>
      </c>
    </row>
    <row r="893" spans="2:15" x14ac:dyDescent="0.35">
      <c r="B893" s="85" t="s">
        <v>40</v>
      </c>
      <c r="C893" s="86" t="s">
        <v>952</v>
      </c>
      <c r="D893">
        <v>15.56</v>
      </c>
      <c r="E893">
        <v>12.74</v>
      </c>
      <c r="F893">
        <v>12.74</v>
      </c>
      <c r="G893" t="s">
        <v>34</v>
      </c>
      <c r="H893" s="87">
        <v>45203</v>
      </c>
      <c r="I893" s="87">
        <v>45208</v>
      </c>
      <c r="L893" s="37">
        <f>IF(G893="NSFC",F893*'Master Pengamatan'!$H$14,F892*'Master Pengamatan'!$H$15)</f>
        <v>826920.37037037045</v>
      </c>
      <c r="M893" s="37">
        <f t="shared" si="28"/>
        <v>826920.37037037045</v>
      </c>
      <c r="O893" t="str">
        <f t="shared" si="27"/>
        <v>PG3NSFC1023</v>
      </c>
    </row>
    <row r="894" spans="2:15" x14ac:dyDescent="0.35">
      <c r="B894" s="85" t="s">
        <v>40</v>
      </c>
      <c r="C894" s="86" t="s">
        <v>953</v>
      </c>
      <c r="D894">
        <v>9.7799999999999994</v>
      </c>
      <c r="E894">
        <v>7.98</v>
      </c>
      <c r="F894">
        <v>7.98</v>
      </c>
      <c r="G894" t="s">
        <v>37</v>
      </c>
      <c r="H894" s="87">
        <v>45203</v>
      </c>
      <c r="I894" s="87">
        <v>45208</v>
      </c>
      <c r="L894" s="37">
        <f>IF(G894="NSFC",F894*'Master Pengamatan'!$H$14,F893*'Master Pengamatan'!$H$15)</f>
        <v>381256.29629629629</v>
      </c>
      <c r="M894" s="37">
        <f t="shared" si="28"/>
        <v>381256.29629629629</v>
      </c>
      <c r="O894" t="str">
        <f t="shared" si="27"/>
        <v>PG3NSSC1023</v>
      </c>
    </row>
    <row r="895" spans="2:15" x14ac:dyDescent="0.35">
      <c r="B895" s="85" t="s">
        <v>40</v>
      </c>
      <c r="C895" s="86" t="s">
        <v>954</v>
      </c>
      <c r="D895">
        <v>10.77</v>
      </c>
      <c r="E895">
        <v>8.81</v>
      </c>
      <c r="F895">
        <v>8.81</v>
      </c>
      <c r="G895" t="s">
        <v>37</v>
      </c>
      <c r="H895" s="87">
        <v>45204</v>
      </c>
      <c r="I895" s="87">
        <v>45209</v>
      </c>
      <c r="L895" s="37">
        <f>IF(G895="NSFC",F895*'Master Pengamatan'!$H$14,F894*'Master Pengamatan'!$H$15)</f>
        <v>238808.88888888891</v>
      </c>
      <c r="M895" s="37">
        <f t="shared" si="28"/>
        <v>238808.88888888891</v>
      </c>
      <c r="O895" t="str">
        <f t="shared" si="27"/>
        <v>PG3NSSC1023</v>
      </c>
    </row>
    <row r="896" spans="2:15" x14ac:dyDescent="0.35">
      <c r="B896" s="85" t="s">
        <v>40</v>
      </c>
      <c r="C896" s="86" t="s">
        <v>955</v>
      </c>
      <c r="D896">
        <v>10.74</v>
      </c>
      <c r="E896">
        <v>8.66</v>
      </c>
      <c r="F896">
        <v>8.5399999999999991</v>
      </c>
      <c r="G896" t="s">
        <v>34</v>
      </c>
      <c r="H896" s="87">
        <v>45205</v>
      </c>
      <c r="I896" s="87">
        <v>45210</v>
      </c>
      <c r="L896" s="37">
        <f>IF(G896="NSFC",F896*'Master Pengamatan'!$H$14,F895*'Master Pengamatan'!$H$15)</f>
        <v>554309.25925925933</v>
      </c>
      <c r="M896" s="37">
        <f t="shared" si="28"/>
        <v>554309.25925925933</v>
      </c>
      <c r="O896" t="str">
        <f t="shared" si="27"/>
        <v>PG3NSFC1023</v>
      </c>
    </row>
    <row r="897" spans="2:15" x14ac:dyDescent="0.35">
      <c r="B897" s="85" t="s">
        <v>40</v>
      </c>
      <c r="C897" s="86" t="s">
        <v>956</v>
      </c>
      <c r="D897">
        <v>8</v>
      </c>
      <c r="E897">
        <v>6.51</v>
      </c>
      <c r="F897">
        <v>6.51</v>
      </c>
      <c r="G897" t="s">
        <v>34</v>
      </c>
      <c r="H897" s="87">
        <v>45206</v>
      </c>
      <c r="I897" s="87">
        <v>45211</v>
      </c>
      <c r="L897" s="37">
        <f>IF(G897="NSFC",F897*'Master Pengamatan'!$H$14,F896*'Master Pengamatan'!$H$15)</f>
        <v>422547.22222222225</v>
      </c>
      <c r="M897" s="37">
        <f t="shared" si="28"/>
        <v>422547.22222222225</v>
      </c>
      <c r="O897" t="str">
        <f t="shared" si="27"/>
        <v>PG3NSFC1023</v>
      </c>
    </row>
    <row r="898" spans="2:15" x14ac:dyDescent="0.35">
      <c r="B898" s="85" t="s">
        <v>40</v>
      </c>
      <c r="C898" s="86" t="s">
        <v>957</v>
      </c>
      <c r="D898">
        <v>11.75</v>
      </c>
      <c r="E898">
        <v>9.6300000000000008</v>
      </c>
      <c r="F898">
        <v>9.6300000000000008</v>
      </c>
      <c r="G898" t="s">
        <v>34</v>
      </c>
      <c r="H898" s="87">
        <v>45208</v>
      </c>
      <c r="I898" s="87">
        <v>45213</v>
      </c>
      <c r="L898" s="37">
        <f>IF(G898="NSFC",F898*'Master Pengamatan'!$H$14,F897*'Master Pengamatan'!$H$15)</f>
        <v>625058.33333333349</v>
      </c>
      <c r="M898" s="37">
        <f t="shared" si="28"/>
        <v>625058.33333333349</v>
      </c>
      <c r="O898" t="str">
        <f t="shared" si="27"/>
        <v>PG3NSFC1023</v>
      </c>
    </row>
    <row r="899" spans="2:15" x14ac:dyDescent="0.35">
      <c r="B899" s="85" t="s">
        <v>40</v>
      </c>
      <c r="C899" s="86" t="s">
        <v>958</v>
      </c>
      <c r="D899">
        <v>13.58</v>
      </c>
      <c r="E899">
        <v>10.89</v>
      </c>
      <c r="F899">
        <v>10.89</v>
      </c>
      <c r="G899" t="s">
        <v>34</v>
      </c>
      <c r="H899" s="87">
        <v>45209</v>
      </c>
      <c r="I899" s="87">
        <v>45214</v>
      </c>
      <c r="L899" s="37">
        <f>IF(G899="NSFC",F899*'Master Pengamatan'!$H$14,F898*'Master Pengamatan'!$H$15)</f>
        <v>706841.66666666674</v>
      </c>
      <c r="M899" s="37">
        <f t="shared" si="28"/>
        <v>706841.66666666674</v>
      </c>
      <c r="O899" t="str">
        <f t="shared" si="27"/>
        <v>PG3NSFC1023</v>
      </c>
    </row>
    <row r="900" spans="2:15" x14ac:dyDescent="0.35">
      <c r="B900" s="85" t="s">
        <v>40</v>
      </c>
      <c r="C900" s="86" t="s">
        <v>959</v>
      </c>
      <c r="D900">
        <v>12.83</v>
      </c>
      <c r="E900">
        <v>10.48</v>
      </c>
      <c r="F900">
        <v>10.48</v>
      </c>
      <c r="G900" t="s">
        <v>37</v>
      </c>
      <c r="H900" s="87">
        <v>45210</v>
      </c>
      <c r="I900" s="87">
        <v>45215</v>
      </c>
      <c r="L900" s="37">
        <f>IF(G900="NSFC",F900*'Master Pengamatan'!$H$14,F899*'Master Pengamatan'!$H$15)</f>
        <v>325893.33333333337</v>
      </c>
      <c r="M900" s="37">
        <f t="shared" si="28"/>
        <v>325893.33333333337</v>
      </c>
      <c r="O900" t="str">
        <f t="shared" si="27"/>
        <v>PG3NSSC1023</v>
      </c>
    </row>
    <row r="901" spans="2:15" x14ac:dyDescent="0.35">
      <c r="B901" s="85" t="s">
        <v>40</v>
      </c>
      <c r="C901" s="86" t="s">
        <v>960</v>
      </c>
      <c r="D901">
        <v>12.78</v>
      </c>
      <c r="E901">
        <v>10.3</v>
      </c>
      <c r="F901">
        <v>10.3</v>
      </c>
      <c r="G901" t="s">
        <v>34</v>
      </c>
      <c r="H901" s="87">
        <v>45211</v>
      </c>
      <c r="I901" s="87">
        <v>45216</v>
      </c>
      <c r="L901" s="37">
        <f>IF(G901="NSFC",F901*'Master Pengamatan'!$H$14,F900*'Master Pengamatan'!$H$15)</f>
        <v>668546.29629629641</v>
      </c>
      <c r="M901" s="37">
        <f t="shared" si="28"/>
        <v>668546.29629629641</v>
      </c>
      <c r="O901" t="str">
        <f t="shared" si="27"/>
        <v>PG3NSFC1023</v>
      </c>
    </row>
    <row r="902" spans="2:15" x14ac:dyDescent="0.35">
      <c r="B902" s="85" t="s">
        <v>40</v>
      </c>
      <c r="C902" s="86" t="s">
        <v>961</v>
      </c>
      <c r="D902">
        <v>17.98</v>
      </c>
      <c r="E902">
        <v>14.36</v>
      </c>
      <c r="F902">
        <v>14.36</v>
      </c>
      <c r="G902" t="s">
        <v>34</v>
      </c>
      <c r="H902" s="87">
        <v>45213</v>
      </c>
      <c r="I902" s="87">
        <v>45218</v>
      </c>
      <c r="L902" s="37">
        <f>IF(G902="NSFC",F902*'Master Pengamatan'!$H$14,F901*'Master Pengamatan'!$H$15)</f>
        <v>932070.37037037045</v>
      </c>
      <c r="M902" s="37">
        <f t="shared" si="28"/>
        <v>932070.37037037045</v>
      </c>
      <c r="O902" t="str">
        <f t="shared" si="27"/>
        <v>PG3NSFC1023</v>
      </c>
    </row>
    <row r="903" spans="2:15" x14ac:dyDescent="0.35">
      <c r="B903" s="85" t="s">
        <v>40</v>
      </c>
      <c r="C903" s="86" t="s">
        <v>962</v>
      </c>
      <c r="D903">
        <v>17.149999999999999</v>
      </c>
      <c r="E903">
        <v>13.83</v>
      </c>
      <c r="F903">
        <v>13.83</v>
      </c>
      <c r="G903" t="s">
        <v>37</v>
      </c>
      <c r="H903" s="87">
        <v>45215</v>
      </c>
      <c r="I903" s="87">
        <v>45220</v>
      </c>
      <c r="L903" s="37">
        <f>IF(G903="NSFC",F903*'Master Pengamatan'!$H$14,F902*'Master Pengamatan'!$H$15)</f>
        <v>429736.29629629629</v>
      </c>
      <c r="M903" s="37">
        <f t="shared" si="28"/>
        <v>429736.29629629629</v>
      </c>
      <c r="O903" t="str">
        <f t="shared" ref="O903:O961" si="29">B903&amp;G903&amp;TEXT(H903,"mmyy")</f>
        <v>PG3NSSC1023</v>
      </c>
    </row>
    <row r="904" spans="2:15" x14ac:dyDescent="0.35">
      <c r="B904" s="85" t="s">
        <v>40</v>
      </c>
      <c r="C904" s="86" t="s">
        <v>963</v>
      </c>
      <c r="D904">
        <v>12.65</v>
      </c>
      <c r="E904">
        <v>10.28</v>
      </c>
      <c r="F904">
        <v>10.28</v>
      </c>
      <c r="G904" t="s">
        <v>37</v>
      </c>
      <c r="H904" s="87">
        <v>45215</v>
      </c>
      <c r="I904" s="87">
        <v>45220</v>
      </c>
      <c r="L904" s="37">
        <f>IF(G904="NSFC",F904*'Master Pengamatan'!$H$14,F903*'Master Pengamatan'!$H$15)</f>
        <v>413875.55555555556</v>
      </c>
      <c r="M904" s="37">
        <f t="shared" si="28"/>
        <v>413875.55555555556</v>
      </c>
      <c r="O904" t="str">
        <f t="shared" si="29"/>
        <v>PG3NSSC1023</v>
      </c>
    </row>
    <row r="905" spans="2:15" x14ac:dyDescent="0.35">
      <c r="B905" s="85" t="s">
        <v>40</v>
      </c>
      <c r="C905" s="86" t="s">
        <v>964</v>
      </c>
      <c r="D905">
        <v>13.72</v>
      </c>
      <c r="E905">
        <v>10.85</v>
      </c>
      <c r="F905">
        <v>10.83</v>
      </c>
      <c r="G905" t="s">
        <v>34</v>
      </c>
      <c r="H905" s="87">
        <v>45216</v>
      </c>
      <c r="I905" s="87">
        <v>45221</v>
      </c>
      <c r="L905" s="37">
        <f>IF(G905="NSFC",F905*'Master Pengamatan'!$H$14,F904*'Master Pengamatan'!$H$15)</f>
        <v>702947.22222222236</v>
      </c>
      <c r="M905" s="37">
        <f t="shared" si="28"/>
        <v>702947.22222222236</v>
      </c>
      <c r="O905" t="str">
        <f t="shared" si="29"/>
        <v>PG3NSFC1023</v>
      </c>
    </row>
    <row r="906" spans="2:15" x14ac:dyDescent="0.35">
      <c r="B906" s="85" t="s">
        <v>40</v>
      </c>
      <c r="C906" s="86" t="s">
        <v>965</v>
      </c>
      <c r="D906">
        <v>9.98</v>
      </c>
      <c r="E906">
        <v>7.93</v>
      </c>
      <c r="F906">
        <v>7.93</v>
      </c>
      <c r="G906" t="s">
        <v>34</v>
      </c>
      <c r="H906" s="87">
        <v>45217</v>
      </c>
      <c r="I906" s="87">
        <v>45222</v>
      </c>
      <c r="L906" s="37">
        <f>IF(G906="NSFC",F906*'Master Pengamatan'!$H$14,F905*'Master Pengamatan'!$H$15)</f>
        <v>514715.74074074079</v>
      </c>
      <c r="M906" s="37">
        <f t="shared" si="28"/>
        <v>514715.74074074079</v>
      </c>
      <c r="O906" t="str">
        <f t="shared" si="29"/>
        <v>PG3NSFC1023</v>
      </c>
    </row>
    <row r="907" spans="2:15" x14ac:dyDescent="0.35">
      <c r="B907" s="85" t="s">
        <v>40</v>
      </c>
      <c r="C907" s="86" t="s">
        <v>966</v>
      </c>
      <c r="D907">
        <v>14.13</v>
      </c>
      <c r="E907">
        <v>11.22</v>
      </c>
      <c r="F907">
        <v>11.22</v>
      </c>
      <c r="G907" t="s">
        <v>34</v>
      </c>
      <c r="H907" s="87">
        <v>45218</v>
      </c>
      <c r="I907" s="87">
        <v>45223</v>
      </c>
      <c r="L907" s="37">
        <f>IF(G907="NSFC",F907*'Master Pengamatan'!$H$14,F906*'Master Pengamatan'!$H$15)</f>
        <v>728261.11111111124</v>
      </c>
      <c r="M907" s="37">
        <f t="shared" si="28"/>
        <v>728261.11111111124</v>
      </c>
      <c r="O907" t="str">
        <f t="shared" si="29"/>
        <v>PG3NSFC1023</v>
      </c>
    </row>
    <row r="908" spans="2:15" x14ac:dyDescent="0.35">
      <c r="B908" s="85" t="s">
        <v>40</v>
      </c>
      <c r="C908" s="86" t="s">
        <v>967</v>
      </c>
      <c r="D908">
        <v>19.190000000000001</v>
      </c>
      <c r="E908">
        <v>15.86</v>
      </c>
      <c r="F908">
        <v>15.86</v>
      </c>
      <c r="G908" t="s">
        <v>37</v>
      </c>
      <c r="H908" s="87">
        <v>45219</v>
      </c>
      <c r="I908" s="87">
        <v>45224</v>
      </c>
      <c r="L908" s="37">
        <f>IF(G908="NSFC",F908*'Master Pengamatan'!$H$14,F907*'Master Pengamatan'!$H$15)</f>
        <v>335768.88888888893</v>
      </c>
      <c r="M908" s="37">
        <f t="shared" si="28"/>
        <v>335768.88888888893</v>
      </c>
      <c r="O908" t="str">
        <f t="shared" si="29"/>
        <v>PG3NSSC1023</v>
      </c>
    </row>
    <row r="909" spans="2:15" x14ac:dyDescent="0.35">
      <c r="B909" s="85" t="s">
        <v>40</v>
      </c>
      <c r="C909" s="86" t="s">
        <v>968</v>
      </c>
      <c r="D909">
        <v>16.350000000000001</v>
      </c>
      <c r="E909">
        <v>13.09</v>
      </c>
      <c r="F909">
        <v>13.09</v>
      </c>
      <c r="G909" t="s">
        <v>34</v>
      </c>
      <c r="H909" s="87">
        <v>45220</v>
      </c>
      <c r="I909" s="87">
        <v>45225</v>
      </c>
      <c r="L909" s="37">
        <f>IF(G909="NSFC",F909*'Master Pengamatan'!$H$14,F908*'Master Pengamatan'!$H$15)</f>
        <v>849637.96296296304</v>
      </c>
      <c r="M909" s="37">
        <f t="shared" si="28"/>
        <v>849637.96296296304</v>
      </c>
      <c r="O909" t="str">
        <f t="shared" si="29"/>
        <v>PG3NSFC1023</v>
      </c>
    </row>
    <row r="910" spans="2:15" x14ac:dyDescent="0.35">
      <c r="B910" s="85" t="s">
        <v>40</v>
      </c>
      <c r="C910" s="86" t="s">
        <v>969</v>
      </c>
      <c r="D910">
        <v>9.31</v>
      </c>
      <c r="E910">
        <v>7.37</v>
      </c>
      <c r="F910">
        <v>7.37</v>
      </c>
      <c r="G910" t="s">
        <v>34</v>
      </c>
      <c r="H910" s="87">
        <v>45224</v>
      </c>
      <c r="I910" s="87">
        <v>45229</v>
      </c>
      <c r="L910" s="37">
        <f>IF(G910="NSFC",F910*'Master Pengamatan'!$H$14,F909*'Master Pengamatan'!$H$15)</f>
        <v>478367.59259259264</v>
      </c>
      <c r="M910" s="37">
        <f t="shared" ref="M910:M961" si="30">SUM(J910:L910)</f>
        <v>478367.59259259264</v>
      </c>
      <c r="O910" t="str">
        <f t="shared" si="29"/>
        <v>PG3NSFC1023</v>
      </c>
    </row>
    <row r="911" spans="2:15" x14ac:dyDescent="0.35">
      <c r="B911" s="85" t="s">
        <v>40</v>
      </c>
      <c r="C911" s="86" t="s">
        <v>970</v>
      </c>
      <c r="D911">
        <v>15.75</v>
      </c>
      <c r="E911">
        <v>12.74</v>
      </c>
      <c r="F911">
        <v>12.74</v>
      </c>
      <c r="G911" t="s">
        <v>34</v>
      </c>
      <c r="H911" s="87">
        <v>45225</v>
      </c>
      <c r="I911" s="87">
        <v>45230</v>
      </c>
      <c r="L911" s="37">
        <f>IF(G911="NSFC",F911*'Master Pengamatan'!$H$14,F910*'Master Pengamatan'!$H$15)</f>
        <v>826920.37037037045</v>
      </c>
      <c r="M911" s="37">
        <f t="shared" si="30"/>
        <v>826920.37037037045</v>
      </c>
      <c r="O911" t="str">
        <f t="shared" si="29"/>
        <v>PG3NSFC1023</v>
      </c>
    </row>
    <row r="912" spans="2:15" x14ac:dyDescent="0.35">
      <c r="B912" s="85" t="s">
        <v>40</v>
      </c>
      <c r="C912" s="86" t="s">
        <v>971</v>
      </c>
      <c r="D912">
        <v>17.46</v>
      </c>
      <c r="E912">
        <v>14.08</v>
      </c>
      <c r="F912">
        <v>14.08</v>
      </c>
      <c r="G912" t="s">
        <v>37</v>
      </c>
      <c r="H912" s="87">
        <v>45226</v>
      </c>
      <c r="I912" s="87">
        <v>45231</v>
      </c>
      <c r="L912" s="37">
        <f>IF(G912="NSFC",F912*'Master Pengamatan'!$H$14,F911*'Master Pengamatan'!$H$15)</f>
        <v>381256.29629629629</v>
      </c>
      <c r="M912" s="37">
        <f t="shared" si="30"/>
        <v>381256.29629629629</v>
      </c>
      <c r="O912" t="str">
        <f t="shared" si="29"/>
        <v>PG3NSSC1023</v>
      </c>
    </row>
    <row r="913" spans="2:15" x14ac:dyDescent="0.35">
      <c r="B913" s="85" t="s">
        <v>40</v>
      </c>
      <c r="C913" s="86" t="s">
        <v>972</v>
      </c>
      <c r="D913">
        <v>14.27</v>
      </c>
      <c r="E913">
        <v>11.27</v>
      </c>
      <c r="F913">
        <v>11.27</v>
      </c>
      <c r="G913" t="s">
        <v>34</v>
      </c>
      <c r="H913" s="87">
        <v>45227</v>
      </c>
      <c r="I913" s="87">
        <v>45232</v>
      </c>
      <c r="L913" s="37">
        <f>IF(G913="NSFC",F913*'Master Pengamatan'!$H$14,F912*'Master Pengamatan'!$H$15)</f>
        <v>731506.48148148158</v>
      </c>
      <c r="M913" s="37">
        <f t="shared" si="30"/>
        <v>731506.48148148158</v>
      </c>
      <c r="O913" t="str">
        <f t="shared" si="29"/>
        <v>PG3NSFC1023</v>
      </c>
    </row>
    <row r="914" spans="2:15" x14ac:dyDescent="0.35">
      <c r="B914" s="85" t="s">
        <v>40</v>
      </c>
      <c r="C914" s="86" t="s">
        <v>973</v>
      </c>
      <c r="D914">
        <v>8.7799999999999994</v>
      </c>
      <c r="E914">
        <v>7.01</v>
      </c>
      <c r="F914">
        <v>7.01</v>
      </c>
      <c r="G914" t="s">
        <v>34</v>
      </c>
      <c r="H914" s="87">
        <v>45229</v>
      </c>
      <c r="I914" s="87">
        <v>45234</v>
      </c>
      <c r="L914" s="37">
        <f>IF(G914="NSFC",F914*'Master Pengamatan'!$H$14,F913*'Master Pengamatan'!$H$15)</f>
        <v>455000.92592592596</v>
      </c>
      <c r="M914" s="37">
        <f t="shared" si="30"/>
        <v>455000.92592592596</v>
      </c>
      <c r="O914" t="str">
        <f t="shared" si="29"/>
        <v>PG3NSFC1023</v>
      </c>
    </row>
    <row r="915" spans="2:15" x14ac:dyDescent="0.35">
      <c r="B915" s="85" t="s">
        <v>40</v>
      </c>
      <c r="C915" s="86" t="s">
        <v>974</v>
      </c>
      <c r="D915">
        <v>9.8699999999999992</v>
      </c>
      <c r="E915">
        <v>8.09</v>
      </c>
      <c r="F915">
        <v>8.09</v>
      </c>
      <c r="G915" t="s">
        <v>37</v>
      </c>
      <c r="H915" s="87">
        <v>45230</v>
      </c>
      <c r="I915" s="87">
        <v>45235</v>
      </c>
      <c r="L915" s="37">
        <f>IF(G915="NSFC",F915*'Master Pengamatan'!$H$14,F914*'Master Pengamatan'!$H$15)</f>
        <v>209780.74074074073</v>
      </c>
      <c r="M915" s="37">
        <f t="shared" si="30"/>
        <v>209780.74074074073</v>
      </c>
      <c r="O915" t="str">
        <f t="shared" si="29"/>
        <v>PG3NSSC1023</v>
      </c>
    </row>
    <row r="916" spans="2:15" x14ac:dyDescent="0.35">
      <c r="B916" s="85" t="s">
        <v>40</v>
      </c>
      <c r="C916" s="86" t="s">
        <v>975</v>
      </c>
      <c r="D916">
        <v>11.04</v>
      </c>
      <c r="E916">
        <v>8.5500000000000007</v>
      </c>
      <c r="F916">
        <v>8.5500000000000007</v>
      </c>
      <c r="G916" t="s">
        <v>34</v>
      </c>
      <c r="H916" s="87">
        <v>45231</v>
      </c>
      <c r="I916" s="87">
        <v>45236</v>
      </c>
      <c r="L916" s="37">
        <f>IF(G916="NSFC",F916*'Master Pengamatan'!$H$14,F915*'Master Pengamatan'!$H$15)</f>
        <v>554958.33333333349</v>
      </c>
      <c r="M916" s="37">
        <f t="shared" si="30"/>
        <v>554958.33333333349</v>
      </c>
      <c r="O916" t="str">
        <f t="shared" si="29"/>
        <v>PG3NSFC1123</v>
      </c>
    </row>
    <row r="917" spans="2:15" x14ac:dyDescent="0.35">
      <c r="B917" s="85" t="s">
        <v>40</v>
      </c>
      <c r="C917" s="86" t="s">
        <v>976</v>
      </c>
      <c r="D917">
        <v>15.31</v>
      </c>
      <c r="E917">
        <v>12.5</v>
      </c>
      <c r="F917">
        <v>12.5</v>
      </c>
      <c r="G917" t="s">
        <v>37</v>
      </c>
      <c r="H917" s="87">
        <v>45231</v>
      </c>
      <c r="I917" s="87">
        <v>45236</v>
      </c>
      <c r="L917" s="37">
        <f>IF(G917="NSFC",F917*'Master Pengamatan'!$H$14,F916*'Master Pengamatan'!$H$15)</f>
        <v>255866.66666666669</v>
      </c>
      <c r="M917" s="37">
        <f t="shared" si="30"/>
        <v>255866.66666666669</v>
      </c>
      <c r="O917" t="str">
        <f t="shared" si="29"/>
        <v>PG3NSSC1123</v>
      </c>
    </row>
    <row r="918" spans="2:15" x14ac:dyDescent="0.35">
      <c r="B918" s="85" t="s">
        <v>40</v>
      </c>
      <c r="C918" s="86" t="s">
        <v>977</v>
      </c>
      <c r="D918">
        <v>8.93</v>
      </c>
      <c r="E918">
        <v>6.98</v>
      </c>
      <c r="F918">
        <v>6.98</v>
      </c>
      <c r="G918" t="s">
        <v>34</v>
      </c>
      <c r="H918" s="87">
        <v>45231</v>
      </c>
      <c r="I918" s="87">
        <v>45236</v>
      </c>
      <c r="L918" s="37">
        <f>IF(G918="NSFC",F918*'Master Pengamatan'!$H$14,F917*'Master Pengamatan'!$H$15)</f>
        <v>453053.70370370377</v>
      </c>
      <c r="M918" s="37">
        <f t="shared" si="30"/>
        <v>453053.70370370377</v>
      </c>
      <c r="O918" t="str">
        <f t="shared" si="29"/>
        <v>PG3NSFC1123</v>
      </c>
    </row>
    <row r="919" spans="2:15" x14ac:dyDescent="0.35">
      <c r="B919" s="85" t="s">
        <v>40</v>
      </c>
      <c r="C919" s="86" t="s">
        <v>978</v>
      </c>
      <c r="D919">
        <v>5.61</v>
      </c>
      <c r="E919">
        <v>4.42</v>
      </c>
      <c r="F919">
        <v>4.42</v>
      </c>
      <c r="G919" t="s">
        <v>34</v>
      </c>
      <c r="H919" s="87">
        <v>45244</v>
      </c>
      <c r="I919" s="87">
        <v>45249</v>
      </c>
      <c r="L919" s="37">
        <f>IF(G919="NSFC",F919*'Master Pengamatan'!$H$14,F918*'Master Pengamatan'!$H$15)</f>
        <v>286890.74074074079</v>
      </c>
      <c r="M919" s="37">
        <f t="shared" si="30"/>
        <v>286890.74074074079</v>
      </c>
      <c r="O919" t="str">
        <f t="shared" si="29"/>
        <v>PG3NSFC1123</v>
      </c>
    </row>
    <row r="920" spans="2:15" x14ac:dyDescent="0.35">
      <c r="B920" s="85" t="s">
        <v>40</v>
      </c>
      <c r="C920" s="86" t="s">
        <v>979</v>
      </c>
      <c r="D920">
        <v>8.07</v>
      </c>
      <c r="E920">
        <v>7.16</v>
      </c>
      <c r="F920">
        <v>7.16</v>
      </c>
      <c r="G920" t="s">
        <v>34</v>
      </c>
      <c r="H920" s="87">
        <v>45245</v>
      </c>
      <c r="I920" s="87">
        <v>45250</v>
      </c>
      <c r="L920" s="37">
        <f>IF(G920="NSFC",F920*'Master Pengamatan'!$H$14,F919*'Master Pengamatan'!$H$15)</f>
        <v>464737.03703703708</v>
      </c>
      <c r="M920" s="37">
        <f t="shared" si="30"/>
        <v>464737.03703703708</v>
      </c>
      <c r="O920" t="str">
        <f t="shared" si="29"/>
        <v>PG3NSFC1123</v>
      </c>
    </row>
    <row r="921" spans="2:15" x14ac:dyDescent="0.35">
      <c r="B921" s="85" t="s">
        <v>40</v>
      </c>
      <c r="C921" s="86" t="s">
        <v>980</v>
      </c>
      <c r="D921">
        <v>13.02</v>
      </c>
      <c r="E921">
        <v>10.32</v>
      </c>
      <c r="F921">
        <v>10.32</v>
      </c>
      <c r="G921" t="s">
        <v>34</v>
      </c>
      <c r="H921" s="87">
        <v>45245</v>
      </c>
      <c r="I921" s="87">
        <v>45250</v>
      </c>
      <c r="L921" s="37">
        <f>IF(G921="NSFC",F921*'Master Pengamatan'!$H$14,F920*'Master Pengamatan'!$H$15)</f>
        <v>669844.4444444445</v>
      </c>
      <c r="M921" s="37">
        <f t="shared" si="30"/>
        <v>669844.4444444445</v>
      </c>
      <c r="O921" t="str">
        <f t="shared" si="29"/>
        <v>PG3NSFC1123</v>
      </c>
    </row>
    <row r="922" spans="2:15" x14ac:dyDescent="0.35">
      <c r="B922" s="85" t="s">
        <v>40</v>
      </c>
      <c r="C922" s="86" t="s">
        <v>981</v>
      </c>
      <c r="D922">
        <v>4.88</v>
      </c>
      <c r="E922">
        <v>3.75</v>
      </c>
      <c r="F922">
        <v>3.75</v>
      </c>
      <c r="G922" t="s">
        <v>34</v>
      </c>
      <c r="H922" s="87">
        <v>45245</v>
      </c>
      <c r="I922" s="87">
        <v>45250</v>
      </c>
      <c r="L922" s="37">
        <f>IF(G922="NSFC",F922*'Master Pengamatan'!$H$14,F921*'Master Pengamatan'!$H$15)</f>
        <v>243402.77777777781</v>
      </c>
      <c r="M922" s="37">
        <f t="shared" si="30"/>
        <v>243402.77777777781</v>
      </c>
      <c r="O922" t="str">
        <f t="shared" si="29"/>
        <v>PG3NSFC1123</v>
      </c>
    </row>
    <row r="923" spans="2:15" x14ac:dyDescent="0.35">
      <c r="B923" s="85" t="s">
        <v>40</v>
      </c>
      <c r="C923" s="86" t="s">
        <v>982</v>
      </c>
      <c r="D923">
        <v>15.99</v>
      </c>
      <c r="E923">
        <v>13.07</v>
      </c>
      <c r="F923">
        <v>13.07</v>
      </c>
      <c r="G923" t="s">
        <v>34</v>
      </c>
      <c r="H923" s="87">
        <v>45245</v>
      </c>
      <c r="I923" s="87">
        <v>45250</v>
      </c>
      <c r="L923" s="37">
        <f>IF(G923="NSFC",F923*'Master Pengamatan'!$H$14,F922*'Master Pengamatan'!$H$15)</f>
        <v>848339.81481481495</v>
      </c>
      <c r="M923" s="37">
        <f t="shared" si="30"/>
        <v>848339.81481481495</v>
      </c>
      <c r="O923" t="str">
        <f t="shared" si="29"/>
        <v>PG3NSFC1123</v>
      </c>
    </row>
    <row r="924" spans="2:15" x14ac:dyDescent="0.35">
      <c r="B924" s="85" t="s">
        <v>40</v>
      </c>
      <c r="C924" s="86" t="s">
        <v>983</v>
      </c>
      <c r="D924">
        <v>10.15</v>
      </c>
      <c r="E924">
        <v>8.07</v>
      </c>
      <c r="F924">
        <v>8.07</v>
      </c>
      <c r="G924" t="s">
        <v>34</v>
      </c>
      <c r="H924" s="87">
        <v>45245</v>
      </c>
      <c r="I924" s="87">
        <v>45250</v>
      </c>
      <c r="L924" s="37">
        <f>IF(G924="NSFC",F924*'Master Pengamatan'!$H$14,F923*'Master Pengamatan'!$H$15)</f>
        <v>523802.77777777787</v>
      </c>
      <c r="M924" s="37">
        <f t="shared" si="30"/>
        <v>523802.77777777787</v>
      </c>
      <c r="O924" t="str">
        <f t="shared" si="29"/>
        <v>PG3NSFC1123</v>
      </c>
    </row>
    <row r="925" spans="2:15" x14ac:dyDescent="0.35">
      <c r="B925" s="85" t="s">
        <v>40</v>
      </c>
      <c r="C925" s="86" t="s">
        <v>984</v>
      </c>
      <c r="D925">
        <v>18.05</v>
      </c>
      <c r="E925">
        <v>13.93</v>
      </c>
      <c r="F925">
        <v>13.93</v>
      </c>
      <c r="G925" t="s">
        <v>37</v>
      </c>
      <c r="H925" s="87">
        <v>45245</v>
      </c>
      <c r="I925" s="87">
        <v>45250</v>
      </c>
      <c r="L925" s="37">
        <f>IF(G925="NSFC",F925*'Master Pengamatan'!$H$14,F924*'Master Pengamatan'!$H$15)</f>
        <v>241502.22222222225</v>
      </c>
      <c r="M925" s="37">
        <f t="shared" si="30"/>
        <v>241502.22222222225</v>
      </c>
      <c r="O925" t="str">
        <f t="shared" si="29"/>
        <v>PG3NSSC1123</v>
      </c>
    </row>
    <row r="926" spans="2:15" x14ac:dyDescent="0.35">
      <c r="B926" s="85" t="s">
        <v>40</v>
      </c>
      <c r="C926" s="86" t="s">
        <v>985</v>
      </c>
      <c r="D926">
        <v>16.12</v>
      </c>
      <c r="E926">
        <v>12.86</v>
      </c>
      <c r="F926">
        <v>12.86</v>
      </c>
      <c r="G926" t="s">
        <v>37</v>
      </c>
      <c r="H926" s="87">
        <v>45245</v>
      </c>
      <c r="I926" s="87">
        <v>45250</v>
      </c>
      <c r="L926" s="37">
        <f>IF(G926="NSFC",F926*'Master Pengamatan'!$H$14,F925*'Master Pengamatan'!$H$15)</f>
        <v>416868.14814814815</v>
      </c>
      <c r="M926" s="37">
        <f t="shared" si="30"/>
        <v>416868.14814814815</v>
      </c>
      <c r="O926" t="str">
        <f t="shared" si="29"/>
        <v>PG3NSSC1123</v>
      </c>
    </row>
    <row r="927" spans="2:15" x14ac:dyDescent="0.35">
      <c r="B927" s="85" t="s">
        <v>40</v>
      </c>
      <c r="C927" s="86" t="s">
        <v>986</v>
      </c>
      <c r="D927">
        <v>16.2</v>
      </c>
      <c r="E927">
        <v>13.08</v>
      </c>
      <c r="F927">
        <v>13.08</v>
      </c>
      <c r="G927" t="s">
        <v>37</v>
      </c>
      <c r="H927" s="87">
        <v>45245</v>
      </c>
      <c r="I927" s="87">
        <v>45250</v>
      </c>
      <c r="L927" s="37">
        <f>IF(G927="NSFC",F927*'Master Pengamatan'!$H$14,F926*'Master Pengamatan'!$H$15)</f>
        <v>384847.40740740742</v>
      </c>
      <c r="M927" s="37">
        <f t="shared" si="30"/>
        <v>384847.40740740742</v>
      </c>
      <c r="O927" t="str">
        <f t="shared" si="29"/>
        <v>PG3NSSC1123</v>
      </c>
    </row>
    <row r="928" spans="2:15" x14ac:dyDescent="0.35">
      <c r="B928" s="85" t="s">
        <v>40</v>
      </c>
      <c r="C928" s="86" t="s">
        <v>987</v>
      </c>
      <c r="D928">
        <v>8.81</v>
      </c>
      <c r="E928">
        <v>7.15</v>
      </c>
      <c r="F928">
        <v>7.15</v>
      </c>
      <c r="G928" t="s">
        <v>37</v>
      </c>
      <c r="H928" s="87">
        <v>45245</v>
      </c>
      <c r="I928" s="87">
        <v>45250</v>
      </c>
      <c r="L928" s="37">
        <f>IF(G928="NSFC",F928*'Master Pengamatan'!$H$14,F927*'Master Pengamatan'!$H$15)</f>
        <v>391431.11111111112</v>
      </c>
      <c r="M928" s="37">
        <f t="shared" si="30"/>
        <v>391431.11111111112</v>
      </c>
      <c r="O928" t="str">
        <f t="shared" si="29"/>
        <v>PG3NSSC1123</v>
      </c>
    </row>
    <row r="929" spans="2:15" x14ac:dyDescent="0.35">
      <c r="B929" s="85" t="s">
        <v>40</v>
      </c>
      <c r="C929" s="86" t="s">
        <v>988</v>
      </c>
      <c r="D929">
        <v>5.9</v>
      </c>
      <c r="E929">
        <v>4.75</v>
      </c>
      <c r="F929">
        <v>4.75</v>
      </c>
      <c r="G929" t="s">
        <v>37</v>
      </c>
      <c r="H929" s="87">
        <v>45245</v>
      </c>
      <c r="I929" s="87">
        <v>45250</v>
      </c>
      <c r="L929" s="37">
        <f>IF(G929="NSFC",F929*'Master Pengamatan'!$H$14,F928*'Master Pengamatan'!$H$15)</f>
        <v>213970.37037037039</v>
      </c>
      <c r="M929" s="37">
        <f t="shared" si="30"/>
        <v>213970.37037037039</v>
      </c>
      <c r="O929" t="str">
        <f t="shared" si="29"/>
        <v>PG3NSSC1123</v>
      </c>
    </row>
    <row r="930" spans="2:15" x14ac:dyDescent="0.35">
      <c r="B930" s="85" t="s">
        <v>40</v>
      </c>
      <c r="C930" s="86" t="s">
        <v>989</v>
      </c>
      <c r="D930">
        <v>8.7100000000000009</v>
      </c>
      <c r="E930">
        <v>6.87</v>
      </c>
      <c r="F930">
        <v>6.87</v>
      </c>
      <c r="G930" t="s">
        <v>37</v>
      </c>
      <c r="H930" s="87">
        <v>45245</v>
      </c>
      <c r="I930" s="87">
        <v>45250</v>
      </c>
      <c r="L930" s="37">
        <f>IF(G930="NSFC",F930*'Master Pengamatan'!$H$14,F929*'Master Pengamatan'!$H$15)</f>
        <v>142148.14814814815</v>
      </c>
      <c r="M930" s="37">
        <f t="shared" si="30"/>
        <v>142148.14814814815</v>
      </c>
      <c r="O930" t="str">
        <f t="shared" si="29"/>
        <v>PG3NSSC1123</v>
      </c>
    </row>
    <row r="931" spans="2:15" x14ac:dyDescent="0.35">
      <c r="B931" s="85" t="s">
        <v>40</v>
      </c>
      <c r="C931" s="86" t="s">
        <v>990</v>
      </c>
      <c r="D931">
        <v>9.5399999999999991</v>
      </c>
      <c r="E931">
        <v>7.81</v>
      </c>
      <c r="F931">
        <v>7.81</v>
      </c>
      <c r="G931" t="s">
        <v>37</v>
      </c>
      <c r="H931" s="87">
        <v>45245</v>
      </c>
      <c r="I931" s="87">
        <v>45250</v>
      </c>
      <c r="L931" s="37">
        <f>IF(G931="NSFC",F931*'Master Pengamatan'!$H$14,F930*'Master Pengamatan'!$H$15)</f>
        <v>205591.11111111112</v>
      </c>
      <c r="M931" s="37">
        <f t="shared" si="30"/>
        <v>205591.11111111112</v>
      </c>
      <c r="O931" t="str">
        <f t="shared" si="29"/>
        <v>PG3NSSC1123</v>
      </c>
    </row>
    <row r="932" spans="2:15" x14ac:dyDescent="0.35">
      <c r="B932" s="85" t="s">
        <v>40</v>
      </c>
      <c r="C932" s="86" t="s">
        <v>991</v>
      </c>
      <c r="D932">
        <v>14.05</v>
      </c>
      <c r="E932">
        <v>11.42</v>
      </c>
      <c r="F932">
        <v>11.42</v>
      </c>
      <c r="G932" t="s">
        <v>34</v>
      </c>
      <c r="H932" s="87">
        <v>45246</v>
      </c>
      <c r="I932" s="87">
        <v>45251</v>
      </c>
      <c r="L932" s="37">
        <f>IF(G932="NSFC",F932*'Master Pengamatan'!$H$14,F931*'Master Pengamatan'!$H$15)</f>
        <v>741242.5925925927</v>
      </c>
      <c r="M932" s="37">
        <f t="shared" si="30"/>
        <v>741242.5925925927</v>
      </c>
      <c r="O932" t="str">
        <f t="shared" si="29"/>
        <v>PG3NSFC1123</v>
      </c>
    </row>
    <row r="933" spans="2:15" x14ac:dyDescent="0.35">
      <c r="B933" s="85" t="s">
        <v>40</v>
      </c>
      <c r="C933" s="86" t="s">
        <v>992</v>
      </c>
      <c r="D933">
        <v>10.45</v>
      </c>
      <c r="E933">
        <v>8.5500000000000007</v>
      </c>
      <c r="F933">
        <v>8.5500000000000007</v>
      </c>
      <c r="G933" t="s">
        <v>34</v>
      </c>
      <c r="H933" s="87">
        <v>45247</v>
      </c>
      <c r="I933" s="87">
        <v>45252</v>
      </c>
      <c r="L933" s="37">
        <f>IF(G933="NSFC",F933*'Master Pengamatan'!$H$14,F932*'Master Pengamatan'!$H$15)</f>
        <v>554958.33333333349</v>
      </c>
      <c r="M933" s="37">
        <f t="shared" si="30"/>
        <v>554958.33333333349</v>
      </c>
      <c r="O933" t="str">
        <f t="shared" si="29"/>
        <v>PG3NSFC1123</v>
      </c>
    </row>
    <row r="934" spans="2:15" x14ac:dyDescent="0.35">
      <c r="B934" s="85" t="s">
        <v>40</v>
      </c>
      <c r="C934" s="86" t="s">
        <v>993</v>
      </c>
      <c r="D934">
        <v>11.48</v>
      </c>
      <c r="E934">
        <v>9.24</v>
      </c>
      <c r="F934">
        <v>9.24</v>
      </c>
      <c r="G934" t="s">
        <v>34</v>
      </c>
      <c r="H934" s="87">
        <v>45247</v>
      </c>
      <c r="I934" s="87">
        <v>45252</v>
      </c>
      <c r="L934" s="37">
        <f>IF(G934="NSFC",F934*'Master Pengamatan'!$H$14,F933*'Master Pengamatan'!$H$15)</f>
        <v>599744.4444444445</v>
      </c>
      <c r="M934" s="37">
        <f t="shared" si="30"/>
        <v>599744.4444444445</v>
      </c>
      <c r="O934" t="str">
        <f t="shared" si="29"/>
        <v>PG3NSFC1123</v>
      </c>
    </row>
    <row r="935" spans="2:15" x14ac:dyDescent="0.35">
      <c r="B935" s="85" t="s">
        <v>40</v>
      </c>
      <c r="C935" s="86" t="s">
        <v>994</v>
      </c>
      <c r="D935">
        <v>9.31</v>
      </c>
      <c r="E935">
        <v>7.35</v>
      </c>
      <c r="F935">
        <v>7.35</v>
      </c>
      <c r="G935" t="s">
        <v>34</v>
      </c>
      <c r="H935" s="87">
        <v>45249</v>
      </c>
      <c r="I935" s="87">
        <v>45254</v>
      </c>
      <c r="L935" s="37">
        <f>IF(G935="NSFC",F935*'Master Pengamatan'!$H$14,F934*'Master Pengamatan'!$H$15)</f>
        <v>477069.4444444445</v>
      </c>
      <c r="M935" s="37">
        <f t="shared" si="30"/>
        <v>477069.4444444445</v>
      </c>
      <c r="O935" t="str">
        <f t="shared" si="29"/>
        <v>PG3NSFC1123</v>
      </c>
    </row>
    <row r="936" spans="2:15" x14ac:dyDescent="0.35">
      <c r="B936" s="85" t="s">
        <v>40</v>
      </c>
      <c r="C936" s="86" t="s">
        <v>995</v>
      </c>
      <c r="D936">
        <v>16.239999999999998</v>
      </c>
      <c r="E936">
        <v>12.73</v>
      </c>
      <c r="F936">
        <v>12.73</v>
      </c>
      <c r="G936" t="s">
        <v>34</v>
      </c>
      <c r="H936" s="87">
        <v>45252</v>
      </c>
      <c r="I936" s="87">
        <v>45257</v>
      </c>
      <c r="L936" s="37">
        <f>IF(G936="NSFC",F936*'Master Pengamatan'!$H$14,F935*'Master Pengamatan'!$H$15)</f>
        <v>826271.29629629641</v>
      </c>
      <c r="M936" s="37">
        <f t="shared" si="30"/>
        <v>826271.29629629641</v>
      </c>
      <c r="O936" t="str">
        <f t="shared" si="29"/>
        <v>PG3NSFC1123</v>
      </c>
    </row>
    <row r="937" spans="2:15" x14ac:dyDescent="0.35">
      <c r="B937" s="85" t="s">
        <v>40</v>
      </c>
      <c r="C937" s="86" t="s">
        <v>996</v>
      </c>
      <c r="D937">
        <v>15.87</v>
      </c>
      <c r="E937">
        <v>12.58</v>
      </c>
      <c r="F937">
        <v>12.58</v>
      </c>
      <c r="G937" t="s">
        <v>34</v>
      </c>
      <c r="H937" s="87">
        <v>45252</v>
      </c>
      <c r="I937" s="87">
        <v>45257</v>
      </c>
      <c r="L937" s="37">
        <f>IF(G937="NSFC",F937*'Master Pengamatan'!$H$14,F936*'Master Pengamatan'!$H$15)</f>
        <v>816535.18518518528</v>
      </c>
      <c r="M937" s="37">
        <f t="shared" si="30"/>
        <v>816535.18518518528</v>
      </c>
      <c r="O937" t="str">
        <f t="shared" si="29"/>
        <v>PG3NSFC1123</v>
      </c>
    </row>
    <row r="938" spans="2:15" x14ac:dyDescent="0.35">
      <c r="B938" s="85" t="s">
        <v>40</v>
      </c>
      <c r="C938" s="86" t="s">
        <v>997</v>
      </c>
      <c r="D938">
        <v>14.13</v>
      </c>
      <c r="E938">
        <v>11.45</v>
      </c>
      <c r="F938">
        <v>11.45</v>
      </c>
      <c r="G938" t="s">
        <v>34</v>
      </c>
      <c r="H938" s="87">
        <v>45253</v>
      </c>
      <c r="I938" s="87">
        <v>45258</v>
      </c>
      <c r="L938" s="37">
        <f>IF(G938="NSFC",F938*'Master Pengamatan'!$H$14,F937*'Master Pengamatan'!$H$15)</f>
        <v>743189.81481481483</v>
      </c>
      <c r="M938" s="37">
        <f t="shared" si="30"/>
        <v>743189.81481481483</v>
      </c>
      <c r="O938" t="str">
        <f t="shared" si="29"/>
        <v>PG3NSFC1123</v>
      </c>
    </row>
    <row r="939" spans="2:15" x14ac:dyDescent="0.35">
      <c r="B939" s="85" t="s">
        <v>40</v>
      </c>
      <c r="C939" s="86" t="s">
        <v>998</v>
      </c>
      <c r="D939">
        <v>8.09</v>
      </c>
      <c r="E939">
        <v>6.42</v>
      </c>
      <c r="F939">
        <v>6.42</v>
      </c>
      <c r="G939" t="s">
        <v>34</v>
      </c>
      <c r="H939" s="87">
        <v>45275</v>
      </c>
      <c r="I939" s="87">
        <v>45280</v>
      </c>
      <c r="L939" s="37">
        <f>IF(G939="NSFC",F939*'Master Pengamatan'!$H$14,F938*'Master Pengamatan'!$H$15)</f>
        <v>416705.55555555562</v>
      </c>
      <c r="M939" s="37">
        <f t="shared" si="30"/>
        <v>416705.55555555562</v>
      </c>
      <c r="O939" t="str">
        <f t="shared" si="29"/>
        <v>PG3NSFC1223</v>
      </c>
    </row>
    <row r="940" spans="2:15" x14ac:dyDescent="0.35">
      <c r="B940" s="85" t="s">
        <v>40</v>
      </c>
      <c r="C940" s="86" t="s">
        <v>999</v>
      </c>
      <c r="D940">
        <v>15.08</v>
      </c>
      <c r="E940">
        <v>11.79</v>
      </c>
      <c r="F940">
        <v>11.79</v>
      </c>
      <c r="G940" t="s">
        <v>34</v>
      </c>
      <c r="H940" s="87">
        <v>45275</v>
      </c>
      <c r="I940" s="87">
        <v>45280</v>
      </c>
      <c r="L940" s="37">
        <f>IF(G940="NSFC",F940*'Master Pengamatan'!$H$14,F939*'Master Pengamatan'!$H$15)</f>
        <v>765258.33333333337</v>
      </c>
      <c r="M940" s="37">
        <f t="shared" si="30"/>
        <v>765258.33333333337</v>
      </c>
      <c r="O940" t="str">
        <f t="shared" si="29"/>
        <v>PG3NSFC1223</v>
      </c>
    </row>
    <row r="941" spans="2:15" x14ac:dyDescent="0.35">
      <c r="B941" s="85" t="s">
        <v>40</v>
      </c>
      <c r="C941" s="86" t="s">
        <v>1000</v>
      </c>
      <c r="D941">
        <v>14.47</v>
      </c>
      <c r="E941">
        <v>11.57</v>
      </c>
      <c r="F941">
        <v>11.57</v>
      </c>
      <c r="G941" t="s">
        <v>34</v>
      </c>
      <c r="H941" s="87">
        <v>45275</v>
      </c>
      <c r="I941" s="87">
        <v>45280</v>
      </c>
      <c r="L941" s="37">
        <f>IF(G941="NSFC",F941*'Master Pengamatan'!$H$14,F940*'Master Pengamatan'!$H$15)</f>
        <v>750978.70370370382</v>
      </c>
      <c r="M941" s="37">
        <f t="shared" si="30"/>
        <v>750978.70370370382</v>
      </c>
      <c r="O941" t="str">
        <f t="shared" si="29"/>
        <v>PG3NSFC1223</v>
      </c>
    </row>
    <row r="942" spans="2:15" x14ac:dyDescent="0.35">
      <c r="B942" s="85" t="s">
        <v>40</v>
      </c>
      <c r="C942" s="86" t="s">
        <v>1001</v>
      </c>
      <c r="D942">
        <v>8.84</v>
      </c>
      <c r="E942">
        <v>7.06</v>
      </c>
      <c r="F942">
        <v>7.06</v>
      </c>
      <c r="G942" t="s">
        <v>34</v>
      </c>
      <c r="H942" s="87">
        <v>45275</v>
      </c>
      <c r="I942" s="87">
        <v>45280</v>
      </c>
      <c r="L942" s="37">
        <f>IF(G942="NSFC",F942*'Master Pengamatan'!$H$14,F941*'Master Pengamatan'!$H$15)</f>
        <v>458246.29629629635</v>
      </c>
      <c r="M942" s="37">
        <f t="shared" si="30"/>
        <v>458246.29629629635</v>
      </c>
      <c r="O942" t="str">
        <f t="shared" si="29"/>
        <v>PG3NSFC1223</v>
      </c>
    </row>
    <row r="943" spans="2:15" x14ac:dyDescent="0.35">
      <c r="B943" s="85" t="s">
        <v>40</v>
      </c>
      <c r="C943" s="86" t="s">
        <v>1002</v>
      </c>
      <c r="D943">
        <v>11.8</v>
      </c>
      <c r="E943">
        <v>9.34</v>
      </c>
      <c r="F943">
        <v>9.34</v>
      </c>
      <c r="G943" t="s">
        <v>34</v>
      </c>
      <c r="H943" s="87">
        <v>45275</v>
      </c>
      <c r="I943" s="87">
        <v>45280</v>
      </c>
      <c r="L943" s="37">
        <f>IF(G943="NSFC",F943*'Master Pengamatan'!$H$14,F942*'Master Pengamatan'!$H$15)</f>
        <v>606235.18518518528</v>
      </c>
      <c r="M943" s="37">
        <f t="shared" si="30"/>
        <v>606235.18518518528</v>
      </c>
      <c r="O943" t="str">
        <f t="shared" si="29"/>
        <v>PG3NSFC1223</v>
      </c>
    </row>
    <row r="944" spans="2:15" x14ac:dyDescent="0.35">
      <c r="B944" s="85" t="s">
        <v>40</v>
      </c>
      <c r="C944" s="86" t="s">
        <v>1003</v>
      </c>
      <c r="D944">
        <v>16.649999999999999</v>
      </c>
      <c r="E944">
        <v>13.05</v>
      </c>
      <c r="F944">
        <v>13.05</v>
      </c>
      <c r="G944" t="s">
        <v>34</v>
      </c>
      <c r="H944" s="87">
        <v>45275</v>
      </c>
      <c r="I944" s="87">
        <v>45280</v>
      </c>
      <c r="L944" s="37">
        <f>IF(G944="NSFC",F944*'Master Pengamatan'!$H$14,F943*'Master Pengamatan'!$H$15)</f>
        <v>847041.66666666686</v>
      </c>
      <c r="M944" s="37">
        <f t="shared" si="30"/>
        <v>847041.66666666686</v>
      </c>
      <c r="O944" t="str">
        <f t="shared" si="29"/>
        <v>PG3NSFC1223</v>
      </c>
    </row>
    <row r="945" spans="2:15" x14ac:dyDescent="0.35">
      <c r="B945" s="85" t="s">
        <v>40</v>
      </c>
      <c r="C945" s="86" t="s">
        <v>1004</v>
      </c>
      <c r="D945">
        <v>18.3</v>
      </c>
      <c r="E945">
        <v>14.79</v>
      </c>
      <c r="F945">
        <v>14.61</v>
      </c>
      <c r="G945" t="s">
        <v>34</v>
      </c>
      <c r="H945" s="87">
        <v>45275</v>
      </c>
      <c r="I945" s="87">
        <v>45280</v>
      </c>
      <c r="L945" s="37">
        <f>IF(G945="NSFC",F945*'Master Pengamatan'!$H$14,F944*'Master Pengamatan'!$H$15)</f>
        <v>948297.22222222236</v>
      </c>
      <c r="M945" s="37">
        <f t="shared" si="30"/>
        <v>948297.22222222236</v>
      </c>
      <c r="O945" t="str">
        <f t="shared" si="29"/>
        <v>PG3NSFC1223</v>
      </c>
    </row>
    <row r="946" spans="2:15" x14ac:dyDescent="0.35">
      <c r="B946" s="85" t="s">
        <v>40</v>
      </c>
      <c r="C946" s="86" t="s">
        <v>1005</v>
      </c>
      <c r="D946">
        <v>14.23</v>
      </c>
      <c r="E946">
        <v>11.27</v>
      </c>
      <c r="F946">
        <v>11.27</v>
      </c>
      <c r="G946" t="s">
        <v>34</v>
      </c>
      <c r="H946" s="87">
        <v>45275</v>
      </c>
      <c r="I946" s="87">
        <v>45280</v>
      </c>
      <c r="L946" s="37">
        <f>IF(G946="NSFC",F946*'Master Pengamatan'!$H$14,F945*'Master Pengamatan'!$H$15)</f>
        <v>731506.48148148158</v>
      </c>
      <c r="M946" s="37">
        <f t="shared" si="30"/>
        <v>731506.48148148158</v>
      </c>
      <c r="O946" t="str">
        <f t="shared" si="29"/>
        <v>PG3NSFC1223</v>
      </c>
    </row>
    <row r="947" spans="2:15" x14ac:dyDescent="0.35">
      <c r="B947" s="85" t="s">
        <v>40</v>
      </c>
      <c r="C947" s="86" t="s">
        <v>1006</v>
      </c>
      <c r="D947">
        <v>11.59</v>
      </c>
      <c r="E947">
        <v>9.0299999999999994</v>
      </c>
      <c r="F947">
        <v>9.0299999999999994</v>
      </c>
      <c r="G947" t="s">
        <v>34</v>
      </c>
      <c r="H947" s="87">
        <v>45275</v>
      </c>
      <c r="I947" s="87">
        <v>45280</v>
      </c>
      <c r="L947" s="37">
        <f>IF(G947="NSFC",F947*'Master Pengamatan'!$H$14,F946*'Master Pengamatan'!$H$15)</f>
        <v>586113.88888888888</v>
      </c>
      <c r="M947" s="37">
        <f t="shared" si="30"/>
        <v>586113.88888888888</v>
      </c>
      <c r="O947" t="str">
        <f t="shared" si="29"/>
        <v>PG3NSFC1223</v>
      </c>
    </row>
    <row r="948" spans="2:15" x14ac:dyDescent="0.35">
      <c r="B948" s="85" t="s">
        <v>40</v>
      </c>
      <c r="C948" s="86" t="s">
        <v>1007</v>
      </c>
      <c r="D948">
        <v>5.68</v>
      </c>
      <c r="E948">
        <v>4.33</v>
      </c>
      <c r="F948">
        <v>4.33</v>
      </c>
      <c r="G948" t="s">
        <v>34</v>
      </c>
      <c r="H948" s="87">
        <v>45275</v>
      </c>
      <c r="I948" s="87">
        <v>45280</v>
      </c>
      <c r="L948" s="37">
        <f>IF(G948="NSFC",F948*'Master Pengamatan'!$H$14,F947*'Master Pengamatan'!$H$15)</f>
        <v>281049.0740740741</v>
      </c>
      <c r="M948" s="37">
        <f t="shared" si="30"/>
        <v>281049.0740740741</v>
      </c>
      <c r="O948" t="str">
        <f t="shared" si="29"/>
        <v>PG3NSFC1223</v>
      </c>
    </row>
    <row r="949" spans="2:15" x14ac:dyDescent="0.35">
      <c r="B949" s="85" t="s">
        <v>40</v>
      </c>
      <c r="C949" s="86" t="s">
        <v>1008</v>
      </c>
      <c r="D949">
        <v>15.52</v>
      </c>
      <c r="E949">
        <v>12.5</v>
      </c>
      <c r="F949">
        <v>12.5</v>
      </c>
      <c r="G949" t="s">
        <v>34</v>
      </c>
      <c r="H949" s="87">
        <v>45275</v>
      </c>
      <c r="I949" s="87">
        <v>45280</v>
      </c>
      <c r="L949" s="37">
        <f>IF(G949="NSFC",F949*'Master Pengamatan'!$H$14,F948*'Master Pengamatan'!$H$15)</f>
        <v>811342.5925925927</v>
      </c>
      <c r="M949" s="37">
        <f t="shared" si="30"/>
        <v>811342.5925925927</v>
      </c>
      <c r="O949" t="str">
        <f t="shared" si="29"/>
        <v>PG3NSFC1223</v>
      </c>
    </row>
    <row r="950" spans="2:15" x14ac:dyDescent="0.35">
      <c r="B950" s="85" t="s">
        <v>40</v>
      </c>
      <c r="C950" s="86" t="s">
        <v>1009</v>
      </c>
      <c r="D950">
        <v>10.69</v>
      </c>
      <c r="E950">
        <v>8.5299999999999994</v>
      </c>
      <c r="F950">
        <v>8.5299999999999994</v>
      </c>
      <c r="G950" t="s">
        <v>34</v>
      </c>
      <c r="H950" s="87">
        <v>45275</v>
      </c>
      <c r="I950" s="87">
        <v>45280</v>
      </c>
      <c r="L950" s="37">
        <f>IF(G950="NSFC",F950*'Master Pengamatan'!$H$14,F949*'Master Pengamatan'!$H$15)</f>
        <v>553660.18518518517</v>
      </c>
      <c r="M950" s="37">
        <f t="shared" si="30"/>
        <v>553660.18518518517</v>
      </c>
      <c r="O950" t="str">
        <f t="shared" si="29"/>
        <v>PG3NSFC1223</v>
      </c>
    </row>
    <row r="951" spans="2:15" x14ac:dyDescent="0.35">
      <c r="B951" s="85" t="s">
        <v>40</v>
      </c>
      <c r="C951" s="86" t="s">
        <v>1010</v>
      </c>
      <c r="D951">
        <v>11.83</v>
      </c>
      <c r="E951">
        <v>9.59</v>
      </c>
      <c r="F951">
        <v>9.59</v>
      </c>
      <c r="G951" t="s">
        <v>34</v>
      </c>
      <c r="H951" s="87">
        <v>45275</v>
      </c>
      <c r="I951" s="87">
        <v>45280</v>
      </c>
      <c r="L951" s="37">
        <f>IF(G951="NSFC",F951*'Master Pengamatan'!$H$14,F950*'Master Pengamatan'!$H$15)</f>
        <v>622462.03703703708</v>
      </c>
      <c r="M951" s="37">
        <f t="shared" si="30"/>
        <v>622462.03703703708</v>
      </c>
      <c r="O951" t="str">
        <f t="shared" si="29"/>
        <v>PG3NSFC1223</v>
      </c>
    </row>
    <row r="952" spans="2:15" x14ac:dyDescent="0.35">
      <c r="B952" s="85" t="s">
        <v>40</v>
      </c>
      <c r="C952" s="86" t="s">
        <v>1011</v>
      </c>
      <c r="D952">
        <v>10.87</v>
      </c>
      <c r="E952">
        <v>8.3699999999999992</v>
      </c>
      <c r="F952">
        <v>8.3699999999999992</v>
      </c>
      <c r="G952" t="s">
        <v>34</v>
      </c>
      <c r="H952" s="87">
        <v>45275</v>
      </c>
      <c r="I952" s="87">
        <v>45280</v>
      </c>
      <c r="L952" s="37">
        <f>IF(G952="NSFC",F952*'Master Pengamatan'!$H$14,F951*'Master Pengamatan'!$H$15)</f>
        <v>543275</v>
      </c>
      <c r="M952" s="37">
        <f t="shared" si="30"/>
        <v>543275</v>
      </c>
      <c r="O952" t="str">
        <f t="shared" si="29"/>
        <v>PG3NSFC1223</v>
      </c>
    </row>
    <row r="953" spans="2:15" x14ac:dyDescent="0.35">
      <c r="B953" s="85" t="s">
        <v>40</v>
      </c>
      <c r="C953" s="86" t="s">
        <v>1012</v>
      </c>
      <c r="D953">
        <v>10.23</v>
      </c>
      <c r="E953">
        <v>8.1</v>
      </c>
      <c r="F953">
        <v>8.1</v>
      </c>
      <c r="G953" t="s">
        <v>34</v>
      </c>
      <c r="H953" s="87">
        <v>45275</v>
      </c>
      <c r="I953" s="87">
        <v>45280</v>
      </c>
      <c r="L953" s="37">
        <f>IF(G953="NSFC",F953*'Master Pengamatan'!$H$14,F952*'Master Pengamatan'!$H$15)</f>
        <v>525750</v>
      </c>
      <c r="M953" s="37">
        <f t="shared" si="30"/>
        <v>525750</v>
      </c>
      <c r="O953" t="str">
        <f t="shared" si="29"/>
        <v>PG3NSFC1223</v>
      </c>
    </row>
    <row r="954" spans="2:15" x14ac:dyDescent="0.35">
      <c r="B954" s="84" t="s">
        <v>40</v>
      </c>
      <c r="C954" s="86" t="s">
        <v>1013</v>
      </c>
      <c r="D954">
        <v>14.65</v>
      </c>
      <c r="E954">
        <v>11.91</v>
      </c>
      <c r="F954">
        <v>11.91</v>
      </c>
      <c r="G954" t="s">
        <v>37</v>
      </c>
      <c r="H954" s="87">
        <v>45275</v>
      </c>
      <c r="I954" s="87">
        <v>45280</v>
      </c>
      <c r="L954" s="37">
        <f>IF(G954="NSFC",F954*'Master Pengamatan'!$H$14,F953*'Master Pengamatan'!$H$15)</f>
        <v>242400</v>
      </c>
      <c r="M954" s="37">
        <f t="shared" si="30"/>
        <v>242400</v>
      </c>
      <c r="O954" t="str">
        <f t="shared" si="29"/>
        <v>PG3NSSC1223</v>
      </c>
    </row>
    <row r="955" spans="2:15" x14ac:dyDescent="0.35">
      <c r="B955" s="84" t="s">
        <v>40</v>
      </c>
      <c r="C955" s="86" t="s">
        <v>1014</v>
      </c>
      <c r="D955">
        <v>6.45</v>
      </c>
      <c r="E955">
        <v>5.18</v>
      </c>
      <c r="F955">
        <v>5.18</v>
      </c>
      <c r="G955" t="s">
        <v>37</v>
      </c>
      <c r="H955" s="87">
        <v>45275</v>
      </c>
      <c r="I955" s="87">
        <v>45280</v>
      </c>
      <c r="L955" s="37">
        <f>IF(G955="NSFC",F955*'Master Pengamatan'!$H$14,F954*'Master Pengamatan'!$H$15)</f>
        <v>356417.77777777781</v>
      </c>
      <c r="M955" s="37">
        <f t="shared" si="30"/>
        <v>356417.77777777781</v>
      </c>
      <c r="O955" t="str">
        <f t="shared" si="29"/>
        <v>PG3NSSC1223</v>
      </c>
    </row>
    <row r="956" spans="2:15" x14ac:dyDescent="0.35">
      <c r="B956" s="84" t="s">
        <v>40</v>
      </c>
      <c r="C956" s="86" t="s">
        <v>1015</v>
      </c>
      <c r="D956">
        <v>10.6</v>
      </c>
      <c r="E956">
        <v>8.27</v>
      </c>
      <c r="F956">
        <v>8.27</v>
      </c>
      <c r="G956" t="s">
        <v>37</v>
      </c>
      <c r="H956" s="87">
        <v>45275</v>
      </c>
      <c r="I956" s="87">
        <v>45280</v>
      </c>
      <c r="L956" s="37">
        <f>IF(G956="NSFC",F956*'Master Pengamatan'!$H$14,F955*'Master Pengamatan'!$H$15)</f>
        <v>155016.29629629629</v>
      </c>
      <c r="M956" s="37">
        <f t="shared" si="30"/>
        <v>155016.29629629629</v>
      </c>
      <c r="O956" t="str">
        <f t="shared" si="29"/>
        <v>PG3NSSC1223</v>
      </c>
    </row>
    <row r="957" spans="2:15" x14ac:dyDescent="0.35">
      <c r="B957" s="84" t="s">
        <v>40</v>
      </c>
      <c r="C957" s="86" t="s">
        <v>1016</v>
      </c>
      <c r="D957">
        <v>8.89</v>
      </c>
      <c r="E957">
        <v>7.23</v>
      </c>
      <c r="F957">
        <v>7.23</v>
      </c>
      <c r="G957" t="s">
        <v>37</v>
      </c>
      <c r="H957" s="87">
        <v>45275</v>
      </c>
      <c r="I957" s="87">
        <v>45280</v>
      </c>
      <c r="L957" s="37">
        <f>IF(G957="NSFC",F957*'Master Pengamatan'!$H$14,F956*'Master Pengamatan'!$H$15)</f>
        <v>247487.40740740742</v>
      </c>
      <c r="M957" s="37">
        <f t="shared" si="30"/>
        <v>247487.40740740742</v>
      </c>
      <c r="O957" t="str">
        <f t="shared" si="29"/>
        <v>PG3NSSC1223</v>
      </c>
    </row>
    <row r="958" spans="2:15" x14ac:dyDescent="0.35">
      <c r="B958" s="84" t="s">
        <v>40</v>
      </c>
      <c r="C958" s="86" t="s">
        <v>1017</v>
      </c>
      <c r="D958">
        <v>9.4499999999999993</v>
      </c>
      <c r="E958">
        <v>7.54</v>
      </c>
      <c r="F958">
        <v>7.54</v>
      </c>
      <c r="G958" t="s">
        <v>34</v>
      </c>
      <c r="H958" s="87">
        <v>45275</v>
      </c>
      <c r="I958" s="87">
        <v>45280</v>
      </c>
      <c r="L958" s="37">
        <f>IF(G958="NSFC",F958*'Master Pengamatan'!$H$14,F957*'Master Pengamatan'!$H$15)</f>
        <v>489401.85185185191</v>
      </c>
      <c r="M958" s="37">
        <f t="shared" si="30"/>
        <v>489401.85185185191</v>
      </c>
      <c r="O958" t="str">
        <f t="shared" si="29"/>
        <v>PG3NSFC1223</v>
      </c>
    </row>
    <row r="959" spans="2:15" x14ac:dyDescent="0.35">
      <c r="B959" s="84" t="s">
        <v>40</v>
      </c>
      <c r="C959" s="86" t="s">
        <v>1018</v>
      </c>
      <c r="D959">
        <v>3.43</v>
      </c>
      <c r="E959">
        <v>2.74</v>
      </c>
      <c r="F959">
        <v>2.74</v>
      </c>
      <c r="G959" t="s">
        <v>37</v>
      </c>
      <c r="H959" s="87">
        <v>45275</v>
      </c>
      <c r="I959" s="87">
        <v>45280</v>
      </c>
      <c r="L959" s="37">
        <f>IF(G959="NSFC",F959*'Master Pengamatan'!$H$14,F958*'Master Pengamatan'!$H$15)</f>
        <v>225641.48148148149</v>
      </c>
      <c r="M959" s="37">
        <f t="shared" si="30"/>
        <v>225641.48148148149</v>
      </c>
      <c r="O959" t="str">
        <f t="shared" si="29"/>
        <v>PG3NSSC1223</v>
      </c>
    </row>
    <row r="960" spans="2:15" x14ac:dyDescent="0.35">
      <c r="B960" s="84" t="s">
        <v>40</v>
      </c>
      <c r="C960" s="86" t="s">
        <v>1019</v>
      </c>
      <c r="D960">
        <v>12.74</v>
      </c>
      <c r="E960">
        <v>10.36</v>
      </c>
      <c r="F960">
        <v>10.36</v>
      </c>
      <c r="G960" t="s">
        <v>37</v>
      </c>
      <c r="H960" s="87">
        <v>45275</v>
      </c>
      <c r="I960" s="87">
        <v>45280</v>
      </c>
      <c r="L960" s="37">
        <f>IF(G960="NSFC",F960*'Master Pengamatan'!$H$14,F959*'Master Pengamatan'!$H$15)</f>
        <v>81997.037037037051</v>
      </c>
      <c r="M960" s="37">
        <f t="shared" si="30"/>
        <v>81997.037037037051</v>
      </c>
      <c r="O960" t="str">
        <f t="shared" si="29"/>
        <v>PG3NSSC1223</v>
      </c>
    </row>
    <row r="961" spans="2:15" x14ac:dyDescent="0.35">
      <c r="B961" s="84" t="s">
        <v>40</v>
      </c>
      <c r="C961" s="86" t="s">
        <v>1020</v>
      </c>
      <c r="D961">
        <v>12.16</v>
      </c>
      <c r="E961">
        <v>9.85</v>
      </c>
      <c r="F961">
        <v>9.85</v>
      </c>
      <c r="G961" t="s">
        <v>34</v>
      </c>
      <c r="H961" s="87">
        <v>45286</v>
      </c>
      <c r="I961" s="87">
        <v>45291</v>
      </c>
      <c r="L961" s="37">
        <f>IF(G961="NSFC",F961*'Master Pengamatan'!$H$14,F960*'Master Pengamatan'!$H$15)</f>
        <v>639337.96296296304</v>
      </c>
      <c r="M961" s="37">
        <f t="shared" si="30"/>
        <v>639337.96296296304</v>
      </c>
      <c r="O961" t="str">
        <f t="shared" si="29"/>
        <v>PG3NSFC1223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22"/>
  <sheetViews>
    <sheetView topLeftCell="A3" workbookViewId="0">
      <selection activeCell="I15" sqref="I15"/>
    </sheetView>
  </sheetViews>
  <sheetFormatPr defaultRowHeight="14.5" x14ac:dyDescent="0.35"/>
  <cols>
    <col min="8" max="8" width="10.08984375" bestFit="1" customWidth="1"/>
    <col min="9" max="9" width="9.08984375" bestFit="1" customWidth="1"/>
    <col min="10" max="11" width="0" hidden="1" customWidth="1"/>
    <col min="12" max="12" width="11.90625" bestFit="1" customWidth="1"/>
    <col min="13" max="13" width="10.08984375" bestFit="1" customWidth="1"/>
    <col min="14" max="14" width="8.81640625" bestFit="1" customWidth="1"/>
    <col min="15" max="15" width="9.26953125" bestFit="1" customWidth="1"/>
    <col min="16" max="16" width="7.1796875" bestFit="1" customWidth="1"/>
    <col min="17" max="28" width="6" customWidth="1"/>
    <col min="29" max="29" width="8.26953125" bestFit="1" customWidth="1"/>
    <col min="30" max="30" width="9.26953125" bestFit="1" customWidth="1"/>
    <col min="31" max="31" width="8.81640625" bestFit="1" customWidth="1"/>
    <col min="32" max="32" width="9.26953125" bestFit="1" customWidth="1"/>
    <col min="33" max="33" width="7.1796875" bestFit="1" customWidth="1"/>
    <col min="34" max="45" width="6" customWidth="1"/>
    <col min="46" max="46" width="8.6328125" customWidth="1"/>
    <col min="47" max="47" width="9.26953125" bestFit="1" customWidth="1"/>
    <col min="48" max="48" width="8.81640625" bestFit="1" customWidth="1"/>
    <col min="49" max="49" width="9.26953125" bestFit="1" customWidth="1"/>
    <col min="50" max="50" width="7.1796875" bestFit="1" customWidth="1"/>
    <col min="51" max="62" width="6" customWidth="1"/>
  </cols>
  <sheetData>
    <row r="2" spans="2:62" x14ac:dyDescent="0.35">
      <c r="B2" s="1"/>
      <c r="C2" s="1"/>
      <c r="D2" s="1"/>
      <c r="E2" s="1"/>
      <c r="F2" s="1"/>
      <c r="G2" s="2"/>
      <c r="H2" s="2"/>
      <c r="I2" s="2"/>
      <c r="J2" s="2"/>
      <c r="K2" s="2"/>
      <c r="L2" s="33" t="s">
        <v>0</v>
      </c>
      <c r="M2" s="4"/>
      <c r="N2" s="4"/>
      <c r="O2" s="4"/>
      <c r="P2" s="4"/>
      <c r="Q2" s="5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6" t="s">
        <v>1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3" t="s">
        <v>2</v>
      </c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5"/>
    </row>
    <row r="3" spans="2:62" x14ac:dyDescent="0.35"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24" t="s">
        <v>9</v>
      </c>
      <c r="I3" s="25"/>
      <c r="J3" s="9" t="s">
        <v>10</v>
      </c>
      <c r="K3" s="22"/>
      <c r="L3" s="10" t="s">
        <v>11</v>
      </c>
      <c r="M3" s="11"/>
      <c r="N3" s="11"/>
      <c r="O3" s="11"/>
      <c r="P3" s="11"/>
      <c r="Q3" s="12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7" t="s">
        <v>11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13" t="s">
        <v>11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35"/>
    </row>
    <row r="4" spans="2:62" x14ac:dyDescent="0.35">
      <c r="B4" s="8"/>
      <c r="C4" s="8"/>
      <c r="D4" s="8"/>
      <c r="E4" s="8"/>
      <c r="F4" s="8"/>
      <c r="G4" s="15" t="s">
        <v>12</v>
      </c>
      <c r="H4" s="26" t="s">
        <v>13</v>
      </c>
      <c r="I4" s="26"/>
      <c r="J4" s="23" t="s">
        <v>42</v>
      </c>
      <c r="K4" s="15"/>
      <c r="L4" s="34" t="s">
        <v>15</v>
      </c>
      <c r="M4" s="13"/>
      <c r="N4" s="13"/>
      <c r="O4" s="13"/>
      <c r="P4" s="13"/>
      <c r="Q4" s="16"/>
      <c r="R4" s="13" t="s">
        <v>16</v>
      </c>
      <c r="S4" s="13"/>
      <c r="T4" s="13"/>
      <c r="U4" s="13"/>
      <c r="V4" s="13"/>
      <c r="W4" s="13"/>
      <c r="X4" s="13"/>
      <c r="Y4" s="13"/>
      <c r="Z4" s="13"/>
      <c r="AA4" s="13"/>
      <c r="AB4" s="14"/>
      <c r="AC4" s="7" t="s">
        <v>15</v>
      </c>
      <c r="AD4" s="7"/>
      <c r="AE4" s="7"/>
      <c r="AF4" s="7"/>
      <c r="AG4" s="7"/>
      <c r="AH4" s="7"/>
      <c r="AI4" s="7" t="s">
        <v>16</v>
      </c>
      <c r="AJ4" s="7"/>
      <c r="AK4" s="7"/>
      <c r="AL4" s="7"/>
      <c r="AM4" s="7"/>
      <c r="AN4" s="7"/>
      <c r="AO4" s="7"/>
      <c r="AP4" s="7"/>
      <c r="AQ4" s="7"/>
      <c r="AR4" s="7"/>
      <c r="AS4" s="17"/>
      <c r="AT4" s="10" t="s">
        <v>15</v>
      </c>
      <c r="AU4" s="11"/>
      <c r="AV4" s="11"/>
      <c r="AW4" s="11"/>
      <c r="AX4" s="11"/>
      <c r="AY4" s="11"/>
      <c r="AZ4" s="10" t="s">
        <v>16</v>
      </c>
      <c r="BA4" s="11"/>
      <c r="BB4" s="11"/>
      <c r="BC4" s="11"/>
      <c r="BD4" s="11"/>
      <c r="BE4" s="11"/>
      <c r="BF4" s="11"/>
      <c r="BG4" s="11"/>
      <c r="BH4" s="11"/>
      <c r="BI4" s="11"/>
      <c r="BJ4" s="36"/>
    </row>
    <row r="5" spans="2:62" x14ac:dyDescent="0.35">
      <c r="B5" s="18"/>
      <c r="C5" s="18"/>
      <c r="D5" s="18"/>
      <c r="E5" s="18"/>
      <c r="F5" s="18"/>
      <c r="G5" s="18" t="s">
        <v>44</v>
      </c>
      <c r="H5" s="19" t="s">
        <v>15</v>
      </c>
      <c r="I5" s="19" t="s">
        <v>16</v>
      </c>
      <c r="J5" s="19" t="s">
        <v>15</v>
      </c>
      <c r="K5" s="31" t="s">
        <v>16</v>
      </c>
      <c r="L5" s="20" t="s">
        <v>17</v>
      </c>
      <c r="M5" s="20" t="s">
        <v>18</v>
      </c>
      <c r="N5" s="20" t="s">
        <v>19</v>
      </c>
      <c r="O5" s="20" t="s">
        <v>20</v>
      </c>
      <c r="P5" s="20" t="s">
        <v>21</v>
      </c>
      <c r="Q5" s="21" t="s">
        <v>10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 t="s">
        <v>31</v>
      </c>
      <c r="AB5" s="21" t="s">
        <v>10</v>
      </c>
      <c r="AC5" s="20" t="s">
        <v>17</v>
      </c>
      <c r="AD5" s="20" t="s">
        <v>18</v>
      </c>
      <c r="AE5" s="20" t="s">
        <v>19</v>
      </c>
      <c r="AF5" s="20" t="s">
        <v>20</v>
      </c>
      <c r="AG5" s="20" t="s">
        <v>21</v>
      </c>
      <c r="AH5" s="21" t="s">
        <v>10</v>
      </c>
      <c r="AI5" s="21" t="s">
        <v>22</v>
      </c>
      <c r="AJ5" s="21" t="s">
        <v>23</v>
      </c>
      <c r="AK5" s="21" t="s">
        <v>24</v>
      </c>
      <c r="AL5" s="21" t="s">
        <v>25</v>
      </c>
      <c r="AM5" s="21" t="s">
        <v>26</v>
      </c>
      <c r="AN5" s="21" t="s">
        <v>27</v>
      </c>
      <c r="AO5" s="21" t="s">
        <v>28</v>
      </c>
      <c r="AP5" s="21" t="s">
        <v>29</v>
      </c>
      <c r="AQ5" s="21" t="s">
        <v>30</v>
      </c>
      <c r="AR5" s="21" t="s">
        <v>31</v>
      </c>
      <c r="AS5" s="21" t="s">
        <v>10</v>
      </c>
      <c r="AT5" s="20" t="s">
        <v>17</v>
      </c>
      <c r="AU5" s="20" t="s">
        <v>18</v>
      </c>
      <c r="AV5" s="20" t="s">
        <v>19</v>
      </c>
      <c r="AW5" s="20" t="s">
        <v>20</v>
      </c>
      <c r="AX5" s="20" t="s">
        <v>21</v>
      </c>
      <c r="AY5" s="21" t="s">
        <v>10</v>
      </c>
      <c r="AZ5" s="21" t="s">
        <v>22</v>
      </c>
      <c r="BA5" s="21" t="s">
        <v>23</v>
      </c>
      <c r="BB5" s="21" t="s">
        <v>24</v>
      </c>
      <c r="BC5" s="21" t="s">
        <v>25</v>
      </c>
      <c r="BD5" s="21" t="s">
        <v>26</v>
      </c>
      <c r="BE5" s="21" t="s">
        <v>27</v>
      </c>
      <c r="BF5" s="21" t="s">
        <v>28</v>
      </c>
      <c r="BG5" s="21" t="s">
        <v>29</v>
      </c>
      <c r="BH5" s="21" t="s">
        <v>30</v>
      </c>
      <c r="BI5" s="21" t="s">
        <v>31</v>
      </c>
      <c r="BJ5" s="21" t="s">
        <v>10</v>
      </c>
    </row>
    <row r="6" spans="2:62" x14ac:dyDescent="0.35">
      <c r="B6" s="17" t="s">
        <v>32</v>
      </c>
      <c r="C6" s="17" t="s">
        <v>33</v>
      </c>
      <c r="D6" s="17">
        <v>9.5</v>
      </c>
      <c r="E6" s="17" t="s">
        <v>34</v>
      </c>
      <c r="F6" s="17" t="s">
        <v>35</v>
      </c>
      <c r="G6" s="17">
        <v>1.7999999999999999E-2</v>
      </c>
      <c r="H6" s="27">
        <f>AY6*$L$18</f>
        <v>65111.111111111109</v>
      </c>
      <c r="I6" s="27">
        <f>BJ6*$L$18</f>
        <v>3388.8888888888891</v>
      </c>
      <c r="J6" s="17"/>
      <c r="K6" s="32"/>
      <c r="L6" s="17">
        <v>150</v>
      </c>
      <c r="M6" s="17">
        <v>380</v>
      </c>
      <c r="N6" s="17">
        <v>500</v>
      </c>
      <c r="O6" s="17">
        <v>25</v>
      </c>
      <c r="P6" s="17">
        <v>15</v>
      </c>
      <c r="Q6" s="17">
        <f>SUM(L6:P6)</f>
        <v>1070</v>
      </c>
      <c r="R6" s="17">
        <v>4</v>
      </c>
      <c r="S6" s="17"/>
      <c r="T6" s="17">
        <v>8</v>
      </c>
      <c r="U6" s="17">
        <v>3</v>
      </c>
      <c r="V6" s="17">
        <v>6</v>
      </c>
      <c r="W6" s="17"/>
      <c r="X6" s="17">
        <v>7</v>
      </c>
      <c r="Y6" s="17"/>
      <c r="Z6" s="17">
        <v>9</v>
      </c>
      <c r="AA6" s="17">
        <v>4</v>
      </c>
      <c r="AB6" s="17">
        <f>SUM(R6:AA6)</f>
        <v>41</v>
      </c>
      <c r="AC6" s="17">
        <v>9</v>
      </c>
      <c r="AD6" s="17">
        <v>17</v>
      </c>
      <c r="AE6" s="17">
        <v>54</v>
      </c>
      <c r="AF6" s="17">
        <v>16</v>
      </c>
      <c r="AG6" s="17">
        <v>6</v>
      </c>
      <c r="AH6" s="17">
        <f>SUM(AC6:AG6)</f>
        <v>102</v>
      </c>
      <c r="AI6" s="17">
        <v>3</v>
      </c>
      <c r="AJ6" s="17"/>
      <c r="AK6" s="17">
        <v>5</v>
      </c>
      <c r="AL6" s="17">
        <v>2</v>
      </c>
      <c r="AM6" s="17">
        <v>2</v>
      </c>
      <c r="AN6" s="17">
        <v>3</v>
      </c>
      <c r="AO6" s="17"/>
      <c r="AP6" s="17"/>
      <c r="AQ6" s="17">
        <v>3</v>
      </c>
      <c r="AR6" s="17">
        <v>2</v>
      </c>
      <c r="AS6" s="17">
        <f>SUM(AI6:AR6)</f>
        <v>20</v>
      </c>
      <c r="AT6" s="17">
        <f>L6+AC6</f>
        <v>159</v>
      </c>
      <c r="AU6" s="17">
        <f t="shared" ref="AU6:BJ6" si="0">M6+AD6</f>
        <v>397</v>
      </c>
      <c r="AV6" s="17">
        <f t="shared" si="0"/>
        <v>554</v>
      </c>
      <c r="AW6" s="17">
        <f t="shared" si="0"/>
        <v>41</v>
      </c>
      <c r="AX6" s="17">
        <f t="shared" si="0"/>
        <v>21</v>
      </c>
      <c r="AY6" s="17">
        <f t="shared" si="0"/>
        <v>1172</v>
      </c>
      <c r="AZ6" s="17">
        <f t="shared" si="0"/>
        <v>7</v>
      </c>
      <c r="BA6" s="17">
        <f t="shared" si="0"/>
        <v>0</v>
      </c>
      <c r="BB6" s="17">
        <f t="shared" si="0"/>
        <v>13</v>
      </c>
      <c r="BC6" s="17">
        <f t="shared" si="0"/>
        <v>5</v>
      </c>
      <c r="BD6" s="17">
        <f t="shared" si="0"/>
        <v>8</v>
      </c>
      <c r="BE6" s="17">
        <f t="shared" si="0"/>
        <v>3</v>
      </c>
      <c r="BF6" s="17">
        <f t="shared" si="0"/>
        <v>7</v>
      </c>
      <c r="BG6" s="17">
        <f t="shared" si="0"/>
        <v>0</v>
      </c>
      <c r="BH6" s="17">
        <f t="shared" si="0"/>
        <v>12</v>
      </c>
      <c r="BI6" s="17">
        <f t="shared" si="0"/>
        <v>6</v>
      </c>
      <c r="BJ6" s="17">
        <f t="shared" si="0"/>
        <v>61</v>
      </c>
    </row>
    <row r="7" spans="2:62" x14ac:dyDescent="0.35">
      <c r="B7" s="17" t="s">
        <v>32</v>
      </c>
      <c r="C7" s="17" t="s">
        <v>36</v>
      </c>
      <c r="D7" s="17">
        <v>5</v>
      </c>
      <c r="E7" s="17" t="s">
        <v>37</v>
      </c>
      <c r="F7" s="17" t="s">
        <v>35</v>
      </c>
      <c r="G7" s="17">
        <v>1.7999999999999999E-2</v>
      </c>
      <c r="H7" s="27">
        <f t="shared" ref="H7:H10" si="1">AY7*$L$18</f>
        <v>29944.444444444445</v>
      </c>
      <c r="I7" s="27">
        <f t="shared" ref="I7:I10" si="2">BJ7*$L$18</f>
        <v>1944.4444444444446</v>
      </c>
      <c r="J7" s="17"/>
      <c r="K7" s="32"/>
      <c r="L7" s="17">
        <v>50</v>
      </c>
      <c r="M7" s="17">
        <v>250</v>
      </c>
      <c r="N7" s="17">
        <v>200</v>
      </c>
      <c r="O7" s="17">
        <v>5</v>
      </c>
      <c r="P7" s="17">
        <v>5</v>
      </c>
      <c r="Q7" s="17">
        <f t="shared" ref="Q7:Q11" si="3">SUM(L7:P7)</f>
        <v>510</v>
      </c>
      <c r="R7" s="17"/>
      <c r="S7" s="17"/>
      <c r="T7" s="17"/>
      <c r="U7" s="17"/>
      <c r="V7" s="17">
        <v>4</v>
      </c>
      <c r="W7" s="17">
        <v>6</v>
      </c>
      <c r="X7" s="17">
        <v>7</v>
      </c>
      <c r="Y7" s="17"/>
      <c r="Z7" s="17">
        <v>2</v>
      </c>
      <c r="AA7" s="17"/>
      <c r="AB7" s="17">
        <f t="shared" ref="AB7:AB11" si="4">SUM(R7:AA7)</f>
        <v>19</v>
      </c>
      <c r="AC7" s="17">
        <v>8</v>
      </c>
      <c r="AD7" s="17">
        <v>7</v>
      </c>
      <c r="AE7" s="17">
        <v>8</v>
      </c>
      <c r="AF7" s="17">
        <v>6</v>
      </c>
      <c r="AG7" s="17"/>
      <c r="AH7" s="17">
        <f t="shared" ref="AH7:AH11" si="5">SUM(AC7:AG7)</f>
        <v>29</v>
      </c>
      <c r="AI7" s="17">
        <v>2</v>
      </c>
      <c r="AJ7" s="17">
        <v>4</v>
      </c>
      <c r="AK7" s="17"/>
      <c r="AL7" s="17">
        <v>4</v>
      </c>
      <c r="AM7" s="17">
        <v>2</v>
      </c>
      <c r="AN7" s="17"/>
      <c r="AO7" s="17"/>
      <c r="AP7" s="17"/>
      <c r="AQ7" s="17">
        <v>4</v>
      </c>
      <c r="AR7" s="17"/>
      <c r="AS7" s="17">
        <f t="shared" ref="AS7:AS11" si="6">SUM(AI7:AR7)</f>
        <v>16</v>
      </c>
      <c r="AT7" s="17">
        <f t="shared" ref="AT7:AT11" si="7">L7+AC7</f>
        <v>58</v>
      </c>
      <c r="AU7" s="17">
        <f t="shared" ref="AU7:AU11" si="8">M7+AD7</f>
        <v>257</v>
      </c>
      <c r="AV7" s="17">
        <f t="shared" ref="AV7:AV11" si="9">N7+AE7</f>
        <v>208</v>
      </c>
      <c r="AW7" s="17">
        <f t="shared" ref="AW7:AW11" si="10">O7+AF7</f>
        <v>11</v>
      </c>
      <c r="AX7" s="17">
        <f t="shared" ref="AX7:AX11" si="11">P7+AG7</f>
        <v>5</v>
      </c>
      <c r="AY7" s="17">
        <f t="shared" ref="AY7:AY11" si="12">Q7+AH7</f>
        <v>539</v>
      </c>
      <c r="AZ7" s="17">
        <f t="shared" ref="AZ7:AZ11" si="13">R7+AI7</f>
        <v>2</v>
      </c>
      <c r="BA7" s="17">
        <f t="shared" ref="BA7:BA11" si="14">S7+AJ7</f>
        <v>4</v>
      </c>
      <c r="BB7" s="17">
        <f t="shared" ref="BB7:BB11" si="15">T7+AK7</f>
        <v>0</v>
      </c>
      <c r="BC7" s="17">
        <f t="shared" ref="BC7:BC11" si="16">U7+AL7</f>
        <v>4</v>
      </c>
      <c r="BD7" s="17">
        <f t="shared" ref="BD7:BD11" si="17">V7+AM7</f>
        <v>6</v>
      </c>
      <c r="BE7" s="17">
        <f t="shared" ref="BE7:BE11" si="18">W7+AN7</f>
        <v>6</v>
      </c>
      <c r="BF7" s="17">
        <f t="shared" ref="BF7:BF11" si="19">X7+AO7</f>
        <v>7</v>
      </c>
      <c r="BG7" s="17">
        <f t="shared" ref="BG7:BG11" si="20">Y7+AP7</f>
        <v>0</v>
      </c>
      <c r="BH7" s="17">
        <f t="shared" ref="BH7:BH11" si="21">Z7+AQ7</f>
        <v>6</v>
      </c>
      <c r="BI7" s="17">
        <f t="shared" ref="BI7:BI11" si="22">AA7+AR7</f>
        <v>0</v>
      </c>
      <c r="BJ7" s="17">
        <f t="shared" ref="BJ7:BJ11" si="23">AB7+AS7</f>
        <v>35</v>
      </c>
    </row>
    <row r="8" spans="2:62" x14ac:dyDescent="0.35">
      <c r="B8" s="17" t="s">
        <v>38</v>
      </c>
      <c r="C8" s="17" t="s">
        <v>39</v>
      </c>
      <c r="D8" s="17">
        <v>6</v>
      </c>
      <c r="E8" s="17" t="s">
        <v>34</v>
      </c>
      <c r="F8" s="17" t="s">
        <v>35</v>
      </c>
      <c r="G8" s="17">
        <v>1.7999999999999999E-2</v>
      </c>
      <c r="H8" s="27">
        <f t="shared" si="1"/>
        <v>64944.444444444445</v>
      </c>
      <c r="I8" s="27">
        <f t="shared" si="2"/>
        <v>2277.7777777777778</v>
      </c>
      <c r="J8" s="17"/>
      <c r="K8" s="32"/>
      <c r="L8" s="17">
        <v>120</v>
      </c>
      <c r="M8" s="17">
        <v>500</v>
      </c>
      <c r="N8" s="17">
        <v>350</v>
      </c>
      <c r="O8" s="17">
        <v>5</v>
      </c>
      <c r="P8" s="17">
        <v>4</v>
      </c>
      <c r="Q8" s="17">
        <f t="shared" si="3"/>
        <v>979</v>
      </c>
      <c r="R8" s="17">
        <v>4</v>
      </c>
      <c r="S8" s="17">
        <v>3</v>
      </c>
      <c r="T8" s="17">
        <v>5</v>
      </c>
      <c r="U8" s="17"/>
      <c r="V8" s="17">
        <v>2</v>
      </c>
      <c r="W8" s="17"/>
      <c r="X8" s="17">
        <v>3</v>
      </c>
      <c r="Y8" s="17">
        <v>5</v>
      </c>
      <c r="Z8" s="17"/>
      <c r="AA8" s="17"/>
      <c r="AB8" s="17">
        <f t="shared" si="4"/>
        <v>22</v>
      </c>
      <c r="AC8" s="17">
        <v>10</v>
      </c>
      <c r="AD8" s="17">
        <v>18</v>
      </c>
      <c r="AE8" s="17">
        <v>150</v>
      </c>
      <c r="AF8" s="17">
        <v>7</v>
      </c>
      <c r="AG8" s="17">
        <v>5</v>
      </c>
      <c r="AH8" s="17">
        <f t="shared" si="5"/>
        <v>190</v>
      </c>
      <c r="AI8" s="17"/>
      <c r="AJ8" s="17">
        <v>2</v>
      </c>
      <c r="AK8" s="17">
        <v>4</v>
      </c>
      <c r="AL8" s="17"/>
      <c r="AM8" s="17">
        <v>5</v>
      </c>
      <c r="AN8" s="17"/>
      <c r="AO8" s="17">
        <v>5</v>
      </c>
      <c r="AP8" s="17"/>
      <c r="AQ8" s="17">
        <v>3</v>
      </c>
      <c r="AR8" s="17"/>
      <c r="AS8" s="17">
        <f t="shared" si="6"/>
        <v>19</v>
      </c>
      <c r="AT8" s="17">
        <f t="shared" si="7"/>
        <v>130</v>
      </c>
      <c r="AU8" s="17">
        <f t="shared" si="8"/>
        <v>518</v>
      </c>
      <c r="AV8" s="17">
        <f t="shared" si="9"/>
        <v>500</v>
      </c>
      <c r="AW8" s="17">
        <f t="shared" si="10"/>
        <v>12</v>
      </c>
      <c r="AX8" s="17">
        <f t="shared" si="11"/>
        <v>9</v>
      </c>
      <c r="AY8" s="17">
        <f t="shared" si="12"/>
        <v>1169</v>
      </c>
      <c r="AZ8" s="17">
        <f t="shared" si="13"/>
        <v>4</v>
      </c>
      <c r="BA8" s="17">
        <f t="shared" si="14"/>
        <v>5</v>
      </c>
      <c r="BB8" s="17">
        <f t="shared" si="15"/>
        <v>9</v>
      </c>
      <c r="BC8" s="17">
        <f t="shared" si="16"/>
        <v>0</v>
      </c>
      <c r="BD8" s="17">
        <f t="shared" si="17"/>
        <v>7</v>
      </c>
      <c r="BE8" s="17">
        <f t="shared" si="18"/>
        <v>0</v>
      </c>
      <c r="BF8" s="17">
        <f t="shared" si="19"/>
        <v>8</v>
      </c>
      <c r="BG8" s="17">
        <f t="shared" si="20"/>
        <v>5</v>
      </c>
      <c r="BH8" s="17">
        <f t="shared" si="21"/>
        <v>3</v>
      </c>
      <c r="BI8" s="17">
        <f t="shared" si="22"/>
        <v>0</v>
      </c>
      <c r="BJ8" s="17">
        <f t="shared" si="23"/>
        <v>41</v>
      </c>
    </row>
    <row r="9" spans="2:62" x14ac:dyDescent="0.35">
      <c r="B9" s="17" t="s">
        <v>40</v>
      </c>
      <c r="C9" s="17" t="s">
        <v>41</v>
      </c>
      <c r="D9" s="17">
        <v>7</v>
      </c>
      <c r="E9" s="17" t="s">
        <v>34</v>
      </c>
      <c r="F9" s="17" t="s">
        <v>35</v>
      </c>
      <c r="G9" s="17">
        <v>1.7999999999999999E-2</v>
      </c>
      <c r="H9" s="27">
        <f t="shared" si="1"/>
        <v>64666.666666666672</v>
      </c>
      <c r="I9" s="27">
        <f t="shared" si="2"/>
        <v>2277.7777777777778</v>
      </c>
      <c r="J9" s="17"/>
      <c r="K9" s="32"/>
      <c r="L9" s="17">
        <v>96</v>
      </c>
      <c r="M9" s="17">
        <v>432</v>
      </c>
      <c r="N9" s="17">
        <v>427</v>
      </c>
      <c r="O9" s="17">
        <v>16</v>
      </c>
      <c r="P9" s="17">
        <v>7</v>
      </c>
      <c r="Q9" s="17">
        <f t="shared" si="3"/>
        <v>978</v>
      </c>
      <c r="R9" s="17">
        <v>2</v>
      </c>
      <c r="S9" s="17">
        <v>4</v>
      </c>
      <c r="T9" s="17"/>
      <c r="U9" s="17">
        <v>3</v>
      </c>
      <c r="V9" s="17">
        <v>5</v>
      </c>
      <c r="W9" s="17">
        <v>1</v>
      </c>
      <c r="X9" s="17"/>
      <c r="Y9" s="17"/>
      <c r="Z9" s="17"/>
      <c r="AA9" s="17"/>
      <c r="AB9" s="17">
        <f t="shared" si="4"/>
        <v>15</v>
      </c>
      <c r="AC9" s="17">
        <v>6</v>
      </c>
      <c r="AD9" s="17">
        <v>50</v>
      </c>
      <c r="AE9" s="17">
        <v>104</v>
      </c>
      <c r="AF9" s="17">
        <v>21</v>
      </c>
      <c r="AG9" s="17">
        <v>5</v>
      </c>
      <c r="AH9" s="17">
        <f t="shared" si="5"/>
        <v>186</v>
      </c>
      <c r="AI9" s="17"/>
      <c r="AJ9" s="17">
        <v>6</v>
      </c>
      <c r="AK9" s="17"/>
      <c r="AL9" s="17"/>
      <c r="AM9" s="17">
        <v>6</v>
      </c>
      <c r="AN9" s="17"/>
      <c r="AO9" s="17"/>
      <c r="AP9" s="17">
        <v>7</v>
      </c>
      <c r="AQ9" s="17"/>
      <c r="AR9" s="17">
        <v>7</v>
      </c>
      <c r="AS9" s="17">
        <f t="shared" si="6"/>
        <v>26</v>
      </c>
      <c r="AT9" s="17">
        <f t="shared" si="7"/>
        <v>102</v>
      </c>
      <c r="AU9" s="17">
        <f t="shared" si="8"/>
        <v>482</v>
      </c>
      <c r="AV9" s="17">
        <f t="shared" si="9"/>
        <v>531</v>
      </c>
      <c r="AW9" s="17">
        <f t="shared" si="10"/>
        <v>37</v>
      </c>
      <c r="AX9" s="17">
        <f t="shared" si="11"/>
        <v>12</v>
      </c>
      <c r="AY9" s="17">
        <f t="shared" si="12"/>
        <v>1164</v>
      </c>
      <c r="AZ9" s="17">
        <f t="shared" si="13"/>
        <v>2</v>
      </c>
      <c r="BA9" s="17">
        <f t="shared" si="14"/>
        <v>10</v>
      </c>
      <c r="BB9" s="17">
        <f t="shared" si="15"/>
        <v>0</v>
      </c>
      <c r="BC9" s="17">
        <f t="shared" si="16"/>
        <v>3</v>
      </c>
      <c r="BD9" s="17">
        <f t="shared" si="17"/>
        <v>11</v>
      </c>
      <c r="BE9" s="17">
        <f t="shared" si="18"/>
        <v>1</v>
      </c>
      <c r="BF9" s="17">
        <f t="shared" si="19"/>
        <v>0</v>
      </c>
      <c r="BG9" s="17">
        <f t="shared" si="20"/>
        <v>7</v>
      </c>
      <c r="BH9" s="17">
        <f t="shared" si="21"/>
        <v>0</v>
      </c>
      <c r="BI9" s="17">
        <f t="shared" si="22"/>
        <v>7</v>
      </c>
      <c r="BJ9" s="17">
        <f t="shared" si="23"/>
        <v>41</v>
      </c>
    </row>
    <row r="10" spans="2:62" x14ac:dyDescent="0.35">
      <c r="B10" s="17" t="s">
        <v>38</v>
      </c>
      <c r="C10" s="17" t="s">
        <v>43</v>
      </c>
      <c r="D10" s="17">
        <v>6</v>
      </c>
      <c r="E10" s="17" t="s">
        <v>37</v>
      </c>
      <c r="F10" s="17" t="s">
        <v>35</v>
      </c>
      <c r="G10" s="17">
        <v>1.7999999999999999E-2</v>
      </c>
      <c r="H10" s="27">
        <f t="shared" si="1"/>
        <v>29722.222222222223</v>
      </c>
      <c r="I10" s="27">
        <f t="shared" si="2"/>
        <v>2388.8888888888891</v>
      </c>
      <c r="J10" s="17"/>
      <c r="K10" s="32"/>
      <c r="L10" s="17">
        <v>113</v>
      </c>
      <c r="M10" s="17">
        <v>54</v>
      </c>
      <c r="N10" s="17">
        <v>157</v>
      </c>
      <c r="O10" s="17">
        <v>11</v>
      </c>
      <c r="P10" s="17">
        <v>9</v>
      </c>
      <c r="Q10" s="17">
        <f t="shared" si="3"/>
        <v>344</v>
      </c>
      <c r="R10" s="17">
        <v>3</v>
      </c>
      <c r="S10" s="17">
        <v>5</v>
      </c>
      <c r="T10" s="17">
        <v>3</v>
      </c>
      <c r="U10" s="17"/>
      <c r="V10" s="17">
        <v>6</v>
      </c>
      <c r="W10" s="17">
        <v>7</v>
      </c>
      <c r="X10" s="17"/>
      <c r="Y10" s="17"/>
      <c r="Z10" s="17"/>
      <c r="AA10" s="17"/>
      <c r="AB10" s="17">
        <f t="shared" si="4"/>
        <v>24</v>
      </c>
      <c r="AC10" s="17">
        <v>24</v>
      </c>
      <c r="AD10" s="17">
        <v>56</v>
      </c>
      <c r="AE10" s="17">
        <v>103</v>
      </c>
      <c r="AF10" s="17">
        <v>5</v>
      </c>
      <c r="AG10" s="17">
        <v>3</v>
      </c>
      <c r="AH10" s="17">
        <f t="shared" si="5"/>
        <v>191</v>
      </c>
      <c r="AI10" s="17">
        <v>4</v>
      </c>
      <c r="AJ10" s="17"/>
      <c r="AK10" s="17"/>
      <c r="AL10" s="17">
        <v>5</v>
      </c>
      <c r="AM10" s="17"/>
      <c r="AN10" s="17">
        <v>5</v>
      </c>
      <c r="AO10" s="17"/>
      <c r="AP10" s="17"/>
      <c r="AQ10" s="17">
        <v>5</v>
      </c>
      <c r="AR10" s="17"/>
      <c r="AS10" s="17">
        <f t="shared" si="6"/>
        <v>19</v>
      </c>
      <c r="AT10" s="17">
        <f t="shared" si="7"/>
        <v>137</v>
      </c>
      <c r="AU10" s="17">
        <f t="shared" si="8"/>
        <v>110</v>
      </c>
      <c r="AV10" s="17">
        <f t="shared" si="9"/>
        <v>260</v>
      </c>
      <c r="AW10" s="17">
        <f t="shared" si="10"/>
        <v>16</v>
      </c>
      <c r="AX10" s="17">
        <f t="shared" si="11"/>
        <v>12</v>
      </c>
      <c r="AY10" s="17">
        <f t="shared" si="12"/>
        <v>535</v>
      </c>
      <c r="AZ10" s="17">
        <f t="shared" si="13"/>
        <v>7</v>
      </c>
      <c r="BA10" s="17">
        <f t="shared" si="14"/>
        <v>5</v>
      </c>
      <c r="BB10" s="17">
        <f t="shared" si="15"/>
        <v>3</v>
      </c>
      <c r="BC10" s="17">
        <f t="shared" si="16"/>
        <v>5</v>
      </c>
      <c r="BD10" s="17">
        <f t="shared" si="17"/>
        <v>6</v>
      </c>
      <c r="BE10" s="17">
        <f t="shared" si="18"/>
        <v>12</v>
      </c>
      <c r="BF10" s="17">
        <f t="shared" si="19"/>
        <v>0</v>
      </c>
      <c r="BG10" s="17">
        <f t="shared" si="20"/>
        <v>0</v>
      </c>
      <c r="BH10" s="17">
        <f t="shared" si="21"/>
        <v>5</v>
      </c>
      <c r="BI10" s="17">
        <f t="shared" si="22"/>
        <v>0</v>
      </c>
      <c r="BJ10" s="17">
        <f t="shared" si="23"/>
        <v>43</v>
      </c>
    </row>
    <row r="11" spans="2:62" x14ac:dyDescent="0.35">
      <c r="B11" s="38" t="s">
        <v>40</v>
      </c>
      <c r="C11" s="38" t="s">
        <v>45</v>
      </c>
      <c r="D11" s="38">
        <v>4</v>
      </c>
      <c r="E11" s="38" t="s">
        <v>37</v>
      </c>
      <c r="F11" s="17" t="s">
        <v>35</v>
      </c>
      <c r="G11" s="17">
        <v>1.7999999999999999E-2</v>
      </c>
      <c r="H11" s="27">
        <f t="shared" ref="H11" si="24">AY11*$L$18</f>
        <v>30111.111111111113</v>
      </c>
      <c r="I11" s="27">
        <f t="shared" ref="I11" si="25">BJ11*$L$18</f>
        <v>2944.4444444444443</v>
      </c>
      <c r="L11" s="17">
        <v>54</v>
      </c>
      <c r="M11" s="17">
        <v>175</v>
      </c>
      <c r="N11" s="17">
        <v>87</v>
      </c>
      <c r="O11" s="17">
        <v>6</v>
      </c>
      <c r="P11" s="17">
        <v>4</v>
      </c>
      <c r="Q11" s="17">
        <f t="shared" si="3"/>
        <v>326</v>
      </c>
      <c r="R11" s="17"/>
      <c r="S11" s="17">
        <v>2</v>
      </c>
      <c r="T11" s="17">
        <v>5</v>
      </c>
      <c r="U11" s="17">
        <v>6</v>
      </c>
      <c r="V11" s="17">
        <v>7</v>
      </c>
      <c r="W11" s="17"/>
      <c r="X11" s="17"/>
      <c r="Y11" s="17">
        <v>7</v>
      </c>
      <c r="Z11" s="17"/>
      <c r="AA11" s="17">
        <v>4</v>
      </c>
      <c r="AB11" s="17">
        <f t="shared" si="4"/>
        <v>31</v>
      </c>
      <c r="AC11" s="17">
        <v>20</v>
      </c>
      <c r="AD11" s="17">
        <v>54</v>
      </c>
      <c r="AE11" s="17">
        <v>124</v>
      </c>
      <c r="AF11" s="17">
        <v>7</v>
      </c>
      <c r="AG11" s="17">
        <v>11</v>
      </c>
      <c r="AH11" s="17">
        <f t="shared" si="5"/>
        <v>216</v>
      </c>
      <c r="AI11" s="17"/>
      <c r="AJ11" s="17">
        <v>3</v>
      </c>
      <c r="AK11" s="17"/>
      <c r="AL11" s="17">
        <v>1</v>
      </c>
      <c r="AM11" s="17"/>
      <c r="AN11" s="17">
        <v>8</v>
      </c>
      <c r="AO11" s="17">
        <v>9</v>
      </c>
      <c r="AP11" s="17"/>
      <c r="AQ11" s="17"/>
      <c r="AR11" s="17">
        <v>1</v>
      </c>
      <c r="AS11" s="17">
        <f t="shared" si="6"/>
        <v>22</v>
      </c>
      <c r="AT11" s="17">
        <f t="shared" si="7"/>
        <v>74</v>
      </c>
      <c r="AU11" s="17">
        <f t="shared" si="8"/>
        <v>229</v>
      </c>
      <c r="AV11" s="17">
        <f t="shared" si="9"/>
        <v>211</v>
      </c>
      <c r="AW11" s="17">
        <f t="shared" si="10"/>
        <v>13</v>
      </c>
      <c r="AX11" s="17">
        <f t="shared" si="11"/>
        <v>15</v>
      </c>
      <c r="AY11" s="17">
        <f t="shared" si="12"/>
        <v>542</v>
      </c>
      <c r="AZ11" s="17">
        <f t="shared" si="13"/>
        <v>0</v>
      </c>
      <c r="BA11" s="17">
        <f t="shared" si="14"/>
        <v>5</v>
      </c>
      <c r="BB11" s="17">
        <f t="shared" si="15"/>
        <v>5</v>
      </c>
      <c r="BC11" s="17">
        <f t="shared" si="16"/>
        <v>7</v>
      </c>
      <c r="BD11" s="17">
        <f t="shared" si="17"/>
        <v>7</v>
      </c>
      <c r="BE11" s="17">
        <f t="shared" si="18"/>
        <v>8</v>
      </c>
      <c r="BF11" s="17">
        <f t="shared" si="19"/>
        <v>9</v>
      </c>
      <c r="BG11" s="17">
        <f t="shared" si="20"/>
        <v>7</v>
      </c>
      <c r="BH11" s="17">
        <f t="shared" si="21"/>
        <v>0</v>
      </c>
      <c r="BI11" s="17">
        <f t="shared" si="22"/>
        <v>5</v>
      </c>
      <c r="BJ11" s="17">
        <f t="shared" si="23"/>
        <v>53</v>
      </c>
    </row>
    <row r="12" spans="2:62" x14ac:dyDescent="0.35"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2:62" x14ac:dyDescent="0.35">
      <c r="B13" t="s">
        <v>46</v>
      </c>
    </row>
    <row r="14" spans="2:62" x14ac:dyDescent="0.35">
      <c r="B14" t="s">
        <v>34</v>
      </c>
      <c r="H14" s="28">
        <f>AVERAGE(H6,H8,H9)</f>
        <v>64907.407407407416</v>
      </c>
      <c r="I14" s="28">
        <f>AVERAGE(I6,I8,I9)</f>
        <v>2648.1481481481483</v>
      </c>
    </row>
    <row r="15" spans="2:62" x14ac:dyDescent="0.35">
      <c r="B15" t="s">
        <v>37</v>
      </c>
      <c r="H15" s="28">
        <f>AVERAGE(H7,H10,H11)</f>
        <v>29925.925925925927</v>
      </c>
      <c r="I15" s="28">
        <f>AVERAGE(I7,I10,I11)</f>
        <v>2425.9259259259261</v>
      </c>
    </row>
    <row r="17" spans="8:15" x14ac:dyDescent="0.35">
      <c r="L17" s="37">
        <f>L19*0.018</f>
        <v>1334.646</v>
      </c>
      <c r="M17" s="37">
        <f>M19*0.018</f>
        <v>809.99999999999989</v>
      </c>
    </row>
    <row r="18" spans="8:15" x14ac:dyDescent="0.35">
      <c r="H18" s="30"/>
      <c r="L18" s="37">
        <f>1/G6</f>
        <v>55.555555555555557</v>
      </c>
      <c r="M18" s="37">
        <f>1/G6</f>
        <v>55.555555555555557</v>
      </c>
    </row>
    <row r="19" spans="8:15" x14ac:dyDescent="0.35">
      <c r="L19" s="37">
        <v>74147</v>
      </c>
      <c r="M19" s="37">
        <v>45000</v>
      </c>
      <c r="O19" s="29"/>
    </row>
    <row r="21" spans="8:15" x14ac:dyDescent="0.35">
      <c r="L21" s="37">
        <f>18*10</f>
        <v>180</v>
      </c>
    </row>
    <row r="22" spans="8:15" x14ac:dyDescent="0.35">
      <c r="L22" s="37">
        <f>L21/10000</f>
        <v>1.7999999999999999E-2</v>
      </c>
    </row>
  </sheetData>
  <mergeCells count="2">
    <mergeCell ref="H3:I3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Input</vt:lpstr>
      <vt:lpstr>Master Pengamatan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budiyono</dc:creator>
  <cp:lastModifiedBy>eko budiyono</cp:lastModifiedBy>
  <dcterms:created xsi:type="dcterms:W3CDTF">2023-06-13T08:02:31Z</dcterms:created>
  <dcterms:modified xsi:type="dcterms:W3CDTF">2023-06-13T09:30:20Z</dcterms:modified>
</cp:coreProperties>
</file>