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01Research\YSSP\final report\"/>
    </mc:Choice>
  </mc:AlternateContent>
  <xr:revisionPtr revIDLastSave="0" documentId="13_ncr:1_{D3B09EDC-1EEE-4855-A12F-912CC383FD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Sheet1!$E$2:$G$25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10" i="1"/>
  <c r="F12" i="1"/>
  <c r="F11" i="1"/>
  <c r="F14" i="1"/>
  <c r="F13" i="1"/>
  <c r="F9" i="1"/>
  <c r="F3" i="1"/>
  <c r="F15" i="1"/>
  <c r="F8" i="1"/>
  <c r="F7" i="1"/>
  <c r="F6" i="1"/>
  <c r="F25" i="1"/>
  <c r="F16" i="1"/>
  <c r="F17" i="1"/>
  <c r="F20" i="1"/>
  <c r="F19" i="1"/>
  <c r="F18" i="1"/>
  <c r="F21" i="1"/>
  <c r="F23" i="1"/>
  <c r="F22" i="1"/>
  <c r="F24" i="1"/>
  <c r="F5" i="1"/>
  <c r="G10" i="1"/>
  <c r="G11" i="1"/>
  <c r="G14" i="1"/>
  <c r="G13" i="1"/>
  <c r="G9" i="1"/>
  <c r="G3" i="1"/>
  <c r="G15" i="1"/>
  <c r="G8" i="1"/>
  <c r="G7" i="1"/>
  <c r="G6" i="1"/>
  <c r="G25" i="1"/>
  <c r="G16" i="1"/>
  <c r="G17" i="1"/>
  <c r="G20" i="1"/>
  <c r="G19" i="1"/>
  <c r="G18" i="1"/>
  <c r="G21" i="1"/>
  <c r="G23" i="1"/>
  <c r="G22" i="1"/>
  <c r="G24" i="1"/>
</calcChain>
</file>

<file path=xl/sharedStrings.xml><?xml version="1.0" encoding="utf-8"?>
<sst xmlns="http://schemas.openxmlformats.org/spreadsheetml/2006/main" count="10" uniqueCount="9">
  <si>
    <t>Itr_id</t>
  </si>
  <si>
    <t>CO2</t>
  </si>
  <si>
    <t>cost</t>
  </si>
  <si>
    <t>MCMA</t>
    <phoneticPr fontId="1" type="noConversion"/>
  </si>
  <si>
    <t>COST-MIN</t>
    <phoneticPr fontId="1" type="noConversion"/>
  </si>
  <si>
    <t>COST</t>
    <phoneticPr fontId="1" type="noConversion"/>
  </si>
  <si>
    <t>C02</t>
    <phoneticPr fontId="1" type="noConversion"/>
  </si>
  <si>
    <t>--</t>
    <phoneticPr fontId="1" type="noConversion"/>
  </si>
  <si>
    <t>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</si>
</sst>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N23" sqref="N23"/>
    </sheetView>
  </sheetViews>
  <sheetFormatPr defaultRowHeight="14" x14ac:dyDescent="0.3"/>
  <cols>
    <col min="1" max="1" width="8.75" bestFit="1" customWidth="1"/>
    <col min="2" max="2" width="14.83203125" bestFit="1" customWidth="1"/>
    <col min="3" max="3" width="13.9140625" bestFit="1" customWidth="1"/>
    <col min="5" max="5" width="8.75" bestFit="1" customWidth="1"/>
    <col min="6" max="6" width="11.58203125" bestFit="1" customWidth="1"/>
    <col min="7" max="7" width="13.83203125" bestFit="1" customWidth="1"/>
  </cols>
  <sheetData>
    <row r="1" spans="1:7" x14ac:dyDescent="0.3">
      <c r="B1" t="s">
        <v>3</v>
      </c>
      <c r="F1" t="s">
        <v>4</v>
      </c>
    </row>
    <row r="2" spans="1:7" x14ac:dyDescent="0.3">
      <c r="A2" t="s">
        <v>0</v>
      </c>
      <c r="B2" t="s">
        <v>1</v>
      </c>
      <c r="C2" t="s">
        <v>2</v>
      </c>
      <c r="E2" t="s">
        <v>0</v>
      </c>
      <c r="F2" t="s">
        <v>6</v>
      </c>
      <c r="G2" t="s">
        <v>5</v>
      </c>
    </row>
    <row r="3" spans="1:7" x14ac:dyDescent="0.3">
      <c r="A3">
        <v>2121</v>
      </c>
      <c r="B3" s="1">
        <v>1206085000</v>
      </c>
      <c r="C3" s="1">
        <v>122668000</v>
      </c>
      <c r="D3" s="1"/>
      <c r="E3">
        <v>2121</v>
      </c>
      <c r="F3" s="1">
        <f>2412170000/2</f>
        <v>1206085000</v>
      </c>
      <c r="G3" s="1">
        <f>109148038552135/1000000</f>
        <v>109148038.55213501</v>
      </c>
    </row>
    <row r="4" spans="1:7" x14ac:dyDescent="0.3">
      <c r="A4">
        <v>2122</v>
      </c>
      <c r="B4" s="1">
        <v>153707000</v>
      </c>
      <c r="C4" s="1">
        <v>144619000</v>
      </c>
      <c r="D4" s="1"/>
      <c r="E4">
        <v>2122</v>
      </c>
      <c r="F4" s="1">
        <f>307414000/2</f>
        <v>153707000</v>
      </c>
      <c r="G4" s="2" t="s">
        <v>7</v>
      </c>
    </row>
    <row r="5" spans="1:7" x14ac:dyDescent="0.3">
      <c r="A5">
        <v>2123</v>
      </c>
      <c r="B5" s="1">
        <v>2288680000</v>
      </c>
      <c r="C5" s="1">
        <v>102181000</v>
      </c>
      <c r="D5" s="1"/>
      <c r="E5">
        <v>2123</v>
      </c>
      <c r="F5" s="1">
        <f>4577360000/2</f>
        <v>2288680000</v>
      </c>
      <c r="G5" s="1">
        <v>101674174.47232801</v>
      </c>
    </row>
    <row r="6" spans="1:7" x14ac:dyDescent="0.3">
      <c r="A6">
        <v>2124</v>
      </c>
      <c r="B6" s="1">
        <v>1408585000</v>
      </c>
      <c r="C6" s="1">
        <v>118098000</v>
      </c>
      <c r="D6" s="1"/>
      <c r="E6">
        <v>2124</v>
      </c>
      <c r="F6" s="1">
        <f>2817170000/2</f>
        <v>1408585000</v>
      </c>
      <c r="G6" s="1">
        <f>107132708864944/1000000</f>
        <v>107132708.864944</v>
      </c>
    </row>
    <row r="7" spans="1:7" x14ac:dyDescent="0.3">
      <c r="A7">
        <v>2125</v>
      </c>
      <c r="B7" s="1">
        <v>661650000</v>
      </c>
      <c r="C7" s="1">
        <v>120409000</v>
      </c>
      <c r="D7" s="1"/>
      <c r="E7">
        <v>2125</v>
      </c>
      <c r="F7" s="1">
        <f>1323300000/2</f>
        <v>661650000</v>
      </c>
      <c r="G7" s="1">
        <f>116886778863774/1000000</f>
        <v>116886778.863774</v>
      </c>
    </row>
    <row r="8" spans="1:7" x14ac:dyDescent="0.3">
      <c r="A8">
        <v>2126</v>
      </c>
      <c r="B8" s="1">
        <v>663330000</v>
      </c>
      <c r="C8" s="1">
        <v>121925000</v>
      </c>
      <c r="D8" s="1"/>
      <c r="E8">
        <v>2126</v>
      </c>
      <c r="F8" s="1">
        <f>1326660000/2</f>
        <v>663330000</v>
      </c>
      <c r="G8" s="1">
        <f>116859101327448/1000000</f>
        <v>116859101.327448</v>
      </c>
    </row>
    <row r="9" spans="1:7" x14ac:dyDescent="0.3">
      <c r="A9">
        <v>2127</v>
      </c>
      <c r="B9" s="1">
        <v>527695000</v>
      </c>
      <c r="C9" s="1">
        <v>124620000</v>
      </c>
      <c r="D9" s="1"/>
      <c r="E9">
        <v>2127</v>
      </c>
      <c r="F9" s="1">
        <f>1055390000/2</f>
        <v>527695000</v>
      </c>
      <c r="G9" s="1">
        <f>119412457519855/1000000</f>
        <v>119412457.51985499</v>
      </c>
    </row>
    <row r="10" spans="1:7" x14ac:dyDescent="0.3">
      <c r="A10">
        <v>2128</v>
      </c>
      <c r="B10" s="1">
        <v>406296500</v>
      </c>
      <c r="C10" s="1">
        <v>144434000</v>
      </c>
      <c r="D10" s="1"/>
      <c r="E10">
        <v>2128</v>
      </c>
      <c r="F10" s="1">
        <f>812593000/2</f>
        <v>406296500</v>
      </c>
      <c r="G10" s="1">
        <f>121977177449017/1000000</f>
        <v>121977177.449017</v>
      </c>
    </row>
    <row r="11" spans="1:7" x14ac:dyDescent="0.3">
      <c r="A11">
        <v>2129</v>
      </c>
      <c r="B11" s="1">
        <v>237083500</v>
      </c>
      <c r="C11" s="1">
        <v>139755000</v>
      </c>
      <c r="D11" s="1"/>
      <c r="E11">
        <v>2129</v>
      </c>
      <c r="F11" s="1">
        <f>474167000/2</f>
        <v>237083500</v>
      </c>
      <c r="G11" s="1">
        <f>125552048252402/1000000</f>
        <v>125552048.25240199</v>
      </c>
    </row>
    <row r="12" spans="1:7" x14ac:dyDescent="0.3">
      <c r="A12">
        <v>2130</v>
      </c>
      <c r="B12" s="1">
        <v>153707000</v>
      </c>
      <c r="C12" s="1">
        <v>142092000</v>
      </c>
      <c r="D12" s="1"/>
      <c r="E12">
        <v>2130</v>
      </c>
      <c r="F12" s="1">
        <f>307414000/2</f>
        <v>153707000</v>
      </c>
      <c r="G12" s="2" t="s">
        <v>8</v>
      </c>
    </row>
    <row r="13" spans="1:7" x14ac:dyDescent="0.3">
      <c r="A13">
        <v>2131</v>
      </c>
      <c r="B13" s="1">
        <v>2352420000</v>
      </c>
      <c r="C13" s="1">
        <v>125690000</v>
      </c>
      <c r="D13" s="1"/>
      <c r="E13">
        <v>2131</v>
      </c>
      <c r="F13" s="1">
        <f>4704840000/2</f>
        <v>2352420000</v>
      </c>
      <c r="G13" s="1">
        <f>101608873583840/1000000</f>
        <v>101608873.58384</v>
      </c>
    </row>
    <row r="14" spans="1:7" x14ac:dyDescent="0.3">
      <c r="A14" s="3">
        <v>2132</v>
      </c>
      <c r="B14" s="1">
        <v>987180000</v>
      </c>
      <c r="C14" s="1">
        <v>134132000</v>
      </c>
      <c r="E14">
        <v>2132</v>
      </c>
      <c r="F14" s="1">
        <f>1974360000/2</f>
        <v>987180000</v>
      </c>
      <c r="G14" s="1">
        <f>111858898029913/1000000</f>
        <v>111858898.02991299</v>
      </c>
    </row>
    <row r="15" spans="1:7" x14ac:dyDescent="0.3">
      <c r="A15" s="3">
        <v>2133</v>
      </c>
      <c r="B15" s="1">
        <v>621855000</v>
      </c>
      <c r="C15" s="1">
        <v>122443000</v>
      </c>
      <c r="E15">
        <v>2133</v>
      </c>
      <c r="F15" s="1">
        <f>1243710000/2</f>
        <v>621855000</v>
      </c>
      <c r="G15" s="1">
        <f>117542390505486/1000000</f>
        <v>117542390.505486</v>
      </c>
    </row>
    <row r="16" spans="1:7" x14ac:dyDescent="0.3">
      <c r="A16" s="3">
        <v>2134</v>
      </c>
      <c r="B16" s="1">
        <v>1598310000</v>
      </c>
      <c r="C16" s="1">
        <v>113587000</v>
      </c>
      <c r="E16">
        <v>2134</v>
      </c>
      <c r="F16" s="1">
        <f>3196620000/2</f>
        <v>1598310000</v>
      </c>
      <c r="G16" s="1">
        <f>105799709510331/1000000</f>
        <v>105799709.510331</v>
      </c>
    </row>
    <row r="17" spans="1:7" x14ac:dyDescent="0.3">
      <c r="A17" s="3">
        <v>2135</v>
      </c>
      <c r="B17" s="1">
        <v>1648950000</v>
      </c>
      <c r="C17" s="1">
        <v>109665000</v>
      </c>
      <c r="E17">
        <v>2135</v>
      </c>
      <c r="F17" s="1">
        <f>3297900000/2</f>
        <v>1648950000</v>
      </c>
      <c r="G17" s="1">
        <f>105454157171614/1000000</f>
        <v>105454157.17161401</v>
      </c>
    </row>
    <row r="18" spans="1:7" x14ac:dyDescent="0.3">
      <c r="A18" s="3">
        <v>2136</v>
      </c>
      <c r="B18" s="1">
        <v>1774335000</v>
      </c>
      <c r="C18" s="1">
        <v>106775000</v>
      </c>
      <c r="E18">
        <v>2136</v>
      </c>
      <c r="F18" s="1">
        <f>3548670000/2</f>
        <v>1774335000</v>
      </c>
      <c r="G18" s="1">
        <f>104598567123773/1000000</f>
        <v>104598567.12377299</v>
      </c>
    </row>
    <row r="19" spans="1:7" x14ac:dyDescent="0.3">
      <c r="A19" s="3">
        <v>2137</v>
      </c>
      <c r="B19" s="1">
        <v>1883300000</v>
      </c>
      <c r="C19" s="1">
        <v>106862000</v>
      </c>
      <c r="E19">
        <v>2137</v>
      </c>
      <c r="F19" s="1">
        <f>3766600000/2</f>
        <v>1883300000</v>
      </c>
      <c r="G19" s="1">
        <f>103855022285558/1000000</f>
        <v>103855022.285558</v>
      </c>
    </row>
    <row r="20" spans="1:7" x14ac:dyDescent="0.3">
      <c r="A20" s="3">
        <v>2138</v>
      </c>
      <c r="B20" s="1">
        <v>1880540000</v>
      </c>
      <c r="C20" s="1">
        <v>106926000</v>
      </c>
      <c r="E20">
        <v>2138</v>
      </c>
      <c r="F20" s="1">
        <f>3761080000/2</f>
        <v>1880540000</v>
      </c>
      <c r="G20" s="1">
        <f>103873855706669/1000000</f>
        <v>103873855.706669</v>
      </c>
    </row>
    <row r="21" spans="1:7" x14ac:dyDescent="0.3">
      <c r="A21" s="3">
        <v>2139</v>
      </c>
      <c r="B21" s="1">
        <v>1951610000</v>
      </c>
      <c r="C21" s="1">
        <v>104510000</v>
      </c>
      <c r="E21">
        <v>2139</v>
      </c>
      <c r="F21" s="1">
        <f>3903220000/2</f>
        <v>1951610000</v>
      </c>
      <c r="G21" s="1">
        <f>103408168656410/1000000</f>
        <v>103408168.65640999</v>
      </c>
    </row>
    <row r="22" spans="1:7" x14ac:dyDescent="0.3">
      <c r="A22" s="3">
        <v>2140</v>
      </c>
      <c r="B22" s="1">
        <v>2080270000</v>
      </c>
      <c r="C22" s="1">
        <v>104164000</v>
      </c>
      <c r="E22">
        <v>2140</v>
      </c>
      <c r="F22" s="1">
        <f>4160540000/2</f>
        <v>2080270000</v>
      </c>
      <c r="G22" s="1">
        <f>102738293261630/1000000</f>
        <v>102738293.26163</v>
      </c>
    </row>
    <row r="23" spans="1:7" x14ac:dyDescent="0.3">
      <c r="A23" s="3">
        <v>2141</v>
      </c>
      <c r="B23" s="1">
        <v>2040200000</v>
      </c>
      <c r="C23" s="1">
        <v>104423000</v>
      </c>
      <c r="D23" s="1"/>
      <c r="E23">
        <v>2141</v>
      </c>
      <c r="F23" s="1">
        <f>4080400000/2</f>
        <v>2040200000</v>
      </c>
      <c r="G23" s="1">
        <f>102942886594556/1000000</f>
        <v>102942886.594556</v>
      </c>
    </row>
    <row r="24" spans="1:7" x14ac:dyDescent="0.3">
      <c r="A24" s="3">
        <v>2142</v>
      </c>
      <c r="B24" s="1">
        <v>2071710000</v>
      </c>
      <c r="C24" s="1">
        <v>103681000</v>
      </c>
      <c r="D24" s="1"/>
      <c r="E24">
        <v>2142</v>
      </c>
      <c r="F24" s="1">
        <f>4143420000/2</f>
        <v>2071710000</v>
      </c>
      <c r="G24" s="1">
        <f>102781999748760/1000000</f>
        <v>102781999.74876</v>
      </c>
    </row>
    <row r="25" spans="1:7" x14ac:dyDescent="0.3">
      <c r="A25" s="3">
        <v>2143</v>
      </c>
      <c r="B25" s="1">
        <v>965395000</v>
      </c>
      <c r="C25" s="1">
        <v>116805000</v>
      </c>
      <c r="D25" s="1"/>
      <c r="E25">
        <v>2143</v>
      </c>
      <c r="F25" s="1">
        <f>1930790000/2</f>
        <v>965395000</v>
      </c>
      <c r="G25" s="1">
        <f>112128832895910/1000000</f>
        <v>112128832.89590999</v>
      </c>
    </row>
  </sheetData>
  <autoFilter ref="E2:G25" xr:uid="{00000000-0001-0000-0000-000000000000}">
    <sortState xmlns:xlrd2="http://schemas.microsoft.com/office/spreadsheetml/2017/richdata2" ref="E3:G25">
      <sortCondition ref="E2:E25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jinyang zhao</dc:creator>
  <cp:lastModifiedBy>zaoji</cp:lastModifiedBy>
  <dcterms:created xsi:type="dcterms:W3CDTF">2015-06-05T18:19:34Z</dcterms:created>
  <dcterms:modified xsi:type="dcterms:W3CDTF">2021-10-31T08:40:46Z</dcterms:modified>
</cp:coreProperties>
</file>