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\Downloads\time_clustering-master (1)\time_clustering-master\time clustering\"/>
    </mc:Choice>
  </mc:AlternateContent>
  <xr:revisionPtr revIDLastSave="0" documentId="13_ncr:1_{87DC4EE5-BBA7-4998-BAD3-54D4162D0055}" xr6:coauthVersionLast="46" xr6:coauthVersionMax="46" xr10:uidLastSave="{00000000-0000-0000-0000-000000000000}"/>
  <bookViews>
    <workbookView xWindow="-120" yWindow="-120" windowWidth="29040" windowHeight="13770" tabRatio="896" activeTab="12" xr2:uid="{C69E1247-B7CD-4720-BABC-4F7EC3B0ABD4}"/>
  </bookViews>
  <sheets>
    <sheet name="NAM" sheetId="1" r:id="rId1"/>
    <sheet name="LAM" sheetId="2" r:id="rId2"/>
    <sheet name="WEU" sheetId="3" r:id="rId3"/>
    <sheet name="EEU" sheetId="4" r:id="rId4"/>
    <sheet name="FSU" sheetId="5" r:id="rId5"/>
    <sheet name="AFR" sheetId="6" r:id="rId6"/>
    <sheet name="MEA" sheetId="7" r:id="rId7"/>
    <sheet name="SAS" sheetId="8" r:id="rId8"/>
    <sheet name="CPA" sheetId="9" r:id="rId9"/>
    <sheet name="PAS" sheetId="10" r:id="rId10"/>
    <sheet name="PAO" sheetId="11" r:id="rId11"/>
    <sheet name="Conclusions" sheetId="12" r:id="rId12"/>
    <sheet name="Grafic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3" l="1"/>
  <c r="B10" i="13"/>
  <c r="D10" i="13"/>
  <c r="F75" i="4"/>
  <c r="E75" i="4"/>
  <c r="F71" i="4"/>
  <c r="E71" i="4"/>
  <c r="F67" i="4"/>
  <c r="E67" i="4"/>
  <c r="F63" i="4"/>
  <c r="E63" i="4"/>
  <c r="F59" i="4"/>
  <c r="E59" i="4"/>
  <c r="F55" i="4"/>
  <c r="E55" i="4"/>
  <c r="F39" i="5"/>
  <c r="E39" i="5"/>
  <c r="E19" i="5"/>
  <c r="F35" i="5"/>
  <c r="E35" i="5"/>
  <c r="F31" i="5"/>
  <c r="E31" i="5"/>
  <c r="F27" i="5"/>
  <c r="E27" i="5"/>
  <c r="F23" i="5"/>
  <c r="E23" i="5"/>
  <c r="F19" i="5"/>
  <c r="H5" i="6"/>
  <c r="G5" i="6"/>
  <c r="F5" i="6"/>
  <c r="E5" i="6"/>
  <c r="D5" i="6"/>
  <c r="C5" i="6"/>
  <c r="H19" i="11"/>
  <c r="G19" i="11"/>
  <c r="F19" i="11"/>
  <c r="E19" i="11"/>
  <c r="D19" i="11"/>
  <c r="C19" i="11"/>
  <c r="H5" i="9"/>
  <c r="G5" i="9"/>
  <c r="F5" i="9"/>
  <c r="E5" i="9"/>
  <c r="D5" i="9"/>
  <c r="C5" i="9"/>
  <c r="H5" i="8"/>
  <c r="G5" i="8"/>
  <c r="F5" i="8"/>
  <c r="E5" i="8"/>
  <c r="D5" i="8"/>
  <c r="C5" i="8"/>
  <c r="E66" i="8"/>
  <c r="D66" i="8"/>
  <c r="E62" i="8"/>
  <c r="D62" i="8"/>
  <c r="E58" i="8"/>
  <c r="D58" i="8"/>
  <c r="E54" i="8"/>
  <c r="D54" i="8"/>
  <c r="E50" i="8"/>
  <c r="D50" i="8"/>
  <c r="E46" i="8"/>
  <c r="D46" i="8"/>
  <c r="E65" i="9"/>
  <c r="D65" i="9"/>
  <c r="E61" i="9"/>
  <c r="D61" i="9"/>
  <c r="E57" i="9"/>
  <c r="D57" i="9"/>
  <c r="E53" i="9"/>
  <c r="D53" i="9"/>
  <c r="E49" i="9"/>
  <c r="D49" i="9"/>
  <c r="E45" i="9"/>
  <c r="D45" i="9"/>
  <c r="F78" i="11"/>
  <c r="E78" i="11"/>
  <c r="F74" i="11"/>
  <c r="E74" i="11"/>
  <c r="F70" i="11"/>
  <c r="E70" i="11"/>
  <c r="F66" i="11"/>
  <c r="E66" i="11"/>
  <c r="F62" i="11"/>
  <c r="E62" i="11"/>
  <c r="E58" i="11"/>
  <c r="F58" i="11"/>
  <c r="G30" i="11"/>
  <c r="H30" i="11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C44" i="9"/>
  <c r="B44" i="9"/>
  <c r="G41" i="9"/>
  <c r="E29" i="11"/>
  <c r="F29" i="11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C45" i="8"/>
  <c r="B45" i="8"/>
  <c r="F39" i="8"/>
  <c r="E39" i="8"/>
  <c r="D39" i="8"/>
  <c r="C39" i="8"/>
  <c r="B39" i="8"/>
  <c r="G42" i="8"/>
  <c r="C33" i="8"/>
  <c r="C24" i="8"/>
  <c r="D26" i="8"/>
  <c r="B33" i="8"/>
  <c r="B27" i="8"/>
  <c r="B22" i="8"/>
  <c r="B17" i="8"/>
  <c r="H18" i="4"/>
  <c r="G18" i="4"/>
  <c r="F18" i="4"/>
  <c r="E18" i="4"/>
  <c r="D18" i="4"/>
  <c r="C18" i="4"/>
  <c r="H5" i="5" l="1"/>
  <c r="G5" i="5"/>
  <c r="F5" i="5"/>
  <c r="E5" i="5"/>
  <c r="D5" i="5"/>
  <c r="C5" i="5"/>
  <c r="D5" i="11"/>
  <c r="E5" i="11"/>
  <c r="F5" i="11"/>
  <c r="G5" i="11"/>
  <c r="H5" i="11"/>
  <c r="C5" i="11"/>
  <c r="D5" i="10"/>
  <c r="E5" i="10"/>
  <c r="F5" i="10"/>
  <c r="G5" i="10"/>
  <c r="H5" i="10"/>
  <c r="C5" i="10"/>
  <c r="G36" i="10"/>
  <c r="F36" i="10"/>
  <c r="G32" i="10"/>
  <c r="F32" i="10"/>
  <c r="G28" i="10"/>
  <c r="F28" i="10"/>
  <c r="G24" i="10"/>
  <c r="F24" i="10"/>
  <c r="G20" i="10"/>
  <c r="F20" i="10"/>
  <c r="G16" i="10"/>
  <c r="F16" i="10"/>
  <c r="H18" i="7"/>
  <c r="G18" i="7"/>
  <c r="F18" i="7"/>
  <c r="E18" i="7"/>
  <c r="D18" i="7"/>
  <c r="C18" i="7"/>
  <c r="H5" i="7"/>
  <c r="G5" i="7"/>
  <c r="F5" i="7"/>
  <c r="E5" i="7"/>
  <c r="D5" i="7"/>
  <c r="C5" i="7"/>
  <c r="D27" i="7"/>
  <c r="F27" i="7" s="1"/>
  <c r="E27" i="7"/>
  <c r="G27" i="7"/>
  <c r="D28" i="7"/>
  <c r="E28" i="7"/>
  <c r="F28" i="7"/>
  <c r="G28" i="7"/>
  <c r="D29" i="7"/>
  <c r="F29" i="7" s="1"/>
  <c r="E29" i="7"/>
  <c r="G29" i="7"/>
  <c r="G35" i="7"/>
  <c r="F35" i="7"/>
  <c r="G34" i="7"/>
  <c r="F34" i="7"/>
  <c r="G33" i="7"/>
  <c r="F33" i="7"/>
  <c r="L36" i="6"/>
  <c r="K36" i="6"/>
  <c r="L32" i="6"/>
  <c r="K32" i="6"/>
  <c r="L28" i="6"/>
  <c r="K28" i="6"/>
  <c r="L24" i="6"/>
  <c r="K24" i="6"/>
  <c r="L20" i="6"/>
  <c r="K20" i="6"/>
  <c r="L16" i="6"/>
  <c r="K16" i="6"/>
  <c r="H18" i="3"/>
  <c r="G18" i="3"/>
  <c r="F18" i="3"/>
  <c r="E18" i="3"/>
  <c r="D18" i="3"/>
  <c r="C18" i="3"/>
  <c r="D5" i="4"/>
  <c r="E5" i="4"/>
  <c r="F5" i="4"/>
  <c r="G5" i="4"/>
  <c r="H5" i="4"/>
  <c r="C5" i="4"/>
  <c r="J77" i="3"/>
  <c r="I77" i="3"/>
  <c r="J73" i="3"/>
  <c r="I73" i="3"/>
  <c r="J69" i="3"/>
  <c r="I69" i="3"/>
  <c r="J65" i="3"/>
  <c r="I65" i="3"/>
  <c r="J61" i="3"/>
  <c r="I61" i="3"/>
  <c r="J57" i="3"/>
  <c r="I57" i="3"/>
  <c r="D6" i="3"/>
  <c r="E6" i="3"/>
  <c r="F6" i="3"/>
  <c r="G6" i="3"/>
  <c r="H6" i="3"/>
  <c r="C6" i="3"/>
  <c r="J50" i="3"/>
  <c r="I50" i="3"/>
  <c r="J46" i="3"/>
  <c r="I46" i="3"/>
  <c r="J42" i="3"/>
  <c r="I42" i="3"/>
  <c r="J38" i="3"/>
  <c r="I38" i="3"/>
  <c r="J34" i="3"/>
  <c r="I34" i="3"/>
  <c r="J30" i="3"/>
  <c r="I30" i="3"/>
  <c r="D5" i="2"/>
  <c r="E5" i="2"/>
  <c r="F5" i="2"/>
  <c r="G5" i="2"/>
  <c r="H5" i="2"/>
  <c r="C5" i="2"/>
  <c r="D15" i="2"/>
  <c r="E15" i="2"/>
  <c r="G15" i="2" s="1"/>
  <c r="D16" i="2"/>
  <c r="E16" i="2"/>
  <c r="D17" i="2"/>
  <c r="E17" i="2"/>
  <c r="D18" i="2"/>
  <c r="E18" i="2"/>
  <c r="F15" i="2" s="1"/>
  <c r="D19" i="2"/>
  <c r="E19" i="2"/>
  <c r="D20" i="2"/>
  <c r="E20" i="2"/>
  <c r="D21" i="2"/>
  <c r="E21" i="2"/>
  <c r="D22" i="2"/>
  <c r="E22" i="2"/>
  <c r="G19" i="2" s="1"/>
  <c r="D23" i="2"/>
  <c r="E23" i="2"/>
  <c r="G23" i="2" s="1"/>
  <c r="D24" i="2"/>
  <c r="E24" i="2"/>
  <c r="D25" i="2"/>
  <c r="E25" i="2"/>
  <c r="D26" i="2"/>
  <c r="E26" i="2"/>
  <c r="F23" i="2" s="1"/>
  <c r="D27" i="2"/>
  <c r="E27" i="2"/>
  <c r="G27" i="2" s="1"/>
  <c r="D28" i="2"/>
  <c r="E28" i="2"/>
  <c r="D29" i="2"/>
  <c r="E29" i="2"/>
  <c r="D30" i="2"/>
  <c r="E30" i="2"/>
  <c r="D31" i="2"/>
  <c r="E31" i="2"/>
  <c r="G31" i="2" s="1"/>
  <c r="D32" i="2"/>
  <c r="E32" i="2"/>
  <c r="D33" i="2"/>
  <c r="E33" i="2"/>
  <c r="D34" i="2"/>
  <c r="E34" i="2"/>
  <c r="F31" i="2" s="1"/>
  <c r="D35" i="2"/>
  <c r="E35" i="2"/>
  <c r="D36" i="2"/>
  <c r="E36" i="2"/>
  <c r="D37" i="2"/>
  <c r="E37" i="2"/>
  <c r="E14" i="2"/>
  <c r="D14" i="2"/>
  <c r="F35" i="2" s="1"/>
  <c r="F19" i="2"/>
  <c r="D5" i="1"/>
  <c r="E5" i="1"/>
  <c r="F5" i="1"/>
  <c r="G5" i="1"/>
  <c r="H5" i="1"/>
  <c r="C5" i="1"/>
  <c r="H21" i="1"/>
  <c r="I37" i="1"/>
  <c r="H37" i="1"/>
  <c r="I33" i="1"/>
  <c r="H33" i="1"/>
  <c r="I29" i="1"/>
  <c r="H29" i="1"/>
  <c r="I25" i="1"/>
  <c r="H25" i="1"/>
  <c r="I21" i="1"/>
  <c r="I17" i="1"/>
  <c r="H17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16" i="1"/>
  <c r="F16" i="1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F27" i="4"/>
  <c r="E27" i="4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15" i="6"/>
  <c r="J16" i="6"/>
  <c r="I16" i="6"/>
  <c r="J17" i="6"/>
  <c r="I17" i="6"/>
  <c r="J18" i="6"/>
  <c r="I18" i="6"/>
  <c r="J19" i="6"/>
  <c r="I19" i="6"/>
  <c r="J20" i="6"/>
  <c r="I20" i="6"/>
  <c r="J21" i="6"/>
  <c r="I21" i="6"/>
  <c r="J22" i="6"/>
  <c r="I22" i="6"/>
  <c r="J23" i="6"/>
  <c r="I23" i="6"/>
  <c r="J24" i="6"/>
  <c r="I24" i="6"/>
  <c r="J25" i="6"/>
  <c r="I25" i="6"/>
  <c r="J26" i="6"/>
  <c r="I26" i="6"/>
  <c r="J27" i="6"/>
  <c r="I27" i="6"/>
  <c r="J28" i="6"/>
  <c r="I28" i="6"/>
  <c r="J29" i="6"/>
  <c r="I29" i="6"/>
  <c r="J30" i="6"/>
  <c r="I30" i="6"/>
  <c r="J31" i="6"/>
  <c r="I31" i="6"/>
  <c r="J32" i="6"/>
  <c r="I32" i="6"/>
  <c r="J33" i="6"/>
  <c r="I33" i="6"/>
  <c r="J34" i="6"/>
  <c r="I34" i="6"/>
  <c r="J35" i="6"/>
  <c r="I35" i="6"/>
  <c r="J36" i="6"/>
  <c r="I36" i="6"/>
  <c r="J37" i="6"/>
  <c r="I37" i="6"/>
  <c r="J38" i="6"/>
  <c r="I38" i="6"/>
  <c r="I15" i="6"/>
  <c r="J15" i="6"/>
  <c r="E35" i="7"/>
  <c r="D35" i="7"/>
  <c r="E34" i="7"/>
  <c r="D34" i="7"/>
  <c r="E33" i="7"/>
  <c r="D33" i="7"/>
  <c r="E16" i="10"/>
  <c r="D16" i="10"/>
  <c r="E17" i="10"/>
  <c r="D17" i="10"/>
  <c r="E18" i="10"/>
  <c r="D18" i="10"/>
  <c r="E19" i="10"/>
  <c r="D19" i="10"/>
  <c r="E20" i="10"/>
  <c r="D20" i="10"/>
  <c r="E21" i="10"/>
  <c r="D21" i="10"/>
  <c r="E22" i="10"/>
  <c r="D22" i="10"/>
  <c r="E23" i="10"/>
  <c r="D23" i="10"/>
  <c r="E24" i="10"/>
  <c r="D24" i="10"/>
  <c r="E25" i="10"/>
  <c r="D25" i="10"/>
  <c r="E26" i="10"/>
  <c r="D26" i="10"/>
  <c r="E27" i="10"/>
  <c r="D27" i="10"/>
  <c r="E28" i="10"/>
  <c r="D28" i="10"/>
  <c r="E29" i="10"/>
  <c r="D29" i="10"/>
  <c r="E30" i="10"/>
  <c r="D30" i="10"/>
  <c r="E31" i="10"/>
  <c r="D31" i="10"/>
  <c r="E32" i="10"/>
  <c r="D32" i="10"/>
  <c r="E33" i="10"/>
  <c r="D33" i="10"/>
  <c r="E34" i="10"/>
  <c r="D34" i="10"/>
  <c r="E35" i="10"/>
  <c r="D35" i="10"/>
  <c r="E36" i="10"/>
  <c r="D36" i="10"/>
  <c r="E37" i="10"/>
  <c r="D37" i="10"/>
  <c r="E38" i="10"/>
  <c r="D38" i="10"/>
  <c r="D15" i="10"/>
  <c r="E15" i="10"/>
  <c r="F30" i="11"/>
  <c r="E30" i="11"/>
  <c r="F31" i="11"/>
  <c r="E31" i="11"/>
  <c r="F32" i="11"/>
  <c r="E32" i="11"/>
  <c r="F33" i="11"/>
  <c r="E33" i="11"/>
  <c r="F34" i="11"/>
  <c r="H34" i="11" s="1"/>
  <c r="E34" i="11"/>
  <c r="F35" i="11"/>
  <c r="E35" i="11"/>
  <c r="F36" i="11"/>
  <c r="E36" i="11"/>
  <c r="F37" i="11"/>
  <c r="E37" i="11"/>
  <c r="F38" i="11"/>
  <c r="H38" i="11" s="1"/>
  <c r="E38" i="11"/>
  <c r="F39" i="11"/>
  <c r="E39" i="11"/>
  <c r="F40" i="11"/>
  <c r="E40" i="11"/>
  <c r="F41" i="11"/>
  <c r="E41" i="11"/>
  <c r="F42" i="11"/>
  <c r="E42" i="11"/>
  <c r="F43" i="11"/>
  <c r="E43" i="11"/>
  <c r="F44" i="11"/>
  <c r="E44" i="11"/>
  <c r="F45" i="11"/>
  <c r="E45" i="11"/>
  <c r="F46" i="11"/>
  <c r="E46" i="11"/>
  <c r="F47" i="11"/>
  <c r="E47" i="11"/>
  <c r="F48" i="11"/>
  <c r="E48" i="11"/>
  <c r="F49" i="11"/>
  <c r="E49" i="11"/>
  <c r="F50" i="11"/>
  <c r="E50" i="11"/>
  <c r="F51" i="11"/>
  <c r="E51" i="11"/>
  <c r="F52" i="11"/>
  <c r="E52" i="11"/>
  <c r="H57" i="3"/>
  <c r="G57" i="3"/>
  <c r="H58" i="3"/>
  <c r="G58" i="3"/>
  <c r="H59" i="3"/>
  <c r="G59" i="3"/>
  <c r="H60" i="3"/>
  <c r="G60" i="3"/>
  <c r="H61" i="3"/>
  <c r="G61" i="3"/>
  <c r="H62" i="3"/>
  <c r="G62" i="3"/>
  <c r="H63" i="3"/>
  <c r="G63" i="3"/>
  <c r="H64" i="3"/>
  <c r="G64" i="3"/>
  <c r="H65" i="3"/>
  <c r="G65" i="3"/>
  <c r="H66" i="3"/>
  <c r="G66" i="3"/>
  <c r="H67" i="3"/>
  <c r="G67" i="3"/>
  <c r="H68" i="3"/>
  <c r="G68" i="3"/>
  <c r="H69" i="3"/>
  <c r="G69" i="3"/>
  <c r="H70" i="3"/>
  <c r="G70" i="3"/>
  <c r="H71" i="3"/>
  <c r="G71" i="3"/>
  <c r="H72" i="3"/>
  <c r="G72" i="3"/>
  <c r="H73" i="3"/>
  <c r="G73" i="3"/>
  <c r="H74" i="3"/>
  <c r="G74" i="3"/>
  <c r="H75" i="3"/>
  <c r="G75" i="3"/>
  <c r="H76" i="3"/>
  <c r="G76" i="3"/>
  <c r="H77" i="3"/>
  <c r="G77" i="3"/>
  <c r="H78" i="3"/>
  <c r="G78" i="3"/>
  <c r="H79" i="3"/>
  <c r="G79" i="3"/>
  <c r="G56" i="3"/>
  <c r="H56" i="3"/>
  <c r="H30" i="3"/>
  <c r="G30" i="3"/>
  <c r="H31" i="3"/>
  <c r="G31" i="3"/>
  <c r="H32" i="3"/>
  <c r="G32" i="3"/>
  <c r="H33" i="3"/>
  <c r="G33" i="3"/>
  <c r="H34" i="3"/>
  <c r="G34" i="3"/>
  <c r="H35" i="3"/>
  <c r="G35" i="3"/>
  <c r="H36" i="3"/>
  <c r="G36" i="3"/>
  <c r="H37" i="3"/>
  <c r="G37" i="3"/>
  <c r="H38" i="3"/>
  <c r="G38" i="3"/>
  <c r="H39" i="3"/>
  <c r="G39" i="3"/>
  <c r="H40" i="3"/>
  <c r="G40" i="3"/>
  <c r="H41" i="3"/>
  <c r="G41" i="3"/>
  <c r="H42" i="3"/>
  <c r="G42" i="3"/>
  <c r="H43" i="3"/>
  <c r="G43" i="3"/>
  <c r="H44" i="3"/>
  <c r="G44" i="3"/>
  <c r="H45" i="3"/>
  <c r="G45" i="3"/>
  <c r="H46" i="3"/>
  <c r="G46" i="3"/>
  <c r="H47" i="3"/>
  <c r="G47" i="3"/>
  <c r="H48" i="3"/>
  <c r="G48" i="3"/>
  <c r="H49" i="3"/>
  <c r="G49" i="3"/>
  <c r="H50" i="3"/>
  <c r="G50" i="3"/>
  <c r="H51" i="3"/>
  <c r="G51" i="3"/>
  <c r="H52" i="3"/>
  <c r="G52" i="3"/>
  <c r="G29" i="3"/>
  <c r="H29" i="3"/>
  <c r="G46" i="11" l="1"/>
  <c r="G42" i="11"/>
  <c r="H50" i="11"/>
  <c r="G38" i="11"/>
  <c r="G34" i="11"/>
  <c r="H46" i="11"/>
  <c r="H42" i="11"/>
  <c r="G50" i="11"/>
  <c r="G44" i="4"/>
  <c r="H44" i="4"/>
  <c r="H40" i="4"/>
  <c r="H36" i="4"/>
  <c r="H32" i="4"/>
  <c r="H28" i="4"/>
  <c r="G36" i="4"/>
  <c r="G32" i="4"/>
  <c r="G28" i="4"/>
  <c r="G48" i="4"/>
  <c r="G40" i="4"/>
  <c r="H48" i="4"/>
  <c r="G35" i="2"/>
  <c r="F27" i="2"/>
</calcChain>
</file>

<file path=xl/sharedStrings.xml><?xml version="1.0" encoding="utf-8"?>
<sst xmlns="http://schemas.openxmlformats.org/spreadsheetml/2006/main" count="711" uniqueCount="105">
  <si>
    <t xml:space="preserve">Region </t>
  </si>
  <si>
    <t>Season</t>
  </si>
  <si>
    <t>Summer/Typical day</t>
  </si>
  <si>
    <t>1-4</t>
  </si>
  <si>
    <t>5-8</t>
  </si>
  <si>
    <t>9-12</t>
  </si>
  <si>
    <t>13-16</t>
  </si>
  <si>
    <t>17-20</t>
  </si>
  <si>
    <t>21-24</t>
  </si>
  <si>
    <t>Time of the day</t>
  </si>
  <si>
    <t>Building (share)</t>
  </si>
  <si>
    <t>Industry (share)</t>
  </si>
  <si>
    <t>Total demand</t>
  </si>
  <si>
    <t>Data available</t>
  </si>
  <si>
    <t>NAM</t>
  </si>
  <si>
    <t>LAC</t>
  </si>
  <si>
    <t>WEU</t>
  </si>
  <si>
    <t>EEU</t>
  </si>
  <si>
    <t>FSU</t>
  </si>
  <si>
    <t>AFR</t>
  </si>
  <si>
    <t>MEA</t>
  </si>
  <si>
    <t>SAS</t>
  </si>
  <si>
    <t>CPA</t>
  </si>
  <si>
    <t>PAS</t>
  </si>
  <si>
    <t>PAO</t>
  </si>
  <si>
    <t>Paper: Long-term projections of the hourly electricity consumption in Danish municipalities</t>
  </si>
  <si>
    <t>Household</t>
  </si>
  <si>
    <t>Industry</t>
  </si>
  <si>
    <t>Private Sector</t>
  </si>
  <si>
    <t>Industry other</t>
  </si>
  <si>
    <t>Agriculture</t>
  </si>
  <si>
    <t>Buildings</t>
  </si>
  <si>
    <t>Monday Week 46 2015</t>
  </si>
  <si>
    <t>https://www.sciencedirect.com/science/article/pii/S0973082618312559</t>
  </si>
  <si>
    <t>Indsutry</t>
  </si>
  <si>
    <t>Building</t>
  </si>
  <si>
    <t>https://www.energynetworks.com.au/news/energy-insider/2020-energy-insider/commercial-down-v-residential-up-covid-19s-electricity-impact/</t>
  </si>
  <si>
    <t>Residential</t>
  </si>
  <si>
    <t>Large Business</t>
  </si>
  <si>
    <t>Small Business</t>
  </si>
  <si>
    <t>All</t>
  </si>
  <si>
    <t>Winter</t>
  </si>
  <si>
    <t>Summer</t>
  </si>
  <si>
    <t>Winter S1</t>
  </si>
  <si>
    <t>Summer S3</t>
  </si>
  <si>
    <t xml:space="preserve"> Modeling for Power Generation Sector in Developing Countries: Case of Egypt </t>
  </si>
  <si>
    <t>D3 Evening (7pm-4am)</t>
  </si>
  <si>
    <t>D1 Morning (4am-12pm)</t>
  </si>
  <si>
    <t>D2 Afteroon (12pm-7pm)</t>
  </si>
  <si>
    <t>https://www.irena.org/-/media/Files/IRENA/Agency/Publication/2018/Nov/IRENA_Planning_West_Africa_2018.pdf</t>
  </si>
  <si>
    <t>https://epicenergyblog.com/2015/07/14/half-empty-planes-utilization-rates-for-californias-electric-grid-part-ii/</t>
  </si>
  <si>
    <t>Med com/ind</t>
  </si>
  <si>
    <t>Small Com</t>
  </si>
  <si>
    <t>Larg Com/Ind</t>
  </si>
  <si>
    <t>http://www.ifba.edu.br/professores/armando/Eng531/Unid%20I/DEA%2001%20-%20Gera%C3%A7%C3%A3o%20Distribu%C3%ADda%20no%20Hor%C3%A1rio%20de%20Ponta.pdf</t>
  </si>
  <si>
    <t>Industrial</t>
  </si>
  <si>
    <t>https://www.researchgate.net/publication/224593626_Benefits_from_DG_power_factor_regulation_in_LV_networks</t>
  </si>
  <si>
    <t>Commercioal</t>
  </si>
  <si>
    <t>Weekday</t>
  </si>
  <si>
    <t>Weekend</t>
  </si>
  <si>
    <t>Autumn/Typical day</t>
  </si>
  <si>
    <t>Comercial</t>
  </si>
  <si>
    <t>Regions</t>
  </si>
  <si>
    <t>Global time slices paper</t>
  </si>
  <si>
    <t>http://www.acexpert.ru/archive/43-441/sledi-konkurencii.html</t>
  </si>
  <si>
    <t>GREECE</t>
  </si>
  <si>
    <t>GERMANY</t>
  </si>
  <si>
    <t>https://www.researchgate.net/publication/337114201_INFLUENCE_OF_ELECTRIC_MOBILITY_ON_MEDIUM-AND_LOW-VOLTAGE_POWER_GRIDS</t>
  </si>
  <si>
    <t>https://link.springer.com/article/10.1007/s13198-019-00891-w#citeas</t>
  </si>
  <si>
    <t>Industry - 1</t>
  </si>
  <si>
    <t>Industry - 2</t>
  </si>
  <si>
    <t>Commercial</t>
  </si>
  <si>
    <t>Commercial and public services</t>
  </si>
  <si>
    <t>Non-specific</t>
  </si>
  <si>
    <t>Transport</t>
  </si>
  <si>
    <t>Total</t>
  </si>
  <si>
    <t>https://digital-library.theiet.org/docserver/fulltext/oap-cired/2017/1/OAP-CIRED.2017.0304.pdf?expires=1610193994&amp;id=id&amp;accname=guest&amp;checksum=E811D056A1D45496CD356B1AD87EB23E</t>
  </si>
  <si>
    <t>Australia</t>
  </si>
  <si>
    <t>Japan</t>
  </si>
  <si>
    <t xml:space="preserve">The ideal sector for solar pannels is the Commercial sector. This is because the demand profile for the commercial sectior is similar to the generation profile of solar pannels. </t>
  </si>
  <si>
    <t>Non-Specific</t>
  </si>
  <si>
    <t xml:space="preserve">Building - NAM </t>
  </si>
  <si>
    <t>Industry - NAM</t>
  </si>
  <si>
    <t>Building - WEU</t>
  </si>
  <si>
    <t>Industry - WEU</t>
  </si>
  <si>
    <t>Building - EEU</t>
  </si>
  <si>
    <t>Industry - EEU</t>
  </si>
  <si>
    <t>Building - FSU</t>
  </si>
  <si>
    <t>Industry - FSU</t>
  </si>
  <si>
    <t>Building - AFR</t>
  </si>
  <si>
    <t>Industry - AFR</t>
  </si>
  <si>
    <t>Building - SAS</t>
  </si>
  <si>
    <t>Industry - SAS</t>
  </si>
  <si>
    <t>Building - CPA</t>
  </si>
  <si>
    <t>Industry - CPA</t>
  </si>
  <si>
    <t>Building - PAS</t>
  </si>
  <si>
    <t>Industry - PAS</t>
  </si>
  <si>
    <t>Building - PAO</t>
  </si>
  <si>
    <t>Industry - PAO</t>
  </si>
  <si>
    <t>Building - MEA - Summer</t>
  </si>
  <si>
    <t>Industry - MEA - Summer</t>
  </si>
  <si>
    <t>Building - MEA - Inverno</t>
  </si>
  <si>
    <t>Industry - MEA - Inverno</t>
  </si>
  <si>
    <t>Building - LAM</t>
  </si>
  <si>
    <t>Industry -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</si>
</sst>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CPA!$B$43</c:f>
              <c:strCache>
                <c:ptCount val="1"/>
                <c:pt idx="0">
                  <c:v>Building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CPA!$A$44:$A$67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CPA!$B$44:$B$67</c:f>
              <c:numCache>
                <c:formatCode>General</c:formatCode>
                <c:ptCount val="24"/>
                <c:pt idx="0">
                  <c:v>0.20840955981133391</c:v>
                </c:pt>
                <c:pt idx="1">
                  <c:v>0.19735571268924096</c:v>
                </c:pt>
                <c:pt idx="2">
                  <c:v>0.19072339937542912</c:v>
                </c:pt>
                <c:pt idx="3">
                  <c:v>0.18593340259625715</c:v>
                </c:pt>
                <c:pt idx="4">
                  <c:v>0.18298569882912991</c:v>
                </c:pt>
                <c:pt idx="5">
                  <c:v>0.17983981059064888</c:v>
                </c:pt>
                <c:pt idx="6">
                  <c:v>0.16590941711245058</c:v>
                </c:pt>
                <c:pt idx="7">
                  <c:v>0.18571486202474691</c:v>
                </c:pt>
                <c:pt idx="8">
                  <c:v>0.21159611971152822</c:v>
                </c:pt>
                <c:pt idx="9">
                  <c:v>0.21684606759045541</c:v>
                </c:pt>
                <c:pt idx="10">
                  <c:v>0.21900093208167115</c:v>
                </c:pt>
                <c:pt idx="11">
                  <c:v>0.21747880625468316</c:v>
                </c:pt>
                <c:pt idx="12">
                  <c:v>0.21092527183993368</c:v>
                </c:pt>
                <c:pt idx="13">
                  <c:v>0.21612438740575113</c:v>
                </c:pt>
                <c:pt idx="14">
                  <c:v>0.21948882107676501</c:v>
                </c:pt>
                <c:pt idx="15">
                  <c:v>0.21196458436260449</c:v>
                </c:pt>
                <c:pt idx="16">
                  <c:v>0.20911090664211537</c:v>
                </c:pt>
                <c:pt idx="17">
                  <c:v>0.21499359257113365</c:v>
                </c:pt>
                <c:pt idx="18">
                  <c:v>0.22695461925621455</c:v>
                </c:pt>
                <c:pt idx="19">
                  <c:v>0.24826187654873066</c:v>
                </c:pt>
                <c:pt idx="20">
                  <c:v>0.24853885442667842</c:v>
                </c:pt>
                <c:pt idx="21">
                  <c:v>0.24760372081539725</c:v>
                </c:pt>
                <c:pt idx="22">
                  <c:v>0.22291425537161286</c:v>
                </c:pt>
                <c:pt idx="23">
                  <c:v>0.22037059289270669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8-467A-A205-4BD81ED0270F}"/>
            </c:ext>
          </c:extLst>
        </c:ser>
        <c:ser>
          <c:idx val="1"/>
          <c:order val="1"/>
          <c:tx>
            <c:strRef>
              <c:f>CPA!$C$43</c:f>
              <c:strCache>
                <c:ptCount val="1"/>
                <c:pt idx="0">
                  <c:v>Industry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CPA!$A$44:$A$67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CPA!$C$44:$C$67</c:f>
              <c:numCache>
                <c:formatCode>General</c:formatCode>
                <c:ptCount val="24"/>
                <c:pt idx="0">
                  <c:v>0.56471206508454042</c:v>
                </c:pt>
                <c:pt idx="1">
                  <c:v>0.53130655048519937</c:v>
                </c:pt>
                <c:pt idx="2">
                  <c:v>0.5233528323537554</c:v>
                </c:pt>
                <c:pt idx="3">
                  <c:v>0.5233528323537554</c:v>
                </c:pt>
                <c:pt idx="4">
                  <c:v>0.51539915049114127</c:v>
                </c:pt>
                <c:pt idx="5">
                  <c:v>0.52971583587397453</c:v>
                </c:pt>
                <c:pt idx="6">
                  <c:v>0.55039542322430313</c:v>
                </c:pt>
                <c:pt idx="7">
                  <c:v>0.56471206508454042</c:v>
                </c:pt>
                <c:pt idx="8">
                  <c:v>0.62834154900051731</c:v>
                </c:pt>
                <c:pt idx="9">
                  <c:v>0.65538413987106514</c:v>
                </c:pt>
                <c:pt idx="10">
                  <c:v>0.66970075271623863</c:v>
                </c:pt>
                <c:pt idx="11">
                  <c:v>0.68401739457647592</c:v>
                </c:pt>
                <c:pt idx="12">
                  <c:v>0.69038036908163114</c:v>
                </c:pt>
                <c:pt idx="13">
                  <c:v>0.72537659829219725</c:v>
                </c:pt>
                <c:pt idx="14">
                  <c:v>0.71901362378704203</c:v>
                </c:pt>
                <c:pt idx="15">
                  <c:v>0.71265070005824871</c:v>
                </c:pt>
                <c:pt idx="16">
                  <c:v>0.6856081164414668</c:v>
                </c:pt>
                <c:pt idx="17">
                  <c:v>0.64265822712958454</c:v>
                </c:pt>
                <c:pt idx="18">
                  <c:v>0.62993234340316795</c:v>
                </c:pt>
                <c:pt idx="19">
                  <c:v>0.61561565802033469</c:v>
                </c:pt>
                <c:pt idx="20">
                  <c:v>0.60766197615772055</c:v>
                </c:pt>
                <c:pt idx="21">
                  <c:v>0.60129902341386332</c:v>
                </c:pt>
                <c:pt idx="22">
                  <c:v>0.59334531978995131</c:v>
                </c:pt>
                <c:pt idx="23">
                  <c:v>0.5663027869495314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8-467A-A205-4BD81ED0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20767"/>
        <c:axId val="1854621183"/>
      </c:scatterChart>
      <c:valAx>
        <c:axId val="185462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21183"/>
        <c:crosses val="autoZero"/>
        <c:crossBetween val="midCat"/>
      </c:valAx>
      <c:valAx>
        <c:axId val="18546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2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Grafics!$X$2</c:f>
              <c:strCache>
                <c:ptCount val="1"/>
                <c:pt idx="0">
                  <c:v>Building - PAO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Grafics!$A$3:$A$9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Grafics!$X$3:$X$9</c:f>
              <c:numCache>
                <c:formatCode>0%</c:formatCode>
                <c:ptCount val="7"/>
                <c:pt idx="0">
                  <c:v>0.58501371300327665</c:v>
                </c:pt>
                <c:pt idx="1">
                  <c:v>0.55096606819135363</c:v>
                </c:pt>
                <c:pt idx="2">
                  <c:v>0.52151422018422211</c:v>
                </c:pt>
                <c:pt idx="3">
                  <c:v>0.53763673107844212</c:v>
                </c:pt>
                <c:pt idx="4">
                  <c:v>0.62371147997154519</c:v>
                </c:pt>
                <c:pt idx="5">
                  <c:v>0.60107003433069661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7-487B-A234-DDC8314BB361}"/>
            </c:ext>
          </c:extLst>
        </c:ser>
        <c:ser>
          <c:idx val="1"/>
          <c:order val="1"/>
          <c:tx>
            <c:strRef>
              <c:f>Grafics!$Y$2</c:f>
              <c:strCache>
                <c:ptCount val="1"/>
                <c:pt idx="0">
                  <c:v>Industry - PAO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Grafics!$A$3:$A$9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Grafics!$Y$3:$Y$9</c:f>
              <c:numCache>
                <c:formatCode>0%</c:formatCode>
                <c:ptCount val="7"/>
                <c:pt idx="0">
                  <c:v>0.41498628699672335</c:v>
                </c:pt>
                <c:pt idx="1">
                  <c:v>0.44903393180864637</c:v>
                </c:pt>
                <c:pt idx="2">
                  <c:v>0.47848577981577811</c:v>
                </c:pt>
                <c:pt idx="3">
                  <c:v>0.46236326892155788</c:v>
                </c:pt>
                <c:pt idx="4">
                  <c:v>0.37628852002845481</c:v>
                </c:pt>
                <c:pt idx="5">
                  <c:v>0.39892996566930333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7-487B-A234-DDC8314B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29312"/>
        <c:axId val="1741229728"/>
      </c:scatterChart>
      <c:valAx>
        <c:axId val="1741229312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1229728"/>
        <c:crosses val="autoZero"/>
        <c:crossBetween val="midCat"/>
        <c:majorUnit val="4"/>
      </c:valAx>
      <c:valAx>
        <c:axId val="17412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122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8</xdr:row>
      <xdr:rowOff>129540</xdr:rowOff>
    </xdr:from>
    <xdr:to>
      <xdr:col>19</xdr:col>
      <xdr:colOff>384767</xdr:colOff>
      <xdr:row>25</xdr:row>
      <xdr:rowOff>49530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AFFAD-F0C2-4455-ACD2-4F786EC3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0540" y="1592580"/>
          <a:ext cx="4537667" cy="30289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559458</xdr:colOff>
      <xdr:row>1</xdr:row>
      <xdr:rowOff>53340</xdr:rowOff>
    </xdr:from>
    <xdr:to>
      <xdr:col>17</xdr:col>
      <xdr:colOff>169545</xdr:colOff>
      <xdr:row>21</xdr:row>
      <xdr:rowOff>70485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D4F2F9-7C94-4E2C-8D8E-231FEC25E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6258" y="236220"/>
          <a:ext cx="5096487" cy="36747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93345</xdr:colOff>
      <xdr:row>1</xdr:row>
      <xdr:rowOff>91440</xdr:rowOff>
    </xdr:from>
    <xdr:to>
      <xdr:col>24</xdr:col>
      <xdr:colOff>204470</xdr:colOff>
      <xdr:row>32</xdr:row>
      <xdr:rowOff>180196</xdr:rowOff>
    </xdr:to>
    <xdr:pic>
      <xdr:nvPicPr>
        <xdr:cNvPr id="2" name="Picture 2" descr="Commercial down v residential up: COVID-19's electricity impact | Energy  Networks Australia">
          <a:extLst>
            <a:ext uri="{FF2B5EF4-FFF2-40B4-BE49-F238E27FC236}">
              <a16:creationId xmlns:a16="http://schemas.microsoft.com/office/drawing/2014/main" id="{6DBC2CCC-D8C4-4846-8759-46594FA6C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8945" y="272415"/>
          <a:ext cx="8035925" cy="5698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266700</xdr:colOff>
      <xdr:row>58</xdr:row>
      <xdr:rowOff>76200</xdr:rowOff>
    </xdr:from>
    <xdr:to>
      <xdr:col>22</xdr:col>
      <xdr:colOff>152400</xdr:colOff>
      <xdr:row>85</xdr:row>
      <xdr:rowOff>104775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C6FFD-EF46-4273-817A-224D8F6C4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5700" y="10572750"/>
          <a:ext cx="6591300" cy="49149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255270</xdr:colOff>
      <xdr:row>10</xdr:row>
      <xdr:rowOff>102870</xdr:rowOff>
    </xdr:from>
    <xdr:to>
      <xdr:col>21</xdr:col>
      <xdr:colOff>560070</xdr:colOff>
      <xdr:row>25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10E7F-B286-4A05-BB9C-191785538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1</xdr:row>
      <xdr:rowOff>51240</xdr:rowOff>
    </xdr:from>
    <xdr:to>
      <xdr:col>16</xdr:col>
      <xdr:colOff>582929</xdr:colOff>
      <xdr:row>21</xdr:row>
      <xdr:rowOff>57149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E52B86-6A64-464C-9AF0-3ED69045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0" y="234120"/>
          <a:ext cx="4659629" cy="36635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388620</xdr:colOff>
      <xdr:row>28</xdr:row>
      <xdr:rowOff>110810</xdr:rowOff>
    </xdr:from>
    <xdr:to>
      <xdr:col>21</xdr:col>
      <xdr:colOff>281940</xdr:colOff>
      <xdr:row>37</xdr:row>
      <xdr:rowOff>98917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DE4400-6788-46D0-AF99-3BD25D57D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3820" y="2854010"/>
          <a:ext cx="5379720" cy="1634027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37</xdr:row>
      <xdr:rowOff>102047</xdr:rowOff>
    </xdr:from>
    <xdr:to>
      <xdr:col>22</xdr:col>
      <xdr:colOff>65071</xdr:colOff>
      <xdr:row>58</xdr:row>
      <xdr:rowOff>71266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73084CB-422F-4B3F-A7A6-9543040C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00" y="4491167"/>
          <a:ext cx="5780071" cy="3809699"/>
        </a:xfrm>
        <a:prstGeom prst="rect">
          <a:avLst/>
        </a:prstGeom>
      </xdr:spPr>
    </xdr:pic>
    <xdr:clientData/>
  </xdr:twoCellAnchor>
  <xdr:twoCellAnchor editAs="oneCell">
    <xdr:from>
      <xdr:col>10</xdr:col>
      <xdr:colOff>89508</xdr:colOff>
      <xdr:row>1</xdr:row>
      <xdr:rowOff>129540</xdr:rowOff>
    </xdr:from>
    <xdr:to>
      <xdr:col>18</xdr:col>
      <xdr:colOff>510539</xdr:colOff>
      <xdr:row>16</xdr:row>
      <xdr:rowOff>95186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527E5BB-8CE3-4475-9C69-7C1F34741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1748" y="312420"/>
          <a:ext cx="5297831" cy="2708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26</xdr:row>
      <xdr:rowOff>114300</xdr:rowOff>
    </xdr:from>
    <xdr:to>
      <xdr:col>22</xdr:col>
      <xdr:colOff>203835</xdr:colOff>
      <xdr:row>45</xdr:row>
      <xdr:rowOff>144780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883CEE-DF81-4429-9A05-97D3A3469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880" y="4869180"/>
          <a:ext cx="6886575" cy="350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111413</xdr:colOff>
      <xdr:row>53</xdr:row>
      <xdr:rowOff>60960</xdr:rowOff>
    </xdr:from>
    <xdr:to>
      <xdr:col>19</xdr:col>
      <xdr:colOff>348961</xdr:colOff>
      <xdr:row>74</xdr:row>
      <xdr:rowOff>76536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053D0A-1314-4B10-9802-D14951322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0433" y="9753600"/>
          <a:ext cx="5114348" cy="38560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251460</xdr:colOff>
      <xdr:row>1</xdr:row>
      <xdr:rowOff>68579</xdr:rowOff>
    </xdr:from>
    <xdr:to>
      <xdr:col>21</xdr:col>
      <xdr:colOff>449580</xdr:colOff>
      <xdr:row>27</xdr:row>
      <xdr:rowOff>149004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916CC7-CDFC-4A8C-BD41-140A4B47F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251459"/>
          <a:ext cx="7513320" cy="483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151999</xdr:colOff>
      <xdr:row>1</xdr:row>
      <xdr:rowOff>93445</xdr:rowOff>
    </xdr:from>
    <xdr:to>
      <xdr:col>22</xdr:col>
      <xdr:colOff>259164</xdr:colOff>
      <xdr:row>39</xdr:row>
      <xdr:rowOff>4411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D6DA61-4C46-4DB1-99D3-E74829AF4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4473" y="273919"/>
          <a:ext cx="5000007" cy="67689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92950</xdr:colOff>
      <xdr:row>1</xdr:row>
      <xdr:rowOff>51238</xdr:rowOff>
    </xdr:from>
    <xdr:to>
      <xdr:col>23</xdr:col>
      <xdr:colOff>180317</xdr:colOff>
      <xdr:row>23</xdr:row>
      <xdr:rowOff>129080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95EE67-C355-4D5C-AED1-E26A67012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2525" y="232213"/>
          <a:ext cx="8012167" cy="405929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36</xdr:row>
      <xdr:rowOff>144517</xdr:rowOff>
    </xdr:from>
    <xdr:to>
      <xdr:col>22</xdr:col>
      <xdr:colOff>36786</xdr:colOff>
      <xdr:row>64</xdr:row>
      <xdr:rowOff>166523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7A6D9B9-9D75-4C5B-8C6C-D8B22E7B7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6172" y="4374931"/>
          <a:ext cx="3886200" cy="5172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1</xdr:row>
      <xdr:rowOff>133264</xdr:rowOff>
    </xdr:from>
    <xdr:to>
      <xdr:col>23</xdr:col>
      <xdr:colOff>388620</xdr:colOff>
      <xdr:row>23</xdr:row>
      <xdr:rowOff>37095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74BC67-4387-46DA-B830-192438BA7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4560" y="316144"/>
          <a:ext cx="8839200" cy="3927191"/>
        </a:xfrm>
        <a:prstGeom prst="rect">
          <a:avLst/>
        </a:prstGeom>
      </xdr:spPr>
    </xdr:pic>
    <xdr:clientData/>
  </xdr:twoCellAnchor>
  <xdr:twoCellAnchor editAs="oneCell">
    <xdr:from>
      <xdr:col>9</xdr:col>
      <xdr:colOff>210552</xdr:colOff>
      <xdr:row>24</xdr:row>
      <xdr:rowOff>167640</xdr:rowOff>
    </xdr:from>
    <xdr:to>
      <xdr:col>20</xdr:col>
      <xdr:colOff>98367</xdr:colOff>
      <xdr:row>41</xdr:row>
      <xdr:rowOff>173518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368201B-D840-4940-8CAF-A4824FE10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1292" y="4556760"/>
          <a:ext cx="6593415" cy="31148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2</xdr:row>
      <xdr:rowOff>92388</xdr:rowOff>
    </xdr:from>
    <xdr:to>
      <xdr:col>18</xdr:col>
      <xdr:colOff>168160</xdr:colOff>
      <xdr:row>22</xdr:row>
      <xdr:rowOff>106340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3EECBD-804C-4EDD-936A-15C8C3948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458148"/>
          <a:ext cx="5464060" cy="367155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</xdr:row>
      <xdr:rowOff>125730</xdr:rowOff>
    </xdr:from>
    <xdr:to>
      <xdr:col>15</xdr:col>
      <xdr:colOff>304800</xdr:colOff>
      <xdr:row>58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8D60FF-1A93-4EAF-AD5B-602D2A91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B00B-3740-4436-AA8A-7BD31A518EAD}">
  <dimension ref="A1:M40"/>
  <sheetViews>
    <sheetView zoomScale="80" zoomScaleNormal="80" workbookViewId="0">
      <selection activeCell="J2" sqref="J2:L8"/>
    </sheetView>
  </sheetViews>
  <sheetFormatPr defaultRowHeight="15" x14ac:dyDescent="0.25"/>
  <cols>
    <col min="1" max="1" width="13.7109375" style="1" customWidth="1"/>
    <col min="2" max="2" width="14.28515625" style="1" customWidth="1"/>
    <col min="3" max="10" width="8.85546875" style="1"/>
  </cols>
  <sheetData>
    <row r="1" spans="1:13" x14ac:dyDescent="0.25">
      <c r="A1" s="1" t="s">
        <v>0</v>
      </c>
      <c r="B1" s="1" t="s">
        <v>1</v>
      </c>
      <c r="D1" s="1" t="s">
        <v>2</v>
      </c>
      <c r="M1" t="s">
        <v>50</v>
      </c>
    </row>
    <row r="2" spans="1:13" x14ac:dyDescent="0.25">
      <c r="A2" s="1" t="s">
        <v>14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7">
        <v>1</v>
      </c>
      <c r="K2" s="4">
        <v>0.46610695897499504</v>
      </c>
      <c r="L2" s="4">
        <v>0.53389304102500512</v>
      </c>
    </row>
    <row r="3" spans="1:13" x14ac:dyDescent="0.25">
      <c r="A3" s="1" t="s">
        <v>14</v>
      </c>
      <c r="B3" s="1" t="s">
        <v>10</v>
      </c>
      <c r="C3" s="4">
        <v>0.46610695897499504</v>
      </c>
      <c r="D3" s="4">
        <v>0.44589516097726162</v>
      </c>
      <c r="E3" s="4">
        <v>0.45705715627521676</v>
      </c>
      <c r="F3" s="4">
        <v>0.49757678587365101</v>
      </c>
      <c r="G3" s="4">
        <v>0.54201488945237242</v>
      </c>
      <c r="H3" s="4">
        <v>0.51178160412645612</v>
      </c>
      <c r="J3" s="7">
        <v>5</v>
      </c>
      <c r="K3" s="4">
        <v>0.44589516097726162</v>
      </c>
      <c r="L3" s="4">
        <v>0.55410483902273833</v>
      </c>
    </row>
    <row r="4" spans="1:13" x14ac:dyDescent="0.25">
      <c r="A4" s="1" t="s">
        <v>14</v>
      </c>
      <c r="B4" s="1" t="s">
        <v>11</v>
      </c>
      <c r="C4" s="4">
        <v>0.53389304102500512</v>
      </c>
      <c r="D4" s="4">
        <v>0.55410483902273833</v>
      </c>
      <c r="E4" s="4">
        <v>0.54294284372478308</v>
      </c>
      <c r="F4" s="4">
        <v>0.50242321412634883</v>
      </c>
      <c r="G4" s="4">
        <v>0.45798511054762758</v>
      </c>
      <c r="H4" s="4">
        <v>0.48821839587354393</v>
      </c>
      <c r="J4" s="7">
        <v>9</v>
      </c>
      <c r="K4" s="4">
        <v>0.45705715627521676</v>
      </c>
      <c r="L4" s="4">
        <v>0.54294284372478308</v>
      </c>
    </row>
    <row r="5" spans="1:13" x14ac:dyDescent="0.25">
      <c r="A5" s="1" t="s">
        <v>14</v>
      </c>
      <c r="B5" s="1" t="s">
        <v>12</v>
      </c>
      <c r="C5" s="4">
        <f>C3+C4</f>
        <v>1.0000000000000002</v>
      </c>
      <c r="D5" s="4">
        <f t="shared" ref="D5:H5" si="0">D3+D4</f>
        <v>1</v>
      </c>
      <c r="E5" s="4">
        <f t="shared" si="0"/>
        <v>0.99999999999999978</v>
      </c>
      <c r="F5" s="4">
        <f t="shared" si="0"/>
        <v>0.99999999999999978</v>
      </c>
      <c r="G5" s="4">
        <f t="shared" si="0"/>
        <v>1</v>
      </c>
      <c r="H5" s="4">
        <f t="shared" si="0"/>
        <v>1</v>
      </c>
      <c r="J5" s="7">
        <v>13</v>
      </c>
      <c r="K5" s="4">
        <v>0.49757678587365101</v>
      </c>
      <c r="L5" s="4">
        <v>0.50242321412634883</v>
      </c>
    </row>
    <row r="6" spans="1:13" x14ac:dyDescent="0.25">
      <c r="J6" s="7">
        <v>17</v>
      </c>
      <c r="K6" s="4">
        <v>0.54201488945237242</v>
      </c>
      <c r="L6" s="4">
        <v>0.45798511054762758</v>
      </c>
    </row>
    <row r="7" spans="1:13" x14ac:dyDescent="0.25">
      <c r="A7" s="1" t="s">
        <v>13</v>
      </c>
      <c r="B7" s="1" t="s">
        <v>1</v>
      </c>
      <c r="D7" s="1" t="s">
        <v>2</v>
      </c>
      <c r="J7" s="7">
        <v>21</v>
      </c>
      <c r="K7" s="4">
        <v>0.51178160412645612</v>
      </c>
      <c r="L7" s="4">
        <v>0.48821839587354393</v>
      </c>
    </row>
    <row r="8" spans="1:13" x14ac:dyDescent="0.25">
      <c r="A8" s="1" t="s">
        <v>14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J8" s="7">
        <v>24</v>
      </c>
      <c r="K8" s="4">
        <v>0.46610695897499504</v>
      </c>
      <c r="L8" s="4">
        <v>0.53389304102500512</v>
      </c>
    </row>
    <row r="9" spans="1:13" x14ac:dyDescent="0.25">
      <c r="A9" s="1" t="s">
        <v>14</v>
      </c>
      <c r="B9" s="1" t="s">
        <v>10</v>
      </c>
    </row>
    <row r="10" spans="1:13" x14ac:dyDescent="0.25">
      <c r="A10" s="1" t="s">
        <v>14</v>
      </c>
      <c r="B10" s="1" t="s">
        <v>11</v>
      </c>
    </row>
    <row r="11" spans="1:13" x14ac:dyDescent="0.25">
      <c r="A11" s="1" t="s">
        <v>14</v>
      </c>
      <c r="B11" s="1" t="s">
        <v>12</v>
      </c>
    </row>
    <row r="15" spans="1:13" x14ac:dyDescent="0.25">
      <c r="B15" s="1" t="s">
        <v>37</v>
      </c>
      <c r="C15" s="1" t="s">
        <v>52</v>
      </c>
      <c r="D15" s="1" t="s">
        <v>51</v>
      </c>
      <c r="E15" s="1" t="s">
        <v>53</v>
      </c>
      <c r="F15" s="1" t="s">
        <v>55</v>
      </c>
      <c r="G15" s="1" t="s">
        <v>31</v>
      </c>
      <c r="H15" s="1" t="s">
        <v>55</v>
      </c>
      <c r="I15" s="1" t="s">
        <v>31</v>
      </c>
      <c r="K15" s="1" t="s">
        <v>55</v>
      </c>
      <c r="L15" s="1" t="s">
        <v>31</v>
      </c>
    </row>
    <row r="16" spans="1:13" x14ac:dyDescent="0.25">
      <c r="A16" s="1">
        <v>0</v>
      </c>
      <c r="B16" s="1">
        <v>0.66304989999999997</v>
      </c>
      <c r="C16" s="1">
        <v>0.17244056999999999</v>
      </c>
      <c r="D16" s="1">
        <v>0.53782993999999995</v>
      </c>
      <c r="E16" s="1">
        <v>0.34076901999999998</v>
      </c>
      <c r="F16" s="1">
        <f>D16+E16</f>
        <v>0.87859895999999993</v>
      </c>
      <c r="G16" s="1">
        <f>B16+C16</f>
        <v>0.83549046999999999</v>
      </c>
      <c r="J16" s="2" t="s">
        <v>3</v>
      </c>
      <c r="K16">
        <v>0.46610695897499504</v>
      </c>
      <c r="L16">
        <v>0.53389304102500512</v>
      </c>
    </row>
    <row r="17" spans="1:12" x14ac:dyDescent="0.25">
      <c r="A17" s="1">
        <v>1</v>
      </c>
      <c r="B17" s="1">
        <v>0.60121080000000005</v>
      </c>
      <c r="C17" s="1">
        <v>0.17216540999999999</v>
      </c>
      <c r="D17" s="1">
        <v>0.52115213999999999</v>
      </c>
      <c r="E17" s="1">
        <v>0.33224994000000002</v>
      </c>
      <c r="F17" s="1">
        <f t="shared" ref="F17:F39" si="1">D17+E17</f>
        <v>0.85340207999999995</v>
      </c>
      <c r="G17" s="1">
        <f t="shared" ref="G17:G39" si="2">B17+C17</f>
        <v>0.77337621000000001</v>
      </c>
      <c r="H17" s="1">
        <f>SUM(F17:F20)/SUM(F17:G20)</f>
        <v>0.53389304102500512</v>
      </c>
      <c r="I17" s="1">
        <f>SUM(G17:G20)/SUM(F17:G20)</f>
        <v>0.46610695897499504</v>
      </c>
      <c r="J17" s="2" t="s">
        <v>4</v>
      </c>
      <c r="K17">
        <v>0.44589516097726162</v>
      </c>
      <c r="L17">
        <v>0.55410483902273833</v>
      </c>
    </row>
    <row r="18" spans="1:12" x14ac:dyDescent="0.25">
      <c r="A18" s="1">
        <v>2</v>
      </c>
      <c r="B18" s="1">
        <v>0.59273756</v>
      </c>
      <c r="C18" s="1">
        <v>0.17187715000000001</v>
      </c>
      <c r="D18" s="1">
        <v>0.52089006000000004</v>
      </c>
      <c r="E18" s="1">
        <v>0.3319879</v>
      </c>
      <c r="F18" s="1">
        <f t="shared" si="1"/>
        <v>0.85287796000000005</v>
      </c>
      <c r="G18" s="1">
        <f t="shared" si="2"/>
        <v>0.76461471000000003</v>
      </c>
      <c r="J18" s="2" t="s">
        <v>5</v>
      </c>
      <c r="K18">
        <v>0.45705715627521676</v>
      </c>
      <c r="L18">
        <v>0.54294284372478308</v>
      </c>
    </row>
    <row r="19" spans="1:12" x14ac:dyDescent="0.25">
      <c r="A19" s="1">
        <v>3</v>
      </c>
      <c r="B19" s="1">
        <v>0.58221809999999996</v>
      </c>
      <c r="C19" s="1">
        <v>0.17164784999999999</v>
      </c>
      <c r="D19" s="1">
        <v>0.53699785</v>
      </c>
      <c r="E19" s="1">
        <v>0.34197011999999999</v>
      </c>
      <c r="F19" s="1">
        <f t="shared" si="1"/>
        <v>0.87896796999999993</v>
      </c>
      <c r="G19" s="1">
        <f t="shared" si="2"/>
        <v>0.75386595000000001</v>
      </c>
      <c r="J19" s="2" t="s">
        <v>6</v>
      </c>
      <c r="K19">
        <v>0.49757678587365101</v>
      </c>
      <c r="L19">
        <v>0.50242321412634883</v>
      </c>
    </row>
    <row r="20" spans="1:12" x14ac:dyDescent="0.25">
      <c r="A20" s="1">
        <v>4</v>
      </c>
      <c r="B20" s="1">
        <v>0.59832596999999998</v>
      </c>
      <c r="C20" s="1">
        <v>0.17138577999999999</v>
      </c>
      <c r="D20" s="1">
        <v>0.56342859999999995</v>
      </c>
      <c r="E20" s="1">
        <v>0.35813689999999998</v>
      </c>
      <c r="F20" s="1">
        <f t="shared" si="1"/>
        <v>0.92156549999999993</v>
      </c>
      <c r="G20" s="1">
        <f t="shared" si="2"/>
        <v>0.76971174999999992</v>
      </c>
      <c r="J20" s="2" t="s">
        <v>7</v>
      </c>
      <c r="K20">
        <v>0.54201488945237242</v>
      </c>
      <c r="L20">
        <v>0.45798511054762758</v>
      </c>
    </row>
    <row r="21" spans="1:12" x14ac:dyDescent="0.25">
      <c r="A21" s="1">
        <v>5</v>
      </c>
      <c r="B21" s="1">
        <v>0.65141009999999999</v>
      </c>
      <c r="C21" s="1">
        <v>0.17110407</v>
      </c>
      <c r="D21" s="1">
        <v>0.61860484000000004</v>
      </c>
      <c r="E21" s="1">
        <v>0.38455450000000002</v>
      </c>
      <c r="F21" s="1">
        <f t="shared" si="1"/>
        <v>1.0031593400000001</v>
      </c>
      <c r="G21" s="1">
        <f t="shared" si="2"/>
        <v>0.82251417000000004</v>
      </c>
      <c r="H21" s="1">
        <f>SUM(F21:F24)/SUM(F21:G24)</f>
        <v>0.55410483902273833</v>
      </c>
      <c r="I21" s="1">
        <f>SUM(G21:G24)/SUM(F21:G24)</f>
        <v>0.44589516097726162</v>
      </c>
      <c r="J21" s="2" t="s">
        <v>8</v>
      </c>
      <c r="K21">
        <v>0.51178160412645612</v>
      </c>
      <c r="L21">
        <v>0.48821839587354393</v>
      </c>
    </row>
    <row r="22" spans="1:12" x14ac:dyDescent="0.25">
      <c r="A22" s="1">
        <v>6</v>
      </c>
      <c r="B22" s="1">
        <v>0.68807859999999998</v>
      </c>
      <c r="C22" s="1">
        <v>0.20773976</v>
      </c>
      <c r="D22" s="1">
        <v>0.66550445999999996</v>
      </c>
      <c r="E22" s="1">
        <v>0.41099175999999998</v>
      </c>
      <c r="F22" s="1">
        <f t="shared" si="1"/>
        <v>1.0764962199999999</v>
      </c>
      <c r="G22" s="1">
        <f t="shared" si="2"/>
        <v>0.89581836000000004</v>
      </c>
    </row>
    <row r="23" spans="1:12" x14ac:dyDescent="0.25">
      <c r="A23" s="1">
        <v>7</v>
      </c>
      <c r="B23" s="1">
        <v>0.69602763999999995</v>
      </c>
      <c r="C23" s="1">
        <v>0.25061240000000001</v>
      </c>
      <c r="D23" s="1">
        <v>0.74331380000000002</v>
      </c>
      <c r="E23" s="1">
        <v>0.43738972999999998</v>
      </c>
      <c r="F23" s="1">
        <f t="shared" si="1"/>
        <v>1.1807035299999999</v>
      </c>
      <c r="G23" s="1">
        <f t="shared" si="2"/>
        <v>0.9466400399999999</v>
      </c>
      <c r="J23" s="2"/>
    </row>
    <row r="24" spans="1:12" x14ac:dyDescent="0.25">
      <c r="A24" s="1">
        <v>8</v>
      </c>
      <c r="B24" s="1">
        <v>0.69579833999999996</v>
      </c>
      <c r="C24" s="1">
        <v>0.28522804000000002</v>
      </c>
      <c r="D24" s="1">
        <v>0.81487304000000005</v>
      </c>
      <c r="E24" s="1">
        <v>0.45557653999999997</v>
      </c>
      <c r="F24" s="1">
        <f t="shared" si="1"/>
        <v>1.27044958</v>
      </c>
      <c r="G24" s="1">
        <f t="shared" si="2"/>
        <v>0.98102637999999998</v>
      </c>
      <c r="J24" s="2"/>
    </row>
    <row r="25" spans="1:12" x14ac:dyDescent="0.25">
      <c r="A25" s="1">
        <v>9</v>
      </c>
      <c r="B25" s="1">
        <v>0.73246675999999999</v>
      </c>
      <c r="C25" s="1">
        <v>0.32188993999999999</v>
      </c>
      <c r="D25" s="1">
        <v>0.85361390000000004</v>
      </c>
      <c r="E25" s="1">
        <v>0.46555874000000003</v>
      </c>
      <c r="F25" s="1">
        <f t="shared" si="1"/>
        <v>1.3191726400000001</v>
      </c>
      <c r="G25" s="1">
        <f t="shared" si="2"/>
        <v>1.0543567</v>
      </c>
      <c r="H25" s="1">
        <f>SUM(F25:F28)/SUM(F25:G28)</f>
        <v>0.54294284372478308</v>
      </c>
      <c r="I25" s="1">
        <f>SUM(G25:G28)/SUM(F25:G28)</f>
        <v>0.45705715627521676</v>
      </c>
      <c r="J25" s="2"/>
    </row>
    <row r="26" spans="1:12" x14ac:dyDescent="0.25">
      <c r="A26" s="1">
        <v>10</v>
      </c>
      <c r="B26" s="1">
        <v>0.75886469999999995</v>
      </c>
      <c r="C26" s="1">
        <v>0.35647282000000002</v>
      </c>
      <c r="D26" s="1">
        <v>0.89641446000000002</v>
      </c>
      <c r="E26" s="1">
        <v>0.46532943999999998</v>
      </c>
      <c r="F26" s="1">
        <f t="shared" si="1"/>
        <v>1.3617439</v>
      </c>
      <c r="G26" s="1">
        <f t="shared" si="2"/>
        <v>1.11533752</v>
      </c>
      <c r="J26" s="2"/>
    </row>
    <row r="27" spans="1:12" x14ac:dyDescent="0.25">
      <c r="A27" s="1">
        <v>11</v>
      </c>
      <c r="B27" s="1">
        <v>0.80382293000000005</v>
      </c>
      <c r="C27" s="1">
        <v>0.36447433000000001</v>
      </c>
      <c r="D27" s="1">
        <v>0.90435699999999997</v>
      </c>
      <c r="E27" s="1">
        <v>0.46510014</v>
      </c>
      <c r="F27" s="1">
        <f t="shared" si="1"/>
        <v>1.36945714</v>
      </c>
      <c r="G27" s="1">
        <f t="shared" si="2"/>
        <v>1.1682972600000001</v>
      </c>
      <c r="J27" s="2"/>
    </row>
    <row r="28" spans="1:12" x14ac:dyDescent="0.25">
      <c r="A28" s="1">
        <v>12</v>
      </c>
      <c r="B28" s="1">
        <v>0.86511826999999997</v>
      </c>
      <c r="C28" s="1">
        <v>0.37448274999999998</v>
      </c>
      <c r="D28" s="1">
        <v>0.91229300000000002</v>
      </c>
      <c r="E28" s="1">
        <v>0.47510200000000002</v>
      </c>
      <c r="F28" s="1">
        <f t="shared" si="1"/>
        <v>1.3873950000000002</v>
      </c>
      <c r="G28" s="1">
        <f t="shared" si="2"/>
        <v>1.2396010199999998</v>
      </c>
      <c r="J28" s="2"/>
    </row>
    <row r="29" spans="1:12" x14ac:dyDescent="0.25">
      <c r="A29" s="1">
        <v>13</v>
      </c>
      <c r="B29" s="1">
        <v>0.92022899999999996</v>
      </c>
      <c r="C29" s="1">
        <v>0.39267612000000002</v>
      </c>
      <c r="D29" s="1">
        <v>0.93044704</v>
      </c>
      <c r="E29" s="1">
        <v>0.4748465</v>
      </c>
      <c r="F29" s="1">
        <f t="shared" si="1"/>
        <v>1.40529354</v>
      </c>
      <c r="G29" s="1">
        <f t="shared" si="2"/>
        <v>1.3129051199999999</v>
      </c>
      <c r="H29" s="1">
        <f>SUM(F29:F32)/SUM(F29:G32)</f>
        <v>0.50242321412634883</v>
      </c>
      <c r="I29" s="1">
        <f>SUM(G29:G32)/SUM(F29:G32)</f>
        <v>0.49757678587365101</v>
      </c>
    </row>
    <row r="30" spans="1:12" x14ac:dyDescent="0.25">
      <c r="A30" s="1">
        <v>14</v>
      </c>
      <c r="B30" s="1">
        <v>0.99182099999999995</v>
      </c>
      <c r="C30" s="1">
        <v>0.37599832</v>
      </c>
      <c r="D30" s="1">
        <v>0.93044704</v>
      </c>
      <c r="E30" s="1">
        <v>0.47455823000000003</v>
      </c>
      <c r="F30" s="1">
        <f t="shared" si="1"/>
        <v>1.40500527</v>
      </c>
      <c r="G30" s="1">
        <f t="shared" si="2"/>
        <v>1.3678193199999999</v>
      </c>
    </row>
    <row r="31" spans="1:12" x14ac:dyDescent="0.25">
      <c r="A31" s="1">
        <v>15</v>
      </c>
      <c r="B31" s="1">
        <v>1.0449379999999999</v>
      </c>
      <c r="C31" s="1">
        <v>0.36547232000000002</v>
      </c>
      <c r="D31" s="1">
        <v>0.93016535</v>
      </c>
      <c r="E31" s="1">
        <v>0.47430274</v>
      </c>
      <c r="F31" s="1">
        <f t="shared" si="1"/>
        <v>1.4044680899999999</v>
      </c>
      <c r="G31" s="1">
        <f t="shared" si="2"/>
        <v>1.41041032</v>
      </c>
    </row>
    <row r="32" spans="1:12" x14ac:dyDescent="0.25">
      <c r="A32" s="1">
        <v>16</v>
      </c>
      <c r="B32" s="1">
        <v>1.1083449999999999</v>
      </c>
      <c r="C32" s="1">
        <v>0.34879452</v>
      </c>
      <c r="D32" s="1">
        <v>0.92379736999999995</v>
      </c>
      <c r="E32" s="1">
        <v>0.46375053999999999</v>
      </c>
      <c r="F32" s="1">
        <f t="shared" si="1"/>
        <v>1.3875479099999999</v>
      </c>
      <c r="G32" s="1">
        <f t="shared" si="2"/>
        <v>1.4571395199999999</v>
      </c>
    </row>
    <row r="33" spans="1:9" x14ac:dyDescent="0.25">
      <c r="A33" s="1">
        <v>17</v>
      </c>
      <c r="B33" s="1">
        <v>1.1881154</v>
      </c>
      <c r="C33" s="1">
        <v>0.29102825999999998</v>
      </c>
      <c r="D33" s="1">
        <v>0.90507329999999997</v>
      </c>
      <c r="E33" s="1">
        <v>0.43680881999999999</v>
      </c>
      <c r="F33" s="1">
        <f t="shared" si="1"/>
        <v>1.34188212</v>
      </c>
      <c r="G33" s="1">
        <f t="shared" si="2"/>
        <v>1.4791436600000001</v>
      </c>
      <c r="H33" s="1">
        <f>SUM(F33:F36)/SUM(F33:G36)</f>
        <v>0.45798511054762758</v>
      </c>
      <c r="I33" s="1">
        <f>SUM(G33:G36)/SUM(F33:G36)</f>
        <v>0.54201488945237242</v>
      </c>
    </row>
    <row r="34" spans="1:9" x14ac:dyDescent="0.25">
      <c r="A34" s="1">
        <v>18</v>
      </c>
      <c r="B34" s="1">
        <v>1.1878533</v>
      </c>
      <c r="C34" s="1">
        <v>0.26613933000000001</v>
      </c>
      <c r="D34" s="1">
        <v>0.83299650000000003</v>
      </c>
      <c r="E34" s="1">
        <v>0.42836839999999998</v>
      </c>
      <c r="F34" s="1">
        <f t="shared" si="1"/>
        <v>1.2613649</v>
      </c>
      <c r="G34" s="1">
        <f t="shared" si="2"/>
        <v>1.4539926300000001</v>
      </c>
    </row>
    <row r="35" spans="1:9" x14ac:dyDescent="0.25">
      <c r="A35" s="1">
        <v>19</v>
      </c>
      <c r="B35" s="1">
        <v>1.2512080000000001</v>
      </c>
      <c r="C35" s="1">
        <v>0.26588382999999999</v>
      </c>
      <c r="D35" s="1">
        <v>0.78757315999999999</v>
      </c>
      <c r="E35" s="1">
        <v>0.42805391999999998</v>
      </c>
      <c r="F35" s="1">
        <f t="shared" si="1"/>
        <v>1.21562708</v>
      </c>
      <c r="G35" s="1">
        <f t="shared" si="2"/>
        <v>1.51709183</v>
      </c>
    </row>
    <row r="36" spans="1:9" x14ac:dyDescent="0.25">
      <c r="A36" s="1">
        <v>20</v>
      </c>
      <c r="B36" s="1">
        <v>1.2324709</v>
      </c>
      <c r="C36" s="1">
        <v>0.22864540999999999</v>
      </c>
      <c r="D36" s="1">
        <v>0.78725869999999998</v>
      </c>
      <c r="E36" s="1">
        <v>0.38876270000000002</v>
      </c>
      <c r="F36" s="1">
        <f t="shared" si="1"/>
        <v>1.1760214</v>
      </c>
      <c r="G36" s="1">
        <f t="shared" si="2"/>
        <v>1.46111631</v>
      </c>
    </row>
    <row r="37" spans="1:9" x14ac:dyDescent="0.25">
      <c r="A37" s="1">
        <v>21</v>
      </c>
      <c r="B37" s="1">
        <v>1.026845</v>
      </c>
      <c r="C37" s="1">
        <v>0.20167093</v>
      </c>
      <c r="D37" s="1">
        <v>0.72333409999999998</v>
      </c>
      <c r="E37" s="1">
        <v>0.35357707999999999</v>
      </c>
      <c r="F37" s="1">
        <f t="shared" si="1"/>
        <v>1.07691118</v>
      </c>
      <c r="G37" s="1">
        <f t="shared" si="2"/>
        <v>1.2285159299999999</v>
      </c>
      <c r="H37" s="1">
        <f>(SUM(F37:F40)+F16)/(SUM(F37:G40)+F16+G16)</f>
        <v>0.48821839587354393</v>
      </c>
      <c r="I37" s="1">
        <f>(SUM(G37:G40)+G16)/(SUM(F37:G40)+G16+F16)</f>
        <v>0.51178160412645612</v>
      </c>
    </row>
    <row r="38" spans="1:9" x14ac:dyDescent="0.25">
      <c r="A38" s="1">
        <v>22</v>
      </c>
      <c r="B38" s="1">
        <v>0.89116459999999997</v>
      </c>
      <c r="C38" s="1">
        <v>0.18499313000000001</v>
      </c>
      <c r="D38" s="1">
        <v>0.65125730000000004</v>
      </c>
      <c r="E38" s="1">
        <v>0.34513663999999999</v>
      </c>
      <c r="F38" s="1">
        <f t="shared" si="1"/>
        <v>0.99639394000000003</v>
      </c>
      <c r="G38" s="1">
        <f t="shared" si="2"/>
        <v>1.07615773</v>
      </c>
    </row>
    <row r="39" spans="1:9" x14ac:dyDescent="0.25">
      <c r="A39" s="1">
        <v>23</v>
      </c>
      <c r="B39" s="1">
        <v>0.75747799999999998</v>
      </c>
      <c r="C39" s="1">
        <v>0.18473107999999999</v>
      </c>
      <c r="D39" s="1">
        <v>0.60584044000000004</v>
      </c>
      <c r="E39" s="1">
        <v>0.33666997999999998</v>
      </c>
      <c r="F39" s="1">
        <f t="shared" si="1"/>
        <v>0.94251042000000007</v>
      </c>
      <c r="G39" s="1">
        <f t="shared" si="2"/>
        <v>0.94220908000000003</v>
      </c>
    </row>
    <row r="40" spans="1:9" x14ac:dyDescent="0.25">
      <c r="A40" s="1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4913-39EE-4AB5-B11E-1B0D495D5DE2}">
  <dimension ref="A1:J38"/>
  <sheetViews>
    <sheetView workbookViewId="0">
      <selection activeCell="C3" sqref="C3:H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t="s">
        <v>33</v>
      </c>
    </row>
    <row r="2" spans="1:10" x14ac:dyDescent="0.25">
      <c r="A2" s="1" t="s">
        <v>23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10" x14ac:dyDescent="0.25">
      <c r="A3" s="1" t="s">
        <v>23</v>
      </c>
      <c r="B3" s="1" t="s">
        <v>10</v>
      </c>
      <c r="C3" s="4">
        <v>0.67013887078249512</v>
      </c>
      <c r="D3" s="4">
        <v>0.6894176577658474</v>
      </c>
      <c r="E3" s="4">
        <v>0.61430966957306321</v>
      </c>
      <c r="F3" s="4">
        <v>0.63787374624211812</v>
      </c>
      <c r="G3" s="4">
        <v>0.78198128659325172</v>
      </c>
      <c r="H3" s="4">
        <v>0.69748330720296103</v>
      </c>
      <c r="I3" s="1"/>
    </row>
    <row r="4" spans="1:10" x14ac:dyDescent="0.25">
      <c r="A4" s="1" t="s">
        <v>23</v>
      </c>
      <c r="B4" s="1" t="s">
        <v>11</v>
      </c>
      <c r="C4" s="4">
        <v>0.32986112921750488</v>
      </c>
      <c r="D4" s="4">
        <v>0.31058234223415238</v>
      </c>
      <c r="E4" s="4">
        <v>0.38569033042693668</v>
      </c>
      <c r="F4" s="4">
        <v>0.36212625375788199</v>
      </c>
      <c r="G4" s="4">
        <v>0.21801871340674842</v>
      </c>
      <c r="H4" s="4">
        <v>0.30251669279703874</v>
      </c>
      <c r="I4" s="1"/>
    </row>
    <row r="5" spans="1:10" x14ac:dyDescent="0.25">
      <c r="A5" s="1" t="s">
        <v>23</v>
      </c>
      <c r="B5" s="1" t="s">
        <v>12</v>
      </c>
      <c r="C5" s="4">
        <f>C3+C4</f>
        <v>1</v>
      </c>
      <c r="D5" s="4">
        <f t="shared" ref="D5:H5" si="0">D3+D4</f>
        <v>0.99999999999999978</v>
      </c>
      <c r="E5" s="4">
        <f t="shared" si="0"/>
        <v>0.99999999999999989</v>
      </c>
      <c r="F5" s="4">
        <f t="shared" si="0"/>
        <v>1</v>
      </c>
      <c r="G5" s="4">
        <f t="shared" si="0"/>
        <v>1.0000000000000002</v>
      </c>
      <c r="H5" s="4">
        <f t="shared" si="0"/>
        <v>0.99999999999999978</v>
      </c>
      <c r="I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x14ac:dyDescent="0.25">
      <c r="A7" s="1" t="s">
        <v>13</v>
      </c>
      <c r="B7" s="1" t="s">
        <v>1</v>
      </c>
      <c r="C7" s="1" t="s">
        <v>2</v>
      </c>
      <c r="D7" s="1"/>
      <c r="E7" s="1"/>
      <c r="F7" s="1"/>
      <c r="G7" s="1"/>
      <c r="H7" s="1"/>
      <c r="I7" s="1"/>
    </row>
    <row r="8" spans="1:10" x14ac:dyDescent="0.25">
      <c r="A8" s="1" t="s">
        <v>23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1"/>
    </row>
    <row r="9" spans="1:10" x14ac:dyDescent="0.25">
      <c r="A9" s="1" t="s">
        <v>23</v>
      </c>
      <c r="B9" s="1" t="s">
        <v>10</v>
      </c>
      <c r="C9" s="1"/>
      <c r="D9" s="1"/>
      <c r="E9" s="1"/>
      <c r="F9" s="1"/>
      <c r="G9" s="1"/>
      <c r="H9" s="1"/>
      <c r="I9" s="1"/>
    </row>
    <row r="10" spans="1:10" x14ac:dyDescent="0.25">
      <c r="A10" s="1" t="s">
        <v>23</v>
      </c>
      <c r="B10" s="1" t="s">
        <v>11</v>
      </c>
      <c r="C10" s="1"/>
      <c r="D10" s="1"/>
      <c r="E10" s="1"/>
      <c r="F10" s="1"/>
      <c r="G10" s="1"/>
      <c r="H10" s="1"/>
      <c r="I10" s="1"/>
    </row>
    <row r="11" spans="1:10" x14ac:dyDescent="0.25">
      <c r="A11" s="1" t="s">
        <v>23</v>
      </c>
      <c r="B11" s="1" t="s">
        <v>12</v>
      </c>
      <c r="C11" s="1"/>
      <c r="D11" s="1"/>
      <c r="E11" s="1"/>
      <c r="F11" s="1"/>
      <c r="G11" s="1"/>
      <c r="H11" s="1"/>
      <c r="I11" s="1"/>
    </row>
    <row r="14" spans="1:10" x14ac:dyDescent="0.25">
      <c r="B14" s="1" t="s">
        <v>34</v>
      </c>
      <c r="C14" t="s">
        <v>40</v>
      </c>
      <c r="D14" t="s">
        <v>35</v>
      </c>
      <c r="E14" s="1" t="s">
        <v>27</v>
      </c>
      <c r="F14" t="s">
        <v>35</v>
      </c>
      <c r="G14" s="1" t="s">
        <v>27</v>
      </c>
    </row>
    <row r="15" spans="1:10" x14ac:dyDescent="0.25">
      <c r="A15">
        <v>0</v>
      </c>
      <c r="B15">
        <v>16.267410000000002</v>
      </c>
      <c r="C15">
        <v>48.802227000000002</v>
      </c>
      <c r="D15">
        <f t="shared" ref="D15:D38" si="1">C15-B15</f>
        <v>32.534817000000004</v>
      </c>
      <c r="E15">
        <f t="shared" ref="E15:E38" si="2">B15</f>
        <v>16.267410000000002</v>
      </c>
      <c r="F15" s="1"/>
      <c r="G15" s="1"/>
    </row>
    <row r="16" spans="1:10" x14ac:dyDescent="0.25">
      <c r="A16">
        <v>1</v>
      </c>
      <c r="B16">
        <v>16.267410000000002</v>
      </c>
      <c r="C16">
        <v>47.910862000000002</v>
      </c>
      <c r="D16">
        <f t="shared" si="1"/>
        <v>31.643452</v>
      </c>
      <c r="E16">
        <f t="shared" si="2"/>
        <v>16.267410000000002</v>
      </c>
      <c r="F16" s="1">
        <f>SUM(D16:D19)/SUM(D16:E19)</f>
        <v>0.67013887078249512</v>
      </c>
      <c r="G16" s="1">
        <f>SUM(E16:E19)/SUM(D16:E19)</f>
        <v>0.32986112921750488</v>
      </c>
      <c r="H16">
        <v>0.67013887078249512</v>
      </c>
      <c r="I16">
        <v>0.32986112921750488</v>
      </c>
    </row>
    <row r="17" spans="1:9" x14ac:dyDescent="0.25">
      <c r="A17">
        <v>2</v>
      </c>
      <c r="B17">
        <v>16.267410000000002</v>
      </c>
      <c r="C17">
        <v>47.910862000000002</v>
      </c>
      <c r="D17">
        <f t="shared" si="1"/>
        <v>31.643452</v>
      </c>
      <c r="E17">
        <f t="shared" si="2"/>
        <v>16.267410000000002</v>
      </c>
      <c r="F17" s="1"/>
      <c r="G17" s="1"/>
      <c r="H17">
        <v>0.6894176577658474</v>
      </c>
      <c r="I17">
        <v>0.31058234223415238</v>
      </c>
    </row>
    <row r="18" spans="1:9" x14ac:dyDescent="0.25">
      <c r="A18">
        <v>3</v>
      </c>
      <c r="B18">
        <v>16.267410000000002</v>
      </c>
      <c r="C18">
        <v>48.356544</v>
      </c>
      <c r="D18">
        <f t="shared" si="1"/>
        <v>32.089134000000001</v>
      </c>
      <c r="E18">
        <f t="shared" si="2"/>
        <v>16.267410000000002</v>
      </c>
      <c r="F18" s="1"/>
      <c r="G18" s="1"/>
      <c r="H18">
        <v>0.61430966957306321</v>
      </c>
      <c r="I18">
        <v>0.38569033042693668</v>
      </c>
    </row>
    <row r="19" spans="1:9" x14ac:dyDescent="0.25">
      <c r="A19">
        <v>4</v>
      </c>
      <c r="B19">
        <v>14.707520499999999</v>
      </c>
      <c r="C19">
        <v>48.356544</v>
      </c>
      <c r="D19">
        <f t="shared" si="1"/>
        <v>33.649023499999998</v>
      </c>
      <c r="E19">
        <f t="shared" si="2"/>
        <v>14.707520499999999</v>
      </c>
      <c r="F19" s="1"/>
      <c r="G19" s="1"/>
      <c r="H19">
        <v>0.63787374624211812</v>
      </c>
      <c r="I19">
        <v>0.36212625375788199</v>
      </c>
    </row>
    <row r="20" spans="1:9" x14ac:dyDescent="0.25">
      <c r="A20">
        <v>5</v>
      </c>
      <c r="B20">
        <v>11.364902499999999</v>
      </c>
      <c r="C20">
        <v>46.462395000000001</v>
      </c>
      <c r="D20">
        <f t="shared" si="1"/>
        <v>35.097492500000001</v>
      </c>
      <c r="E20">
        <f t="shared" si="2"/>
        <v>11.364902499999999</v>
      </c>
      <c r="F20" s="1">
        <f>SUM(D20:D23)/SUM(D20:E23)</f>
        <v>0.6894176577658474</v>
      </c>
      <c r="G20" s="1">
        <f>SUM(E20:E23)/SUM(D20:E23)</f>
        <v>0.31058234223415238</v>
      </c>
      <c r="H20">
        <v>0.78198128659325172</v>
      </c>
      <c r="I20">
        <v>0.21801871340674842</v>
      </c>
    </row>
    <row r="21" spans="1:9" x14ac:dyDescent="0.25">
      <c r="A21">
        <v>6</v>
      </c>
      <c r="B21">
        <v>12.70195</v>
      </c>
      <c r="C21">
        <v>47.353760000000001</v>
      </c>
      <c r="D21">
        <f t="shared" si="1"/>
        <v>34.651809999999998</v>
      </c>
      <c r="E21">
        <f t="shared" si="2"/>
        <v>12.70195</v>
      </c>
      <c r="F21" s="1"/>
      <c r="G21" s="1"/>
      <c r="H21">
        <v>0.69748330720296103</v>
      </c>
      <c r="I21">
        <v>0.30251669279703874</v>
      </c>
    </row>
    <row r="22" spans="1:9" x14ac:dyDescent="0.25">
      <c r="A22">
        <v>7</v>
      </c>
      <c r="B22">
        <v>13.147633000000001</v>
      </c>
      <c r="C22">
        <v>38.105849999999997</v>
      </c>
      <c r="D22">
        <f t="shared" si="1"/>
        <v>24.958216999999998</v>
      </c>
      <c r="E22">
        <f t="shared" si="2"/>
        <v>13.147633000000001</v>
      </c>
      <c r="F22" s="1"/>
      <c r="G22" s="1"/>
    </row>
    <row r="23" spans="1:9" x14ac:dyDescent="0.25">
      <c r="A23">
        <v>8</v>
      </c>
      <c r="B23">
        <v>18.050138</v>
      </c>
      <c r="C23">
        <v>46.016711999999998</v>
      </c>
      <c r="D23">
        <f t="shared" si="1"/>
        <v>27.966573999999998</v>
      </c>
      <c r="E23">
        <f t="shared" si="2"/>
        <v>18.050138</v>
      </c>
      <c r="F23" s="1"/>
      <c r="G23" s="1"/>
    </row>
    <row r="24" spans="1:9" x14ac:dyDescent="0.25">
      <c r="A24">
        <v>9</v>
      </c>
      <c r="B24">
        <v>19.498608000000001</v>
      </c>
      <c r="C24">
        <v>49.805016000000002</v>
      </c>
      <c r="D24">
        <f t="shared" si="1"/>
        <v>30.306408000000001</v>
      </c>
      <c r="E24">
        <f t="shared" si="2"/>
        <v>19.498608000000001</v>
      </c>
      <c r="F24" s="1">
        <f>SUM(D24:D27)/SUM(D24:E27)</f>
        <v>0.61430966957306321</v>
      </c>
      <c r="G24" s="1">
        <f>SUM(E24:E27)/SUM(D24:E27)</f>
        <v>0.38569033042693668</v>
      </c>
    </row>
    <row r="25" spans="1:9" x14ac:dyDescent="0.25">
      <c r="A25">
        <v>10</v>
      </c>
      <c r="B25">
        <v>21.504179000000001</v>
      </c>
      <c r="C25">
        <v>52.256267999999999</v>
      </c>
      <c r="D25">
        <f t="shared" si="1"/>
        <v>30.752088999999998</v>
      </c>
      <c r="E25">
        <f t="shared" si="2"/>
        <v>21.504179000000001</v>
      </c>
      <c r="F25" s="1"/>
      <c r="G25" s="1"/>
    </row>
    <row r="26" spans="1:9" x14ac:dyDescent="0.25">
      <c r="A26">
        <v>11</v>
      </c>
      <c r="B26">
        <v>19.610026999999999</v>
      </c>
      <c r="C26">
        <v>50.362118000000002</v>
      </c>
      <c r="D26">
        <f t="shared" si="1"/>
        <v>30.752091000000004</v>
      </c>
      <c r="E26">
        <f t="shared" si="2"/>
        <v>19.610026999999999</v>
      </c>
      <c r="F26" s="1"/>
      <c r="G26" s="1"/>
    </row>
    <row r="27" spans="1:9" x14ac:dyDescent="0.25">
      <c r="A27">
        <v>12</v>
      </c>
      <c r="B27">
        <v>16.267410000000002</v>
      </c>
      <c r="C27">
        <v>46.908076999999999</v>
      </c>
      <c r="D27">
        <f t="shared" si="1"/>
        <v>30.640666999999997</v>
      </c>
      <c r="E27">
        <f t="shared" si="2"/>
        <v>16.267410000000002</v>
      </c>
      <c r="F27" s="1"/>
      <c r="G27" s="1"/>
    </row>
    <row r="28" spans="1:9" x14ac:dyDescent="0.25">
      <c r="A28">
        <v>13</v>
      </c>
      <c r="B28">
        <v>20.947075000000002</v>
      </c>
      <c r="C28">
        <v>52.256267999999999</v>
      </c>
      <c r="D28">
        <f t="shared" si="1"/>
        <v>31.309192999999997</v>
      </c>
      <c r="E28">
        <f t="shared" si="2"/>
        <v>20.947075000000002</v>
      </c>
      <c r="F28" s="1">
        <f>SUM(D28:D31)/SUM(D28:E31)</f>
        <v>0.63787374624211812</v>
      </c>
      <c r="G28" s="1">
        <f>SUM(E28:E31)/SUM(D28:E31)</f>
        <v>0.36212625375788199</v>
      </c>
    </row>
    <row r="29" spans="1:9" x14ac:dyDescent="0.25">
      <c r="A29">
        <v>14</v>
      </c>
      <c r="B29">
        <v>21.949862</v>
      </c>
      <c r="C29">
        <v>54.150416999999997</v>
      </c>
      <c r="D29">
        <f t="shared" si="1"/>
        <v>32.200554999999994</v>
      </c>
      <c r="E29">
        <f t="shared" si="2"/>
        <v>21.949862</v>
      </c>
      <c r="F29" s="1"/>
      <c r="G29" s="1"/>
    </row>
    <row r="30" spans="1:9" x14ac:dyDescent="0.25">
      <c r="A30">
        <v>15</v>
      </c>
      <c r="B30">
        <v>21.058496000000002</v>
      </c>
      <c r="C30">
        <v>60.055709999999998</v>
      </c>
      <c r="D30">
        <f t="shared" si="1"/>
        <v>38.997214</v>
      </c>
      <c r="E30">
        <f t="shared" si="2"/>
        <v>21.058496000000002</v>
      </c>
      <c r="F30" s="1"/>
      <c r="G30" s="1"/>
    </row>
    <row r="31" spans="1:9" x14ac:dyDescent="0.25">
      <c r="A31">
        <v>16</v>
      </c>
      <c r="B31">
        <v>21.058496000000002</v>
      </c>
      <c r="C31">
        <v>68.300835000000006</v>
      </c>
      <c r="D31">
        <f t="shared" si="1"/>
        <v>47.242339000000001</v>
      </c>
      <c r="E31">
        <f t="shared" si="2"/>
        <v>21.058496000000002</v>
      </c>
      <c r="F31" s="1"/>
      <c r="G31" s="1"/>
    </row>
    <row r="32" spans="1:9" x14ac:dyDescent="0.25">
      <c r="A32">
        <v>17</v>
      </c>
      <c r="B32">
        <v>18.161560000000001</v>
      </c>
      <c r="C32">
        <v>69.860725000000002</v>
      </c>
      <c r="D32">
        <f t="shared" si="1"/>
        <v>51.699165000000001</v>
      </c>
      <c r="E32">
        <f t="shared" si="2"/>
        <v>18.161560000000001</v>
      </c>
      <c r="F32" s="1">
        <f>SUM(D32:D35)/SUM(D32:E35)</f>
        <v>0.78198128659325172</v>
      </c>
      <c r="G32" s="1">
        <f>SUM(E32:E35)/SUM(D32:E35)</f>
        <v>0.21801871340674842</v>
      </c>
    </row>
    <row r="33" spans="1:7" x14ac:dyDescent="0.25">
      <c r="A33">
        <v>18</v>
      </c>
      <c r="B33">
        <v>14.707520499999999</v>
      </c>
      <c r="C33">
        <v>77.103065000000001</v>
      </c>
      <c r="D33">
        <f t="shared" si="1"/>
        <v>62.3955445</v>
      </c>
      <c r="E33">
        <f t="shared" si="2"/>
        <v>14.707520499999999</v>
      </c>
      <c r="F33" s="1"/>
      <c r="G33" s="1"/>
    </row>
    <row r="34" spans="1:7" x14ac:dyDescent="0.25">
      <c r="A34">
        <v>19</v>
      </c>
      <c r="B34">
        <v>14.707520499999999</v>
      </c>
      <c r="C34">
        <v>72.757660000000001</v>
      </c>
      <c r="D34">
        <f t="shared" si="1"/>
        <v>58.0501395</v>
      </c>
      <c r="E34">
        <f t="shared" si="2"/>
        <v>14.707520499999999</v>
      </c>
      <c r="F34" s="1"/>
      <c r="G34" s="1"/>
    </row>
    <row r="35" spans="1:7" x14ac:dyDescent="0.25">
      <c r="A35">
        <v>20</v>
      </c>
      <c r="B35">
        <v>14.707520499999999</v>
      </c>
      <c r="C35">
        <v>65.961005999999998</v>
      </c>
      <c r="D35">
        <f t="shared" si="1"/>
        <v>51.253485499999996</v>
      </c>
      <c r="E35">
        <f t="shared" si="2"/>
        <v>14.707520499999999</v>
      </c>
      <c r="F35" s="1"/>
      <c r="G35" s="1"/>
    </row>
    <row r="36" spans="1:7" x14ac:dyDescent="0.25">
      <c r="A36">
        <v>21</v>
      </c>
      <c r="B36">
        <v>16.155989000000002</v>
      </c>
      <c r="C36">
        <v>61.058495000000001</v>
      </c>
      <c r="D36">
        <f t="shared" si="1"/>
        <v>44.902506000000002</v>
      </c>
      <c r="E36">
        <f t="shared" si="2"/>
        <v>16.155989000000002</v>
      </c>
      <c r="F36" s="1">
        <f>(SUM(D36:D39)+D15)/(SUM(D36:E39)+D15+E15)</f>
        <v>0.69748330720296103</v>
      </c>
      <c r="G36" s="1">
        <f>(SUM(E36:E39)+E15)/(SUM(D36:E39)+E15+D15)</f>
        <v>0.30251669279703874</v>
      </c>
    </row>
    <row r="37" spans="1:7" x14ac:dyDescent="0.25">
      <c r="A37">
        <v>22</v>
      </c>
      <c r="B37">
        <v>16.601671</v>
      </c>
      <c r="C37">
        <v>55.264626</v>
      </c>
      <c r="D37">
        <f t="shared" si="1"/>
        <v>38.662954999999997</v>
      </c>
      <c r="E37">
        <f t="shared" si="2"/>
        <v>16.601671</v>
      </c>
    </row>
    <row r="38" spans="1:7" x14ac:dyDescent="0.25">
      <c r="A38">
        <v>23</v>
      </c>
      <c r="B38">
        <v>16.601671</v>
      </c>
      <c r="C38">
        <v>51.810585000000003</v>
      </c>
      <c r="D38">
        <f t="shared" si="1"/>
        <v>35.208914000000007</v>
      </c>
      <c r="E38">
        <f t="shared" si="2"/>
        <v>16.601671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1540-F183-441B-8C8B-C09CF4D36568}">
  <dimension ref="A1:L80"/>
  <sheetViews>
    <sheetView zoomScale="80" zoomScaleNormal="80" workbookViewId="0">
      <selection activeCell="C3" sqref="C3:H4"/>
    </sheetView>
  </sheetViews>
  <sheetFormatPr defaultRowHeight="15" x14ac:dyDescent="0.25"/>
  <cols>
    <col min="2" max="2" width="16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/>
      <c r="F1" s="1" t="s">
        <v>77</v>
      </c>
      <c r="G1" s="1"/>
      <c r="H1" s="1"/>
      <c r="I1" s="1"/>
      <c r="J1" t="s">
        <v>36</v>
      </c>
    </row>
    <row r="2" spans="1:10" x14ac:dyDescent="0.25">
      <c r="A2" s="1" t="s">
        <v>24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10" x14ac:dyDescent="0.25">
      <c r="A3" s="1" t="s">
        <v>24</v>
      </c>
      <c r="B3" s="1" t="s">
        <v>10</v>
      </c>
      <c r="C3" s="4">
        <v>0.58501371300327665</v>
      </c>
      <c r="D3" s="4">
        <v>0.55096606819135363</v>
      </c>
      <c r="E3" s="4">
        <v>0.52151422018422211</v>
      </c>
      <c r="F3" s="4">
        <v>0.53763673107844212</v>
      </c>
      <c r="G3" s="4">
        <v>0.62371147997154519</v>
      </c>
      <c r="H3" s="4">
        <v>0.60107003433069661</v>
      </c>
      <c r="I3" s="1"/>
    </row>
    <row r="4" spans="1:10" x14ac:dyDescent="0.25">
      <c r="A4" s="1" t="s">
        <v>24</v>
      </c>
      <c r="B4" s="1" t="s">
        <v>11</v>
      </c>
      <c r="C4" s="4">
        <v>0.41498628699672335</v>
      </c>
      <c r="D4" s="4">
        <v>0.44903393180864637</v>
      </c>
      <c r="E4" s="4">
        <v>0.47848577981577811</v>
      </c>
      <c r="F4" s="4">
        <v>0.46236326892155788</v>
      </c>
      <c r="G4" s="4">
        <v>0.37628852002845481</v>
      </c>
      <c r="H4" s="4">
        <v>0.39892996566930333</v>
      </c>
      <c r="I4" s="1"/>
    </row>
    <row r="5" spans="1:10" x14ac:dyDescent="0.25">
      <c r="A5" s="1" t="s">
        <v>24</v>
      </c>
      <c r="B5" s="1" t="s">
        <v>12</v>
      </c>
      <c r="C5" s="4">
        <f>C3+C4</f>
        <v>1</v>
      </c>
      <c r="D5" s="4">
        <f t="shared" ref="D5:H5" si="0">D3+D4</f>
        <v>1</v>
      </c>
      <c r="E5" s="4">
        <f t="shared" si="0"/>
        <v>1.0000000000000002</v>
      </c>
      <c r="F5" s="4">
        <f t="shared" si="0"/>
        <v>1</v>
      </c>
      <c r="G5" s="4">
        <f t="shared" si="0"/>
        <v>1</v>
      </c>
      <c r="H5" s="4">
        <f t="shared" si="0"/>
        <v>1</v>
      </c>
      <c r="I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x14ac:dyDescent="0.25">
      <c r="A7" s="1" t="s">
        <v>13</v>
      </c>
      <c r="B7" s="1" t="s">
        <v>1</v>
      </c>
      <c r="C7" s="1" t="s">
        <v>2</v>
      </c>
      <c r="D7" s="1"/>
      <c r="E7" s="1"/>
      <c r="F7" s="1" t="s">
        <v>77</v>
      </c>
      <c r="G7" s="1"/>
      <c r="H7" s="1"/>
      <c r="I7" s="1"/>
    </row>
    <row r="8" spans="1:10" x14ac:dyDescent="0.25">
      <c r="A8" s="1" t="s">
        <v>24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1"/>
    </row>
    <row r="9" spans="1:10" x14ac:dyDescent="0.25">
      <c r="A9" s="1" t="s">
        <v>24</v>
      </c>
      <c r="B9" s="1" t="s">
        <v>10</v>
      </c>
      <c r="C9" s="1"/>
      <c r="D9" s="1"/>
      <c r="E9" s="1"/>
      <c r="F9" s="1"/>
      <c r="G9" s="1"/>
      <c r="H9" s="1"/>
      <c r="I9" s="1"/>
    </row>
    <row r="10" spans="1:10" x14ac:dyDescent="0.25">
      <c r="A10" s="1" t="s">
        <v>24</v>
      </c>
      <c r="B10" s="1" t="s">
        <v>11</v>
      </c>
      <c r="C10" s="1"/>
      <c r="D10" s="1"/>
      <c r="E10" s="1"/>
      <c r="F10" s="1"/>
      <c r="G10" s="1"/>
      <c r="H10" s="1"/>
      <c r="I10" s="1"/>
    </row>
    <row r="11" spans="1:10" x14ac:dyDescent="0.25">
      <c r="A11" s="1" t="s">
        <v>24</v>
      </c>
      <c r="B11" s="1" t="s">
        <v>12</v>
      </c>
      <c r="C11" s="1"/>
      <c r="D11" s="1"/>
      <c r="E11" s="1"/>
      <c r="F11" s="1"/>
      <c r="G11" s="1"/>
      <c r="H11" s="1"/>
      <c r="I11" s="1"/>
    </row>
    <row r="12" spans="1:10" x14ac:dyDescent="0.25">
      <c r="D12" s="6"/>
    </row>
    <row r="15" spans="1:10" x14ac:dyDescent="0.25">
      <c r="A15" s="1" t="s">
        <v>0</v>
      </c>
      <c r="B15" s="1" t="s">
        <v>1</v>
      </c>
      <c r="C15" s="1" t="s">
        <v>2</v>
      </c>
      <c r="D15" s="1"/>
      <c r="E15" s="1"/>
      <c r="F15" s="1" t="s">
        <v>78</v>
      </c>
      <c r="G15" s="1"/>
      <c r="H15" s="1"/>
    </row>
    <row r="16" spans="1:10" x14ac:dyDescent="0.25">
      <c r="A16" s="1" t="s">
        <v>24</v>
      </c>
      <c r="B16" s="1" t="s">
        <v>9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</row>
    <row r="17" spans="1:10" x14ac:dyDescent="0.25">
      <c r="A17" s="1" t="s">
        <v>24</v>
      </c>
      <c r="B17" s="1" t="s">
        <v>10</v>
      </c>
      <c r="C17" s="4">
        <v>0.60797743148035721</v>
      </c>
      <c r="D17" s="4">
        <v>0.61388782681715104</v>
      </c>
      <c r="E17" s="4">
        <v>0.62631239751350798</v>
      </c>
      <c r="F17" s="4">
        <v>0.63671874726466127</v>
      </c>
      <c r="G17" s="4">
        <v>0.69101633276022645</v>
      </c>
      <c r="H17" s="4">
        <v>0.69824162913811938</v>
      </c>
    </row>
    <row r="18" spans="1:10" x14ac:dyDescent="0.25">
      <c r="A18" s="1" t="s">
        <v>24</v>
      </c>
      <c r="B18" s="1" t="s">
        <v>11</v>
      </c>
      <c r="C18" s="4">
        <v>0.39202256851964279</v>
      </c>
      <c r="D18" s="4">
        <v>0.38611217318284896</v>
      </c>
      <c r="E18" s="4">
        <v>0.3736876024864918</v>
      </c>
      <c r="F18" s="4">
        <v>0.36328125273533868</v>
      </c>
      <c r="G18" s="4">
        <v>0.30898366723977366</v>
      </c>
      <c r="H18" s="4">
        <v>0.3017583708618804</v>
      </c>
    </row>
    <row r="19" spans="1:10" x14ac:dyDescent="0.25">
      <c r="A19" s="1" t="s">
        <v>24</v>
      </c>
      <c r="B19" s="1" t="s">
        <v>12</v>
      </c>
      <c r="C19" s="4">
        <f t="shared" ref="C19:H19" si="1">C17+C18</f>
        <v>1</v>
      </c>
      <c r="D19" s="4">
        <f t="shared" si="1"/>
        <v>1</v>
      </c>
      <c r="E19" s="4">
        <f t="shared" si="1"/>
        <v>0.99999999999999978</v>
      </c>
      <c r="F19" s="4">
        <f t="shared" si="1"/>
        <v>1</v>
      </c>
      <c r="G19" s="4">
        <f t="shared" si="1"/>
        <v>1</v>
      </c>
      <c r="H19" s="4">
        <f t="shared" si="1"/>
        <v>0.99999999999999978</v>
      </c>
    </row>
    <row r="20" spans="1:10" x14ac:dyDescent="0.25">
      <c r="A20" s="1"/>
      <c r="B20" s="1"/>
      <c r="C20" s="1"/>
      <c r="D20" s="1"/>
      <c r="E20" s="1"/>
      <c r="F20" s="1"/>
      <c r="G20" s="1"/>
      <c r="H20" s="1"/>
    </row>
    <row r="21" spans="1:10" x14ac:dyDescent="0.25">
      <c r="A21" s="1" t="s">
        <v>13</v>
      </c>
      <c r="B21" s="1" t="s">
        <v>1</v>
      </c>
      <c r="C21" s="1" t="s">
        <v>2</v>
      </c>
      <c r="D21" s="1"/>
      <c r="E21" s="1"/>
      <c r="F21" s="1" t="s">
        <v>78</v>
      </c>
      <c r="G21" s="1"/>
      <c r="H21" s="1"/>
    </row>
    <row r="22" spans="1:10" x14ac:dyDescent="0.25">
      <c r="A22" s="1" t="s">
        <v>24</v>
      </c>
      <c r="B22" s="1" t="s">
        <v>9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</row>
    <row r="23" spans="1:10" x14ac:dyDescent="0.25">
      <c r="A23" s="1" t="s">
        <v>24</v>
      </c>
      <c r="B23" s="1" t="s">
        <v>10</v>
      </c>
      <c r="C23" s="1"/>
      <c r="D23" s="1"/>
      <c r="E23" s="1"/>
      <c r="F23" s="1"/>
      <c r="G23" s="1"/>
      <c r="H23" s="1"/>
    </row>
    <row r="24" spans="1:10" x14ac:dyDescent="0.25">
      <c r="A24" s="1" t="s">
        <v>24</v>
      </c>
      <c r="B24" s="1" t="s">
        <v>11</v>
      </c>
      <c r="C24" s="1"/>
      <c r="D24" s="1"/>
      <c r="E24" s="1"/>
      <c r="F24" s="1"/>
      <c r="G24" s="1"/>
      <c r="H24" s="1"/>
    </row>
    <row r="25" spans="1:10" x14ac:dyDescent="0.25">
      <c r="A25" s="1" t="s">
        <v>24</v>
      </c>
      <c r="B25" s="1" t="s">
        <v>12</v>
      </c>
      <c r="C25" s="1"/>
      <c r="D25" s="1"/>
      <c r="E25" s="1"/>
      <c r="F25" s="1"/>
      <c r="G25" s="1"/>
      <c r="H25" s="1"/>
    </row>
    <row r="26" spans="1:10" x14ac:dyDescent="0.25">
      <c r="D26" s="6"/>
    </row>
    <row r="28" spans="1:10" x14ac:dyDescent="0.25">
      <c r="B28" t="s">
        <v>37</v>
      </c>
      <c r="C28" t="s">
        <v>38</v>
      </c>
      <c r="D28" t="s">
        <v>39</v>
      </c>
      <c r="E28" t="s">
        <v>35</v>
      </c>
      <c r="F28" t="s">
        <v>27</v>
      </c>
      <c r="G28" t="s">
        <v>35</v>
      </c>
      <c r="H28" t="s">
        <v>27</v>
      </c>
      <c r="I28" t="s">
        <v>35</v>
      </c>
      <c r="J28" t="s">
        <v>27</v>
      </c>
    </row>
    <row r="29" spans="1:10" x14ac:dyDescent="0.25">
      <c r="A29">
        <v>0</v>
      </c>
      <c r="B29">
        <v>1.19176025</v>
      </c>
      <c r="C29">
        <v>0.88191332428571434</v>
      </c>
      <c r="D29">
        <v>0.38651877000000001</v>
      </c>
      <c r="E29">
        <f t="shared" ref="E29:E52" si="2">B29+D29</f>
        <v>1.5782790200000001</v>
      </c>
      <c r="F29">
        <f t="shared" ref="F29:F52" si="3">C29</f>
        <v>0.88191332428571434</v>
      </c>
      <c r="G29" s="1"/>
      <c r="H29" s="1"/>
      <c r="I29">
        <v>0.58501371300327665</v>
      </c>
      <c r="J29">
        <v>0.41498628699672335</v>
      </c>
    </row>
    <row r="30" spans="1:10" x14ac:dyDescent="0.25">
      <c r="A30">
        <v>1</v>
      </c>
      <c r="B30">
        <v>1.19176025</v>
      </c>
      <c r="C30">
        <v>0.85849286000000002</v>
      </c>
      <c r="D30">
        <v>0.39112627999999999</v>
      </c>
      <c r="E30">
        <f t="shared" si="2"/>
        <v>1.5828865299999999</v>
      </c>
      <c r="F30">
        <f t="shared" si="3"/>
        <v>0.85849286000000002</v>
      </c>
      <c r="G30" s="1">
        <f>SUM(E30:E33)/SUM(E30:F33)</f>
        <v>0.58501371300327665</v>
      </c>
      <c r="H30" s="1">
        <f>SUM(F30:F33)/SUM(E30:F33)</f>
        <v>0.41498628699672335</v>
      </c>
      <c r="I30">
        <v>0.55096606819135363</v>
      </c>
      <c r="J30">
        <v>0.44903393180864637</v>
      </c>
    </row>
    <row r="31" spans="1:10" x14ac:dyDescent="0.25">
      <c r="A31">
        <v>2</v>
      </c>
      <c r="B31">
        <v>0.81535579999999996</v>
      </c>
      <c r="C31">
        <v>0.8586255028571429</v>
      </c>
      <c r="D31">
        <v>0.37576791999999998</v>
      </c>
      <c r="E31">
        <f t="shared" si="2"/>
        <v>1.19112372</v>
      </c>
      <c r="F31">
        <f t="shared" si="3"/>
        <v>0.8586255028571429</v>
      </c>
      <c r="G31" s="1"/>
      <c r="H31" s="1"/>
      <c r="I31">
        <v>0.52151422018422211</v>
      </c>
      <c r="J31">
        <v>0.47848577981577811</v>
      </c>
    </row>
    <row r="32" spans="1:10" x14ac:dyDescent="0.25">
      <c r="A32">
        <v>3</v>
      </c>
      <c r="B32">
        <v>0.70861423125</v>
      </c>
      <c r="C32">
        <v>0.87617677142857153</v>
      </c>
      <c r="D32">
        <v>0.37576791999999998</v>
      </c>
      <c r="E32">
        <f t="shared" si="2"/>
        <v>1.08438215125</v>
      </c>
      <c r="F32">
        <f t="shared" si="3"/>
        <v>0.87617677142857153</v>
      </c>
      <c r="G32" s="1"/>
      <c r="H32" s="1"/>
      <c r="I32">
        <v>0.53763673107844212</v>
      </c>
      <c r="J32">
        <v>0.46236326892155788</v>
      </c>
    </row>
    <row r="33" spans="1:10" x14ac:dyDescent="0.25">
      <c r="A33">
        <v>4</v>
      </c>
      <c r="B33">
        <v>0.70861423125</v>
      </c>
      <c r="C33">
        <v>0.92236154428571437</v>
      </c>
      <c r="D33">
        <v>0.38907849999999999</v>
      </c>
      <c r="E33">
        <f t="shared" si="2"/>
        <v>1.09769273125</v>
      </c>
      <c r="F33">
        <f t="shared" si="3"/>
        <v>0.92236154428571437</v>
      </c>
      <c r="G33" s="1"/>
      <c r="H33" s="1"/>
      <c r="I33">
        <v>0.62371147997154519</v>
      </c>
      <c r="J33">
        <v>0.37628852002845481</v>
      </c>
    </row>
    <row r="34" spans="1:10" x14ac:dyDescent="0.25">
      <c r="A34">
        <v>5</v>
      </c>
      <c r="B34">
        <v>0.81535579999999996</v>
      </c>
      <c r="C34">
        <v>1.0515046357142857</v>
      </c>
      <c r="D34">
        <v>0.44488054999999999</v>
      </c>
      <c r="E34">
        <f t="shared" si="2"/>
        <v>1.26023635</v>
      </c>
      <c r="F34">
        <f t="shared" si="3"/>
        <v>1.0515046357142857</v>
      </c>
      <c r="G34" s="1">
        <f>SUM(E34:E37)/SUM(E34:F37)</f>
        <v>0.55096606819135363</v>
      </c>
      <c r="H34" s="1">
        <f>SUM(F34:F37)/SUM(E34:F37)</f>
        <v>0.44903393180864637</v>
      </c>
      <c r="I34">
        <v>0.60107003433069661</v>
      </c>
      <c r="J34">
        <v>0.39892996566930333</v>
      </c>
    </row>
    <row r="35" spans="1:10" x14ac:dyDescent="0.25">
      <c r="A35">
        <v>6</v>
      </c>
      <c r="B35">
        <v>1.0288389375</v>
      </c>
      <c r="C35">
        <v>1.1908899285714285</v>
      </c>
      <c r="D35">
        <v>0.5278157</v>
      </c>
      <c r="E35">
        <f t="shared" si="2"/>
        <v>1.5566546374999999</v>
      </c>
      <c r="F35">
        <f t="shared" si="3"/>
        <v>1.1908899285714285</v>
      </c>
      <c r="G35" s="1"/>
      <c r="H35" s="1"/>
    </row>
    <row r="36" spans="1:10" x14ac:dyDescent="0.25">
      <c r="A36">
        <v>7</v>
      </c>
      <c r="B36">
        <v>1.0606741687499999</v>
      </c>
      <c r="C36">
        <v>1.2678162714285715</v>
      </c>
      <c r="D36">
        <v>0.52832765000000004</v>
      </c>
      <c r="E36">
        <f t="shared" si="2"/>
        <v>1.5890018187499999</v>
      </c>
      <c r="F36">
        <f t="shared" si="3"/>
        <v>1.2678162714285715</v>
      </c>
      <c r="G36" s="1"/>
      <c r="H36" s="1"/>
    </row>
    <row r="37" spans="1:10" x14ac:dyDescent="0.25">
      <c r="A37">
        <v>8</v>
      </c>
      <c r="B37">
        <v>0.93895131249999997</v>
      </c>
      <c r="C37">
        <v>1.3068457142857142</v>
      </c>
      <c r="D37">
        <v>0.56569965</v>
      </c>
      <c r="E37">
        <f t="shared" si="2"/>
        <v>1.5046509625</v>
      </c>
      <c r="F37">
        <f t="shared" si="3"/>
        <v>1.3068457142857142</v>
      </c>
      <c r="G37" s="1"/>
      <c r="H37" s="1"/>
    </row>
    <row r="38" spans="1:10" x14ac:dyDescent="0.25">
      <c r="A38">
        <v>9</v>
      </c>
      <c r="B38">
        <v>0.91460674999999991</v>
      </c>
      <c r="C38">
        <v>1.3172144857142858</v>
      </c>
      <c r="D38">
        <v>0.56621159999999993</v>
      </c>
      <c r="E38">
        <f t="shared" si="2"/>
        <v>1.4808183499999998</v>
      </c>
      <c r="F38">
        <f t="shared" si="3"/>
        <v>1.3172144857142858</v>
      </c>
      <c r="G38" s="1">
        <f>SUM(E38:E41)/SUM(E38:F41)</f>
        <v>0.52151422018422211</v>
      </c>
      <c r="H38" s="1">
        <f>SUM(F38:F41)/SUM(E38:F41)</f>
        <v>0.47848577981577811</v>
      </c>
    </row>
    <row r="39" spans="1:10" x14ac:dyDescent="0.25">
      <c r="A39">
        <v>10</v>
      </c>
      <c r="B39">
        <v>0.87340823125</v>
      </c>
      <c r="C39">
        <v>1.3296190142857145</v>
      </c>
      <c r="D39">
        <v>0.56825937500000001</v>
      </c>
      <c r="E39">
        <f t="shared" si="2"/>
        <v>1.44166760625</v>
      </c>
      <c r="F39">
        <f t="shared" si="3"/>
        <v>1.3296190142857145</v>
      </c>
      <c r="G39" s="1"/>
      <c r="H39" s="1"/>
    </row>
    <row r="40" spans="1:10" x14ac:dyDescent="0.25">
      <c r="A40">
        <v>11</v>
      </c>
      <c r="B40">
        <v>0.87340823125</v>
      </c>
      <c r="C40">
        <v>1.3267040428571431</v>
      </c>
      <c r="D40">
        <v>0.56211604999999998</v>
      </c>
      <c r="E40">
        <f t="shared" si="2"/>
        <v>1.43552428125</v>
      </c>
      <c r="F40">
        <f t="shared" si="3"/>
        <v>1.3267040428571431</v>
      </c>
      <c r="G40" s="1"/>
      <c r="H40" s="1"/>
    </row>
    <row r="41" spans="1:10" x14ac:dyDescent="0.25">
      <c r="A41">
        <v>12</v>
      </c>
      <c r="B41">
        <v>0.86404493749999989</v>
      </c>
      <c r="C41">
        <v>1.3268246428571429</v>
      </c>
      <c r="D41">
        <v>0.55494880000000002</v>
      </c>
      <c r="E41">
        <f t="shared" si="2"/>
        <v>1.4189937374999999</v>
      </c>
      <c r="F41">
        <f t="shared" si="3"/>
        <v>1.3268246428571429</v>
      </c>
      <c r="G41" s="1"/>
      <c r="H41" s="1"/>
    </row>
    <row r="42" spans="1:10" x14ac:dyDescent="0.25">
      <c r="A42">
        <v>13</v>
      </c>
      <c r="B42">
        <v>0.86591759999999995</v>
      </c>
      <c r="C42">
        <v>1.3300290285714285</v>
      </c>
      <c r="D42">
        <v>0.55494880000000002</v>
      </c>
      <c r="E42">
        <f t="shared" si="2"/>
        <v>1.4208664</v>
      </c>
      <c r="F42">
        <f t="shared" si="3"/>
        <v>1.3300290285714285</v>
      </c>
      <c r="G42" s="1">
        <f>SUM(E42:E45)/SUM(E42:F45)</f>
        <v>0.53763673107844212</v>
      </c>
      <c r="H42" s="1">
        <f>SUM(F42:F45)/SUM(E42:F45)</f>
        <v>0.46236326892155788</v>
      </c>
    </row>
    <row r="43" spans="1:10" x14ac:dyDescent="0.25">
      <c r="A43">
        <v>14</v>
      </c>
      <c r="B43">
        <v>0.87340823125</v>
      </c>
      <c r="C43">
        <v>1.3076204</v>
      </c>
      <c r="D43">
        <v>0.55290101999999997</v>
      </c>
      <c r="E43">
        <f t="shared" si="2"/>
        <v>1.42630925125</v>
      </c>
      <c r="F43">
        <f t="shared" si="3"/>
        <v>1.3076204</v>
      </c>
      <c r="G43" s="1"/>
      <c r="H43" s="1"/>
    </row>
    <row r="44" spans="1:10" x14ac:dyDescent="0.25">
      <c r="A44">
        <v>15</v>
      </c>
      <c r="B44">
        <v>0.96516854374999994</v>
      </c>
      <c r="C44">
        <v>1.2821401142857143</v>
      </c>
      <c r="D44">
        <v>0.53959044999999994</v>
      </c>
      <c r="E44">
        <f t="shared" si="2"/>
        <v>1.5047589937499999</v>
      </c>
      <c r="F44">
        <f t="shared" si="3"/>
        <v>1.2821401142857143</v>
      </c>
      <c r="G44" s="1"/>
      <c r="H44" s="1"/>
    </row>
    <row r="45" spans="1:10" x14ac:dyDescent="0.25">
      <c r="A45">
        <v>16</v>
      </c>
      <c r="B45">
        <v>1.1355805000000001</v>
      </c>
      <c r="C45">
        <v>1.2423399285714285</v>
      </c>
      <c r="D45">
        <v>0.515017065</v>
      </c>
      <c r="E45">
        <f t="shared" si="2"/>
        <v>1.650597565</v>
      </c>
      <c r="F45">
        <f t="shared" si="3"/>
        <v>1.2423399285714285</v>
      </c>
      <c r="G45" s="1"/>
      <c r="H45" s="1"/>
    </row>
    <row r="46" spans="1:10" x14ac:dyDescent="0.25">
      <c r="A46">
        <v>17</v>
      </c>
      <c r="B46">
        <v>1.3808988749999997</v>
      </c>
      <c r="C46">
        <v>1.1841093714285715</v>
      </c>
      <c r="D46">
        <v>0.45255972499999997</v>
      </c>
      <c r="E46">
        <f t="shared" si="2"/>
        <v>1.8334585999999997</v>
      </c>
      <c r="F46">
        <f t="shared" si="3"/>
        <v>1.1841093714285715</v>
      </c>
      <c r="G46" s="1">
        <f>SUM(E46:E49)/SUM(E46:F49)</f>
        <v>0.62371147997154519</v>
      </c>
      <c r="H46" s="1">
        <f>SUM(F46:F49)/SUM(E46:F49)</f>
        <v>0.37628852002845481</v>
      </c>
    </row>
    <row r="47" spans="1:10" x14ac:dyDescent="0.25">
      <c r="A47">
        <v>18</v>
      </c>
      <c r="B47">
        <v>1.489513125</v>
      </c>
      <c r="C47">
        <v>1.1381507000000002</v>
      </c>
      <c r="D47">
        <v>0.42491467500000002</v>
      </c>
      <c r="E47">
        <f t="shared" si="2"/>
        <v>1.9144277999999999</v>
      </c>
      <c r="F47">
        <f t="shared" si="3"/>
        <v>1.1381507000000002</v>
      </c>
      <c r="G47" s="1"/>
      <c r="H47" s="1"/>
    </row>
    <row r="48" spans="1:10" x14ac:dyDescent="0.25">
      <c r="A48">
        <v>19</v>
      </c>
      <c r="B48">
        <v>1.463295875</v>
      </c>
      <c r="C48">
        <v>1.1034972885714287</v>
      </c>
      <c r="D48">
        <v>0.465358365</v>
      </c>
      <c r="E48">
        <f t="shared" si="2"/>
        <v>1.92865424</v>
      </c>
      <c r="F48">
        <f t="shared" si="3"/>
        <v>1.1034972885714287</v>
      </c>
      <c r="G48" s="1"/>
      <c r="H48" s="1"/>
    </row>
    <row r="49" spans="1:12" x14ac:dyDescent="0.25">
      <c r="A49">
        <v>20</v>
      </c>
      <c r="B49">
        <v>1.3415730625</v>
      </c>
      <c r="C49">
        <v>1.0677506428571428</v>
      </c>
      <c r="D49">
        <v>0.43003413499999998</v>
      </c>
      <c r="E49">
        <f t="shared" si="2"/>
        <v>1.7716071974999998</v>
      </c>
      <c r="F49">
        <f t="shared" si="3"/>
        <v>1.0677506428571428</v>
      </c>
      <c r="G49" s="1"/>
      <c r="H49" s="1"/>
    </row>
    <row r="50" spans="1:12" x14ac:dyDescent="0.25">
      <c r="A50">
        <v>21</v>
      </c>
      <c r="B50">
        <v>1.1355805000000001</v>
      </c>
      <c r="C50">
        <v>1.0146275857142857</v>
      </c>
      <c r="D50">
        <v>0.39163821999999998</v>
      </c>
      <c r="E50">
        <f t="shared" si="2"/>
        <v>1.52721872</v>
      </c>
      <c r="F50">
        <f t="shared" si="3"/>
        <v>1.0146275857142857</v>
      </c>
      <c r="G50" s="1">
        <f>(SUM(E45:E52)+E29)/(SUM(E45:F52)+E29+F29)</f>
        <v>0.60857429511783201</v>
      </c>
      <c r="H50" s="1">
        <f>(SUM(F45:F52)+F29)/(SUM(E45:F52)+F29+E29)</f>
        <v>0.39142570488216782</v>
      </c>
    </row>
    <row r="51" spans="1:12" x14ac:dyDescent="0.25">
      <c r="A51">
        <v>22</v>
      </c>
      <c r="B51">
        <v>0.97265918749999991</v>
      </c>
      <c r="C51">
        <v>0.95537003428571432</v>
      </c>
      <c r="D51">
        <v>0.36296928000000001</v>
      </c>
      <c r="E51">
        <f t="shared" si="2"/>
        <v>1.3356284674999999</v>
      </c>
      <c r="F51">
        <f t="shared" si="3"/>
        <v>0.95537003428571432</v>
      </c>
    </row>
    <row r="52" spans="1:12" x14ac:dyDescent="0.25">
      <c r="A52">
        <v>23</v>
      </c>
      <c r="B52">
        <v>0.87340823125</v>
      </c>
      <c r="C52">
        <v>0.91148934285714289</v>
      </c>
      <c r="D52">
        <v>0.3558020475</v>
      </c>
      <c r="E52">
        <f t="shared" si="2"/>
        <v>1.2292102787500001</v>
      </c>
      <c r="F52">
        <f t="shared" si="3"/>
        <v>0.91148934285714289</v>
      </c>
    </row>
    <row r="56" spans="1:12" x14ac:dyDescent="0.25">
      <c r="B56" t="s">
        <v>27</v>
      </c>
      <c r="C56" t="s">
        <v>61</v>
      </c>
      <c r="D56" t="s">
        <v>37</v>
      </c>
      <c r="E56" t="s">
        <v>35</v>
      </c>
      <c r="F56" t="s">
        <v>27</v>
      </c>
      <c r="G56" t="s">
        <v>35</v>
      </c>
      <c r="H56" t="s">
        <v>27</v>
      </c>
    </row>
    <row r="57" spans="1:12" x14ac:dyDescent="0.25">
      <c r="A57">
        <v>1</v>
      </c>
      <c r="B57">
        <v>0.48653847</v>
      </c>
      <c r="C57">
        <v>0.30192307000000002</v>
      </c>
      <c r="D57">
        <v>0.75769233999999996</v>
      </c>
      <c r="E57" s="1"/>
      <c r="F57" s="1"/>
      <c r="G57">
        <v>0.60797743148035721</v>
      </c>
      <c r="H57">
        <v>0.39202256851964279</v>
      </c>
      <c r="L57" t="s">
        <v>76</v>
      </c>
    </row>
    <row r="58" spans="1:12" x14ac:dyDescent="0.25">
      <c r="A58">
        <v>2</v>
      </c>
      <c r="B58">
        <v>0.48076922</v>
      </c>
      <c r="C58">
        <v>0.25384616999999998</v>
      </c>
      <c r="D58">
        <v>0.62115383000000002</v>
      </c>
      <c r="E58" s="1">
        <f>SUM(C58:D61)/SUM(B58:D61)</f>
        <v>0.60797743148035721</v>
      </c>
      <c r="F58" s="1">
        <f>SUM(B58:B61)/SUM(B58:D61)</f>
        <v>0.39202256851964279</v>
      </c>
      <c r="G58">
        <v>0.61388782681715104</v>
      </c>
      <c r="H58">
        <v>0.38611217318284896</v>
      </c>
    </row>
    <row r="59" spans="1:12" x14ac:dyDescent="0.25">
      <c r="A59">
        <v>3</v>
      </c>
      <c r="B59">
        <v>0.47115385999999998</v>
      </c>
      <c r="C59">
        <v>0.24423075999999999</v>
      </c>
      <c r="D59">
        <v>0.49615383000000002</v>
      </c>
      <c r="E59" s="1"/>
      <c r="F59" s="1"/>
      <c r="G59">
        <v>0.62631239751350798</v>
      </c>
      <c r="H59">
        <v>0.3736876024864918</v>
      </c>
    </row>
    <row r="60" spans="1:12" x14ac:dyDescent="0.25">
      <c r="A60">
        <v>4</v>
      </c>
      <c r="B60">
        <v>0.46346155</v>
      </c>
      <c r="C60">
        <v>0.25192308000000002</v>
      </c>
      <c r="D60">
        <v>0.42115384</v>
      </c>
      <c r="E60" s="1"/>
      <c r="F60" s="1"/>
      <c r="G60">
        <v>0.63671874726466127</v>
      </c>
      <c r="H60">
        <v>0.36328125273533868</v>
      </c>
    </row>
    <row r="61" spans="1:12" x14ac:dyDescent="0.25">
      <c r="A61">
        <v>5</v>
      </c>
      <c r="B61">
        <v>0.45576924000000002</v>
      </c>
      <c r="C61">
        <v>0.23653845000000001</v>
      </c>
      <c r="D61">
        <v>0.37692308000000002</v>
      </c>
      <c r="E61" s="1"/>
      <c r="F61" s="1"/>
      <c r="G61">
        <v>0.69101633276022645</v>
      </c>
      <c r="H61">
        <v>0.30898366723977366</v>
      </c>
    </row>
    <row r="62" spans="1:12" x14ac:dyDescent="0.25">
      <c r="A62">
        <v>6</v>
      </c>
      <c r="B62">
        <v>0.45576924000000002</v>
      </c>
      <c r="C62">
        <v>0.23653845000000001</v>
      </c>
      <c r="D62">
        <v>0.37115383000000002</v>
      </c>
      <c r="E62" s="1">
        <f>SUM(C62:D65)/SUM(B62:D65)</f>
        <v>0.61388782681715104</v>
      </c>
      <c r="F62" s="1">
        <f>SUM(B62:B65)/SUM(B62:D65)</f>
        <v>0.38611217318284896</v>
      </c>
      <c r="G62">
        <v>0.69824162913811938</v>
      </c>
      <c r="H62">
        <v>0.3017583708618804</v>
      </c>
    </row>
    <row r="63" spans="1:12" x14ac:dyDescent="0.25">
      <c r="A63">
        <v>7</v>
      </c>
      <c r="B63">
        <v>0.43846153999999998</v>
      </c>
      <c r="C63">
        <v>0.24230769999999999</v>
      </c>
      <c r="D63">
        <v>0.38653848000000002</v>
      </c>
      <c r="E63" s="1"/>
      <c r="F63" s="1"/>
    </row>
    <row r="64" spans="1:12" x14ac:dyDescent="0.25">
      <c r="A64">
        <v>8</v>
      </c>
      <c r="B64">
        <v>0.46153845999999998</v>
      </c>
      <c r="C64">
        <v>0.32692306999999998</v>
      </c>
      <c r="D64">
        <v>0.51346153000000005</v>
      </c>
      <c r="E64" s="1"/>
      <c r="F64" s="1"/>
    </row>
    <row r="65" spans="1:6" x14ac:dyDescent="0.25">
      <c r="A65">
        <v>9</v>
      </c>
      <c r="B65">
        <v>0.59038460000000004</v>
      </c>
      <c r="C65">
        <v>0.44423077</v>
      </c>
      <c r="D65">
        <v>0.5730769</v>
      </c>
      <c r="E65" s="1"/>
      <c r="F65" s="1"/>
    </row>
    <row r="66" spans="1:6" x14ac:dyDescent="0.25">
      <c r="A66">
        <v>10</v>
      </c>
      <c r="B66">
        <v>0.78269230000000001</v>
      </c>
      <c r="C66">
        <v>0.71346149999999997</v>
      </c>
      <c r="D66">
        <v>0.59615386000000004</v>
      </c>
      <c r="E66" s="1">
        <f>SUM(C66:D69)/SUM(B66:D69)</f>
        <v>0.62631239751350798</v>
      </c>
      <c r="F66" s="1">
        <f>SUM(B66:B69)/SUM(B66:D69)</f>
        <v>0.3736876024864918</v>
      </c>
    </row>
    <row r="67" spans="1:6" x14ac:dyDescent="0.25">
      <c r="A67">
        <v>11</v>
      </c>
      <c r="B67">
        <v>0.84038460000000004</v>
      </c>
      <c r="C67">
        <v>0.82499999999999996</v>
      </c>
      <c r="D67">
        <v>0.58846149999999997</v>
      </c>
      <c r="E67" s="1"/>
      <c r="F67" s="1"/>
    </row>
    <row r="68" spans="1:6" x14ac:dyDescent="0.25">
      <c r="A68">
        <v>12</v>
      </c>
      <c r="B68">
        <v>0.86538464000000004</v>
      </c>
      <c r="C68">
        <v>0.86730766000000004</v>
      </c>
      <c r="D68">
        <v>0.5730769</v>
      </c>
      <c r="E68" s="1"/>
      <c r="F68" s="1"/>
    </row>
    <row r="69" spans="1:6" x14ac:dyDescent="0.25">
      <c r="A69">
        <v>13</v>
      </c>
      <c r="B69">
        <v>0.86538464000000004</v>
      </c>
      <c r="C69">
        <v>0.88461535999999996</v>
      </c>
      <c r="D69">
        <v>0.5730769</v>
      </c>
      <c r="E69" s="1"/>
      <c r="F69" s="1"/>
    </row>
    <row r="70" spans="1:6" x14ac:dyDescent="0.25">
      <c r="A70">
        <v>14</v>
      </c>
      <c r="B70">
        <v>0.78269230000000001</v>
      </c>
      <c r="C70">
        <v>0.875</v>
      </c>
      <c r="D70">
        <v>0.61538464000000004</v>
      </c>
      <c r="E70" s="1">
        <f>SUM(C70:D73)/SUM(B70:D73)</f>
        <v>0.63671874726466127</v>
      </c>
      <c r="F70" s="1">
        <f>SUM(B70:B73)/SUM(B70:D73)</f>
        <v>0.36328125273533868</v>
      </c>
    </row>
    <row r="71" spans="1:6" x14ac:dyDescent="0.25">
      <c r="A71">
        <v>15</v>
      </c>
      <c r="B71">
        <v>0.875</v>
      </c>
      <c r="C71">
        <v>0.89038459999999997</v>
      </c>
      <c r="D71">
        <v>0.60576920000000001</v>
      </c>
      <c r="E71" s="1"/>
      <c r="F71" s="1"/>
    </row>
    <row r="72" spans="1:6" x14ac:dyDescent="0.25">
      <c r="A72">
        <v>16</v>
      </c>
      <c r="B72">
        <v>0.88269233999999996</v>
      </c>
      <c r="C72">
        <v>0.875</v>
      </c>
      <c r="D72">
        <v>0.60576920000000001</v>
      </c>
      <c r="E72" s="1"/>
      <c r="F72" s="1"/>
    </row>
    <row r="73" spans="1:6" x14ac:dyDescent="0.25">
      <c r="A73">
        <v>17</v>
      </c>
      <c r="B73">
        <v>0.85769229999999996</v>
      </c>
      <c r="C73">
        <v>0.875</v>
      </c>
      <c r="D73">
        <v>0.61346155000000002</v>
      </c>
      <c r="E73" s="1"/>
      <c r="F73" s="1"/>
    </row>
    <row r="74" spans="1:6" x14ac:dyDescent="0.25">
      <c r="A74">
        <v>18</v>
      </c>
      <c r="B74">
        <v>0.81730769999999997</v>
      </c>
      <c r="C74">
        <v>0.85</v>
      </c>
      <c r="D74">
        <v>0.62884616999999998</v>
      </c>
      <c r="E74" s="1">
        <f>SUM(C74:D77)/SUM(B74:D77)</f>
        <v>0.69101633276022645</v>
      </c>
      <c r="F74" s="1">
        <f>SUM(B74:B77)/SUM(B74:D77)</f>
        <v>0.30898366723977366</v>
      </c>
    </row>
    <row r="75" spans="1:6" x14ac:dyDescent="0.25">
      <c r="A75">
        <v>19</v>
      </c>
      <c r="B75">
        <v>0.65576920000000005</v>
      </c>
      <c r="C75">
        <v>0.79807689999999998</v>
      </c>
      <c r="D75">
        <v>0.68076919999999996</v>
      </c>
      <c r="E75" s="1"/>
      <c r="F75" s="1"/>
    </row>
    <row r="76" spans="1:6" x14ac:dyDescent="0.25">
      <c r="A76">
        <v>20</v>
      </c>
      <c r="B76">
        <v>0.58076923999999996</v>
      </c>
      <c r="C76">
        <v>0.66538459999999999</v>
      </c>
      <c r="D76">
        <v>0.81538460000000001</v>
      </c>
      <c r="E76" s="1"/>
      <c r="F76" s="1"/>
    </row>
    <row r="77" spans="1:6" x14ac:dyDescent="0.25">
      <c r="A77">
        <v>21</v>
      </c>
      <c r="B77">
        <v>0.56538460000000001</v>
      </c>
      <c r="C77">
        <v>0.52884613999999996</v>
      </c>
      <c r="D77">
        <v>0.89038459999999997</v>
      </c>
      <c r="E77" s="1"/>
      <c r="F77" s="1"/>
    </row>
    <row r="78" spans="1:6" x14ac:dyDescent="0.25">
      <c r="A78">
        <v>22</v>
      </c>
      <c r="B78">
        <v>0.53076920000000005</v>
      </c>
      <c r="C78">
        <v>0.42884614999999998</v>
      </c>
      <c r="D78">
        <v>0.89038459999999997</v>
      </c>
      <c r="E78" s="1">
        <f>(SUM(C78:D80)+C57+D57)/(SUM(B78:D80)+SUM(B57:D57))</f>
        <v>0.69824162913811938</v>
      </c>
      <c r="F78" s="1">
        <f>(SUM(B78:B80)+B57)/(SUM(B78:D80)+SUM(B57:D57))</f>
        <v>0.3017583708618804</v>
      </c>
    </row>
    <row r="79" spans="1:6" x14ac:dyDescent="0.25">
      <c r="A79">
        <v>23</v>
      </c>
      <c r="B79">
        <v>0.52307694999999998</v>
      </c>
      <c r="C79">
        <v>0.36346151999999998</v>
      </c>
      <c r="D79">
        <v>0.85769229999999996</v>
      </c>
    </row>
    <row r="80" spans="1:6" x14ac:dyDescent="0.25">
      <c r="A80">
        <v>24</v>
      </c>
      <c r="B80">
        <v>0.50576924999999995</v>
      </c>
      <c r="C80">
        <v>0.32884616</v>
      </c>
      <c r="D80">
        <v>0.80576919999999996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423E-412C-43FB-9B98-29173AA7694D}">
  <dimension ref="A2:B12"/>
  <sheetViews>
    <sheetView workbookViewId="0">
      <selection activeCell="B1" sqref="B1"/>
    </sheetView>
  </sheetViews>
  <sheetFormatPr defaultRowHeight="15" x14ac:dyDescent="0.25"/>
  <sheetData>
    <row r="2" spans="1:2" x14ac:dyDescent="0.25">
      <c r="A2" t="s">
        <v>37</v>
      </c>
    </row>
    <row r="3" spans="1:2" x14ac:dyDescent="0.25">
      <c r="A3" t="s">
        <v>61</v>
      </c>
      <c r="B3" t="s">
        <v>79</v>
      </c>
    </row>
    <row r="4" spans="1:2" x14ac:dyDescent="0.25">
      <c r="A4" t="s">
        <v>55</v>
      </c>
    </row>
    <row r="6" spans="1:2" x14ac:dyDescent="0.25">
      <c r="A6" t="s">
        <v>62</v>
      </c>
    </row>
    <row r="12" spans="1:2" x14ac:dyDescent="0.25">
      <c r="A12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9304-7A27-465D-B64B-ED9EBA5E8506}">
  <dimension ref="A2:AZ12"/>
  <sheetViews>
    <sheetView tabSelected="1" topLeftCell="B1" workbookViewId="0">
      <selection activeCell="B3" sqref="B3"/>
    </sheetView>
  </sheetViews>
  <sheetFormatPr defaultRowHeight="15" x14ac:dyDescent="0.25"/>
  <cols>
    <col min="1" max="52" width="8.85546875" style="8"/>
  </cols>
  <sheetData>
    <row r="2" spans="1:25" x14ac:dyDescent="0.25">
      <c r="B2" s="8" t="s">
        <v>81</v>
      </c>
      <c r="C2" s="8" t="s">
        <v>82</v>
      </c>
      <c r="D2" s="8" t="s">
        <v>103</v>
      </c>
      <c r="E2" s="8" t="s">
        <v>104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87</v>
      </c>
      <c r="K2" s="8" t="s">
        <v>88</v>
      </c>
      <c r="L2" s="8" t="s">
        <v>89</v>
      </c>
      <c r="M2" s="8" t="s">
        <v>90</v>
      </c>
      <c r="N2" s="8" t="s">
        <v>99</v>
      </c>
      <c r="O2" s="8" t="s">
        <v>100</v>
      </c>
      <c r="P2" s="8" t="s">
        <v>101</v>
      </c>
      <c r="Q2" s="8" t="s">
        <v>102</v>
      </c>
      <c r="R2" s="8" t="s">
        <v>91</v>
      </c>
      <c r="S2" s="8" t="s">
        <v>92</v>
      </c>
      <c r="T2" s="8" t="s">
        <v>93</v>
      </c>
      <c r="U2" s="8" t="s">
        <v>94</v>
      </c>
      <c r="V2" s="8" t="s">
        <v>95</v>
      </c>
      <c r="W2" s="8" t="s">
        <v>96</v>
      </c>
      <c r="X2" s="8" t="s">
        <v>97</v>
      </c>
      <c r="Y2" s="8" t="s">
        <v>98</v>
      </c>
    </row>
    <row r="3" spans="1:25" x14ac:dyDescent="0.25">
      <c r="A3" s="9">
        <v>1</v>
      </c>
      <c r="B3" s="10">
        <v>0.46610695897499504</v>
      </c>
      <c r="C3" s="10">
        <v>0.53389304102500512</v>
      </c>
      <c r="D3" s="11">
        <v>0.48348744468585714</v>
      </c>
      <c r="E3" s="11">
        <v>0.51651255531414297</v>
      </c>
      <c r="F3" s="4">
        <v>0.30144637124626966</v>
      </c>
      <c r="G3" s="4">
        <v>0.69855362875373017</v>
      </c>
      <c r="H3" s="4">
        <v>0.60571645321616163</v>
      </c>
      <c r="I3" s="4">
        <v>0.39428354678383831</v>
      </c>
      <c r="J3" s="4">
        <v>0.3809132028356742</v>
      </c>
      <c r="K3" s="4">
        <v>0.61908679716432591</v>
      </c>
      <c r="L3" s="4">
        <v>0.62222223155006839</v>
      </c>
      <c r="M3" s="4">
        <v>0.37777776844993161</v>
      </c>
      <c r="N3" s="3">
        <v>0.71478864749460724</v>
      </c>
      <c r="O3" s="3">
        <v>0.2852113525053927</v>
      </c>
      <c r="P3" s="3">
        <v>0.38777846294274676</v>
      </c>
      <c r="Q3" s="3">
        <v>0.61222153705725335</v>
      </c>
      <c r="R3" s="4">
        <v>0.44603164138388962</v>
      </c>
      <c r="S3" s="4">
        <v>0.55396835861611038</v>
      </c>
      <c r="T3" s="4">
        <v>0.26557524189539328</v>
      </c>
      <c r="U3" s="4">
        <v>0.7344247581046065</v>
      </c>
      <c r="V3" s="4">
        <v>0.67013887078249512</v>
      </c>
      <c r="W3" s="4">
        <v>0.32986112921750488</v>
      </c>
      <c r="X3" s="4">
        <v>0.58501371300327665</v>
      </c>
      <c r="Y3" s="4">
        <v>0.41498628699672335</v>
      </c>
    </row>
    <row r="4" spans="1:25" x14ac:dyDescent="0.25">
      <c r="A4" s="9">
        <v>5</v>
      </c>
      <c r="B4" s="10">
        <v>0.44589516097726162</v>
      </c>
      <c r="C4" s="10">
        <v>0.55410483902273833</v>
      </c>
      <c r="D4" s="11">
        <v>0.41230771354150536</v>
      </c>
      <c r="E4" s="11">
        <v>0.58769228645849469</v>
      </c>
      <c r="F4" s="4">
        <v>0.30159325137740517</v>
      </c>
      <c r="G4" s="4">
        <v>0.69840674862259478</v>
      </c>
      <c r="H4" s="4">
        <v>0.5446182411607764</v>
      </c>
      <c r="I4" s="4">
        <v>0.4553817588392236</v>
      </c>
      <c r="J4" s="4">
        <v>0.61506958271762358</v>
      </c>
      <c r="K4" s="4">
        <v>0.3849304172823762</v>
      </c>
      <c r="L4" s="4">
        <v>0.6043225282948842</v>
      </c>
      <c r="M4" s="4">
        <v>0.3956774717051158</v>
      </c>
      <c r="N4" s="3">
        <v>0.76295842404446268</v>
      </c>
      <c r="O4" s="3">
        <v>0.23704157595553732</v>
      </c>
      <c r="P4" s="3">
        <v>0.66653548249508054</v>
      </c>
      <c r="Q4" s="3">
        <v>0.3334645175049194</v>
      </c>
      <c r="R4" s="4">
        <v>0.40597755827514131</v>
      </c>
      <c r="S4" s="4">
        <v>0.59402244172485874</v>
      </c>
      <c r="T4" s="4">
        <v>0.2463543631807672</v>
      </c>
      <c r="U4" s="4">
        <v>0.7536456368192328</v>
      </c>
      <c r="V4" s="4">
        <v>0.6894176577658474</v>
      </c>
      <c r="W4" s="4">
        <v>0.31058234223415238</v>
      </c>
      <c r="X4" s="4">
        <v>0.55096606819135363</v>
      </c>
      <c r="Y4" s="4">
        <v>0.44903393180864637</v>
      </c>
    </row>
    <row r="5" spans="1:25" x14ac:dyDescent="0.25">
      <c r="A5" s="9">
        <v>9</v>
      </c>
      <c r="B5" s="10">
        <v>0.45705715627521676</v>
      </c>
      <c r="C5" s="10">
        <v>0.54294284372478308</v>
      </c>
      <c r="D5" s="11">
        <v>0.40335612829139028</v>
      </c>
      <c r="E5" s="11">
        <v>0.59664387170860966</v>
      </c>
      <c r="F5" s="4">
        <v>0.27963299042858997</v>
      </c>
      <c r="G5" s="4">
        <v>0.72036700957141009</v>
      </c>
      <c r="H5" s="4">
        <v>0.56957398305336782</v>
      </c>
      <c r="I5" s="4">
        <v>0.43042601694663229</v>
      </c>
      <c r="J5" s="4">
        <v>0.59744700676635343</v>
      </c>
      <c r="K5" s="4">
        <v>0.40255299323364663</v>
      </c>
      <c r="L5" s="4">
        <v>0.60790774308806794</v>
      </c>
      <c r="M5" s="4">
        <v>0.392092256911932</v>
      </c>
      <c r="N5" s="3">
        <v>0.76295842404446268</v>
      </c>
      <c r="O5" s="3">
        <v>0.23704157595553732</v>
      </c>
      <c r="P5" s="3">
        <v>0.66653548249508054</v>
      </c>
      <c r="Q5" s="3">
        <v>0.3334645175049194</v>
      </c>
      <c r="R5" s="4">
        <v>0.38158909551228948</v>
      </c>
      <c r="S5" s="4">
        <v>0.61841090448771052</v>
      </c>
      <c r="T5" s="4">
        <v>0.24251280883259049</v>
      </c>
      <c r="U5" s="4">
        <v>0.75748719116740959</v>
      </c>
      <c r="V5" s="4">
        <v>0.61430966957306321</v>
      </c>
      <c r="W5" s="4">
        <v>0.38569033042693668</v>
      </c>
      <c r="X5" s="4">
        <v>0.52151422018422211</v>
      </c>
      <c r="Y5" s="4">
        <v>0.47848577981577811</v>
      </c>
    </row>
    <row r="6" spans="1:25" x14ac:dyDescent="0.25">
      <c r="A6" s="9">
        <v>13</v>
      </c>
      <c r="B6" s="10">
        <v>0.49757678587365101</v>
      </c>
      <c r="C6" s="10">
        <v>0.50242321412634883</v>
      </c>
      <c r="D6" s="11">
        <v>0.4418230753143183</v>
      </c>
      <c r="E6" s="11">
        <v>0.5581769246856817</v>
      </c>
      <c r="F6" s="4">
        <v>0.34263244993491282</v>
      </c>
      <c r="G6" s="4">
        <v>0.6573675500650874</v>
      </c>
      <c r="H6" s="4">
        <v>0.60359481542705484</v>
      </c>
      <c r="I6" s="4">
        <v>0.39640518457294527</v>
      </c>
      <c r="J6" s="4">
        <v>0.63027345536791535</v>
      </c>
      <c r="K6" s="4">
        <v>0.36972654463208465</v>
      </c>
      <c r="L6" s="4">
        <v>0.62637363566051929</v>
      </c>
      <c r="M6" s="4">
        <v>0.37362636433948077</v>
      </c>
      <c r="N6" s="3">
        <v>0.69454474005221123</v>
      </c>
      <c r="O6" s="3">
        <v>0.30545525994778877</v>
      </c>
      <c r="P6" s="3">
        <v>0.56780974954339303</v>
      </c>
      <c r="Q6" s="3">
        <v>0.43219025045660692</v>
      </c>
      <c r="R6" s="4">
        <v>0.45039209202269215</v>
      </c>
      <c r="S6" s="4">
        <v>0.54960790797730774</v>
      </c>
      <c r="T6" s="4">
        <v>0.23157893659503104</v>
      </c>
      <c r="U6" s="4">
        <v>0.76842106340496885</v>
      </c>
      <c r="V6" s="4">
        <v>0.63787374624211812</v>
      </c>
      <c r="W6" s="4">
        <v>0.36212625375788199</v>
      </c>
      <c r="X6" s="4">
        <v>0.53763673107844212</v>
      </c>
      <c r="Y6" s="4">
        <v>0.46236326892155788</v>
      </c>
    </row>
    <row r="7" spans="1:25" x14ac:dyDescent="0.25">
      <c r="A7" s="9">
        <v>17</v>
      </c>
      <c r="B7" s="10">
        <v>0.54201488945237242</v>
      </c>
      <c r="C7" s="10">
        <v>0.45798511054762758</v>
      </c>
      <c r="D7" s="11">
        <v>0.57935684878418714</v>
      </c>
      <c r="E7" s="11">
        <v>0.4206431512158128</v>
      </c>
      <c r="F7" s="4">
        <v>0.45859819625746212</v>
      </c>
      <c r="G7" s="4">
        <v>0.5414018037425381</v>
      </c>
      <c r="H7" s="4">
        <v>0.72229490796031603</v>
      </c>
      <c r="I7" s="4">
        <v>0.27770509203968413</v>
      </c>
      <c r="J7" s="4">
        <v>0.66514311189774955</v>
      </c>
      <c r="K7" s="4">
        <v>0.33485688810225028</v>
      </c>
      <c r="L7" s="4">
        <v>0.67441860885764071</v>
      </c>
      <c r="M7" s="4">
        <v>0.32558139114235929</v>
      </c>
      <c r="N7" s="3">
        <v>0.69454474005221123</v>
      </c>
      <c r="O7" s="3">
        <v>0.30545525994778877</v>
      </c>
      <c r="P7" s="3">
        <v>0.56780974954339303</v>
      </c>
      <c r="Q7" s="3">
        <v>0.43219025045660692</v>
      </c>
      <c r="R7" s="4">
        <v>0.51951265938768287</v>
      </c>
      <c r="S7" s="4">
        <v>0.48048734061231729</v>
      </c>
      <c r="T7" s="4">
        <v>0.27331982066250071</v>
      </c>
      <c r="U7" s="4">
        <v>0.72668017933749929</v>
      </c>
      <c r="V7" s="4">
        <v>0.78198128659325172</v>
      </c>
      <c r="W7" s="4">
        <v>0.21801871340674842</v>
      </c>
      <c r="X7" s="4">
        <v>0.62371147997154519</v>
      </c>
      <c r="Y7" s="4">
        <v>0.37628852002845481</v>
      </c>
    </row>
    <row r="8" spans="1:25" x14ac:dyDescent="0.25">
      <c r="A8" s="9">
        <v>21</v>
      </c>
      <c r="B8" s="10">
        <v>0.51178160412645612</v>
      </c>
      <c r="C8" s="10">
        <v>0.48821839587354393</v>
      </c>
      <c r="D8" s="11">
        <v>0.49652220489211435</v>
      </c>
      <c r="E8" s="11">
        <v>0.50347779510788571</v>
      </c>
      <c r="F8" s="4">
        <v>0.35476246431354636</v>
      </c>
      <c r="G8" s="4">
        <v>0.64523753568645381</v>
      </c>
      <c r="H8" s="4">
        <v>0.72538849804379868</v>
      </c>
      <c r="I8" s="4">
        <v>0.27461150195620132</v>
      </c>
      <c r="J8" s="4">
        <v>0.59261038855569659</v>
      </c>
      <c r="K8" s="4">
        <v>0.40738961144430341</v>
      </c>
      <c r="L8" s="4">
        <v>0.66526019939055159</v>
      </c>
      <c r="M8" s="4">
        <v>0.33473980060944825</v>
      </c>
      <c r="N8" s="3">
        <v>0.71478864749460724</v>
      </c>
      <c r="O8" s="3">
        <v>0.2852113525053927</v>
      </c>
      <c r="P8" s="3">
        <v>0.38777846294274676</v>
      </c>
      <c r="Q8" s="3">
        <v>0.61222153705725335</v>
      </c>
      <c r="R8" s="4">
        <v>0.49390876228380265</v>
      </c>
      <c r="S8" s="4">
        <v>0.50609123771619735</v>
      </c>
      <c r="T8" s="4">
        <v>0.27099264540954299</v>
      </c>
      <c r="U8" s="4">
        <v>0.72900735459045696</v>
      </c>
      <c r="V8" s="4">
        <v>0.69748330720296103</v>
      </c>
      <c r="W8" s="4">
        <v>0.30251669279703874</v>
      </c>
      <c r="X8" s="4">
        <v>0.60107003433069661</v>
      </c>
      <c r="Y8" s="4">
        <v>0.39892996566930333</v>
      </c>
    </row>
    <row r="9" spans="1:25" x14ac:dyDescent="0.25">
      <c r="A9" s="9"/>
      <c r="B9" s="10"/>
      <c r="C9" s="10"/>
      <c r="D9" s="11"/>
      <c r="E9" s="11"/>
      <c r="F9" s="4"/>
      <c r="G9" s="4"/>
      <c r="H9" s="4"/>
      <c r="I9" s="4"/>
      <c r="J9" s="4"/>
      <c r="K9" s="4"/>
      <c r="L9" s="4"/>
      <c r="M9" s="4"/>
      <c r="N9" s="3"/>
      <c r="O9" s="3"/>
      <c r="P9" s="3"/>
      <c r="Q9" s="3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11">
        <f>AVERAGE(B3:B8)</f>
        <v>0.48673875927999216</v>
      </c>
      <c r="C10" s="11">
        <f>AVERAGE(C3:C8)</f>
        <v>0.51326124072000778</v>
      </c>
      <c r="D10" s="11">
        <f>AVERAGE(D3:D8)</f>
        <v>0.46947556925156214</v>
      </c>
    </row>
    <row r="11" spans="1:25" x14ac:dyDescent="0.25">
      <c r="B11" s="8">
        <v>490</v>
      </c>
      <c r="C11" s="8">
        <v>51</v>
      </c>
    </row>
    <row r="12" spans="1:25" x14ac:dyDescent="0.25">
      <c r="B12" s="8">
        <v>1000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9A79-5811-4B50-BA1D-9F1F808D2D4C}">
  <dimension ref="A1:J37"/>
  <sheetViews>
    <sheetView workbookViewId="0">
      <selection activeCell="G25" sqref="G25"/>
    </sheetView>
  </sheetViews>
  <sheetFormatPr defaultRowHeight="15" x14ac:dyDescent="0.25"/>
  <cols>
    <col min="2" max="2" width="15.140625" customWidth="1"/>
  </cols>
  <sheetData>
    <row r="1" spans="1:10" x14ac:dyDescent="0.25">
      <c r="A1" s="1" t="s">
        <v>0</v>
      </c>
      <c r="B1" s="1" t="s">
        <v>1</v>
      </c>
      <c r="D1" s="1" t="s">
        <v>2</v>
      </c>
      <c r="E1" s="1"/>
      <c r="F1" s="1"/>
      <c r="G1" s="1"/>
      <c r="H1" s="1"/>
      <c r="I1" s="1"/>
      <c r="J1" t="s">
        <v>54</v>
      </c>
    </row>
    <row r="2" spans="1:10" x14ac:dyDescent="0.25">
      <c r="A2" s="1" t="s">
        <v>15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10" x14ac:dyDescent="0.25">
      <c r="A3" s="1" t="s">
        <v>15</v>
      </c>
      <c r="B3" s="1" t="s">
        <v>10</v>
      </c>
      <c r="C3" s="3">
        <v>0.48348744468585714</v>
      </c>
      <c r="D3" s="3">
        <v>0.41230771354150536</v>
      </c>
      <c r="E3" s="3">
        <v>0.40335612829139028</v>
      </c>
      <c r="F3" s="3">
        <v>0.4418230753143183</v>
      </c>
      <c r="G3" s="3">
        <v>0.57935684878418714</v>
      </c>
      <c r="H3" s="3">
        <v>0.49652220489211435</v>
      </c>
      <c r="I3" s="1"/>
    </row>
    <row r="4" spans="1:10" x14ac:dyDescent="0.25">
      <c r="A4" s="1" t="s">
        <v>15</v>
      </c>
      <c r="B4" s="1" t="s">
        <v>11</v>
      </c>
      <c r="C4" s="3">
        <v>0.51651255531414297</v>
      </c>
      <c r="D4" s="3">
        <v>0.58769228645849469</v>
      </c>
      <c r="E4" s="3">
        <v>0.59664387170860966</v>
      </c>
      <c r="F4" s="3">
        <v>0.5581769246856817</v>
      </c>
      <c r="G4" s="3">
        <v>0.4206431512158128</v>
      </c>
      <c r="H4" s="3">
        <v>0.50347779510788571</v>
      </c>
      <c r="I4" s="1"/>
    </row>
    <row r="5" spans="1:10" x14ac:dyDescent="0.25">
      <c r="A5" s="1" t="s">
        <v>15</v>
      </c>
      <c r="B5" s="1" t="s">
        <v>12</v>
      </c>
      <c r="C5" s="4">
        <f>C3+C4</f>
        <v>1</v>
      </c>
      <c r="D5" s="4">
        <f t="shared" ref="D5:H5" si="0">D3+D4</f>
        <v>1</v>
      </c>
      <c r="E5" s="4">
        <f t="shared" si="0"/>
        <v>1</v>
      </c>
      <c r="F5" s="4">
        <f t="shared" si="0"/>
        <v>1</v>
      </c>
      <c r="G5" s="4">
        <f t="shared" si="0"/>
        <v>1</v>
      </c>
      <c r="H5" s="4">
        <f t="shared" si="0"/>
        <v>1</v>
      </c>
      <c r="I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x14ac:dyDescent="0.25">
      <c r="A7" s="1" t="s">
        <v>13</v>
      </c>
      <c r="B7" s="1" t="s">
        <v>1</v>
      </c>
      <c r="D7" s="1" t="s">
        <v>2</v>
      </c>
      <c r="E7" s="1"/>
      <c r="F7" s="1"/>
      <c r="G7" s="1"/>
      <c r="H7" s="1"/>
      <c r="I7" s="1"/>
    </row>
    <row r="8" spans="1:10" x14ac:dyDescent="0.25">
      <c r="A8" s="1" t="s">
        <v>15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1"/>
    </row>
    <row r="9" spans="1:10" x14ac:dyDescent="0.25">
      <c r="A9" s="1" t="s">
        <v>15</v>
      </c>
      <c r="B9" s="1" t="s">
        <v>10</v>
      </c>
      <c r="C9" s="1"/>
      <c r="D9" s="1"/>
      <c r="E9" s="1"/>
      <c r="F9" s="1"/>
      <c r="G9" s="1"/>
      <c r="H9" s="1"/>
      <c r="I9" s="1"/>
    </row>
    <row r="10" spans="1:10" x14ac:dyDescent="0.25">
      <c r="A10" s="1" t="s">
        <v>15</v>
      </c>
      <c r="B10" s="1" t="s">
        <v>11</v>
      </c>
      <c r="C10" s="1"/>
      <c r="D10" s="1"/>
      <c r="E10" s="1"/>
      <c r="F10" s="1"/>
      <c r="G10" s="1"/>
      <c r="H10" s="1"/>
      <c r="I10" s="1"/>
    </row>
    <row r="11" spans="1:10" x14ac:dyDescent="0.25">
      <c r="A11" s="1" t="s">
        <v>15</v>
      </c>
      <c r="B11" s="1" t="s">
        <v>12</v>
      </c>
      <c r="C11" s="1"/>
      <c r="D11" s="1"/>
      <c r="E11" s="1"/>
      <c r="F11" s="1"/>
      <c r="G11" s="1"/>
      <c r="H11" s="1"/>
      <c r="I11" s="1"/>
    </row>
    <row r="13" spans="1:10" x14ac:dyDescent="0.25">
      <c r="B13" t="s">
        <v>35</v>
      </c>
      <c r="C13" t="s">
        <v>40</v>
      </c>
      <c r="D13" t="s">
        <v>35</v>
      </c>
      <c r="E13" t="s">
        <v>55</v>
      </c>
      <c r="F13" t="s">
        <v>35</v>
      </c>
      <c r="G13" t="s">
        <v>55</v>
      </c>
      <c r="H13" t="s">
        <v>35</v>
      </c>
      <c r="I13" t="s">
        <v>55</v>
      </c>
    </row>
    <row r="14" spans="1:10" x14ac:dyDescent="0.25">
      <c r="A14">
        <v>0</v>
      </c>
      <c r="B14">
        <v>29.851240000000001</v>
      </c>
      <c r="C14">
        <v>51.603306000000003</v>
      </c>
      <c r="D14">
        <f>B14</f>
        <v>29.851240000000001</v>
      </c>
      <c r="E14">
        <f>C14-B14</f>
        <v>21.752066000000003</v>
      </c>
      <c r="F14" s="1"/>
      <c r="G14" s="1"/>
      <c r="H14">
        <v>0.48348744468585714</v>
      </c>
      <c r="I14">
        <v>0.51651255531414297</v>
      </c>
    </row>
    <row r="15" spans="1:10" x14ac:dyDescent="0.25">
      <c r="A15">
        <v>1</v>
      </c>
      <c r="B15">
        <v>25.801653000000002</v>
      </c>
      <c r="C15">
        <v>49.173552999999998</v>
      </c>
      <c r="D15">
        <f t="shared" ref="D15:D37" si="1">B15</f>
        <v>25.801653000000002</v>
      </c>
      <c r="E15">
        <f t="shared" ref="E15:E37" si="2">C15-B15</f>
        <v>23.371899999999997</v>
      </c>
      <c r="F15" s="1">
        <f>SUM(D15:D18)/SUM(D15:E18)</f>
        <v>0.48348744468585714</v>
      </c>
      <c r="G15" s="1">
        <f>SUM(E15:E18)/SUM(D15:E18)</f>
        <v>0.51651255531414297</v>
      </c>
      <c r="H15">
        <v>0.41230771354150536</v>
      </c>
      <c r="I15">
        <v>0.58769228645849469</v>
      </c>
    </row>
    <row r="16" spans="1:10" x14ac:dyDescent="0.25">
      <c r="A16">
        <v>2</v>
      </c>
      <c r="B16">
        <v>22.793388</v>
      </c>
      <c r="C16">
        <v>45.586776999999998</v>
      </c>
      <c r="D16">
        <f t="shared" si="1"/>
        <v>22.793388</v>
      </c>
      <c r="E16">
        <f t="shared" si="2"/>
        <v>22.793388999999998</v>
      </c>
      <c r="F16" s="1"/>
      <c r="G16" s="1"/>
      <c r="H16">
        <v>0.40335612829139028</v>
      </c>
      <c r="I16">
        <v>0.59664387170860966</v>
      </c>
    </row>
    <row r="17" spans="1:9" x14ac:dyDescent="0.25">
      <c r="A17">
        <v>3</v>
      </c>
      <c r="B17">
        <v>19.322313000000001</v>
      </c>
      <c r="C17">
        <v>41.537190000000002</v>
      </c>
      <c r="D17">
        <f t="shared" si="1"/>
        <v>19.322313000000001</v>
      </c>
      <c r="E17">
        <f t="shared" si="2"/>
        <v>22.214877000000001</v>
      </c>
      <c r="F17" s="1"/>
      <c r="G17" s="1"/>
      <c r="H17">
        <v>0.4418230753143183</v>
      </c>
      <c r="I17">
        <v>0.5581769246856817</v>
      </c>
    </row>
    <row r="18" spans="1:9" x14ac:dyDescent="0.25">
      <c r="A18">
        <v>4</v>
      </c>
      <c r="B18">
        <v>16.776859999999999</v>
      </c>
      <c r="C18">
        <v>38.876033999999997</v>
      </c>
      <c r="D18">
        <f t="shared" si="1"/>
        <v>16.776859999999999</v>
      </c>
      <c r="E18">
        <f t="shared" si="2"/>
        <v>22.099173999999998</v>
      </c>
      <c r="F18" s="1"/>
      <c r="G18" s="1"/>
      <c r="H18">
        <v>0.57935684878418714</v>
      </c>
      <c r="I18">
        <v>0.4206431512158128</v>
      </c>
    </row>
    <row r="19" spans="1:9" x14ac:dyDescent="0.25">
      <c r="A19">
        <v>5</v>
      </c>
      <c r="B19">
        <v>15.735538</v>
      </c>
      <c r="C19">
        <v>37.487602000000003</v>
      </c>
      <c r="D19">
        <f t="shared" si="1"/>
        <v>15.735538</v>
      </c>
      <c r="E19">
        <f t="shared" si="2"/>
        <v>21.752064000000004</v>
      </c>
      <c r="F19" s="1">
        <f>SUM(D19:D22)/SUM(D19:E22)</f>
        <v>0.41230771354150536</v>
      </c>
      <c r="G19" s="1">
        <f>SUM(E19:E22)/SUM(D19:E22)</f>
        <v>0.58769228645849469</v>
      </c>
      <c r="H19">
        <v>0.49652220489211435</v>
      </c>
      <c r="I19">
        <v>0.50347779510788571</v>
      </c>
    </row>
    <row r="20" spans="1:9" x14ac:dyDescent="0.25">
      <c r="A20">
        <v>6</v>
      </c>
      <c r="B20">
        <v>15.272727</v>
      </c>
      <c r="C20">
        <v>37.024790000000003</v>
      </c>
      <c r="D20">
        <f t="shared" si="1"/>
        <v>15.272727</v>
      </c>
      <c r="E20">
        <f t="shared" si="2"/>
        <v>21.752063000000003</v>
      </c>
      <c r="F20" s="1"/>
      <c r="G20" s="1"/>
    </row>
    <row r="21" spans="1:9" x14ac:dyDescent="0.25">
      <c r="A21">
        <v>7</v>
      </c>
      <c r="B21">
        <v>15.272727</v>
      </c>
      <c r="C21">
        <v>37.950412999999998</v>
      </c>
      <c r="D21">
        <f t="shared" si="1"/>
        <v>15.272727</v>
      </c>
      <c r="E21">
        <f t="shared" si="2"/>
        <v>22.677685999999998</v>
      </c>
      <c r="F21" s="1"/>
      <c r="G21" s="1"/>
    </row>
    <row r="22" spans="1:9" x14ac:dyDescent="0.25">
      <c r="A22">
        <v>8</v>
      </c>
      <c r="B22">
        <v>15.735538</v>
      </c>
      <c r="C22">
        <v>37.950412999999998</v>
      </c>
      <c r="D22">
        <f t="shared" si="1"/>
        <v>15.735538</v>
      </c>
      <c r="E22">
        <f t="shared" si="2"/>
        <v>22.214874999999999</v>
      </c>
      <c r="F22" s="1"/>
      <c r="G22" s="1"/>
    </row>
    <row r="23" spans="1:9" x14ac:dyDescent="0.25">
      <c r="A23">
        <v>9</v>
      </c>
      <c r="B23">
        <v>15.735538</v>
      </c>
      <c r="C23">
        <v>39.917355000000001</v>
      </c>
      <c r="D23">
        <f t="shared" si="1"/>
        <v>15.735538</v>
      </c>
      <c r="E23">
        <f t="shared" si="2"/>
        <v>24.181817000000002</v>
      </c>
      <c r="F23" s="1">
        <f>SUM(D23:D26)/SUM(D23:E26)</f>
        <v>0.40335612829139028</v>
      </c>
      <c r="G23" s="1">
        <f>SUM(E23:E26)/SUM(D23:E26)</f>
        <v>0.59664387170860966</v>
      </c>
    </row>
    <row r="24" spans="1:9" x14ac:dyDescent="0.25">
      <c r="A24">
        <v>10</v>
      </c>
      <c r="B24">
        <v>17.818182</v>
      </c>
      <c r="C24">
        <v>44.545456000000001</v>
      </c>
      <c r="D24">
        <f t="shared" si="1"/>
        <v>17.818182</v>
      </c>
      <c r="E24">
        <f t="shared" si="2"/>
        <v>26.727274000000001</v>
      </c>
      <c r="F24" s="1"/>
      <c r="G24" s="1"/>
    </row>
    <row r="25" spans="1:9" x14ac:dyDescent="0.25">
      <c r="A25">
        <v>11</v>
      </c>
      <c r="B25">
        <v>20.247934000000001</v>
      </c>
      <c r="C25">
        <v>49.520659999999999</v>
      </c>
      <c r="D25">
        <f t="shared" si="1"/>
        <v>20.247934000000001</v>
      </c>
      <c r="E25">
        <f t="shared" si="2"/>
        <v>29.272725999999999</v>
      </c>
      <c r="F25" s="1"/>
      <c r="G25" s="1"/>
    </row>
    <row r="26" spans="1:9" x14ac:dyDescent="0.25">
      <c r="A26">
        <v>12</v>
      </c>
      <c r="B26">
        <v>21.289256999999999</v>
      </c>
      <c r="C26">
        <v>52.181820000000002</v>
      </c>
      <c r="D26">
        <f t="shared" si="1"/>
        <v>21.289256999999999</v>
      </c>
      <c r="E26">
        <f t="shared" si="2"/>
        <v>30.892563000000003</v>
      </c>
      <c r="F26" s="1"/>
      <c r="G26" s="1"/>
    </row>
    <row r="27" spans="1:9" x14ac:dyDescent="0.25">
      <c r="A27">
        <v>13</v>
      </c>
      <c r="B27">
        <v>23.3719</v>
      </c>
      <c r="C27">
        <v>54.26446</v>
      </c>
      <c r="D27">
        <f t="shared" si="1"/>
        <v>23.3719</v>
      </c>
      <c r="E27">
        <f t="shared" si="2"/>
        <v>30.89256</v>
      </c>
      <c r="F27" s="1">
        <f>SUM(D27:D30)/SUM(D27:E30)</f>
        <v>0.4418230753143183</v>
      </c>
      <c r="G27" s="1">
        <f>SUM(E27:E30)/SUM(D27:E30)</f>
        <v>0.5581769246856817</v>
      </c>
    </row>
    <row r="28" spans="1:9" x14ac:dyDescent="0.25">
      <c r="A28">
        <v>14</v>
      </c>
      <c r="B28">
        <v>24.297522000000001</v>
      </c>
      <c r="C28">
        <v>54.26446</v>
      </c>
      <c r="D28">
        <f t="shared" si="1"/>
        <v>24.297522000000001</v>
      </c>
      <c r="E28">
        <f t="shared" si="2"/>
        <v>29.966937999999999</v>
      </c>
      <c r="F28" s="1"/>
      <c r="G28" s="1"/>
    </row>
    <row r="29" spans="1:9" x14ac:dyDescent="0.25">
      <c r="A29">
        <v>15</v>
      </c>
      <c r="B29">
        <v>23.834710999999999</v>
      </c>
      <c r="C29">
        <v>53.107436999999997</v>
      </c>
      <c r="D29">
        <f t="shared" si="1"/>
        <v>23.834710999999999</v>
      </c>
      <c r="E29">
        <f t="shared" si="2"/>
        <v>29.272725999999999</v>
      </c>
      <c r="F29" s="1"/>
      <c r="G29" s="1"/>
    </row>
    <row r="30" spans="1:9" x14ac:dyDescent="0.25">
      <c r="A30">
        <v>16</v>
      </c>
      <c r="B30">
        <v>23.834710999999999</v>
      </c>
      <c r="C30">
        <v>54.148760000000003</v>
      </c>
      <c r="D30">
        <f t="shared" si="1"/>
        <v>23.834710999999999</v>
      </c>
      <c r="E30">
        <f t="shared" si="2"/>
        <v>30.314049000000004</v>
      </c>
      <c r="F30" s="1"/>
      <c r="G30" s="1"/>
    </row>
    <row r="31" spans="1:9" x14ac:dyDescent="0.25">
      <c r="A31">
        <v>17</v>
      </c>
      <c r="B31">
        <v>33.900826000000002</v>
      </c>
      <c r="C31">
        <v>56.115704000000001</v>
      </c>
      <c r="D31">
        <f t="shared" si="1"/>
        <v>33.900826000000002</v>
      </c>
      <c r="E31">
        <f t="shared" si="2"/>
        <v>22.214877999999999</v>
      </c>
      <c r="F31" s="1">
        <f>SUM(D31:D34)/SUM(D31:E34)</f>
        <v>0.57935684878418714</v>
      </c>
      <c r="G31" s="1">
        <f>SUM(E31:E34)/SUM(D31:E34)</f>
        <v>0.4206431512158128</v>
      </c>
    </row>
    <row r="32" spans="1:9" x14ac:dyDescent="0.25">
      <c r="A32">
        <v>18</v>
      </c>
      <c r="B32">
        <v>36.561985</v>
      </c>
      <c r="C32">
        <v>57.619835000000002</v>
      </c>
      <c r="D32">
        <f t="shared" si="1"/>
        <v>36.561985</v>
      </c>
      <c r="E32">
        <f t="shared" si="2"/>
        <v>21.057850000000002</v>
      </c>
      <c r="F32" s="1"/>
      <c r="G32" s="1"/>
    </row>
    <row r="33" spans="1:7" x14ac:dyDescent="0.25">
      <c r="A33">
        <v>19</v>
      </c>
      <c r="B33">
        <v>33.900826000000002</v>
      </c>
      <c r="C33">
        <v>53.685949999999998</v>
      </c>
      <c r="D33">
        <f t="shared" si="1"/>
        <v>33.900826000000002</v>
      </c>
      <c r="E33">
        <f t="shared" si="2"/>
        <v>19.785123999999996</v>
      </c>
      <c r="F33" s="1"/>
      <c r="G33" s="1"/>
    </row>
    <row r="34" spans="1:7" x14ac:dyDescent="0.25">
      <c r="A34">
        <v>20</v>
      </c>
      <c r="B34">
        <v>24.876034000000001</v>
      </c>
      <c r="C34">
        <v>55.652892999999999</v>
      </c>
      <c r="D34">
        <f t="shared" si="1"/>
        <v>24.876034000000001</v>
      </c>
      <c r="E34">
        <f t="shared" si="2"/>
        <v>30.776858999999998</v>
      </c>
      <c r="F34" s="1"/>
      <c r="G34" s="1"/>
    </row>
    <row r="35" spans="1:7" x14ac:dyDescent="0.25">
      <c r="A35">
        <v>21</v>
      </c>
      <c r="B35">
        <v>24.876034000000001</v>
      </c>
      <c r="C35">
        <v>55.190083000000001</v>
      </c>
      <c r="D35">
        <f t="shared" si="1"/>
        <v>24.876034000000001</v>
      </c>
      <c r="E35">
        <f t="shared" si="2"/>
        <v>30.314049000000001</v>
      </c>
      <c r="F35" s="1">
        <f>(SUM(D35:D38)+D14)/(SUM(D35:E38)+D14+E14)</f>
        <v>0.49652220489211435</v>
      </c>
      <c r="G35" s="1">
        <f>(SUM(E35:E38)+E14)/(SUM(D35:E38)+E14+D14)</f>
        <v>0.50347779510788571</v>
      </c>
    </row>
    <row r="36" spans="1:7" x14ac:dyDescent="0.25">
      <c r="A36">
        <v>22</v>
      </c>
      <c r="B36">
        <v>25.338842</v>
      </c>
      <c r="C36">
        <v>55.190083000000001</v>
      </c>
      <c r="D36">
        <f t="shared" si="1"/>
        <v>25.338842</v>
      </c>
      <c r="E36">
        <f t="shared" si="2"/>
        <v>29.851241000000002</v>
      </c>
    </row>
    <row r="37" spans="1:7" x14ac:dyDescent="0.25">
      <c r="A37">
        <v>23</v>
      </c>
      <c r="B37">
        <v>27.305783999999999</v>
      </c>
      <c r="C37">
        <v>54.26446</v>
      </c>
      <c r="D37">
        <f t="shared" si="1"/>
        <v>27.305783999999999</v>
      </c>
      <c r="E37">
        <f t="shared" si="2"/>
        <v>26.958676000000001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4FE4-42A5-496F-BC2F-354BCB8E9AB8}">
  <dimension ref="A1:L79"/>
  <sheetViews>
    <sheetView workbookViewId="0">
      <selection activeCell="C4" sqref="C4:H5"/>
    </sheetView>
  </sheetViews>
  <sheetFormatPr defaultRowHeight="15" x14ac:dyDescent="0.25"/>
  <cols>
    <col min="2" max="2" width="14.7109375" customWidth="1"/>
  </cols>
  <sheetData>
    <row r="1" spans="1:10" x14ac:dyDescent="0.25">
      <c r="J1" t="s">
        <v>25</v>
      </c>
    </row>
    <row r="2" spans="1:10" x14ac:dyDescent="0.25">
      <c r="A2" s="1" t="s">
        <v>0</v>
      </c>
      <c r="B2" s="1" t="s">
        <v>1</v>
      </c>
      <c r="D2" s="1" t="s">
        <v>60</v>
      </c>
      <c r="E2" s="1"/>
      <c r="F2" s="1" t="s">
        <v>58</v>
      </c>
      <c r="G2" s="1"/>
      <c r="H2" s="1"/>
      <c r="I2" s="1"/>
    </row>
    <row r="3" spans="1:10" x14ac:dyDescent="0.25">
      <c r="A3" s="1" t="s">
        <v>16</v>
      </c>
      <c r="B3" s="1" t="s">
        <v>9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/>
    </row>
    <row r="4" spans="1:10" x14ac:dyDescent="0.25">
      <c r="A4" s="1" t="s">
        <v>16</v>
      </c>
      <c r="B4" s="1" t="s">
        <v>10</v>
      </c>
      <c r="C4" s="4">
        <v>0.30144637124626966</v>
      </c>
      <c r="D4" s="4">
        <v>0.30159325137740517</v>
      </c>
      <c r="E4" s="4">
        <v>0.27963299042858997</v>
      </c>
      <c r="F4" s="4">
        <v>0.34263244993491282</v>
      </c>
      <c r="G4" s="4">
        <v>0.45859819625746212</v>
      </c>
      <c r="H4" s="4">
        <v>0.35476246431354636</v>
      </c>
      <c r="I4" s="1"/>
    </row>
    <row r="5" spans="1:10" x14ac:dyDescent="0.25">
      <c r="A5" s="1" t="s">
        <v>16</v>
      </c>
      <c r="B5" s="1" t="s">
        <v>11</v>
      </c>
      <c r="C5" s="4">
        <v>0.69855362875373017</v>
      </c>
      <c r="D5" s="4">
        <v>0.69840674862259478</v>
      </c>
      <c r="E5" s="4">
        <v>0.72036700957141009</v>
      </c>
      <c r="F5" s="4">
        <v>0.6573675500650874</v>
      </c>
      <c r="G5" s="4">
        <v>0.5414018037425381</v>
      </c>
      <c r="H5" s="4">
        <v>0.64523753568645381</v>
      </c>
      <c r="I5" s="1"/>
    </row>
    <row r="6" spans="1:10" x14ac:dyDescent="0.25">
      <c r="A6" s="1" t="s">
        <v>16</v>
      </c>
      <c r="B6" s="1" t="s">
        <v>12</v>
      </c>
      <c r="C6" s="4">
        <f>C4+C5</f>
        <v>0.99999999999999978</v>
      </c>
      <c r="D6" s="4">
        <f t="shared" ref="D6:H6" si="0">D4+D5</f>
        <v>1</v>
      </c>
      <c r="E6" s="4">
        <f t="shared" si="0"/>
        <v>1</v>
      </c>
      <c r="F6" s="4">
        <f t="shared" si="0"/>
        <v>1.0000000000000002</v>
      </c>
      <c r="G6" s="4">
        <f t="shared" si="0"/>
        <v>1.0000000000000002</v>
      </c>
      <c r="H6" s="4">
        <f t="shared" si="0"/>
        <v>1.0000000000000002</v>
      </c>
      <c r="I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</row>
    <row r="8" spans="1:10" x14ac:dyDescent="0.25">
      <c r="A8" s="1" t="s">
        <v>13</v>
      </c>
      <c r="B8" s="1" t="s">
        <v>1</v>
      </c>
      <c r="D8" s="1" t="s">
        <v>60</v>
      </c>
      <c r="E8" s="1"/>
      <c r="F8" s="1" t="s">
        <v>58</v>
      </c>
      <c r="G8" s="1"/>
      <c r="H8" s="1"/>
      <c r="I8" s="1"/>
    </row>
    <row r="9" spans="1:10" x14ac:dyDescent="0.25">
      <c r="A9" s="1" t="s">
        <v>16</v>
      </c>
      <c r="B9" s="1" t="s">
        <v>9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1"/>
    </row>
    <row r="10" spans="1:10" x14ac:dyDescent="0.25">
      <c r="A10" s="1" t="s">
        <v>16</v>
      </c>
      <c r="B10" s="1" t="s">
        <v>10</v>
      </c>
      <c r="C10" s="4"/>
      <c r="D10" s="4"/>
      <c r="E10" s="4"/>
      <c r="F10" s="4"/>
      <c r="G10" s="4"/>
      <c r="H10" s="4"/>
      <c r="I10" s="1"/>
    </row>
    <row r="11" spans="1:10" x14ac:dyDescent="0.25">
      <c r="A11" s="1" t="s">
        <v>16</v>
      </c>
      <c r="B11" s="1" t="s">
        <v>11</v>
      </c>
      <c r="C11" s="4"/>
      <c r="D11" s="4"/>
      <c r="E11" s="4"/>
      <c r="F11" s="4"/>
      <c r="G11" s="4"/>
      <c r="H11" s="4"/>
      <c r="I11" s="1"/>
    </row>
    <row r="12" spans="1:10" x14ac:dyDescent="0.25">
      <c r="A12" s="1" t="s">
        <v>16</v>
      </c>
      <c r="B12" s="1" t="s">
        <v>12</v>
      </c>
      <c r="C12" s="4"/>
      <c r="D12" s="4"/>
      <c r="E12" s="4"/>
      <c r="F12" s="4"/>
      <c r="G12" s="4"/>
      <c r="H12" s="4"/>
      <c r="I12" s="1"/>
    </row>
    <row r="13" spans="1:10" x14ac:dyDescent="0.25">
      <c r="A13" s="1"/>
      <c r="B13" s="1"/>
      <c r="C13" s="4"/>
      <c r="D13" s="4"/>
      <c r="E13" s="4"/>
      <c r="F13" s="4"/>
      <c r="G13" s="4"/>
      <c r="H13" s="4"/>
      <c r="I13" s="1"/>
    </row>
    <row r="14" spans="1:10" x14ac:dyDescent="0.25">
      <c r="A14" s="1" t="s">
        <v>0</v>
      </c>
      <c r="B14" s="1" t="s">
        <v>1</v>
      </c>
      <c r="D14" s="1" t="s">
        <v>60</v>
      </c>
      <c r="E14" s="1"/>
      <c r="F14" s="1" t="s">
        <v>59</v>
      </c>
      <c r="G14" s="1"/>
      <c r="H14" s="1"/>
      <c r="I14" s="1"/>
    </row>
    <row r="15" spans="1:10" x14ac:dyDescent="0.25">
      <c r="A15" s="1" t="s">
        <v>16</v>
      </c>
      <c r="B15" s="1" t="s">
        <v>9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1"/>
    </row>
    <row r="16" spans="1:10" x14ac:dyDescent="0.25">
      <c r="A16" s="1" t="s">
        <v>16</v>
      </c>
      <c r="B16" s="1" t="s">
        <v>10</v>
      </c>
      <c r="C16" s="4">
        <v>0.29952206596215492</v>
      </c>
      <c r="D16" s="4">
        <v>0.31709699542551428</v>
      </c>
      <c r="E16" s="4">
        <v>0.40767965535631917</v>
      </c>
      <c r="F16" s="4">
        <v>0.42211949912727431</v>
      </c>
      <c r="G16" s="4">
        <v>0.48278187865248307</v>
      </c>
      <c r="H16" s="4">
        <v>0.39596054392771723</v>
      </c>
      <c r="I16" s="1"/>
    </row>
    <row r="17" spans="1:12" x14ac:dyDescent="0.25">
      <c r="A17" s="1" t="s">
        <v>16</v>
      </c>
      <c r="B17" s="1" t="s">
        <v>11</v>
      </c>
      <c r="C17" s="4">
        <v>0.70047793403784497</v>
      </c>
      <c r="D17" s="4">
        <v>0.68290300457448561</v>
      </c>
      <c r="E17" s="4">
        <v>0.59232034464368066</v>
      </c>
      <c r="F17" s="4">
        <v>0.5778805008727258</v>
      </c>
      <c r="G17" s="4">
        <v>0.51721812134751688</v>
      </c>
      <c r="H17" s="4">
        <v>0.60403945607228282</v>
      </c>
      <c r="I17" s="1"/>
    </row>
    <row r="18" spans="1:12" x14ac:dyDescent="0.25">
      <c r="A18" s="1" t="s">
        <v>16</v>
      </c>
      <c r="B18" s="1" t="s">
        <v>12</v>
      </c>
      <c r="C18" s="4">
        <f>C16+C17</f>
        <v>0.99999999999999989</v>
      </c>
      <c r="D18" s="4">
        <f t="shared" ref="D18" si="1">D16+D17</f>
        <v>0.99999999999999989</v>
      </c>
      <c r="E18" s="4">
        <f t="shared" ref="E18" si="2">E16+E17</f>
        <v>0.99999999999999978</v>
      </c>
      <c r="F18" s="4">
        <f t="shared" ref="F18" si="3">F16+F17</f>
        <v>1</v>
      </c>
      <c r="G18" s="4">
        <f t="shared" ref="G18" si="4">G16+G17</f>
        <v>1</v>
      </c>
      <c r="H18" s="4">
        <f t="shared" ref="H18" si="5">H16+H17</f>
        <v>1</v>
      </c>
      <c r="I18" s="1"/>
    </row>
    <row r="19" spans="1:12" x14ac:dyDescent="0.25">
      <c r="A19" s="1"/>
      <c r="B19" s="1"/>
      <c r="C19" s="4"/>
      <c r="D19" s="4"/>
      <c r="E19" s="4"/>
      <c r="F19" s="4"/>
      <c r="G19" s="4"/>
      <c r="H19" s="4"/>
      <c r="I19" s="1"/>
    </row>
    <row r="20" spans="1:12" x14ac:dyDescent="0.25">
      <c r="A20" s="1" t="s">
        <v>13</v>
      </c>
      <c r="B20" s="1" t="s">
        <v>1</v>
      </c>
      <c r="D20" s="1" t="s">
        <v>60</v>
      </c>
      <c r="E20" s="1"/>
      <c r="F20" s="1" t="s">
        <v>59</v>
      </c>
      <c r="G20" s="1"/>
      <c r="H20" s="1"/>
      <c r="I20" s="1"/>
    </row>
    <row r="21" spans="1:12" x14ac:dyDescent="0.25">
      <c r="A21" s="1" t="s">
        <v>16</v>
      </c>
      <c r="B21" s="1" t="s">
        <v>9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H21" s="2" t="s">
        <v>8</v>
      </c>
      <c r="I21" s="1"/>
    </row>
    <row r="22" spans="1:12" x14ac:dyDescent="0.25">
      <c r="A22" s="1" t="s">
        <v>16</v>
      </c>
      <c r="B22" s="1" t="s">
        <v>10</v>
      </c>
      <c r="C22" s="4"/>
      <c r="D22" s="4"/>
      <c r="E22" s="4"/>
      <c r="F22" s="4"/>
      <c r="G22" s="4"/>
      <c r="H22" s="4"/>
      <c r="I22" s="1"/>
    </row>
    <row r="23" spans="1:12" x14ac:dyDescent="0.25">
      <c r="A23" s="1" t="s">
        <v>16</v>
      </c>
      <c r="B23" s="1" t="s">
        <v>11</v>
      </c>
      <c r="C23" s="4"/>
      <c r="D23" s="4"/>
      <c r="E23" s="4"/>
      <c r="F23" s="4"/>
      <c r="G23" s="4"/>
      <c r="H23" s="4"/>
    </row>
    <row r="24" spans="1:12" x14ac:dyDescent="0.25">
      <c r="A24" s="1" t="s">
        <v>16</v>
      </c>
      <c r="B24" s="1" t="s">
        <v>12</v>
      </c>
      <c r="C24" s="4"/>
      <c r="D24" s="4"/>
      <c r="E24" s="4"/>
      <c r="F24" s="4"/>
      <c r="G24" s="4"/>
      <c r="H24" s="4"/>
    </row>
    <row r="27" spans="1:12" x14ac:dyDescent="0.25">
      <c r="B27" s="1" t="s">
        <v>32</v>
      </c>
    </row>
    <row r="28" spans="1:12" x14ac:dyDescent="0.25">
      <c r="B28" s="1" t="s">
        <v>27</v>
      </c>
      <c r="C28" t="s">
        <v>26</v>
      </c>
      <c r="D28" t="s">
        <v>28</v>
      </c>
      <c r="E28" t="s">
        <v>29</v>
      </c>
      <c r="F28" t="s">
        <v>30</v>
      </c>
      <c r="G28" t="s">
        <v>31</v>
      </c>
      <c r="H28" t="s">
        <v>27</v>
      </c>
      <c r="I28" t="s">
        <v>31</v>
      </c>
      <c r="J28" t="s">
        <v>27</v>
      </c>
    </row>
    <row r="29" spans="1:12" x14ac:dyDescent="0.25">
      <c r="A29">
        <v>0</v>
      </c>
      <c r="B29">
        <v>1.5249511</v>
      </c>
      <c r="C29">
        <v>0.80724070000000003</v>
      </c>
      <c r="D29">
        <v>0.27005871999999997</v>
      </c>
      <c r="E29">
        <v>0.19080235000000001</v>
      </c>
      <c r="F29">
        <v>5.4305285000000002E-2</v>
      </c>
      <c r="G29">
        <f t="shared" ref="G29:G52" si="6">C29+F29</f>
        <v>0.86154598500000001</v>
      </c>
      <c r="H29">
        <f t="shared" ref="H29:H52" si="7">B29+F29+E29</f>
        <v>1.7700587350000001</v>
      </c>
      <c r="I29" s="1"/>
      <c r="J29" s="1"/>
      <c r="K29">
        <v>0.30144637124626966</v>
      </c>
      <c r="L29">
        <v>0.69855362875373017</v>
      </c>
    </row>
    <row r="30" spans="1:12" x14ac:dyDescent="0.25">
      <c r="A30">
        <v>1</v>
      </c>
      <c r="B30">
        <v>1.5029353999999999</v>
      </c>
      <c r="C30">
        <v>0.75440309999999999</v>
      </c>
      <c r="D30">
        <v>0.28326810000000002</v>
      </c>
      <c r="E30">
        <v>0.19080235000000001</v>
      </c>
      <c r="F30">
        <v>5.4305285000000002E-2</v>
      </c>
      <c r="G30">
        <f t="shared" si="6"/>
        <v>0.80870838499999997</v>
      </c>
      <c r="H30">
        <f t="shared" si="7"/>
        <v>1.748043035</v>
      </c>
      <c r="I30" s="1">
        <f>SUM(G30:G33)/SUM(G30:H33)</f>
        <v>0.30144637124626966</v>
      </c>
      <c r="J30" s="1">
        <f>SUM(H30:H33)/SUM(G30:H33)</f>
        <v>0.69855362875373017</v>
      </c>
      <c r="K30">
        <v>0.30159325137740517</v>
      </c>
      <c r="L30">
        <v>0.69840674862259478</v>
      </c>
    </row>
    <row r="31" spans="1:12" x14ac:dyDescent="0.25">
      <c r="A31">
        <v>2</v>
      </c>
      <c r="B31">
        <v>1.5029353999999999</v>
      </c>
      <c r="C31">
        <v>0.69275929999999997</v>
      </c>
      <c r="D31">
        <v>0.27005871999999997</v>
      </c>
      <c r="E31">
        <v>0.19080235000000001</v>
      </c>
      <c r="F31">
        <v>5.4305285000000002E-2</v>
      </c>
      <c r="G31">
        <f t="shared" si="6"/>
        <v>0.74706458499999995</v>
      </c>
      <c r="H31">
        <f t="shared" si="7"/>
        <v>1.748043035</v>
      </c>
      <c r="I31" s="1"/>
      <c r="J31" s="1"/>
      <c r="K31">
        <v>0.27963299042858997</v>
      </c>
      <c r="L31">
        <v>0.72036700957141009</v>
      </c>
    </row>
    <row r="32" spans="1:12" x14ac:dyDescent="0.25">
      <c r="A32">
        <v>3</v>
      </c>
      <c r="B32">
        <v>1.5381604</v>
      </c>
      <c r="C32">
        <v>0.69275929999999997</v>
      </c>
      <c r="D32">
        <v>0.27005871999999997</v>
      </c>
      <c r="E32">
        <v>0.19080235000000001</v>
      </c>
      <c r="F32">
        <v>5.4305285000000002E-2</v>
      </c>
      <c r="G32">
        <f t="shared" si="6"/>
        <v>0.74706458499999995</v>
      </c>
      <c r="H32">
        <f t="shared" si="7"/>
        <v>1.7832680350000001</v>
      </c>
      <c r="I32" s="1"/>
      <c r="J32" s="1"/>
      <c r="K32">
        <v>0.34263244993491282</v>
      </c>
      <c r="L32">
        <v>0.6573675500650874</v>
      </c>
    </row>
    <row r="33" spans="1:12" x14ac:dyDescent="0.25">
      <c r="A33">
        <v>4</v>
      </c>
      <c r="B33">
        <v>1.6174169</v>
      </c>
      <c r="C33">
        <v>0.73238749999999997</v>
      </c>
      <c r="D33">
        <v>0.27005871999999997</v>
      </c>
      <c r="E33">
        <v>0.20841487</v>
      </c>
      <c r="F33">
        <v>5.4305285000000002E-2</v>
      </c>
      <c r="G33">
        <f t="shared" si="6"/>
        <v>0.78669278499999995</v>
      </c>
      <c r="H33">
        <f t="shared" si="7"/>
        <v>1.8801370550000001</v>
      </c>
      <c r="I33" s="1"/>
      <c r="J33" s="1"/>
      <c r="K33">
        <v>0.45859819625746212</v>
      </c>
      <c r="L33">
        <v>0.5414018037425381</v>
      </c>
    </row>
    <row r="34" spans="1:12" x14ac:dyDescent="0.25">
      <c r="A34">
        <v>5</v>
      </c>
      <c r="B34">
        <v>1.8111546000000001</v>
      </c>
      <c r="C34">
        <v>0.82485324000000004</v>
      </c>
      <c r="D34">
        <v>0.32289626999999999</v>
      </c>
      <c r="E34">
        <v>0.23043052999999999</v>
      </c>
      <c r="F34">
        <v>7.1917809999999999E-2</v>
      </c>
      <c r="G34">
        <f t="shared" si="6"/>
        <v>0.89677105000000001</v>
      </c>
      <c r="H34">
        <f t="shared" si="7"/>
        <v>2.1135029400000001</v>
      </c>
      <c r="I34" s="1">
        <f>SUM(G34:G37)/SUM(G34:H37)</f>
        <v>0.30159325137740517</v>
      </c>
      <c r="J34" s="1">
        <f>SUM(H34:H37)/SUM(G34:H37)</f>
        <v>0.69840674862259478</v>
      </c>
      <c r="K34">
        <v>0.35476246431354636</v>
      </c>
      <c r="L34">
        <v>0.64523753568645381</v>
      </c>
    </row>
    <row r="35" spans="1:12" x14ac:dyDescent="0.25">
      <c r="A35">
        <v>6</v>
      </c>
      <c r="B35">
        <v>2.2514677000000001</v>
      </c>
      <c r="C35">
        <v>1.1154599000000001</v>
      </c>
      <c r="D35">
        <v>0.40215263000000001</v>
      </c>
      <c r="E35">
        <v>0.26565558</v>
      </c>
      <c r="F35">
        <v>9.3933459999999996E-2</v>
      </c>
      <c r="G35">
        <f t="shared" si="6"/>
        <v>1.20939336</v>
      </c>
      <c r="H35">
        <f t="shared" si="7"/>
        <v>2.6110567400000004</v>
      </c>
      <c r="I35" s="1"/>
      <c r="J35" s="1"/>
    </row>
    <row r="36" spans="1:12" x14ac:dyDescent="0.25">
      <c r="A36">
        <v>7</v>
      </c>
      <c r="B36">
        <v>2.6169275999999999</v>
      </c>
      <c r="C36">
        <v>1.2123288000000001</v>
      </c>
      <c r="D36">
        <v>0.45939334999999998</v>
      </c>
      <c r="E36">
        <v>0.28767123999999999</v>
      </c>
      <c r="F36">
        <v>0.13356164000000001</v>
      </c>
      <c r="G36">
        <f t="shared" si="6"/>
        <v>1.34589044</v>
      </c>
      <c r="H36">
        <f t="shared" si="7"/>
        <v>3.0381604799999997</v>
      </c>
      <c r="I36" s="1"/>
      <c r="J36" s="1"/>
    </row>
    <row r="37" spans="1:12" x14ac:dyDescent="0.25">
      <c r="A37">
        <v>8</v>
      </c>
      <c r="B37">
        <v>2.7358121999999998</v>
      </c>
      <c r="C37">
        <v>1.1374755000000001</v>
      </c>
      <c r="D37">
        <v>0.48140899999999998</v>
      </c>
      <c r="E37">
        <v>0.30528376000000002</v>
      </c>
      <c r="F37">
        <v>0.13356164000000001</v>
      </c>
      <c r="G37">
        <f t="shared" si="6"/>
        <v>1.27103714</v>
      </c>
      <c r="H37">
        <f t="shared" si="7"/>
        <v>3.1746575999999997</v>
      </c>
      <c r="I37" s="1"/>
      <c r="J37" s="1"/>
    </row>
    <row r="38" spans="1:12" x14ac:dyDescent="0.25">
      <c r="A38">
        <v>9</v>
      </c>
      <c r="B38">
        <v>2.7710370000000002</v>
      </c>
      <c r="C38">
        <v>1.1198630000000001</v>
      </c>
      <c r="D38">
        <v>0.49902152999999999</v>
      </c>
      <c r="E38">
        <v>0.30528376000000002</v>
      </c>
      <c r="F38">
        <v>0.13356164000000001</v>
      </c>
      <c r="G38">
        <f t="shared" si="6"/>
        <v>1.25342464</v>
      </c>
      <c r="H38">
        <f t="shared" si="7"/>
        <v>3.2098824000000001</v>
      </c>
      <c r="I38" s="1">
        <f>SUM(G38:G41)/SUM(G38:H41)</f>
        <v>0.27963299042858997</v>
      </c>
      <c r="J38" s="1">
        <f>SUM(H38:H41)/SUM(G38:H41)</f>
        <v>0.72036700957141009</v>
      </c>
    </row>
    <row r="39" spans="1:12" x14ac:dyDescent="0.25">
      <c r="A39">
        <v>10</v>
      </c>
      <c r="B39">
        <v>2.793053</v>
      </c>
      <c r="C39">
        <v>1.0978473</v>
      </c>
      <c r="D39">
        <v>0.52103716</v>
      </c>
      <c r="E39">
        <v>0.30528376000000002</v>
      </c>
      <c r="F39">
        <v>0.13356164000000001</v>
      </c>
      <c r="G39">
        <f t="shared" si="6"/>
        <v>1.2314089399999999</v>
      </c>
      <c r="H39">
        <f t="shared" si="7"/>
        <v>3.2318983999999999</v>
      </c>
      <c r="I39" s="1"/>
      <c r="J39" s="1"/>
    </row>
    <row r="40" spans="1:12" x14ac:dyDescent="0.25">
      <c r="A40">
        <v>11</v>
      </c>
      <c r="B40">
        <v>2.7754401999999998</v>
      </c>
      <c r="C40">
        <v>1.0978473</v>
      </c>
      <c r="D40">
        <v>0.49902152999999999</v>
      </c>
      <c r="E40">
        <v>0.30528376000000002</v>
      </c>
      <c r="F40">
        <v>0.15117417</v>
      </c>
      <c r="G40">
        <f t="shared" si="6"/>
        <v>1.24902147</v>
      </c>
      <c r="H40">
        <f t="shared" si="7"/>
        <v>3.2318981299999998</v>
      </c>
      <c r="I40" s="1"/>
      <c r="J40" s="1"/>
    </row>
    <row r="41" spans="1:12" x14ac:dyDescent="0.25">
      <c r="A41">
        <v>12</v>
      </c>
      <c r="B41">
        <v>2.6961840000000001</v>
      </c>
      <c r="C41">
        <v>1.0978473</v>
      </c>
      <c r="D41">
        <v>0.49902152999999999</v>
      </c>
      <c r="E41">
        <v>0.28767123999999999</v>
      </c>
      <c r="F41">
        <v>0.13356164000000001</v>
      </c>
      <c r="G41">
        <f t="shared" si="6"/>
        <v>1.2314089399999999</v>
      </c>
      <c r="H41">
        <f t="shared" si="7"/>
        <v>3.1174168799999999</v>
      </c>
      <c r="I41" s="1"/>
      <c r="J41" s="1"/>
    </row>
    <row r="42" spans="1:12" x14ac:dyDescent="0.25">
      <c r="A42">
        <v>13</v>
      </c>
      <c r="B42">
        <v>2.6961840000000001</v>
      </c>
      <c r="C42">
        <v>1.1154599000000001</v>
      </c>
      <c r="D42">
        <v>0.49902152999999999</v>
      </c>
      <c r="E42">
        <v>0.28767123999999999</v>
      </c>
      <c r="F42">
        <v>0.13356164000000001</v>
      </c>
      <c r="G42">
        <f t="shared" si="6"/>
        <v>1.24902154</v>
      </c>
      <c r="H42">
        <f t="shared" si="7"/>
        <v>3.1174168799999999</v>
      </c>
      <c r="I42" s="1">
        <f>SUM(G42:G45)/SUM(G42:H45)</f>
        <v>0.34263244993491282</v>
      </c>
      <c r="J42" s="1">
        <f>SUM(H42:H45)/SUM(G42:H45)</f>
        <v>0.6573675500650874</v>
      </c>
    </row>
    <row r="43" spans="1:12" x14ac:dyDescent="0.25">
      <c r="A43">
        <v>14</v>
      </c>
      <c r="B43">
        <v>2.5817025</v>
      </c>
      <c r="C43">
        <v>1.1903131</v>
      </c>
      <c r="D43">
        <v>0.48140899999999998</v>
      </c>
      <c r="E43">
        <v>0.27005871999999997</v>
      </c>
      <c r="F43">
        <v>0.11594912</v>
      </c>
      <c r="G43">
        <f t="shared" si="6"/>
        <v>1.30626222</v>
      </c>
      <c r="H43">
        <f t="shared" si="7"/>
        <v>2.96771034</v>
      </c>
      <c r="I43" s="1"/>
      <c r="J43" s="1"/>
    </row>
    <row r="44" spans="1:12" x14ac:dyDescent="0.25">
      <c r="A44">
        <v>15</v>
      </c>
      <c r="B44">
        <v>2.4672209999999999</v>
      </c>
      <c r="C44">
        <v>1.3444227</v>
      </c>
      <c r="D44">
        <v>0.45939334999999998</v>
      </c>
      <c r="E44">
        <v>0.25244617000000003</v>
      </c>
      <c r="F44">
        <v>0.11594912</v>
      </c>
      <c r="G44">
        <f t="shared" si="6"/>
        <v>1.46037182</v>
      </c>
      <c r="H44">
        <f t="shared" si="7"/>
        <v>2.8356162899999999</v>
      </c>
      <c r="I44" s="1"/>
      <c r="J44" s="1"/>
    </row>
    <row r="45" spans="1:12" x14ac:dyDescent="0.25">
      <c r="A45">
        <v>16</v>
      </c>
      <c r="B45">
        <v>2.3703523</v>
      </c>
      <c r="C45">
        <v>1.9476515999999999</v>
      </c>
      <c r="D45">
        <v>0.44178084000000001</v>
      </c>
      <c r="E45">
        <v>0.25244617000000003</v>
      </c>
      <c r="F45">
        <v>0.11154599</v>
      </c>
      <c r="G45">
        <f t="shared" si="6"/>
        <v>2.0591975900000001</v>
      </c>
      <c r="H45">
        <f t="shared" si="7"/>
        <v>2.73434446</v>
      </c>
      <c r="I45" s="1"/>
      <c r="J45" s="1"/>
    </row>
    <row r="46" spans="1:12" x14ac:dyDescent="0.25">
      <c r="A46">
        <v>17</v>
      </c>
      <c r="B46">
        <v>2.2162426000000002</v>
      </c>
      <c r="C46">
        <v>2.3087084</v>
      </c>
      <c r="D46">
        <v>0.4241683</v>
      </c>
      <c r="E46">
        <v>0.23043052999999999</v>
      </c>
      <c r="F46">
        <v>0.11154599</v>
      </c>
      <c r="G46">
        <f t="shared" si="6"/>
        <v>2.4202543900000002</v>
      </c>
      <c r="H46">
        <f t="shared" si="7"/>
        <v>2.5582191200000004</v>
      </c>
      <c r="I46" s="1">
        <f>SUM(G46:G49)/SUM(G46:H49)</f>
        <v>0.45859819625746212</v>
      </c>
      <c r="J46" s="1">
        <f>SUM(H46:H49)/SUM(G46:H49)</f>
        <v>0.5414018037425381</v>
      </c>
    </row>
    <row r="47" spans="1:12" x14ac:dyDescent="0.25">
      <c r="A47">
        <v>18</v>
      </c>
      <c r="B47">
        <v>2.1017613000000002</v>
      </c>
      <c r="C47">
        <v>2.0797455</v>
      </c>
      <c r="D47">
        <v>0.41976517000000002</v>
      </c>
      <c r="E47">
        <v>0.23043052999999999</v>
      </c>
      <c r="F47">
        <v>0.11154599</v>
      </c>
      <c r="G47">
        <f t="shared" si="6"/>
        <v>2.1912914900000002</v>
      </c>
      <c r="H47">
        <f t="shared" si="7"/>
        <v>2.4437378200000004</v>
      </c>
      <c r="I47" s="1"/>
      <c r="J47" s="1"/>
    </row>
    <row r="48" spans="1:12" x14ac:dyDescent="0.25">
      <c r="A48">
        <v>19</v>
      </c>
      <c r="B48">
        <v>2.0269080000000002</v>
      </c>
      <c r="C48">
        <v>1.793542</v>
      </c>
      <c r="D48">
        <v>0.36692760000000002</v>
      </c>
      <c r="E48">
        <v>0.23043052999999999</v>
      </c>
      <c r="F48">
        <v>9.3933459999999996E-2</v>
      </c>
      <c r="G48">
        <f t="shared" si="6"/>
        <v>1.8874754599999999</v>
      </c>
      <c r="H48">
        <f t="shared" si="7"/>
        <v>2.3512719900000003</v>
      </c>
      <c r="I48" s="1"/>
      <c r="J48" s="1"/>
    </row>
    <row r="49" spans="1:12" x14ac:dyDescent="0.25">
      <c r="A49">
        <v>20</v>
      </c>
      <c r="B49">
        <v>1.9476515999999999</v>
      </c>
      <c r="C49">
        <v>1.5601761000000001</v>
      </c>
      <c r="D49">
        <v>0.34491192999999998</v>
      </c>
      <c r="E49">
        <v>0.23043052999999999</v>
      </c>
      <c r="F49">
        <v>9.3933459999999996E-2</v>
      </c>
      <c r="G49">
        <f t="shared" si="6"/>
        <v>1.65410956</v>
      </c>
      <c r="H49">
        <f t="shared" si="7"/>
        <v>2.2720155900000001</v>
      </c>
      <c r="I49" s="1"/>
      <c r="J49" s="1"/>
    </row>
    <row r="50" spans="1:12" x14ac:dyDescent="0.25">
      <c r="A50">
        <v>21</v>
      </c>
      <c r="B50">
        <v>1.8507828</v>
      </c>
      <c r="C50">
        <v>1.3488258</v>
      </c>
      <c r="D50">
        <v>0.30968689999999999</v>
      </c>
      <c r="E50">
        <v>0.23043052999999999</v>
      </c>
      <c r="F50">
        <v>7.6320940000000004E-2</v>
      </c>
      <c r="G50">
        <f t="shared" si="6"/>
        <v>1.42514674</v>
      </c>
      <c r="H50">
        <f t="shared" si="7"/>
        <v>2.1575342699999998</v>
      </c>
      <c r="I50" s="1">
        <f>(SUM(G50:G53)+G29)/(SUM(G50:H53)+G29+H29)</f>
        <v>0.35476246431354636</v>
      </c>
      <c r="J50" s="1">
        <f>(SUM(H50:H53)+H29)/(SUM(G50:H53)+H29+G29)</f>
        <v>0.64523753568645381</v>
      </c>
    </row>
    <row r="51" spans="1:12" x14ac:dyDescent="0.25">
      <c r="A51">
        <v>22</v>
      </c>
      <c r="B51">
        <v>1.7759296</v>
      </c>
      <c r="C51">
        <v>1.1198630000000001</v>
      </c>
      <c r="D51">
        <v>0.30528376000000002</v>
      </c>
      <c r="E51">
        <v>0.21281800000000001</v>
      </c>
      <c r="F51">
        <v>7.6320940000000004E-2</v>
      </c>
      <c r="G51">
        <f t="shared" si="6"/>
        <v>1.1961839400000001</v>
      </c>
      <c r="H51">
        <f t="shared" si="7"/>
        <v>2.06506854</v>
      </c>
    </row>
    <row r="52" spans="1:12" x14ac:dyDescent="0.25">
      <c r="A52">
        <v>23</v>
      </c>
      <c r="B52">
        <v>1.7318982000000001</v>
      </c>
      <c r="C52">
        <v>0.84686890000000004</v>
      </c>
      <c r="D52">
        <v>0.28767123999999999</v>
      </c>
      <c r="E52">
        <v>0.21281800000000001</v>
      </c>
      <c r="F52">
        <v>7.6320940000000004E-2</v>
      </c>
      <c r="G52">
        <f t="shared" si="6"/>
        <v>0.92318984000000004</v>
      </c>
      <c r="H52">
        <f t="shared" si="7"/>
        <v>2.0210371400000002</v>
      </c>
    </row>
    <row r="54" spans="1:12" x14ac:dyDescent="0.25">
      <c r="B54" s="1" t="s">
        <v>32</v>
      </c>
    </row>
    <row r="55" spans="1:12" x14ac:dyDescent="0.25">
      <c r="B55" s="1" t="s">
        <v>27</v>
      </c>
      <c r="C55" t="s">
        <v>26</v>
      </c>
      <c r="D55" t="s">
        <v>28</v>
      </c>
      <c r="E55" t="s">
        <v>29</v>
      </c>
      <c r="F55" t="s">
        <v>30</v>
      </c>
      <c r="G55" t="s">
        <v>31</v>
      </c>
      <c r="H55" t="s">
        <v>27</v>
      </c>
      <c r="I55" t="s">
        <v>31</v>
      </c>
      <c r="J55" t="s">
        <v>27</v>
      </c>
    </row>
    <row r="56" spans="1:12" x14ac:dyDescent="0.25">
      <c r="A56">
        <v>0</v>
      </c>
      <c r="B56">
        <v>1.5503743999999999</v>
      </c>
      <c r="C56">
        <v>0.89780649999999995</v>
      </c>
      <c r="D56">
        <v>0.26272952999999999</v>
      </c>
      <c r="E56">
        <v>0.18831316000000001</v>
      </c>
      <c r="F56">
        <v>7.445301E-2</v>
      </c>
      <c r="G56">
        <f t="shared" ref="G56:G79" si="8">C56+F56</f>
        <v>0.97225950999999999</v>
      </c>
      <c r="H56">
        <f t="shared" ref="H56:H79" si="9">B56+F56+E56</f>
        <v>1.8131405700000001</v>
      </c>
      <c r="I56" s="1"/>
      <c r="J56" s="1"/>
    </row>
    <row r="57" spans="1:12" x14ac:dyDescent="0.25">
      <c r="A57">
        <v>1</v>
      </c>
      <c r="B57">
        <v>1.5282749</v>
      </c>
      <c r="C57">
        <v>0.74870809999999999</v>
      </c>
      <c r="D57">
        <v>0.26257374999999999</v>
      </c>
      <c r="E57">
        <v>0.18831316000000001</v>
      </c>
      <c r="F57">
        <v>7.445301E-2</v>
      </c>
      <c r="G57">
        <f t="shared" si="8"/>
        <v>0.82316111000000003</v>
      </c>
      <c r="H57">
        <f t="shared" si="9"/>
        <v>1.7910410700000001</v>
      </c>
      <c r="I57" s="1">
        <f>SUM(G57:G60)/SUM(G57:H60)</f>
        <v>0.29952206596215492</v>
      </c>
      <c r="J57" s="1">
        <f>SUM(H57:H60)/SUM(G57:H60)</f>
        <v>0.70047793403784497</v>
      </c>
      <c r="K57">
        <v>0.29952206596215492</v>
      </c>
      <c r="L57">
        <v>0.70047793403784497</v>
      </c>
    </row>
    <row r="58" spans="1:12" x14ac:dyDescent="0.25">
      <c r="A58">
        <v>2</v>
      </c>
      <c r="B58">
        <v>1.5149804</v>
      </c>
      <c r="C58">
        <v>0.6916177</v>
      </c>
      <c r="D58">
        <v>0.26241799999999998</v>
      </c>
      <c r="E58">
        <v>0.18831316000000001</v>
      </c>
      <c r="F58">
        <v>7.445301E-2</v>
      </c>
      <c r="G58">
        <f t="shared" si="8"/>
        <v>0.76607071000000004</v>
      </c>
      <c r="H58">
        <f t="shared" si="9"/>
        <v>1.7777465700000001</v>
      </c>
      <c r="I58" s="1"/>
      <c r="J58" s="1"/>
      <c r="K58">
        <v>0.31709699542551428</v>
      </c>
      <c r="L58">
        <v>0.68290300457448561</v>
      </c>
    </row>
    <row r="59" spans="1:12" x14ac:dyDescent="0.25">
      <c r="A59">
        <v>3</v>
      </c>
      <c r="B59">
        <v>1.5279176000000001</v>
      </c>
      <c r="C59">
        <v>0.66951819999999995</v>
      </c>
      <c r="D59">
        <v>0.26217975999999998</v>
      </c>
      <c r="E59">
        <v>0.18831316000000001</v>
      </c>
      <c r="F59">
        <v>7.445301E-2</v>
      </c>
      <c r="G59">
        <f t="shared" si="8"/>
        <v>0.74397120999999999</v>
      </c>
      <c r="H59">
        <f t="shared" si="9"/>
        <v>1.7906837700000002</v>
      </c>
      <c r="I59" s="1"/>
      <c r="J59" s="1"/>
      <c r="K59">
        <v>0.40767965535631917</v>
      </c>
      <c r="L59">
        <v>0.59232034464368066</v>
      </c>
    </row>
    <row r="60" spans="1:12" x14ac:dyDescent="0.25">
      <c r="A60">
        <v>4</v>
      </c>
      <c r="B60">
        <v>1.5671324</v>
      </c>
      <c r="C60">
        <v>0.66935325000000001</v>
      </c>
      <c r="D60">
        <v>0.26201487000000001</v>
      </c>
      <c r="E60">
        <v>0.18831316000000001</v>
      </c>
      <c r="F60">
        <v>6.945954E-2</v>
      </c>
      <c r="G60">
        <f t="shared" si="8"/>
        <v>0.73881279</v>
      </c>
      <c r="H60">
        <f t="shared" si="9"/>
        <v>1.8249051000000001</v>
      </c>
      <c r="I60" s="1"/>
      <c r="J60" s="1"/>
      <c r="K60">
        <v>0.42211949912727431</v>
      </c>
      <c r="L60">
        <v>0.5778805008727258</v>
      </c>
    </row>
    <row r="61" spans="1:12" x14ac:dyDescent="0.25">
      <c r="A61">
        <v>5</v>
      </c>
      <c r="B61">
        <v>1.6107724999999999</v>
      </c>
      <c r="C61">
        <v>0.66916083999999998</v>
      </c>
      <c r="D61">
        <v>0.26185910000000001</v>
      </c>
      <c r="E61">
        <v>0.18831316000000001</v>
      </c>
      <c r="F61">
        <v>6.945954E-2</v>
      </c>
      <c r="G61">
        <f t="shared" si="8"/>
        <v>0.73862037999999997</v>
      </c>
      <c r="H61">
        <f t="shared" si="9"/>
        <v>1.8685452</v>
      </c>
      <c r="I61" s="1">
        <f>SUM(G61:G64)/SUM(G61:H64)</f>
        <v>0.31709699542551428</v>
      </c>
      <c r="J61" s="1">
        <f>SUM(H61:H64)/SUM(G61:H64)</f>
        <v>0.68290300457448561</v>
      </c>
      <c r="K61">
        <v>0.48278187865248307</v>
      </c>
      <c r="L61">
        <v>0.51721812134751688</v>
      </c>
    </row>
    <row r="62" spans="1:12" x14ac:dyDescent="0.25">
      <c r="A62">
        <v>6</v>
      </c>
      <c r="B62">
        <v>1.6806810000000001</v>
      </c>
      <c r="C62">
        <v>0.72151434000000003</v>
      </c>
      <c r="D62">
        <v>0.32300842000000002</v>
      </c>
      <c r="E62">
        <v>0.18831316000000001</v>
      </c>
      <c r="F62">
        <v>6.945954E-2</v>
      </c>
      <c r="G62">
        <f t="shared" si="8"/>
        <v>0.79097388000000002</v>
      </c>
      <c r="H62">
        <f t="shared" si="9"/>
        <v>1.9384537000000002</v>
      </c>
      <c r="I62" s="1"/>
      <c r="J62" s="1"/>
      <c r="K62">
        <v>0.39596054392771723</v>
      </c>
      <c r="L62">
        <v>0.60403945607228282</v>
      </c>
    </row>
    <row r="63" spans="1:12" x14ac:dyDescent="0.25">
      <c r="A63">
        <v>7</v>
      </c>
      <c r="B63">
        <v>1.8337650000000001</v>
      </c>
      <c r="C63">
        <v>0.91404220000000003</v>
      </c>
      <c r="D63">
        <v>0.32280683999999998</v>
      </c>
      <c r="E63">
        <v>0.18831316000000001</v>
      </c>
      <c r="F63">
        <v>6.945954E-2</v>
      </c>
      <c r="G63">
        <f t="shared" si="8"/>
        <v>0.98350174000000001</v>
      </c>
      <c r="H63">
        <f t="shared" si="9"/>
        <v>2.0915376999999999</v>
      </c>
      <c r="I63" s="1"/>
      <c r="J63" s="1"/>
    </row>
    <row r="64" spans="1:12" x14ac:dyDescent="0.25">
      <c r="A64">
        <v>8</v>
      </c>
      <c r="B64">
        <v>1.8729798</v>
      </c>
      <c r="C64">
        <v>1.1460136999999999</v>
      </c>
      <c r="D64">
        <v>0.35764200000000002</v>
      </c>
      <c r="E64">
        <v>0.18831316000000001</v>
      </c>
      <c r="F64">
        <v>6.8946460000000001E-2</v>
      </c>
      <c r="G64">
        <f t="shared" si="8"/>
        <v>1.21496016</v>
      </c>
      <c r="H64">
        <f t="shared" si="9"/>
        <v>2.1302394200000001</v>
      </c>
      <c r="I64" s="1"/>
      <c r="J64" s="1"/>
    </row>
    <row r="65" spans="1:10" x14ac:dyDescent="0.25">
      <c r="A65">
        <v>9</v>
      </c>
      <c r="B65">
        <v>1.8903424</v>
      </c>
      <c r="C65">
        <v>1.3735508000000001</v>
      </c>
      <c r="D65">
        <v>0.35744959999999998</v>
      </c>
      <c r="E65">
        <v>0.18831316000000001</v>
      </c>
      <c r="F65">
        <v>6.8946460000000001E-2</v>
      </c>
      <c r="G65">
        <f t="shared" si="8"/>
        <v>1.4424972600000001</v>
      </c>
      <c r="H65">
        <f t="shared" si="9"/>
        <v>2.1476020199999999</v>
      </c>
      <c r="I65" s="1">
        <f>SUM(G65:G68)/SUM(G65:H68)</f>
        <v>0.40767965535631917</v>
      </c>
      <c r="J65" s="1">
        <f>SUM(H65:H68)/SUM(G65:H68)</f>
        <v>0.59232034464368066</v>
      </c>
    </row>
    <row r="66" spans="1:10" x14ac:dyDescent="0.25">
      <c r="A66">
        <v>10</v>
      </c>
      <c r="B66">
        <v>1.9120752999999999</v>
      </c>
      <c r="C66">
        <v>1.4128022</v>
      </c>
      <c r="D66">
        <v>0.35724800000000001</v>
      </c>
      <c r="E66">
        <v>0.18831316000000001</v>
      </c>
      <c r="F66">
        <v>6.8946460000000001E-2</v>
      </c>
      <c r="G66">
        <f t="shared" si="8"/>
        <v>1.4817486600000001</v>
      </c>
      <c r="H66">
        <f t="shared" si="9"/>
        <v>2.1693349199999998</v>
      </c>
      <c r="I66" s="1"/>
      <c r="J66" s="1"/>
    </row>
    <row r="67" spans="1:10" x14ac:dyDescent="0.25">
      <c r="A67">
        <v>11</v>
      </c>
      <c r="B67">
        <v>1.8768370000000001</v>
      </c>
      <c r="C67">
        <v>1.4126098</v>
      </c>
      <c r="D67">
        <v>0.35704643000000003</v>
      </c>
      <c r="E67">
        <v>0.18831316000000001</v>
      </c>
      <c r="F67">
        <v>6.8946460000000001E-2</v>
      </c>
      <c r="G67">
        <f t="shared" si="8"/>
        <v>1.4815562600000001</v>
      </c>
      <c r="H67">
        <f t="shared" si="9"/>
        <v>2.1340966200000002</v>
      </c>
      <c r="I67" s="1"/>
      <c r="J67" s="1"/>
    </row>
    <row r="68" spans="1:10" x14ac:dyDescent="0.25">
      <c r="A68">
        <v>12</v>
      </c>
      <c r="B68">
        <v>1.8372649999999999</v>
      </c>
      <c r="C68">
        <v>1.3949265</v>
      </c>
      <c r="D68">
        <v>0.35688150000000002</v>
      </c>
      <c r="E68">
        <v>0.18831316000000001</v>
      </c>
      <c r="F68">
        <v>0.10751982</v>
      </c>
      <c r="G68">
        <f t="shared" si="8"/>
        <v>1.50244632</v>
      </c>
      <c r="H68">
        <f t="shared" si="9"/>
        <v>2.1330979800000001</v>
      </c>
      <c r="I68" s="1"/>
      <c r="J68" s="1"/>
    </row>
    <row r="69" spans="1:10" x14ac:dyDescent="0.25">
      <c r="A69">
        <v>13</v>
      </c>
      <c r="B69">
        <v>1.8151655</v>
      </c>
      <c r="C69">
        <v>1.3596883</v>
      </c>
      <c r="D69">
        <v>0.35667995000000002</v>
      </c>
      <c r="E69">
        <v>0.18831316000000001</v>
      </c>
      <c r="F69">
        <v>0.10751982</v>
      </c>
      <c r="G69">
        <f t="shared" si="8"/>
        <v>1.46720812</v>
      </c>
      <c r="H69">
        <f t="shared" si="9"/>
        <v>2.1109984800000001</v>
      </c>
      <c r="I69" s="1">
        <f>SUM(G69:G72)/SUM(G69:H72)</f>
        <v>0.42211949912727431</v>
      </c>
      <c r="J69" s="1">
        <f>SUM(H69:H72)/SUM(G69:H72)</f>
        <v>0.5778805008727258</v>
      </c>
    </row>
    <row r="70" spans="1:10" x14ac:dyDescent="0.25">
      <c r="A70">
        <v>14</v>
      </c>
      <c r="B70">
        <v>1.8149639</v>
      </c>
      <c r="C70">
        <v>1.3726255000000001</v>
      </c>
      <c r="D70">
        <v>0.35648753999999999</v>
      </c>
      <c r="E70">
        <v>0.18831316000000001</v>
      </c>
      <c r="F70">
        <v>0.10751982</v>
      </c>
      <c r="G70">
        <f t="shared" si="8"/>
        <v>1.4801453200000001</v>
      </c>
      <c r="H70">
        <f t="shared" si="9"/>
        <v>2.1107968800000001</v>
      </c>
      <c r="I70" s="1"/>
      <c r="J70" s="1"/>
    </row>
    <row r="71" spans="1:10" x14ac:dyDescent="0.25">
      <c r="A71">
        <v>15</v>
      </c>
      <c r="B71">
        <v>1.8322806</v>
      </c>
      <c r="C71">
        <v>1.4293585</v>
      </c>
      <c r="D71">
        <v>0.35628596000000001</v>
      </c>
      <c r="E71">
        <v>0.18831316000000001</v>
      </c>
      <c r="F71">
        <v>0.10751982</v>
      </c>
      <c r="G71">
        <f t="shared" si="8"/>
        <v>1.53687832</v>
      </c>
      <c r="H71">
        <f t="shared" si="9"/>
        <v>2.1281135799999999</v>
      </c>
      <c r="I71" s="1"/>
      <c r="J71" s="1"/>
    </row>
    <row r="72" spans="1:10" x14ac:dyDescent="0.25">
      <c r="A72">
        <v>16</v>
      </c>
      <c r="B72">
        <v>1.8715413000000001</v>
      </c>
      <c r="C72">
        <v>1.6394230000000001</v>
      </c>
      <c r="D72">
        <v>0.35612103000000001</v>
      </c>
      <c r="E72">
        <v>0.18831316000000001</v>
      </c>
      <c r="F72">
        <v>7.1805099999999997E-2</v>
      </c>
      <c r="G72">
        <f t="shared" si="8"/>
        <v>1.7112281</v>
      </c>
      <c r="H72">
        <f t="shared" si="9"/>
        <v>2.1316595600000001</v>
      </c>
      <c r="I72" s="1"/>
      <c r="J72" s="1"/>
    </row>
    <row r="73" spans="1:10" x14ac:dyDescent="0.25">
      <c r="A73">
        <v>17</v>
      </c>
      <c r="B73">
        <v>1.836303</v>
      </c>
      <c r="C73">
        <v>2.0640779999999999</v>
      </c>
      <c r="D73">
        <v>0.34278069999999999</v>
      </c>
      <c r="E73">
        <v>0.18831316000000001</v>
      </c>
      <c r="F73">
        <v>7.1805099999999997E-2</v>
      </c>
      <c r="G73">
        <f t="shared" si="8"/>
        <v>2.1358831</v>
      </c>
      <c r="H73">
        <f t="shared" si="9"/>
        <v>2.0964212600000001</v>
      </c>
      <c r="I73" s="1">
        <f>SUM(G73:G76)/SUM(G73:H76)</f>
        <v>0.48278187865248307</v>
      </c>
      <c r="J73" s="1">
        <f>SUM(H73:H76)/SUM(G73:H76)</f>
        <v>0.51721812134751688</v>
      </c>
    </row>
    <row r="74" spans="1:10" x14ac:dyDescent="0.25">
      <c r="A74">
        <v>18</v>
      </c>
      <c r="B74">
        <v>1.7967309</v>
      </c>
      <c r="C74">
        <v>1.9719144</v>
      </c>
      <c r="D74">
        <v>0.33819956000000001</v>
      </c>
      <c r="E74">
        <v>0.18831316000000001</v>
      </c>
      <c r="F74">
        <v>7.1805099999999997E-2</v>
      </c>
      <c r="G74">
        <f t="shared" si="8"/>
        <v>2.0437194999999999</v>
      </c>
      <c r="H74">
        <f t="shared" si="9"/>
        <v>2.0568491600000001</v>
      </c>
      <c r="I74" s="1"/>
      <c r="J74" s="1"/>
    </row>
    <row r="75" spans="1:10" x14ac:dyDescent="0.25">
      <c r="A75">
        <v>19</v>
      </c>
      <c r="B75">
        <v>1.7352517000000001</v>
      </c>
      <c r="C75">
        <v>1.7396313000000001</v>
      </c>
      <c r="D75">
        <v>0.30297039999999997</v>
      </c>
      <c r="E75">
        <v>0.18831316000000001</v>
      </c>
      <c r="F75">
        <v>7.1805099999999997E-2</v>
      </c>
      <c r="G75">
        <f t="shared" si="8"/>
        <v>1.8114364000000001</v>
      </c>
      <c r="H75">
        <f t="shared" si="9"/>
        <v>1.9953699600000001</v>
      </c>
      <c r="I75" s="1"/>
      <c r="J75" s="1"/>
    </row>
    <row r="76" spans="1:10" x14ac:dyDescent="0.25">
      <c r="A76">
        <v>20</v>
      </c>
      <c r="B76">
        <v>1.704393</v>
      </c>
      <c r="C76">
        <v>1.5116818999999999</v>
      </c>
      <c r="D76">
        <v>0.28528713999999999</v>
      </c>
      <c r="E76">
        <v>0.18831316000000001</v>
      </c>
      <c r="F76">
        <v>4.8587779999999997E-2</v>
      </c>
      <c r="G76">
        <f t="shared" si="8"/>
        <v>1.56026968</v>
      </c>
      <c r="H76">
        <f t="shared" si="9"/>
        <v>1.9412939400000002</v>
      </c>
      <c r="I76" s="1"/>
      <c r="J76" s="1"/>
    </row>
    <row r="77" spans="1:10" x14ac:dyDescent="0.25">
      <c r="A77">
        <v>21</v>
      </c>
      <c r="B77">
        <v>1.6253588000000001</v>
      </c>
      <c r="C77">
        <v>1.3713793999999999</v>
      </c>
      <c r="D77">
        <v>0.28513139999999998</v>
      </c>
      <c r="E77">
        <v>0.18831316000000001</v>
      </c>
      <c r="F77">
        <v>4.8587779999999997E-2</v>
      </c>
      <c r="G77">
        <f t="shared" si="8"/>
        <v>1.41996718</v>
      </c>
      <c r="H77">
        <f t="shared" si="9"/>
        <v>1.8622597400000003</v>
      </c>
      <c r="I77" s="1">
        <f>(SUM(G77:G80)+G56)/(SUM(G77:H80)+G56+H56)</f>
        <v>0.39596054392771723</v>
      </c>
      <c r="J77" s="1">
        <f>(SUM(H77:H80)+H56)/(SUM(G77:H80)+H56+G56)</f>
        <v>0.60403945607228282</v>
      </c>
    </row>
    <row r="78" spans="1:10" x14ac:dyDescent="0.25">
      <c r="A78">
        <v>22</v>
      </c>
      <c r="B78">
        <v>1.5814071999999999</v>
      </c>
      <c r="C78">
        <v>1.2397901</v>
      </c>
      <c r="D78">
        <v>0.26303187</v>
      </c>
      <c r="E78">
        <v>0.18831316000000001</v>
      </c>
      <c r="F78">
        <v>4.8587779999999997E-2</v>
      </c>
      <c r="G78">
        <f t="shared" si="8"/>
        <v>1.2883778800000001</v>
      </c>
      <c r="H78">
        <f t="shared" si="9"/>
        <v>1.8183081400000001</v>
      </c>
    </row>
    <row r="79" spans="1:10" x14ac:dyDescent="0.25">
      <c r="A79">
        <v>23</v>
      </c>
      <c r="B79">
        <v>1.5286504999999999</v>
      </c>
      <c r="C79">
        <v>1.0294049000000001</v>
      </c>
      <c r="D79">
        <v>0.26286693999999999</v>
      </c>
      <c r="E79">
        <v>0.18831316000000001</v>
      </c>
      <c r="F79">
        <v>4.8587779999999997E-2</v>
      </c>
      <c r="G79">
        <f t="shared" si="8"/>
        <v>1.0779926800000001</v>
      </c>
      <c r="H79">
        <f t="shared" si="9"/>
        <v>1.7655514400000001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EBC7-CF8A-4805-8CF1-B2B1C2AA4850}">
  <dimension ref="A1:L77"/>
  <sheetViews>
    <sheetView workbookViewId="0">
      <selection activeCell="C3" sqref="C3:H4"/>
    </sheetView>
  </sheetViews>
  <sheetFormatPr defaultRowHeight="15" x14ac:dyDescent="0.25"/>
  <cols>
    <col min="1" max="1" width="12.7109375" customWidth="1"/>
    <col min="2" max="2" width="1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/>
      <c r="E1" s="1"/>
      <c r="F1" s="1" t="s">
        <v>65</v>
      </c>
      <c r="G1" s="1"/>
      <c r="H1" s="1"/>
      <c r="I1" s="1"/>
    </row>
    <row r="2" spans="1:9" x14ac:dyDescent="0.25">
      <c r="A2" s="1" t="s">
        <v>17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9" x14ac:dyDescent="0.25">
      <c r="A3" s="1" t="s">
        <v>17</v>
      </c>
      <c r="B3" s="1" t="s">
        <v>10</v>
      </c>
      <c r="C3" s="4">
        <v>0.60571645321616163</v>
      </c>
      <c r="D3" s="4">
        <v>0.5446182411607764</v>
      </c>
      <c r="E3" s="4">
        <v>0.56957398305336782</v>
      </c>
      <c r="F3" s="4">
        <v>0.60359481542705484</v>
      </c>
      <c r="G3" s="4">
        <v>0.72229490796031603</v>
      </c>
      <c r="H3" s="4">
        <v>0.72538849804379868</v>
      </c>
      <c r="I3" s="1"/>
    </row>
    <row r="4" spans="1:9" x14ac:dyDescent="0.25">
      <c r="A4" s="1" t="s">
        <v>17</v>
      </c>
      <c r="B4" s="1" t="s">
        <v>11</v>
      </c>
      <c r="C4" s="4">
        <v>0.39428354678383831</v>
      </c>
      <c r="D4" s="4">
        <v>0.4553817588392236</v>
      </c>
      <c r="E4" s="4">
        <v>0.43042601694663229</v>
      </c>
      <c r="F4" s="4">
        <v>0.39640518457294527</v>
      </c>
      <c r="G4" s="4">
        <v>0.27770509203968413</v>
      </c>
      <c r="H4" s="4">
        <v>0.27461150195620132</v>
      </c>
      <c r="I4" s="1"/>
    </row>
    <row r="5" spans="1:9" x14ac:dyDescent="0.25">
      <c r="A5" s="1" t="s">
        <v>17</v>
      </c>
      <c r="B5" s="1" t="s">
        <v>12</v>
      </c>
      <c r="C5" s="4">
        <f>C3+C4</f>
        <v>1</v>
      </c>
      <c r="D5" s="4">
        <f t="shared" ref="D5:H5" si="0">D3+D4</f>
        <v>1</v>
      </c>
      <c r="E5" s="4">
        <f t="shared" si="0"/>
        <v>1</v>
      </c>
      <c r="F5" s="4">
        <f t="shared" si="0"/>
        <v>1</v>
      </c>
      <c r="G5" s="4">
        <f t="shared" si="0"/>
        <v>1.0000000000000002</v>
      </c>
      <c r="H5" s="4">
        <f t="shared" si="0"/>
        <v>1</v>
      </c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 t="s">
        <v>13</v>
      </c>
      <c r="B7" s="1" t="s">
        <v>1</v>
      </c>
      <c r="C7" s="1" t="s">
        <v>2</v>
      </c>
      <c r="D7" s="1"/>
      <c r="E7" s="1"/>
      <c r="F7" s="1"/>
      <c r="G7" s="1"/>
      <c r="H7" s="1"/>
      <c r="I7" s="1"/>
    </row>
    <row r="8" spans="1:9" x14ac:dyDescent="0.25">
      <c r="A8" s="1" t="s">
        <v>17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1"/>
    </row>
    <row r="9" spans="1:9" x14ac:dyDescent="0.25">
      <c r="A9" s="1" t="s">
        <v>17</v>
      </c>
      <c r="B9" s="1" t="s">
        <v>10</v>
      </c>
      <c r="C9" s="1"/>
      <c r="D9" s="1"/>
      <c r="E9" s="1"/>
      <c r="F9" s="1"/>
      <c r="G9" s="1"/>
      <c r="H9" s="1"/>
      <c r="I9" s="1"/>
    </row>
    <row r="10" spans="1:9" x14ac:dyDescent="0.25">
      <c r="A10" s="1" t="s">
        <v>17</v>
      </c>
      <c r="B10" s="1" t="s">
        <v>11</v>
      </c>
      <c r="C10" s="1"/>
      <c r="D10" s="1"/>
      <c r="E10" s="1"/>
      <c r="F10" s="1"/>
      <c r="G10" s="1"/>
      <c r="H10" s="1"/>
      <c r="I10" s="1"/>
    </row>
    <row r="11" spans="1:9" x14ac:dyDescent="0.25">
      <c r="A11" s="1" t="s">
        <v>17</v>
      </c>
      <c r="B11" s="1" t="s">
        <v>12</v>
      </c>
      <c r="C11" s="1"/>
      <c r="D11" s="1"/>
      <c r="E11" s="1"/>
      <c r="F11" s="1"/>
      <c r="G11" s="5"/>
      <c r="H11" s="1"/>
      <c r="I11" s="1"/>
    </row>
    <row r="14" spans="1:9" x14ac:dyDescent="0.25">
      <c r="A14" s="1" t="s">
        <v>0</v>
      </c>
      <c r="B14" s="1" t="s">
        <v>1</v>
      </c>
      <c r="C14" s="1" t="s">
        <v>2</v>
      </c>
      <c r="D14" s="1"/>
      <c r="E14" s="1"/>
      <c r="F14" s="1" t="s">
        <v>66</v>
      </c>
      <c r="G14" s="1"/>
      <c r="H14" s="1"/>
    </row>
    <row r="15" spans="1:9" x14ac:dyDescent="0.25">
      <c r="A15" s="1" t="s">
        <v>17</v>
      </c>
      <c r="B15" s="1" t="s">
        <v>9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</row>
    <row r="16" spans="1:9" x14ac:dyDescent="0.25">
      <c r="A16" s="1" t="s">
        <v>17</v>
      </c>
      <c r="B16" s="1" t="s">
        <v>10</v>
      </c>
      <c r="C16" s="4">
        <v>0.36808846139814183</v>
      </c>
      <c r="D16" s="4">
        <v>0.3920736096259031</v>
      </c>
      <c r="E16" s="4">
        <v>0.42646284104751042</v>
      </c>
      <c r="F16" s="4">
        <v>0.39258386617946861</v>
      </c>
      <c r="G16" s="4">
        <v>0.60349288109120236</v>
      </c>
      <c r="H16" s="4">
        <v>0.57999999597828589</v>
      </c>
    </row>
    <row r="17" spans="1:12" x14ac:dyDescent="0.25">
      <c r="A17" s="1" t="s">
        <v>17</v>
      </c>
      <c r="B17" s="1" t="s">
        <v>11</v>
      </c>
      <c r="C17" s="4">
        <v>0.631911538601858</v>
      </c>
      <c r="D17" s="4">
        <v>0.6079263903740969</v>
      </c>
      <c r="E17" s="4">
        <v>0.57353715895248969</v>
      </c>
      <c r="F17" s="4">
        <v>0.6074161338205315</v>
      </c>
      <c r="G17" s="4">
        <v>0.3965071189087977</v>
      </c>
      <c r="H17" s="4">
        <v>0.42000000402171422</v>
      </c>
    </row>
    <row r="18" spans="1:12" x14ac:dyDescent="0.25">
      <c r="A18" s="1" t="s">
        <v>17</v>
      </c>
      <c r="B18" s="1" t="s">
        <v>12</v>
      </c>
      <c r="C18" s="4">
        <f>C16+C17</f>
        <v>0.99999999999999978</v>
      </c>
      <c r="D18" s="4">
        <f t="shared" ref="D18:H18" si="1">D16+D17</f>
        <v>1</v>
      </c>
      <c r="E18" s="4">
        <f t="shared" si="1"/>
        <v>1</v>
      </c>
      <c r="F18" s="4">
        <f t="shared" si="1"/>
        <v>1</v>
      </c>
      <c r="G18" s="4">
        <f t="shared" si="1"/>
        <v>1</v>
      </c>
      <c r="H18" s="4">
        <f t="shared" si="1"/>
        <v>1</v>
      </c>
    </row>
    <row r="19" spans="1:12" x14ac:dyDescent="0.25">
      <c r="A19" s="1"/>
      <c r="B19" s="1"/>
      <c r="C19" s="1"/>
      <c r="D19" s="1"/>
      <c r="E19" s="1"/>
      <c r="F19" s="1"/>
      <c r="G19" s="1"/>
      <c r="H19" s="1"/>
    </row>
    <row r="20" spans="1:12" x14ac:dyDescent="0.25">
      <c r="A20" s="1" t="s">
        <v>13</v>
      </c>
      <c r="B20" s="1" t="s">
        <v>1</v>
      </c>
      <c r="C20" s="1" t="s">
        <v>2</v>
      </c>
      <c r="D20" s="1"/>
      <c r="E20" s="1"/>
      <c r="F20" s="1"/>
      <c r="G20" s="1"/>
      <c r="H20" s="1"/>
    </row>
    <row r="21" spans="1:12" x14ac:dyDescent="0.25">
      <c r="A21" s="1" t="s">
        <v>17</v>
      </c>
      <c r="B21" s="1" t="s">
        <v>9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H21" s="2" t="s">
        <v>8</v>
      </c>
    </row>
    <row r="22" spans="1:12" x14ac:dyDescent="0.25">
      <c r="A22" s="1" t="s">
        <v>17</v>
      </c>
      <c r="B22" s="1" t="s">
        <v>10</v>
      </c>
      <c r="C22" s="1"/>
      <c r="D22" s="1"/>
      <c r="E22" s="1"/>
      <c r="F22" s="1"/>
      <c r="G22" s="1"/>
      <c r="H22" s="1"/>
    </row>
    <row r="23" spans="1:12" x14ac:dyDescent="0.25">
      <c r="A23" s="1" t="s">
        <v>17</v>
      </c>
      <c r="B23" s="1" t="s">
        <v>11</v>
      </c>
      <c r="C23" s="1"/>
      <c r="D23" s="1"/>
      <c r="E23" s="1"/>
      <c r="F23" s="1"/>
      <c r="G23" s="1"/>
      <c r="H23" s="1"/>
    </row>
    <row r="24" spans="1:12" x14ac:dyDescent="0.25">
      <c r="A24" s="1" t="s">
        <v>17</v>
      </c>
      <c r="B24" s="1" t="s">
        <v>12</v>
      </c>
      <c r="C24" s="1"/>
      <c r="D24" s="1"/>
      <c r="E24" s="1"/>
      <c r="F24" s="1"/>
      <c r="G24" s="5"/>
      <c r="H24" s="1"/>
    </row>
    <row r="26" spans="1:12" x14ac:dyDescent="0.25">
      <c r="B26" t="s">
        <v>57</v>
      </c>
      <c r="C26" t="s">
        <v>37</v>
      </c>
      <c r="D26" t="s">
        <v>55</v>
      </c>
      <c r="E26" t="s">
        <v>35</v>
      </c>
      <c r="F26" t="s">
        <v>55</v>
      </c>
      <c r="G26" t="s">
        <v>31</v>
      </c>
      <c r="H26" t="s">
        <v>27</v>
      </c>
      <c r="L26" t="s">
        <v>56</v>
      </c>
    </row>
    <row r="27" spans="1:12" x14ac:dyDescent="0.25">
      <c r="A27">
        <v>0</v>
      </c>
      <c r="B27">
        <v>21.413277000000001</v>
      </c>
      <c r="C27">
        <v>29.763842</v>
      </c>
      <c r="D27">
        <v>34.260629999999999</v>
      </c>
      <c r="E27">
        <f>B27+C27</f>
        <v>51.177119000000005</v>
      </c>
      <c r="F27">
        <f>D27</f>
        <v>34.260629999999999</v>
      </c>
      <c r="G27" s="1"/>
      <c r="H27" s="1"/>
      <c r="I27">
        <v>0.60571645321616163</v>
      </c>
      <c r="J27">
        <v>0.39428354678383831</v>
      </c>
    </row>
    <row r="28" spans="1:12" x14ac:dyDescent="0.25">
      <c r="A28">
        <v>1</v>
      </c>
      <c r="B28">
        <v>20.526765999999999</v>
      </c>
      <c r="C28">
        <v>27.16733</v>
      </c>
      <c r="D28">
        <v>31.664117999999998</v>
      </c>
      <c r="E28">
        <f t="shared" ref="E28:E50" si="2">B28+C28</f>
        <v>47.694096000000002</v>
      </c>
      <c r="F28">
        <f t="shared" ref="F28:F50" si="3">D28</f>
        <v>31.664117999999998</v>
      </c>
      <c r="G28" s="1">
        <f>SUM(E28:E31)/SUM(E28:F31)</f>
        <v>0.60571645321616163</v>
      </c>
      <c r="H28" s="1">
        <f>SUM(F28:F31)/SUM(E28:F31)</f>
        <v>0.39428354678383831</v>
      </c>
      <c r="I28">
        <v>0.5446182411607764</v>
      </c>
      <c r="J28">
        <v>0.4553817588392236</v>
      </c>
    </row>
    <row r="29" spans="1:12" x14ac:dyDescent="0.25">
      <c r="A29">
        <v>2</v>
      </c>
      <c r="B29">
        <v>19.646376</v>
      </c>
      <c r="C29">
        <v>24.357296000000002</v>
      </c>
      <c r="D29">
        <v>29.708168000000001</v>
      </c>
      <c r="E29">
        <f t="shared" si="2"/>
        <v>44.003672000000002</v>
      </c>
      <c r="F29">
        <f t="shared" si="3"/>
        <v>29.708168000000001</v>
      </c>
      <c r="G29" s="1"/>
      <c r="H29" s="1"/>
      <c r="I29">
        <v>0.56957398305336782</v>
      </c>
      <c r="J29">
        <v>0.43042601694663229</v>
      </c>
    </row>
    <row r="30" spans="1:12" x14ac:dyDescent="0.25">
      <c r="A30">
        <v>3</v>
      </c>
      <c r="B30">
        <v>20.47354</v>
      </c>
      <c r="C30">
        <v>21.544203</v>
      </c>
      <c r="D30">
        <v>27.758946999999999</v>
      </c>
      <c r="E30">
        <f t="shared" si="2"/>
        <v>42.017742999999996</v>
      </c>
      <c r="F30">
        <f t="shared" si="3"/>
        <v>27.758946999999999</v>
      </c>
      <c r="G30" s="1"/>
      <c r="H30" s="1"/>
      <c r="I30">
        <v>0.60359481542705484</v>
      </c>
      <c r="J30">
        <v>0.39640518457294527</v>
      </c>
    </row>
    <row r="31" spans="1:12" x14ac:dyDescent="0.25">
      <c r="A31">
        <v>4</v>
      </c>
      <c r="B31">
        <v>22.160294</v>
      </c>
      <c r="C31">
        <v>19.378402999999999</v>
      </c>
      <c r="D31">
        <v>24.948301000000001</v>
      </c>
      <c r="E31">
        <f t="shared" si="2"/>
        <v>41.538696999999999</v>
      </c>
      <c r="F31">
        <f t="shared" si="3"/>
        <v>24.948301000000001</v>
      </c>
      <c r="G31" s="1"/>
      <c r="H31" s="1"/>
      <c r="I31">
        <v>0.72229490796031603</v>
      </c>
      <c r="J31">
        <v>0.27770509203968413</v>
      </c>
    </row>
    <row r="32" spans="1:12" x14ac:dyDescent="0.25">
      <c r="A32">
        <v>5</v>
      </c>
      <c r="B32">
        <v>22.136433</v>
      </c>
      <c r="C32">
        <v>19.352094999999998</v>
      </c>
      <c r="D32">
        <v>29.632915000000001</v>
      </c>
      <c r="E32">
        <f t="shared" si="2"/>
        <v>41.488528000000002</v>
      </c>
      <c r="F32">
        <f t="shared" si="3"/>
        <v>29.632915000000001</v>
      </c>
      <c r="G32" s="1">
        <f>SUM(E32:E35)/SUM(E32:F35)</f>
        <v>0.5446182411607764</v>
      </c>
      <c r="H32" s="1">
        <f>SUM(F32:F35)/SUM(E32:F35)</f>
        <v>0.4553817588392236</v>
      </c>
      <c r="I32">
        <v>0.72538849804379868</v>
      </c>
      <c r="J32">
        <v>0.27461150195620132</v>
      </c>
    </row>
    <row r="33" spans="1:8" x14ac:dyDescent="0.25">
      <c r="A33">
        <v>6</v>
      </c>
      <c r="B33">
        <v>24.892627999999998</v>
      </c>
      <c r="C33">
        <v>21.466502999999999</v>
      </c>
      <c r="D33">
        <v>39.881920000000001</v>
      </c>
      <c r="E33">
        <f t="shared" si="2"/>
        <v>46.359130999999998</v>
      </c>
      <c r="F33">
        <f t="shared" si="3"/>
        <v>39.881920000000001</v>
      </c>
      <c r="G33" s="1"/>
      <c r="H33" s="1"/>
    </row>
    <row r="34" spans="1:8" x14ac:dyDescent="0.25">
      <c r="A34">
        <v>7</v>
      </c>
      <c r="B34">
        <v>34.288162</v>
      </c>
      <c r="C34">
        <v>29.576630000000002</v>
      </c>
      <c r="D34">
        <v>55.69838</v>
      </c>
      <c r="E34">
        <f t="shared" si="2"/>
        <v>63.864792000000001</v>
      </c>
      <c r="F34">
        <f t="shared" si="3"/>
        <v>55.69838</v>
      </c>
      <c r="G34" s="1"/>
      <c r="H34" s="1"/>
    </row>
    <row r="35" spans="1:8" x14ac:dyDescent="0.25">
      <c r="A35">
        <v>8</v>
      </c>
      <c r="B35">
        <v>47.3264</v>
      </c>
      <c r="C35">
        <v>39.831142</v>
      </c>
      <c r="D35">
        <v>74.517585999999994</v>
      </c>
      <c r="E35">
        <f t="shared" si="2"/>
        <v>87.157542000000007</v>
      </c>
      <c r="F35">
        <f t="shared" si="3"/>
        <v>74.517585999999994</v>
      </c>
      <c r="G35" s="1"/>
      <c r="H35" s="1"/>
    </row>
    <row r="36" spans="1:8" x14ac:dyDescent="0.25">
      <c r="A36">
        <v>9</v>
      </c>
      <c r="B36">
        <v>64.213524000000007</v>
      </c>
      <c r="C36">
        <v>42.585500000000003</v>
      </c>
      <c r="D36">
        <v>89.480575999999999</v>
      </c>
      <c r="E36">
        <f t="shared" si="2"/>
        <v>106.799024</v>
      </c>
      <c r="F36">
        <f t="shared" si="3"/>
        <v>89.480575999999999</v>
      </c>
      <c r="G36" s="1">
        <f>SUM(E36:E39)/SUM(E36:F39)</f>
        <v>0.56957398305336782</v>
      </c>
      <c r="H36" s="1">
        <f>SUM(F36:F39)/SUM(E36:F39)</f>
        <v>0.43042601694663229</v>
      </c>
    </row>
    <row r="37" spans="1:8" x14ac:dyDescent="0.25">
      <c r="A37">
        <v>10</v>
      </c>
      <c r="B37">
        <v>79.175895999999995</v>
      </c>
      <c r="C37">
        <v>44.485774999999997</v>
      </c>
      <c r="D37">
        <v>100.58856</v>
      </c>
      <c r="E37">
        <f t="shared" si="2"/>
        <v>123.66167099999998</v>
      </c>
      <c r="F37">
        <f t="shared" si="3"/>
        <v>100.58856</v>
      </c>
      <c r="G37" s="1"/>
      <c r="H37" s="1"/>
    </row>
    <row r="38" spans="1:8" x14ac:dyDescent="0.25">
      <c r="A38">
        <v>11</v>
      </c>
      <c r="B38">
        <v>84.713980000000006</v>
      </c>
      <c r="C38">
        <v>49.172835999999997</v>
      </c>
      <c r="D38">
        <v>100.5647</v>
      </c>
      <c r="E38">
        <f t="shared" si="2"/>
        <v>133.88681600000001</v>
      </c>
      <c r="F38">
        <f t="shared" si="3"/>
        <v>100.5647</v>
      </c>
      <c r="G38" s="1"/>
      <c r="H38" s="1"/>
    </row>
    <row r="39" spans="1:8" x14ac:dyDescent="0.25">
      <c r="A39">
        <v>12</v>
      </c>
      <c r="B39">
        <v>89.40043</v>
      </c>
      <c r="C39">
        <v>49.142856999999999</v>
      </c>
      <c r="D39">
        <v>89.399820000000005</v>
      </c>
      <c r="E39">
        <f t="shared" si="2"/>
        <v>138.54328699999999</v>
      </c>
      <c r="F39">
        <f t="shared" si="3"/>
        <v>89.399820000000005</v>
      </c>
      <c r="G39" s="1"/>
      <c r="H39" s="1"/>
    </row>
    <row r="40" spans="1:8" x14ac:dyDescent="0.25">
      <c r="A40">
        <v>13</v>
      </c>
      <c r="B40">
        <v>91.303764000000001</v>
      </c>
      <c r="C40">
        <v>54.684002</v>
      </c>
      <c r="D40">
        <v>99.651880000000006</v>
      </c>
      <c r="E40">
        <f t="shared" si="2"/>
        <v>145.98776599999999</v>
      </c>
      <c r="F40">
        <f t="shared" si="3"/>
        <v>99.651880000000006</v>
      </c>
      <c r="G40" s="1">
        <f>SUM(E40:E43)/SUM(E40:F43)</f>
        <v>0.60359481542705484</v>
      </c>
      <c r="H40" s="1">
        <f>SUM(F40:F43)/SUM(E40:F43)</f>
        <v>0.39640518457294527</v>
      </c>
    </row>
    <row r="41" spans="1:8" x14ac:dyDescent="0.25">
      <c r="A41">
        <v>14</v>
      </c>
      <c r="B41">
        <v>92.130319999999998</v>
      </c>
      <c r="C41">
        <v>59.370449999999998</v>
      </c>
      <c r="D41">
        <v>99.627409999999998</v>
      </c>
      <c r="E41">
        <f t="shared" si="2"/>
        <v>151.50076999999999</v>
      </c>
      <c r="F41">
        <f t="shared" si="3"/>
        <v>99.627409999999998</v>
      </c>
      <c r="G41" s="1"/>
      <c r="H41" s="1"/>
    </row>
    <row r="42" spans="1:8" x14ac:dyDescent="0.25">
      <c r="A42">
        <v>15</v>
      </c>
      <c r="B42">
        <v>85.683080000000004</v>
      </c>
      <c r="C42">
        <v>59.341084000000002</v>
      </c>
      <c r="D42">
        <v>93.171616</v>
      </c>
      <c r="E42">
        <f t="shared" si="2"/>
        <v>145.02416400000001</v>
      </c>
      <c r="F42">
        <f t="shared" si="3"/>
        <v>93.171616</v>
      </c>
      <c r="G42" s="1"/>
      <c r="H42" s="1"/>
    </row>
    <row r="43" spans="1:8" x14ac:dyDescent="0.25">
      <c r="A43">
        <v>16</v>
      </c>
      <c r="B43">
        <v>84.796580000000006</v>
      </c>
      <c r="C43">
        <v>53.960845999999997</v>
      </c>
      <c r="D43">
        <v>89.292749999999998</v>
      </c>
      <c r="E43">
        <f t="shared" si="2"/>
        <v>138.75742600000001</v>
      </c>
      <c r="F43">
        <f t="shared" si="3"/>
        <v>89.292749999999998</v>
      </c>
      <c r="G43" s="1"/>
      <c r="H43" s="1"/>
    </row>
    <row r="44" spans="1:8" x14ac:dyDescent="0.25">
      <c r="A44">
        <v>17</v>
      </c>
      <c r="B44">
        <v>90.120530000000002</v>
      </c>
      <c r="C44">
        <v>49.223618000000002</v>
      </c>
      <c r="D44">
        <v>75.350260000000006</v>
      </c>
      <c r="E44">
        <f t="shared" si="2"/>
        <v>139.34414800000002</v>
      </c>
      <c r="F44">
        <f t="shared" si="3"/>
        <v>75.350260000000006</v>
      </c>
      <c r="G44" s="1">
        <f>SUM(E44:E47)/SUM(E44:F47)</f>
        <v>0.72229490796031603</v>
      </c>
      <c r="H44" s="1">
        <f>SUM(F44:F47)/SUM(E44:F47)</f>
        <v>0.27770509203968413</v>
      </c>
    </row>
    <row r="45" spans="1:8" x14ac:dyDescent="0.25">
      <c r="A45">
        <v>18</v>
      </c>
      <c r="B45">
        <v>98.66198</v>
      </c>
      <c r="C45">
        <v>63.11777</v>
      </c>
      <c r="D45">
        <v>62.261242000000003</v>
      </c>
      <c r="E45">
        <f t="shared" si="2"/>
        <v>161.77975000000001</v>
      </c>
      <c r="F45">
        <f t="shared" si="3"/>
        <v>62.261242000000003</v>
      </c>
      <c r="G45" s="1"/>
      <c r="H45" s="1"/>
    </row>
    <row r="46" spans="1:8" x14ac:dyDescent="0.25">
      <c r="A46">
        <v>19</v>
      </c>
      <c r="B46">
        <v>80.865099999999998</v>
      </c>
      <c r="C46">
        <v>82.788619999999995</v>
      </c>
      <c r="D46">
        <v>55.596817000000001</v>
      </c>
      <c r="E46">
        <f t="shared" si="2"/>
        <v>163.65371999999999</v>
      </c>
      <c r="F46">
        <f t="shared" si="3"/>
        <v>55.596817000000001</v>
      </c>
      <c r="G46" s="1"/>
      <c r="H46" s="1"/>
    </row>
    <row r="47" spans="1:8" x14ac:dyDescent="0.25">
      <c r="A47">
        <v>20</v>
      </c>
      <c r="B47">
        <v>68.627105999999998</v>
      </c>
      <c r="C47">
        <v>98.607529999999997</v>
      </c>
      <c r="D47">
        <v>49.785254999999999</v>
      </c>
      <c r="E47">
        <f t="shared" si="2"/>
        <v>167.23463599999999</v>
      </c>
      <c r="F47">
        <f t="shared" si="3"/>
        <v>49.785254999999999</v>
      </c>
      <c r="G47" s="1"/>
      <c r="H47" s="1"/>
    </row>
    <row r="48" spans="1:8" x14ac:dyDescent="0.25">
      <c r="A48">
        <v>21</v>
      </c>
      <c r="B48">
        <v>57.46528</v>
      </c>
      <c r="C48">
        <v>88.516975000000002</v>
      </c>
      <c r="D48">
        <v>43.331904999999999</v>
      </c>
      <c r="E48">
        <f t="shared" si="2"/>
        <v>145.98225500000001</v>
      </c>
      <c r="F48">
        <f t="shared" si="3"/>
        <v>43.331904999999999</v>
      </c>
      <c r="G48" s="1">
        <f>(SUM(E39:E50)+E27)/(SUM(E39:F50)+E27+F27)</f>
        <v>0.66949440038442731</v>
      </c>
      <c r="H48" s="1">
        <f>(SUM(F39:F50)+F27)/(SUM(E39:F50)+F27+E27)</f>
        <v>0.33050559961557274</v>
      </c>
    </row>
    <row r="49" spans="1:12" x14ac:dyDescent="0.25">
      <c r="A49">
        <v>22</v>
      </c>
      <c r="B49">
        <v>49.087795</v>
      </c>
      <c r="C49">
        <v>75.213830000000002</v>
      </c>
      <c r="D49">
        <v>39.667789999999997</v>
      </c>
      <c r="E49">
        <f t="shared" si="2"/>
        <v>124.301625</v>
      </c>
      <c r="F49">
        <f t="shared" si="3"/>
        <v>39.667789999999997</v>
      </c>
    </row>
    <row r="50" spans="1:12" x14ac:dyDescent="0.25">
      <c r="A50">
        <v>23</v>
      </c>
      <c r="B50">
        <v>29.363108</v>
      </c>
      <c r="C50">
        <v>55.706333000000001</v>
      </c>
      <c r="D50">
        <v>36.640563999999998</v>
      </c>
      <c r="E50">
        <f t="shared" si="2"/>
        <v>85.069440999999998</v>
      </c>
      <c r="F50">
        <f t="shared" si="3"/>
        <v>36.640563999999998</v>
      </c>
    </row>
    <row r="51" spans="1:12" x14ac:dyDescent="0.25">
      <c r="G51" s="1"/>
      <c r="H51" s="1"/>
    </row>
    <row r="52" spans="1:12" x14ac:dyDescent="0.25">
      <c r="G52" s="1"/>
      <c r="H52" s="1"/>
    </row>
    <row r="53" spans="1:12" x14ac:dyDescent="0.25">
      <c r="B53" t="s">
        <v>27</v>
      </c>
      <c r="C53" t="s">
        <v>26</v>
      </c>
      <c r="E53" t="s">
        <v>35</v>
      </c>
      <c r="F53" t="s">
        <v>27</v>
      </c>
      <c r="G53" s="1" t="s">
        <v>35</v>
      </c>
      <c r="H53" s="1" t="s">
        <v>27</v>
      </c>
      <c r="L53" t="s">
        <v>67</v>
      </c>
    </row>
    <row r="54" spans="1:12" x14ac:dyDescent="0.25">
      <c r="A54">
        <v>0</v>
      </c>
      <c r="B54">
        <v>0.33986929999999999</v>
      </c>
      <c r="C54">
        <v>0.25490197999999997</v>
      </c>
      <c r="E54" s="1"/>
      <c r="F54" s="1"/>
      <c r="G54" s="1">
        <v>0.36808846139814183</v>
      </c>
      <c r="H54" s="1">
        <v>0.631911538601858</v>
      </c>
    </row>
    <row r="55" spans="1:12" x14ac:dyDescent="0.25">
      <c r="A55">
        <v>1</v>
      </c>
      <c r="B55">
        <v>0.32679740000000002</v>
      </c>
      <c r="C55">
        <v>0.20261438000000001</v>
      </c>
      <c r="E55" s="1">
        <f>SUM(C55:D58)/SUM(B55:D58)</f>
        <v>0.36808846139814183</v>
      </c>
      <c r="F55" s="1">
        <f>SUM(B55:B58)/SUM(B55:D58)</f>
        <v>0.631911538601858</v>
      </c>
      <c r="G55" s="1">
        <v>0.3920736096259031</v>
      </c>
      <c r="H55" s="1">
        <v>0.6079263903740969</v>
      </c>
    </row>
    <row r="56" spans="1:12" x14ac:dyDescent="0.25">
      <c r="A56">
        <v>2</v>
      </c>
      <c r="B56">
        <v>0.29738563000000001</v>
      </c>
      <c r="C56">
        <v>0.18627451</v>
      </c>
      <c r="E56" s="1"/>
      <c r="F56" s="1"/>
      <c r="G56" s="1">
        <v>0.42646284104751042</v>
      </c>
      <c r="H56" s="1">
        <v>0.57353715895248969</v>
      </c>
    </row>
    <row r="57" spans="1:12" x14ac:dyDescent="0.25">
      <c r="A57">
        <v>3</v>
      </c>
      <c r="B57">
        <v>0.31372549999999999</v>
      </c>
      <c r="C57">
        <v>0.18627451</v>
      </c>
      <c r="E57" s="1"/>
      <c r="F57" s="1"/>
      <c r="G57">
        <v>0.39258386617946861</v>
      </c>
      <c r="H57">
        <v>0.6074161338205315</v>
      </c>
    </row>
    <row r="58" spans="1:12" x14ac:dyDescent="0.25">
      <c r="A58">
        <v>4</v>
      </c>
      <c r="B58">
        <v>0.36928105</v>
      </c>
      <c r="C58">
        <v>0.18627451</v>
      </c>
      <c r="E58" s="1"/>
      <c r="F58" s="1"/>
      <c r="G58">
        <v>0.60349288109120236</v>
      </c>
      <c r="H58">
        <v>0.3965071189087977</v>
      </c>
    </row>
    <row r="59" spans="1:12" x14ac:dyDescent="0.25">
      <c r="A59">
        <v>5</v>
      </c>
      <c r="B59">
        <v>0.47058823999999999</v>
      </c>
      <c r="C59">
        <v>0.24183007000000001</v>
      </c>
      <c r="E59" s="1">
        <f>SUM(C59:D62)/SUM(B59:D62)</f>
        <v>0.3920736096259031</v>
      </c>
      <c r="F59" s="1">
        <f>SUM(B59:B62)/SUM(B59:D62)</f>
        <v>0.6079263903740969</v>
      </c>
      <c r="G59">
        <v>0.57999999597828589</v>
      </c>
      <c r="H59">
        <v>0.42000000402171422</v>
      </c>
    </row>
    <row r="60" spans="1:12" x14ac:dyDescent="0.25">
      <c r="A60">
        <v>6</v>
      </c>
      <c r="B60">
        <v>0.56862749999999995</v>
      </c>
      <c r="C60">
        <v>0.39869282</v>
      </c>
      <c r="E60" s="1"/>
      <c r="F60" s="1"/>
    </row>
    <row r="61" spans="1:12" x14ac:dyDescent="0.25">
      <c r="A61">
        <v>7</v>
      </c>
      <c r="B61">
        <v>0.79738562999999996</v>
      </c>
      <c r="C61">
        <v>0.54248370000000001</v>
      </c>
      <c r="E61" s="1"/>
      <c r="F61" s="1"/>
    </row>
    <row r="62" spans="1:12" x14ac:dyDescent="0.25">
      <c r="A62">
        <v>8</v>
      </c>
      <c r="B62">
        <v>0.97058820000000001</v>
      </c>
      <c r="C62">
        <v>0.62745099999999998</v>
      </c>
      <c r="E62" s="1"/>
      <c r="F62" s="1"/>
    </row>
    <row r="63" spans="1:12" x14ac:dyDescent="0.25">
      <c r="A63">
        <v>9</v>
      </c>
      <c r="B63">
        <v>0.98366010000000004</v>
      </c>
      <c r="C63">
        <v>0.62745099999999998</v>
      </c>
      <c r="E63" s="1">
        <f>SUM(C63:D66)/SUM(B63:D66)</f>
        <v>0.42646284104751042</v>
      </c>
      <c r="F63" s="1">
        <f>SUM(B63:B66)/SUM(B63:D66)</f>
        <v>0.57353715895248969</v>
      </c>
    </row>
    <row r="64" spans="1:12" x14ac:dyDescent="0.25">
      <c r="A64">
        <v>10</v>
      </c>
      <c r="B64">
        <v>0.93137250000000005</v>
      </c>
      <c r="C64">
        <v>0.66993462999999998</v>
      </c>
      <c r="E64" s="1"/>
      <c r="F64" s="1"/>
    </row>
    <row r="65" spans="1:6" x14ac:dyDescent="0.25">
      <c r="A65">
        <v>11</v>
      </c>
      <c r="B65">
        <v>0.81372549999999999</v>
      </c>
      <c r="C65">
        <v>0.61764704999999998</v>
      </c>
      <c r="E65" s="1"/>
      <c r="F65" s="1"/>
    </row>
    <row r="66" spans="1:6" x14ac:dyDescent="0.25">
      <c r="A66">
        <v>12</v>
      </c>
      <c r="B66">
        <v>0.82679736999999998</v>
      </c>
      <c r="C66">
        <v>0.72875816000000004</v>
      </c>
      <c r="E66" s="1"/>
      <c r="F66" s="1"/>
    </row>
    <row r="67" spans="1:6" x14ac:dyDescent="0.25">
      <c r="A67">
        <v>13</v>
      </c>
      <c r="B67">
        <v>0.84313726</v>
      </c>
      <c r="C67">
        <v>0.66013074000000005</v>
      </c>
      <c r="E67" s="1">
        <f>SUM(C67:D70)/SUM(B67:D70)</f>
        <v>0.39258386617946861</v>
      </c>
      <c r="F67" s="1">
        <f>SUM(B67:B70)/SUM(B67:D70)</f>
        <v>0.6074161338205315</v>
      </c>
    </row>
    <row r="68" spans="1:6" x14ac:dyDescent="0.25">
      <c r="A68">
        <v>14</v>
      </c>
      <c r="B68">
        <v>0.85620916000000002</v>
      </c>
      <c r="C68">
        <v>0.55882350000000003</v>
      </c>
      <c r="E68" s="1"/>
      <c r="F68" s="1"/>
    </row>
    <row r="69" spans="1:6" x14ac:dyDescent="0.25">
      <c r="A69">
        <v>15</v>
      </c>
      <c r="B69">
        <v>0.85620916000000002</v>
      </c>
      <c r="C69">
        <v>0.48692809999999997</v>
      </c>
      <c r="E69" s="1"/>
      <c r="F69" s="1"/>
    </row>
    <row r="70" spans="1:6" x14ac:dyDescent="0.25">
      <c r="A70">
        <v>16</v>
      </c>
      <c r="B70">
        <v>0.81699350000000004</v>
      </c>
      <c r="C70">
        <v>0.47385620000000001</v>
      </c>
      <c r="E70" s="1"/>
      <c r="F70" s="1"/>
    </row>
    <row r="71" spans="1:6" x14ac:dyDescent="0.25">
      <c r="A71">
        <v>17</v>
      </c>
      <c r="B71">
        <v>0.61437909999999996</v>
      </c>
      <c r="C71">
        <v>0.61437909999999996</v>
      </c>
      <c r="E71" s="1">
        <f>SUM(C71:D74)/SUM(B71:D74)</f>
        <v>0.60349288109120236</v>
      </c>
      <c r="F71" s="1">
        <f>SUM(B71:B74)/SUM(B71:D74)</f>
        <v>0.3965071189087977</v>
      </c>
    </row>
    <row r="72" spans="1:6" x14ac:dyDescent="0.25">
      <c r="A72">
        <v>18</v>
      </c>
      <c r="B72">
        <v>0.51633989999999996</v>
      </c>
      <c r="C72">
        <v>0.73202615999999998</v>
      </c>
      <c r="E72" s="1"/>
      <c r="F72" s="1"/>
    </row>
    <row r="73" spans="1:6" x14ac:dyDescent="0.25">
      <c r="A73">
        <v>19</v>
      </c>
      <c r="B73">
        <v>0.45751634000000002</v>
      </c>
      <c r="C73">
        <v>0.87254900000000002</v>
      </c>
      <c r="E73" s="1"/>
      <c r="F73" s="1"/>
    </row>
    <row r="74" spans="1:6" x14ac:dyDescent="0.25">
      <c r="A74">
        <v>20</v>
      </c>
      <c r="B74">
        <v>0.41503267999999999</v>
      </c>
      <c r="C74">
        <v>0.83006537000000002</v>
      </c>
      <c r="E74" s="1"/>
      <c r="F74" s="1"/>
    </row>
    <row r="75" spans="1:6" x14ac:dyDescent="0.25">
      <c r="A75">
        <v>21</v>
      </c>
      <c r="B75">
        <v>0.39869282</v>
      </c>
      <c r="C75">
        <v>0.70261437000000004</v>
      </c>
      <c r="E75" s="1">
        <f>(SUM(C75:D77)+C54+D54)/(SUM(B75:D77)+SUM(B54:D54))</f>
        <v>0.57999999597828589</v>
      </c>
      <c r="F75" s="1">
        <f>(SUM(B75:B77)+B54)/(SUM(B75:D77)+SUM(B54:D54))</f>
        <v>0.42000000402171422</v>
      </c>
    </row>
    <row r="76" spans="1:6" x14ac:dyDescent="0.25">
      <c r="A76">
        <v>22</v>
      </c>
      <c r="B76">
        <v>0.35947712999999998</v>
      </c>
      <c r="C76">
        <v>0.58823530000000002</v>
      </c>
    </row>
    <row r="77" spans="1:6" x14ac:dyDescent="0.25">
      <c r="A77">
        <v>23</v>
      </c>
      <c r="B77">
        <v>0.34313726</v>
      </c>
      <c r="C77">
        <v>0.44444444999999999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ACEF-2FA8-498D-B468-D115F7931453}">
  <dimension ref="A1:K41"/>
  <sheetViews>
    <sheetView topLeftCell="B1" workbookViewId="0">
      <selection activeCell="C3" sqref="C3:H4"/>
    </sheetView>
  </sheetViews>
  <sheetFormatPr defaultRowHeight="15" x14ac:dyDescent="0.25"/>
  <cols>
    <col min="2" max="2" width="15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K1" t="s">
        <v>64</v>
      </c>
    </row>
    <row r="2" spans="1:11" x14ac:dyDescent="0.25">
      <c r="A2" s="1" t="s">
        <v>18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11" x14ac:dyDescent="0.25">
      <c r="A3" s="1" t="s">
        <v>18</v>
      </c>
      <c r="B3" s="1" t="s">
        <v>10</v>
      </c>
      <c r="C3" s="4">
        <v>0.3809132028356742</v>
      </c>
      <c r="D3" s="4">
        <v>0.61506958271762358</v>
      </c>
      <c r="E3" s="4">
        <v>0.59744700676635343</v>
      </c>
      <c r="F3" s="4">
        <v>0.63027345536791535</v>
      </c>
      <c r="G3" s="4">
        <v>0.66514311189774955</v>
      </c>
      <c r="H3" s="4">
        <v>0.59261038855569659</v>
      </c>
      <c r="I3" s="1"/>
    </row>
    <row r="4" spans="1:11" x14ac:dyDescent="0.25">
      <c r="A4" s="1" t="s">
        <v>18</v>
      </c>
      <c r="B4" s="1" t="s">
        <v>11</v>
      </c>
      <c r="C4" s="4">
        <v>0.61908679716432591</v>
      </c>
      <c r="D4" s="4">
        <v>0.3849304172823762</v>
      </c>
      <c r="E4" s="4">
        <v>0.40255299323364663</v>
      </c>
      <c r="F4" s="4">
        <v>0.36972654463208465</v>
      </c>
      <c r="G4" s="4">
        <v>0.33485688810225028</v>
      </c>
      <c r="H4" s="4">
        <v>0.40738961144430341</v>
      </c>
      <c r="I4" s="1"/>
    </row>
    <row r="5" spans="1:11" x14ac:dyDescent="0.25">
      <c r="A5" s="1" t="s">
        <v>18</v>
      </c>
      <c r="B5" s="1" t="s">
        <v>12</v>
      </c>
      <c r="C5" s="4">
        <f>C3+C4</f>
        <v>1</v>
      </c>
      <c r="D5" s="4">
        <f t="shared" ref="D5:H5" si="0">D3+D4</f>
        <v>0.99999999999999978</v>
      </c>
      <c r="E5" s="4">
        <f t="shared" si="0"/>
        <v>1</v>
      </c>
      <c r="F5" s="4">
        <f t="shared" si="0"/>
        <v>1</v>
      </c>
      <c r="G5" s="4">
        <f t="shared" si="0"/>
        <v>0.99999999999999978</v>
      </c>
      <c r="H5" s="4">
        <f t="shared" si="0"/>
        <v>1</v>
      </c>
      <c r="I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</row>
    <row r="7" spans="1:11" x14ac:dyDescent="0.25">
      <c r="A7" s="1" t="s">
        <v>13</v>
      </c>
      <c r="B7" s="1" t="s">
        <v>1</v>
      </c>
      <c r="C7" s="1" t="s">
        <v>2</v>
      </c>
      <c r="D7" s="1"/>
      <c r="E7" s="1"/>
      <c r="F7" s="1"/>
      <c r="G7" s="1"/>
      <c r="H7" s="1"/>
      <c r="I7" s="1"/>
    </row>
    <row r="8" spans="1:11" x14ac:dyDescent="0.25">
      <c r="A8" s="1" t="s">
        <v>18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1"/>
    </row>
    <row r="9" spans="1:11" x14ac:dyDescent="0.25">
      <c r="A9" s="1" t="s">
        <v>18</v>
      </c>
      <c r="B9" s="1" t="s">
        <v>10</v>
      </c>
      <c r="C9" s="1"/>
      <c r="D9" s="1"/>
      <c r="E9" s="1"/>
      <c r="F9" s="1"/>
      <c r="G9" s="1"/>
      <c r="H9" s="1"/>
      <c r="I9" s="1"/>
    </row>
    <row r="10" spans="1:11" x14ac:dyDescent="0.25">
      <c r="A10" s="1" t="s">
        <v>18</v>
      </c>
      <c r="B10" s="1" t="s">
        <v>11</v>
      </c>
      <c r="C10" s="1"/>
      <c r="D10" s="1"/>
      <c r="E10" s="1"/>
      <c r="F10" s="1"/>
      <c r="G10" s="1"/>
      <c r="H10" s="1"/>
      <c r="I10" s="1"/>
    </row>
    <row r="11" spans="1:11" x14ac:dyDescent="0.25">
      <c r="A11" s="1" t="s">
        <v>18</v>
      </c>
      <c r="B11" s="1" t="s">
        <v>12</v>
      </c>
      <c r="C11" s="1"/>
      <c r="D11" s="1"/>
      <c r="E11" s="1"/>
      <c r="F11" s="1"/>
      <c r="G11" s="1"/>
      <c r="H11" s="1"/>
      <c r="I11" s="1"/>
    </row>
    <row r="17" spans="1:8" x14ac:dyDescent="0.25">
      <c r="B17" t="s">
        <v>27</v>
      </c>
      <c r="C17" t="s">
        <v>37</v>
      </c>
      <c r="D17" t="s">
        <v>61</v>
      </c>
      <c r="E17" t="s">
        <v>35</v>
      </c>
      <c r="F17" t="s">
        <v>27</v>
      </c>
      <c r="G17" t="s">
        <v>35</v>
      </c>
      <c r="H17" t="s">
        <v>27</v>
      </c>
    </row>
    <row r="18" spans="1:8" x14ac:dyDescent="0.25">
      <c r="A18">
        <v>1</v>
      </c>
      <c r="B18">
        <v>13.351357999999999</v>
      </c>
      <c r="C18">
        <v>10.681058999999999</v>
      </c>
      <c r="D18">
        <v>1.7164809999999999</v>
      </c>
      <c r="E18" s="1"/>
      <c r="F18" s="1"/>
      <c r="G18">
        <v>0.3809132028356742</v>
      </c>
      <c r="H18">
        <v>0.61908679716432591</v>
      </c>
    </row>
    <row r="19" spans="1:8" x14ac:dyDescent="0.25">
      <c r="A19">
        <v>2</v>
      </c>
      <c r="B19">
        <v>12.406235000000001</v>
      </c>
      <c r="C19">
        <v>9.1637280000000008</v>
      </c>
      <c r="D19">
        <v>1.9157717000000001</v>
      </c>
      <c r="E19" s="1">
        <f>SUM(C19:D22)/SUM(B19:D22)</f>
        <v>0.3809132028356742</v>
      </c>
      <c r="F19" s="1">
        <f>SUM(B19:B22)/SUM(B19:D22)</f>
        <v>0.61908679716432591</v>
      </c>
      <c r="G19">
        <v>0.61506958271762358</v>
      </c>
      <c r="H19">
        <v>0.3849304172823762</v>
      </c>
    </row>
    <row r="20" spans="1:8" x14ac:dyDescent="0.25">
      <c r="A20">
        <v>3</v>
      </c>
      <c r="B20">
        <v>12.41479</v>
      </c>
      <c r="C20">
        <v>4.0207366999999996</v>
      </c>
      <c r="D20">
        <v>1.9237658</v>
      </c>
      <c r="E20" s="1"/>
      <c r="F20" s="1"/>
      <c r="G20">
        <v>0.59744700676635343</v>
      </c>
      <c r="H20">
        <v>0.40255299323364663</v>
      </c>
    </row>
    <row r="21" spans="1:8" x14ac:dyDescent="0.25">
      <c r="A21">
        <v>4</v>
      </c>
      <c r="B21">
        <v>11.659281</v>
      </c>
      <c r="C21">
        <v>1.5495871999999999</v>
      </c>
      <c r="D21">
        <v>1.9317599999999999</v>
      </c>
      <c r="E21" s="1"/>
      <c r="F21" s="1"/>
      <c r="G21">
        <v>0.63027345536791535</v>
      </c>
      <c r="H21">
        <v>0.36972654463208465</v>
      </c>
    </row>
    <row r="22" spans="1:8" x14ac:dyDescent="0.25">
      <c r="A22">
        <v>5</v>
      </c>
      <c r="B22">
        <v>10.904331000000001</v>
      </c>
      <c r="C22">
        <v>6.7087073000000004</v>
      </c>
      <c r="D22">
        <v>1.9408759</v>
      </c>
      <c r="E22" s="1"/>
      <c r="F22" s="1"/>
      <c r="G22">
        <v>0.66514311189774955</v>
      </c>
      <c r="H22">
        <v>0.33485688810225028</v>
      </c>
    </row>
    <row r="23" spans="1:8" x14ac:dyDescent="0.25">
      <c r="A23">
        <v>6</v>
      </c>
      <c r="B23">
        <v>13.393713</v>
      </c>
      <c r="C23">
        <v>13.202977000000001</v>
      </c>
      <c r="D23">
        <v>1.9488700999999999</v>
      </c>
      <c r="E23" s="1">
        <f>SUM(C23:D26)/SUM(B23:D26)</f>
        <v>0.61506958271762358</v>
      </c>
      <c r="F23" s="1">
        <f>SUM(B23:B26)/SUM(B23:D26)</f>
        <v>0.3849304172823762</v>
      </c>
      <c r="G23">
        <v>0.59261038855569659</v>
      </c>
      <c r="H23">
        <v>0.40738961144430341</v>
      </c>
    </row>
    <row r="24" spans="1:8" x14ac:dyDescent="0.25">
      <c r="A24">
        <v>7</v>
      </c>
      <c r="B24">
        <v>15.690536</v>
      </c>
      <c r="C24">
        <v>19.122515</v>
      </c>
      <c r="D24">
        <v>5.1999320000000004</v>
      </c>
      <c r="E24" s="1"/>
      <c r="F24" s="1"/>
    </row>
    <row r="25" spans="1:8" x14ac:dyDescent="0.25">
      <c r="A25">
        <v>8</v>
      </c>
      <c r="B25">
        <v>18.368689</v>
      </c>
      <c r="C25">
        <v>25.043876999999998</v>
      </c>
      <c r="D25">
        <v>10.166492999999999</v>
      </c>
      <c r="E25" s="1"/>
      <c r="F25" s="1"/>
    </row>
    <row r="26" spans="1:8" x14ac:dyDescent="0.25">
      <c r="A26">
        <v>9</v>
      </c>
      <c r="B26">
        <v>20.856949</v>
      </c>
      <c r="C26">
        <v>15.897819999999999</v>
      </c>
      <c r="D26">
        <v>18.567979999999999</v>
      </c>
      <c r="E26" s="1"/>
      <c r="F26" s="1"/>
    </row>
    <row r="27" spans="1:8" x14ac:dyDescent="0.25">
      <c r="A27">
        <v>10</v>
      </c>
      <c r="B27">
        <v>26.014807000000001</v>
      </c>
      <c r="C27">
        <v>11.709489</v>
      </c>
      <c r="D27">
        <v>18.575973999999999</v>
      </c>
      <c r="E27" s="1">
        <f>SUM(C27:D30)/SUM(B27:D30)</f>
        <v>0.59744700676635343</v>
      </c>
      <c r="F27" s="1">
        <f>SUM(B27:B30)/SUM(B27:D30)</f>
        <v>0.40255299323364663</v>
      </c>
    </row>
    <row r="28" spans="1:8" x14ac:dyDescent="0.25">
      <c r="A28">
        <v>11</v>
      </c>
      <c r="B28">
        <v>22.590118</v>
      </c>
      <c r="C28">
        <v>10.764505</v>
      </c>
      <c r="D28">
        <v>22.589417000000001</v>
      </c>
      <c r="E28" s="1"/>
      <c r="F28" s="1"/>
    </row>
    <row r="29" spans="1:8" x14ac:dyDescent="0.25">
      <c r="A29">
        <v>12</v>
      </c>
      <c r="B29">
        <v>19.164870000000001</v>
      </c>
      <c r="C29">
        <v>10.963234999999999</v>
      </c>
      <c r="D29">
        <v>25.268974</v>
      </c>
      <c r="E29" s="1"/>
      <c r="F29" s="1"/>
    </row>
    <row r="30" spans="1:8" x14ac:dyDescent="0.25">
      <c r="A30">
        <v>13</v>
      </c>
      <c r="B30">
        <v>23.560907</v>
      </c>
      <c r="C30">
        <v>11.9247675</v>
      </c>
      <c r="D30">
        <v>23.751642</v>
      </c>
      <c r="E30" s="1"/>
      <c r="F30" s="1"/>
    </row>
    <row r="31" spans="1:8" x14ac:dyDescent="0.25">
      <c r="A31">
        <v>14</v>
      </c>
      <c r="B31">
        <v>22.424486000000002</v>
      </c>
      <c r="C31">
        <v>10.216842</v>
      </c>
      <c r="D31">
        <v>24.331284</v>
      </c>
      <c r="E31" s="1">
        <f>SUM(C31:D34)/SUM(B31:D34)</f>
        <v>0.63027345536791535</v>
      </c>
      <c r="F31" s="1">
        <f>SUM(B31:B34)/SUM(B31:D34)</f>
        <v>0.36972654463208465</v>
      </c>
    </row>
    <row r="32" spans="1:8" x14ac:dyDescent="0.25">
      <c r="A32">
        <v>15</v>
      </c>
      <c r="B32">
        <v>22.431920999999999</v>
      </c>
      <c r="C32">
        <v>9.2717179999999999</v>
      </c>
      <c r="D32">
        <v>24.339136</v>
      </c>
      <c r="E32" s="1"/>
      <c r="F32" s="1"/>
    </row>
    <row r="33" spans="1:6" x14ac:dyDescent="0.25">
      <c r="A33">
        <v>16</v>
      </c>
      <c r="B33">
        <v>19.389265000000002</v>
      </c>
      <c r="C33">
        <v>11.760538</v>
      </c>
      <c r="D33">
        <v>22.631209999999999</v>
      </c>
      <c r="E33" s="1"/>
      <c r="F33" s="1"/>
    </row>
    <row r="34" spans="1:6" x14ac:dyDescent="0.25">
      <c r="A34">
        <v>17</v>
      </c>
      <c r="B34">
        <v>15.201074</v>
      </c>
      <c r="C34">
        <v>12.531335</v>
      </c>
      <c r="D34">
        <v>20.350936999999998</v>
      </c>
      <c r="E34" s="1"/>
      <c r="F34" s="1"/>
    </row>
    <row r="35" spans="1:6" x14ac:dyDescent="0.25">
      <c r="A35">
        <v>18</v>
      </c>
      <c r="B35">
        <v>15.780714</v>
      </c>
      <c r="C35">
        <v>12.728942999999999</v>
      </c>
      <c r="D35">
        <v>19.405252000000001</v>
      </c>
      <c r="E35" s="1">
        <f>SUM(C35:D38)/SUM(B35:D38)</f>
        <v>0.66514311189774955</v>
      </c>
      <c r="F35" s="1">
        <f>SUM(B35:B38)/SUM(B35:D38)</f>
        <v>0.33485688810225028</v>
      </c>
    </row>
    <row r="36" spans="1:6" x14ac:dyDescent="0.25">
      <c r="A36">
        <v>19</v>
      </c>
      <c r="B36">
        <v>14.263384</v>
      </c>
      <c r="C36">
        <v>14.262682</v>
      </c>
      <c r="D36">
        <v>12.928234</v>
      </c>
      <c r="E36" s="1"/>
      <c r="F36" s="1"/>
    </row>
    <row r="37" spans="1:6" x14ac:dyDescent="0.25">
      <c r="A37">
        <v>20</v>
      </c>
      <c r="B37">
        <v>12.555317000000001</v>
      </c>
      <c r="C37">
        <v>17.70476</v>
      </c>
      <c r="D37">
        <v>9.312811</v>
      </c>
      <c r="E37" s="1"/>
      <c r="F37" s="1"/>
    </row>
    <row r="38" spans="1:6" x14ac:dyDescent="0.25">
      <c r="A38">
        <v>21</v>
      </c>
      <c r="B38">
        <v>13.326254</v>
      </c>
      <c r="C38">
        <v>20.192740000000001</v>
      </c>
      <c r="D38">
        <v>4.5525526999999997</v>
      </c>
      <c r="E38" s="1"/>
      <c r="F38" s="1"/>
    </row>
    <row r="39" spans="1:6" x14ac:dyDescent="0.25">
      <c r="A39">
        <v>22</v>
      </c>
      <c r="B39">
        <v>13.334249</v>
      </c>
      <c r="C39">
        <v>25.924067000000001</v>
      </c>
      <c r="D39">
        <v>2.0814032999999998</v>
      </c>
      <c r="E39" s="1">
        <f>(SUM(C39:D41)+C18+D18)/(SUM(B39:D41)+SUM(B18:D18))</f>
        <v>0.59261038855569659</v>
      </c>
      <c r="F39" s="1">
        <f>(SUM(B39:B41)+B18)/(SUM(B39:D41)+SUM(B18:D18))</f>
        <v>0.40738961144430341</v>
      </c>
    </row>
    <row r="40" spans="1:6" x14ac:dyDescent="0.25">
      <c r="A40">
        <v>23</v>
      </c>
      <c r="B40">
        <v>12.580562</v>
      </c>
      <c r="C40">
        <v>17.730286</v>
      </c>
      <c r="D40">
        <v>2.0899584</v>
      </c>
    </row>
    <row r="41" spans="1:6" x14ac:dyDescent="0.25">
      <c r="A41">
        <v>24</v>
      </c>
      <c r="B41">
        <v>13.542094000000001</v>
      </c>
      <c r="C41">
        <v>14.496473999999999</v>
      </c>
      <c r="D41">
        <v>2.0979524000000001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D82E-0E9A-4852-8F73-D50874F02F15}">
  <dimension ref="A1:N38"/>
  <sheetViews>
    <sheetView zoomScale="76" zoomScaleNormal="76" workbookViewId="0">
      <selection activeCell="C3" sqref="C3:H4"/>
    </sheetView>
  </sheetViews>
  <sheetFormatPr defaultRowHeight="15" x14ac:dyDescent="0.25"/>
  <cols>
    <col min="2" max="2" width="1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t="s">
        <v>49</v>
      </c>
    </row>
    <row r="2" spans="1:14" x14ac:dyDescent="0.25">
      <c r="A2" s="1" t="s">
        <v>19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14" x14ac:dyDescent="0.25">
      <c r="A3" s="1" t="s">
        <v>19</v>
      </c>
      <c r="B3" s="1" t="s">
        <v>10</v>
      </c>
      <c r="C3" s="4">
        <v>0.62222223155006839</v>
      </c>
      <c r="D3" s="4">
        <v>0.6043225282948842</v>
      </c>
      <c r="E3" s="4">
        <v>0.60790774308806794</v>
      </c>
      <c r="F3" s="4">
        <v>0.62637363566051929</v>
      </c>
      <c r="G3" s="4">
        <v>0.67441860885764071</v>
      </c>
      <c r="H3" s="4">
        <v>0.66526019939055159</v>
      </c>
      <c r="I3" s="1"/>
    </row>
    <row r="4" spans="1:14" x14ac:dyDescent="0.25">
      <c r="A4" s="1" t="s">
        <v>19</v>
      </c>
      <c r="B4" s="1" t="s">
        <v>11</v>
      </c>
      <c r="C4" s="4">
        <v>0.37777776844993161</v>
      </c>
      <c r="D4" s="4">
        <v>0.3956774717051158</v>
      </c>
      <c r="E4" s="4">
        <v>0.392092256911932</v>
      </c>
      <c r="F4" s="4">
        <v>0.37362636433948077</v>
      </c>
      <c r="G4" s="4">
        <v>0.32558139114235929</v>
      </c>
      <c r="H4" s="4">
        <v>0.33473980060944825</v>
      </c>
      <c r="I4" s="1"/>
    </row>
    <row r="5" spans="1:14" x14ac:dyDescent="0.25">
      <c r="A5" s="1" t="s">
        <v>19</v>
      </c>
      <c r="B5" s="1" t="s">
        <v>12</v>
      </c>
      <c r="C5" s="4">
        <f t="shared" ref="C5:H5" si="0">C3+C4</f>
        <v>1</v>
      </c>
      <c r="D5" s="4">
        <f t="shared" si="0"/>
        <v>1</v>
      </c>
      <c r="E5" s="4">
        <f t="shared" si="0"/>
        <v>1</v>
      </c>
      <c r="F5" s="4">
        <f t="shared" si="0"/>
        <v>1</v>
      </c>
      <c r="G5" s="4">
        <f t="shared" si="0"/>
        <v>1</v>
      </c>
      <c r="H5" s="4">
        <f t="shared" si="0"/>
        <v>0.99999999999999978</v>
      </c>
      <c r="I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</row>
    <row r="7" spans="1:14" x14ac:dyDescent="0.25">
      <c r="A7" s="1" t="s">
        <v>13</v>
      </c>
      <c r="B7" s="1" t="s">
        <v>1</v>
      </c>
      <c r="C7" s="1" t="s">
        <v>2</v>
      </c>
      <c r="D7" s="1"/>
      <c r="E7" s="1"/>
      <c r="F7" s="1"/>
      <c r="G7" s="1"/>
      <c r="H7" s="1"/>
      <c r="I7" s="1"/>
    </row>
    <row r="8" spans="1:14" x14ac:dyDescent="0.25">
      <c r="A8" s="1" t="s">
        <v>19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1"/>
    </row>
    <row r="9" spans="1:14" x14ac:dyDescent="0.25">
      <c r="A9" s="1" t="s">
        <v>19</v>
      </c>
      <c r="B9" s="1" t="s">
        <v>10</v>
      </c>
      <c r="C9" s="1"/>
      <c r="D9" s="1"/>
      <c r="E9" s="1"/>
      <c r="F9" s="1"/>
      <c r="G9" s="1"/>
      <c r="H9" s="1"/>
      <c r="I9" s="1"/>
    </row>
    <row r="10" spans="1:14" x14ac:dyDescent="0.25">
      <c r="A10" s="1" t="s">
        <v>19</v>
      </c>
      <c r="B10" s="1" t="s">
        <v>11</v>
      </c>
      <c r="C10" s="1"/>
      <c r="D10" s="1"/>
      <c r="E10" s="1"/>
      <c r="F10" s="1"/>
      <c r="G10" s="1"/>
      <c r="H10" s="1"/>
      <c r="I10" s="1"/>
    </row>
    <row r="11" spans="1:14" x14ac:dyDescent="0.25">
      <c r="A11" s="1" t="s">
        <v>19</v>
      </c>
      <c r="B11" s="1" t="s">
        <v>12</v>
      </c>
      <c r="C11" s="1"/>
      <c r="D11" s="1"/>
      <c r="E11" s="1"/>
      <c r="F11" s="1"/>
      <c r="G11" s="1"/>
      <c r="H11" s="1"/>
      <c r="I11" s="1"/>
    </row>
    <row r="12" spans="1:14" x14ac:dyDescent="0.25">
      <c r="A12" s="1"/>
    </row>
    <row r="14" spans="1:14" x14ac:dyDescent="0.25">
      <c r="A14" s="1" t="s">
        <v>41</v>
      </c>
      <c r="B14" s="1" t="s">
        <v>27</v>
      </c>
      <c r="C14" t="s">
        <v>35</v>
      </c>
      <c r="F14" t="s">
        <v>42</v>
      </c>
      <c r="G14" s="1" t="s">
        <v>27</v>
      </c>
      <c r="H14" t="s">
        <v>40</v>
      </c>
      <c r="I14" t="s">
        <v>31</v>
      </c>
      <c r="J14" t="s">
        <v>27</v>
      </c>
      <c r="K14" t="s">
        <v>31</v>
      </c>
      <c r="L14" t="s">
        <v>27</v>
      </c>
      <c r="M14" t="s">
        <v>31</v>
      </c>
      <c r="N14" t="s">
        <v>27</v>
      </c>
    </row>
    <row r="15" spans="1:14" x14ac:dyDescent="0.25">
      <c r="A15">
        <v>0</v>
      </c>
      <c r="B15">
        <v>279.06975999999997</v>
      </c>
      <c r="C15">
        <v>731.50103999999999</v>
      </c>
      <c r="D15">
        <v>279.06975999999997</v>
      </c>
      <c r="E15">
        <f>C15-B15</f>
        <v>452.43128000000002</v>
      </c>
      <c r="F15">
        <v>0</v>
      </c>
      <c r="G15">
        <v>252</v>
      </c>
      <c r="H15">
        <v>667.05884000000003</v>
      </c>
      <c r="I15">
        <f t="shared" ref="I15:I38" si="1">H15-G15</f>
        <v>415.05884000000003</v>
      </c>
      <c r="J15">
        <f t="shared" ref="J15:J38" si="2">G15</f>
        <v>252</v>
      </c>
      <c r="K15" s="1"/>
      <c r="L15" s="1"/>
      <c r="M15">
        <v>0.62222223155006839</v>
      </c>
      <c r="N15">
        <v>0.37777776844993161</v>
      </c>
    </row>
    <row r="16" spans="1:14" x14ac:dyDescent="0.25">
      <c r="A16">
        <v>1</v>
      </c>
      <c r="B16">
        <v>279.06975999999997</v>
      </c>
      <c r="C16">
        <v>731.50103999999999</v>
      </c>
      <c r="D16">
        <v>279.06975999999997</v>
      </c>
      <c r="E16">
        <f t="shared" ref="E16:E38" si="3">C16-B16</f>
        <v>452.43128000000002</v>
      </c>
      <c r="F16">
        <v>1</v>
      </c>
      <c r="G16">
        <v>252</v>
      </c>
      <c r="H16">
        <v>667.05884000000003</v>
      </c>
      <c r="I16">
        <f t="shared" si="1"/>
        <v>415.05884000000003</v>
      </c>
      <c r="J16">
        <f t="shared" si="2"/>
        <v>252</v>
      </c>
      <c r="K16" s="1">
        <f>SUM(I16:I19)/SUM(I16:J19)</f>
        <v>0.62222223155006839</v>
      </c>
      <c r="L16" s="1">
        <f>SUM(J16:J19)/SUM(I16:J19)</f>
        <v>0.37777776844993161</v>
      </c>
      <c r="M16">
        <v>0.6043225282948842</v>
      </c>
      <c r="N16">
        <v>0.3956774717051158</v>
      </c>
    </row>
    <row r="17" spans="1:14" x14ac:dyDescent="0.25">
      <c r="A17">
        <v>2</v>
      </c>
      <c r="B17">
        <v>279.06975999999997</v>
      </c>
      <c r="C17">
        <v>731.50103999999999</v>
      </c>
      <c r="D17">
        <v>279.06975999999997</v>
      </c>
      <c r="E17">
        <f t="shared" si="3"/>
        <v>452.43128000000002</v>
      </c>
      <c r="F17">
        <v>2</v>
      </c>
      <c r="G17">
        <v>252</v>
      </c>
      <c r="H17">
        <v>667.05884000000003</v>
      </c>
      <c r="I17">
        <f t="shared" si="1"/>
        <v>415.05884000000003</v>
      </c>
      <c r="J17">
        <f t="shared" si="2"/>
        <v>252</v>
      </c>
      <c r="K17" s="1"/>
      <c r="L17" s="1"/>
      <c r="M17">
        <v>0.60790774308806794</v>
      </c>
      <c r="N17">
        <v>0.392092256911932</v>
      </c>
    </row>
    <row r="18" spans="1:14" x14ac:dyDescent="0.25">
      <c r="A18">
        <v>3</v>
      </c>
      <c r="B18">
        <v>279.06975999999997</v>
      </c>
      <c r="C18">
        <v>731.50103999999999</v>
      </c>
      <c r="D18">
        <v>279.06975999999997</v>
      </c>
      <c r="E18">
        <f t="shared" si="3"/>
        <v>452.43128000000002</v>
      </c>
      <c r="F18">
        <v>3</v>
      </c>
      <c r="G18">
        <v>252</v>
      </c>
      <c r="H18">
        <v>667.05884000000003</v>
      </c>
      <c r="I18">
        <f t="shared" si="1"/>
        <v>415.05884000000003</v>
      </c>
      <c r="J18">
        <f t="shared" si="2"/>
        <v>252</v>
      </c>
      <c r="K18" s="1"/>
      <c r="L18" s="1"/>
      <c r="M18">
        <v>0.62637363566051929</v>
      </c>
      <c r="N18">
        <v>0.37362636433948077</v>
      </c>
    </row>
    <row r="19" spans="1:14" x14ac:dyDescent="0.25">
      <c r="A19">
        <v>4</v>
      </c>
      <c r="B19">
        <v>279.06975999999997</v>
      </c>
      <c r="C19">
        <v>731.50103999999999</v>
      </c>
      <c r="D19">
        <v>279.06975999999997</v>
      </c>
      <c r="E19">
        <f t="shared" si="3"/>
        <v>452.43128000000002</v>
      </c>
      <c r="F19">
        <v>4</v>
      </c>
      <c r="G19">
        <v>252</v>
      </c>
      <c r="H19">
        <v>667.05884000000003</v>
      </c>
      <c r="I19">
        <f t="shared" si="1"/>
        <v>415.05884000000003</v>
      </c>
      <c r="J19">
        <f t="shared" si="2"/>
        <v>252</v>
      </c>
      <c r="K19" s="1"/>
      <c r="L19" s="1"/>
      <c r="M19">
        <v>0.67441860885764071</v>
      </c>
      <c r="N19">
        <v>0.32558139114235929</v>
      </c>
    </row>
    <row r="20" spans="1:14" x14ac:dyDescent="0.25">
      <c r="A20">
        <v>5</v>
      </c>
      <c r="B20">
        <v>279.06975999999997</v>
      </c>
      <c r="C20">
        <v>731.50103999999999</v>
      </c>
      <c r="D20">
        <v>279.06975999999997</v>
      </c>
      <c r="E20">
        <f t="shared" si="3"/>
        <v>452.43128000000002</v>
      </c>
      <c r="F20">
        <v>5</v>
      </c>
      <c r="G20">
        <v>252</v>
      </c>
      <c r="H20">
        <v>667.05884000000003</v>
      </c>
      <c r="I20">
        <f t="shared" si="1"/>
        <v>415.05884000000003</v>
      </c>
      <c r="J20">
        <f t="shared" si="2"/>
        <v>252</v>
      </c>
      <c r="K20" s="1">
        <f>SUM(I20:I23)/SUM(I20:J23)</f>
        <v>0.6043225282948842</v>
      </c>
      <c r="L20" s="1">
        <f>SUM(J20:J23)/SUM(I20:J23)</f>
        <v>0.3956774717051158</v>
      </c>
      <c r="M20">
        <v>0.66526019939055159</v>
      </c>
      <c r="N20">
        <v>0.33473980060944825</v>
      </c>
    </row>
    <row r="21" spans="1:14" x14ac:dyDescent="0.25">
      <c r="A21">
        <v>6</v>
      </c>
      <c r="B21">
        <v>279.06975999999997</v>
      </c>
      <c r="C21">
        <v>678.64689999999996</v>
      </c>
      <c r="D21">
        <v>279.06975999999997</v>
      </c>
      <c r="E21">
        <f t="shared" si="3"/>
        <v>399.57713999999999</v>
      </c>
      <c r="F21">
        <v>6</v>
      </c>
      <c r="G21">
        <v>252</v>
      </c>
      <c r="H21">
        <v>628.94115999999997</v>
      </c>
      <c r="I21">
        <f t="shared" si="1"/>
        <v>376.94115999999997</v>
      </c>
      <c r="J21">
        <f t="shared" si="2"/>
        <v>252</v>
      </c>
      <c r="K21" s="1"/>
      <c r="L21" s="1"/>
    </row>
    <row r="22" spans="1:14" x14ac:dyDescent="0.25">
      <c r="A22">
        <v>7</v>
      </c>
      <c r="B22">
        <v>279.06975999999997</v>
      </c>
      <c r="C22">
        <v>678.64689999999996</v>
      </c>
      <c r="D22">
        <v>279.06975999999997</v>
      </c>
      <c r="E22">
        <f t="shared" si="3"/>
        <v>399.57713999999999</v>
      </c>
      <c r="F22">
        <v>7</v>
      </c>
      <c r="G22">
        <v>252</v>
      </c>
      <c r="H22">
        <v>628.94115999999997</v>
      </c>
      <c r="I22">
        <f t="shared" si="1"/>
        <v>376.94115999999997</v>
      </c>
      <c r="J22">
        <f t="shared" si="2"/>
        <v>252</v>
      </c>
      <c r="K22" s="1"/>
      <c r="L22" s="1"/>
    </row>
    <row r="23" spans="1:14" x14ac:dyDescent="0.25">
      <c r="A23">
        <v>8</v>
      </c>
      <c r="B23">
        <v>279.06975999999997</v>
      </c>
      <c r="C23">
        <v>668.0761</v>
      </c>
      <c r="D23">
        <v>279.06975999999997</v>
      </c>
      <c r="E23">
        <f t="shared" si="3"/>
        <v>389.00634000000002</v>
      </c>
      <c r="F23">
        <v>8</v>
      </c>
      <c r="G23">
        <v>252</v>
      </c>
      <c r="H23">
        <v>622.58825999999999</v>
      </c>
      <c r="I23">
        <f t="shared" si="1"/>
        <v>370.58825999999999</v>
      </c>
      <c r="J23">
        <f t="shared" si="2"/>
        <v>252</v>
      </c>
      <c r="K23" s="1"/>
      <c r="L23" s="1"/>
    </row>
    <row r="24" spans="1:14" x14ac:dyDescent="0.25">
      <c r="A24">
        <v>9</v>
      </c>
      <c r="B24">
        <v>279.06975999999997</v>
      </c>
      <c r="C24">
        <v>668.0761</v>
      </c>
      <c r="D24">
        <v>279.06975999999997</v>
      </c>
      <c r="E24">
        <f t="shared" si="3"/>
        <v>389.00634000000002</v>
      </c>
      <c r="F24">
        <v>9</v>
      </c>
      <c r="G24">
        <v>252</v>
      </c>
      <c r="H24">
        <v>622.58825999999999</v>
      </c>
      <c r="I24">
        <f t="shared" si="1"/>
        <v>370.58825999999999</v>
      </c>
      <c r="J24">
        <f t="shared" si="2"/>
        <v>252</v>
      </c>
      <c r="K24" s="1">
        <f>SUM(I24:I27)/SUM(I24:J27)</f>
        <v>0.60790774308806794</v>
      </c>
      <c r="L24" s="1">
        <f>SUM(J24:J27)/SUM(I24:J27)</f>
        <v>0.392092256911932</v>
      </c>
    </row>
    <row r="25" spans="1:14" x14ac:dyDescent="0.25">
      <c r="A25">
        <v>10</v>
      </c>
      <c r="B25">
        <v>279.06975999999997</v>
      </c>
      <c r="C25">
        <v>684.98943999999995</v>
      </c>
      <c r="D25">
        <v>279.06975999999997</v>
      </c>
      <c r="E25">
        <f t="shared" si="3"/>
        <v>405.91967999999997</v>
      </c>
      <c r="F25">
        <v>10</v>
      </c>
      <c r="G25">
        <v>252</v>
      </c>
      <c r="H25">
        <v>641.64702999999997</v>
      </c>
      <c r="I25">
        <f t="shared" si="1"/>
        <v>389.64702999999997</v>
      </c>
      <c r="J25">
        <f t="shared" si="2"/>
        <v>252</v>
      </c>
      <c r="K25" s="1"/>
      <c r="L25" s="1"/>
    </row>
    <row r="26" spans="1:14" x14ac:dyDescent="0.25">
      <c r="A26">
        <v>11</v>
      </c>
      <c r="B26">
        <v>279.06975999999997</v>
      </c>
      <c r="C26">
        <v>684.98943999999995</v>
      </c>
      <c r="D26">
        <v>279.06975999999997</v>
      </c>
      <c r="E26">
        <f t="shared" si="3"/>
        <v>405.91967999999997</v>
      </c>
      <c r="F26">
        <v>11</v>
      </c>
      <c r="G26">
        <v>252</v>
      </c>
      <c r="H26">
        <v>639.52940000000001</v>
      </c>
      <c r="I26">
        <f t="shared" si="1"/>
        <v>387.52940000000001</v>
      </c>
      <c r="J26">
        <f t="shared" si="2"/>
        <v>252</v>
      </c>
      <c r="K26" s="1"/>
      <c r="L26" s="1"/>
    </row>
    <row r="27" spans="1:14" x14ac:dyDescent="0.25">
      <c r="A27">
        <v>12</v>
      </c>
      <c r="B27">
        <v>279.06975999999997</v>
      </c>
      <c r="C27">
        <v>731.50103999999999</v>
      </c>
      <c r="D27">
        <v>279.06975999999997</v>
      </c>
      <c r="E27">
        <f t="shared" si="3"/>
        <v>452.43128000000002</v>
      </c>
      <c r="F27">
        <v>12</v>
      </c>
      <c r="G27">
        <v>252</v>
      </c>
      <c r="H27">
        <v>667.05884000000003</v>
      </c>
      <c r="I27">
        <f t="shared" si="1"/>
        <v>415.05884000000003</v>
      </c>
      <c r="J27">
        <f t="shared" si="2"/>
        <v>252</v>
      </c>
      <c r="K27" s="1"/>
      <c r="L27" s="1"/>
    </row>
    <row r="28" spans="1:14" x14ac:dyDescent="0.25">
      <c r="A28">
        <v>13</v>
      </c>
      <c r="B28">
        <v>279.06975999999997</v>
      </c>
      <c r="C28">
        <v>731.50103999999999</v>
      </c>
      <c r="D28">
        <v>279.06975999999997</v>
      </c>
      <c r="E28">
        <f t="shared" si="3"/>
        <v>452.43128000000002</v>
      </c>
      <c r="F28">
        <v>13</v>
      </c>
      <c r="G28">
        <v>252</v>
      </c>
      <c r="H28">
        <v>667.05884000000003</v>
      </c>
      <c r="I28">
        <f t="shared" si="1"/>
        <v>415.05884000000003</v>
      </c>
      <c r="J28">
        <f t="shared" si="2"/>
        <v>252</v>
      </c>
      <c r="K28" s="1">
        <f>SUM(I28:I31)/SUM(I28:J31)</f>
        <v>0.62637363566051929</v>
      </c>
      <c r="L28" s="1">
        <f>SUM(J28:J31)/SUM(I28:J31)</f>
        <v>0.37362636433948077</v>
      </c>
    </row>
    <row r="29" spans="1:14" x14ac:dyDescent="0.25">
      <c r="A29">
        <v>14</v>
      </c>
      <c r="B29">
        <v>279.06975999999997</v>
      </c>
      <c r="C29">
        <v>731.50103999999999</v>
      </c>
      <c r="D29">
        <v>279.06975999999997</v>
      </c>
      <c r="E29">
        <f t="shared" si="3"/>
        <v>452.43128000000002</v>
      </c>
      <c r="F29">
        <v>14</v>
      </c>
      <c r="G29">
        <v>252</v>
      </c>
      <c r="H29">
        <v>667.05884000000003</v>
      </c>
      <c r="I29">
        <f t="shared" si="1"/>
        <v>415.05884000000003</v>
      </c>
      <c r="J29">
        <f t="shared" si="2"/>
        <v>252</v>
      </c>
      <c r="K29" s="1"/>
      <c r="L29" s="1"/>
    </row>
    <row r="30" spans="1:14" x14ac:dyDescent="0.25">
      <c r="A30">
        <v>15</v>
      </c>
      <c r="B30">
        <v>279.06975999999997</v>
      </c>
      <c r="C30">
        <v>731.50103999999999</v>
      </c>
      <c r="D30">
        <v>279.06975999999997</v>
      </c>
      <c r="E30">
        <f t="shared" si="3"/>
        <v>452.43128000000002</v>
      </c>
      <c r="F30">
        <v>15</v>
      </c>
      <c r="G30">
        <v>252</v>
      </c>
      <c r="H30">
        <v>667.05884000000003</v>
      </c>
      <c r="I30">
        <f t="shared" si="1"/>
        <v>415.05884000000003</v>
      </c>
      <c r="J30">
        <f t="shared" si="2"/>
        <v>252</v>
      </c>
      <c r="K30" s="1"/>
      <c r="L30" s="1"/>
    </row>
    <row r="31" spans="1:14" x14ac:dyDescent="0.25">
      <c r="A31">
        <v>16</v>
      </c>
      <c r="B31">
        <v>279.06975999999997</v>
      </c>
      <c r="C31">
        <v>758.98519999999996</v>
      </c>
      <c r="D31">
        <v>279.06975999999997</v>
      </c>
      <c r="E31">
        <f t="shared" si="3"/>
        <v>479.91543999999999</v>
      </c>
      <c r="F31">
        <v>16</v>
      </c>
      <c r="G31">
        <v>252</v>
      </c>
      <c r="H31">
        <v>696.70590000000004</v>
      </c>
      <c r="I31">
        <f t="shared" si="1"/>
        <v>444.70590000000004</v>
      </c>
      <c r="J31">
        <f t="shared" si="2"/>
        <v>252</v>
      </c>
      <c r="K31" s="1"/>
      <c r="L31" s="1"/>
    </row>
    <row r="32" spans="1:14" x14ac:dyDescent="0.25">
      <c r="A32">
        <v>17</v>
      </c>
      <c r="B32">
        <v>279.06975999999997</v>
      </c>
      <c r="C32">
        <v>758.98519999999996</v>
      </c>
      <c r="D32">
        <v>279.06975999999997</v>
      </c>
      <c r="E32">
        <f t="shared" si="3"/>
        <v>479.91543999999999</v>
      </c>
      <c r="F32">
        <v>17</v>
      </c>
      <c r="G32">
        <v>252</v>
      </c>
      <c r="H32">
        <v>703.05884000000003</v>
      </c>
      <c r="I32">
        <f t="shared" si="1"/>
        <v>451.05884000000003</v>
      </c>
      <c r="J32">
        <f t="shared" si="2"/>
        <v>252</v>
      </c>
      <c r="K32" s="1">
        <f>SUM(I32:I35)/SUM(I32:J35)</f>
        <v>0.67441860885764071</v>
      </c>
      <c r="L32" s="1">
        <f>SUM(J32:J35)/SUM(I32:J35)</f>
        <v>0.32558139114235929</v>
      </c>
    </row>
    <row r="33" spans="1:12" x14ac:dyDescent="0.25">
      <c r="A33">
        <v>18</v>
      </c>
      <c r="B33">
        <v>279.06975999999997</v>
      </c>
      <c r="C33">
        <v>758.98519999999996</v>
      </c>
      <c r="D33">
        <v>279.06975999999997</v>
      </c>
      <c r="E33">
        <f t="shared" si="3"/>
        <v>479.91543999999999</v>
      </c>
      <c r="F33">
        <v>18</v>
      </c>
      <c r="G33">
        <v>252</v>
      </c>
      <c r="H33">
        <v>696.70590000000004</v>
      </c>
      <c r="I33">
        <f t="shared" si="1"/>
        <v>444.70590000000004</v>
      </c>
      <c r="J33">
        <f t="shared" si="2"/>
        <v>252</v>
      </c>
      <c r="K33" s="1"/>
      <c r="L33" s="1"/>
    </row>
    <row r="34" spans="1:12" x14ac:dyDescent="0.25">
      <c r="A34">
        <v>19</v>
      </c>
      <c r="B34">
        <v>279.06975999999997</v>
      </c>
      <c r="C34">
        <v>936.57510000000002</v>
      </c>
      <c r="D34">
        <v>279.06975999999997</v>
      </c>
      <c r="E34">
        <f t="shared" si="3"/>
        <v>657.50534000000005</v>
      </c>
      <c r="F34">
        <v>19</v>
      </c>
      <c r="G34">
        <v>252</v>
      </c>
      <c r="H34">
        <v>872.47059999999999</v>
      </c>
      <c r="I34">
        <f t="shared" si="1"/>
        <v>620.47059999999999</v>
      </c>
      <c r="J34">
        <f t="shared" si="2"/>
        <v>252</v>
      </c>
      <c r="K34" s="1"/>
      <c r="L34" s="1"/>
    </row>
    <row r="35" spans="1:12" x14ac:dyDescent="0.25">
      <c r="A35">
        <v>20</v>
      </c>
      <c r="B35">
        <v>279.06975999999997</v>
      </c>
      <c r="C35">
        <v>887.94929999999999</v>
      </c>
      <c r="D35">
        <v>279.06975999999997</v>
      </c>
      <c r="E35">
        <f t="shared" si="3"/>
        <v>608.87954000000002</v>
      </c>
      <c r="F35">
        <v>20</v>
      </c>
      <c r="G35">
        <v>252</v>
      </c>
      <c r="H35">
        <v>823.76469999999995</v>
      </c>
      <c r="I35">
        <f t="shared" si="1"/>
        <v>571.76469999999995</v>
      </c>
      <c r="J35">
        <f t="shared" si="2"/>
        <v>252</v>
      </c>
      <c r="K35" s="1"/>
      <c r="L35" s="1"/>
    </row>
    <row r="36" spans="1:12" x14ac:dyDescent="0.25">
      <c r="A36">
        <v>21</v>
      </c>
      <c r="B36">
        <v>279.06975999999997</v>
      </c>
      <c r="C36">
        <v>887.94929999999999</v>
      </c>
      <c r="D36">
        <v>279.06975999999997</v>
      </c>
      <c r="E36">
        <f t="shared" si="3"/>
        <v>608.87954000000002</v>
      </c>
      <c r="F36">
        <v>21</v>
      </c>
      <c r="G36">
        <v>252</v>
      </c>
      <c r="H36">
        <v>823.76469999999995</v>
      </c>
      <c r="I36">
        <f t="shared" si="1"/>
        <v>571.76469999999995</v>
      </c>
      <c r="J36">
        <f t="shared" si="2"/>
        <v>252</v>
      </c>
      <c r="K36" s="1">
        <f>(SUM(I36:I39)+I15)/(SUM(I36:J39)+I15+J15)</f>
        <v>0.66526019939055159</v>
      </c>
      <c r="L36" s="1">
        <f>(SUM(J36:J39)+J15)/(SUM(I36:J39)+J15+I15)</f>
        <v>0.33473980060944825</v>
      </c>
    </row>
    <row r="37" spans="1:12" x14ac:dyDescent="0.25">
      <c r="A37">
        <v>22</v>
      </c>
      <c r="B37">
        <v>279.06975999999997</v>
      </c>
      <c r="C37">
        <v>824.52430000000004</v>
      </c>
      <c r="D37">
        <v>279.06975999999997</v>
      </c>
      <c r="E37">
        <f t="shared" si="3"/>
        <v>545.45454000000007</v>
      </c>
      <c r="F37">
        <v>22</v>
      </c>
      <c r="G37">
        <v>252</v>
      </c>
      <c r="H37">
        <v>760.23530000000005</v>
      </c>
      <c r="I37">
        <f t="shared" si="1"/>
        <v>508.23530000000005</v>
      </c>
      <c r="J37">
        <f t="shared" si="2"/>
        <v>252</v>
      </c>
    </row>
    <row r="38" spans="1:12" x14ac:dyDescent="0.25">
      <c r="A38">
        <v>23</v>
      </c>
      <c r="B38">
        <v>279.06975999999997</v>
      </c>
      <c r="C38">
        <v>824.52430000000004</v>
      </c>
      <c r="D38">
        <v>279.06975999999997</v>
      </c>
      <c r="E38">
        <f t="shared" si="3"/>
        <v>545.45454000000007</v>
      </c>
      <c r="F38">
        <v>23</v>
      </c>
      <c r="G38">
        <v>252</v>
      </c>
      <c r="H38">
        <v>760.23530000000005</v>
      </c>
      <c r="I38">
        <f t="shared" si="1"/>
        <v>508.23530000000005</v>
      </c>
      <c r="J38">
        <f t="shared" si="2"/>
        <v>252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214F-11E4-48D0-977C-52FEC44210B7}">
  <dimension ref="A1:K35"/>
  <sheetViews>
    <sheetView zoomScale="80" zoomScaleNormal="80" workbookViewId="0">
      <selection activeCell="C3" sqref="C3:H4"/>
    </sheetView>
  </sheetViews>
  <sheetFormatPr defaultRowHeight="15" x14ac:dyDescent="0.25"/>
  <cols>
    <col min="1" max="1" width="28.85546875" customWidth="1"/>
    <col min="2" max="2" width="17.140625" customWidth="1"/>
  </cols>
  <sheetData>
    <row r="1" spans="1:11" x14ac:dyDescent="0.25">
      <c r="A1" s="1" t="s">
        <v>0</v>
      </c>
      <c r="B1" s="1" t="s">
        <v>1</v>
      </c>
      <c r="C1" s="1"/>
      <c r="D1" s="1"/>
      <c r="E1" s="1" t="s">
        <v>41</v>
      </c>
      <c r="F1" s="1"/>
      <c r="G1" s="1"/>
      <c r="H1" s="1"/>
      <c r="I1" s="1"/>
      <c r="K1" t="s">
        <v>45</v>
      </c>
    </row>
    <row r="2" spans="1:11" x14ac:dyDescent="0.25">
      <c r="A2" s="1" t="s">
        <v>20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11" x14ac:dyDescent="0.25">
      <c r="A3" s="1" t="s">
        <v>20</v>
      </c>
      <c r="B3" s="1" t="s">
        <v>10</v>
      </c>
      <c r="C3" s="3">
        <v>0.38777846294274676</v>
      </c>
      <c r="D3" s="3">
        <v>0.66653548249508054</v>
      </c>
      <c r="E3" s="3">
        <v>0.66653548249508054</v>
      </c>
      <c r="F3" s="3">
        <v>0.56780974954339303</v>
      </c>
      <c r="G3" s="3">
        <v>0.56780974954339303</v>
      </c>
      <c r="H3" s="3">
        <v>0.38777846294274676</v>
      </c>
      <c r="I3" s="1"/>
    </row>
    <row r="4" spans="1:11" x14ac:dyDescent="0.25">
      <c r="A4" s="1" t="s">
        <v>20</v>
      </c>
      <c r="B4" s="1" t="s">
        <v>11</v>
      </c>
      <c r="C4" s="3">
        <v>0.61222153705725335</v>
      </c>
      <c r="D4" s="3">
        <v>0.3334645175049194</v>
      </c>
      <c r="E4" s="3">
        <v>0.3334645175049194</v>
      </c>
      <c r="F4" s="3">
        <v>0.43219025045660692</v>
      </c>
      <c r="G4" s="3">
        <v>0.43219025045660692</v>
      </c>
      <c r="H4" s="3">
        <v>0.61222153705725335</v>
      </c>
      <c r="I4" s="1"/>
    </row>
    <row r="5" spans="1:11" x14ac:dyDescent="0.25">
      <c r="A5" s="1" t="s">
        <v>20</v>
      </c>
      <c r="B5" s="1" t="s">
        <v>12</v>
      </c>
      <c r="C5" s="4">
        <f t="shared" ref="C5:H5" si="0">C3+C4</f>
        <v>1</v>
      </c>
      <c r="D5" s="4">
        <f t="shared" si="0"/>
        <v>1</v>
      </c>
      <c r="E5" s="4">
        <f t="shared" si="0"/>
        <v>1</v>
      </c>
      <c r="F5" s="4">
        <f t="shared" si="0"/>
        <v>1</v>
      </c>
      <c r="G5" s="4">
        <f t="shared" si="0"/>
        <v>1</v>
      </c>
      <c r="H5" s="4">
        <f t="shared" si="0"/>
        <v>1</v>
      </c>
      <c r="I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</row>
    <row r="7" spans="1:11" x14ac:dyDescent="0.25">
      <c r="A7" s="1" t="s">
        <v>13</v>
      </c>
      <c r="B7" s="1" t="s">
        <v>1</v>
      </c>
      <c r="C7" s="1"/>
      <c r="D7" s="1"/>
      <c r="E7" s="1"/>
      <c r="F7" s="1"/>
      <c r="G7" s="1"/>
      <c r="H7" s="1"/>
      <c r="I7" s="1"/>
    </row>
    <row r="8" spans="1:11" x14ac:dyDescent="0.25">
      <c r="A8" s="1" t="s">
        <v>20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1"/>
    </row>
    <row r="9" spans="1:11" x14ac:dyDescent="0.25">
      <c r="A9" s="1" t="s">
        <v>20</v>
      </c>
      <c r="B9" s="1" t="s">
        <v>10</v>
      </c>
      <c r="C9" s="1"/>
      <c r="D9" s="1"/>
      <c r="E9" s="1"/>
      <c r="F9" s="1"/>
      <c r="G9" s="1"/>
      <c r="H9" s="1"/>
      <c r="I9" s="1"/>
    </row>
    <row r="10" spans="1:11" x14ac:dyDescent="0.25">
      <c r="A10" s="1" t="s">
        <v>20</v>
      </c>
      <c r="B10" s="1" t="s">
        <v>11</v>
      </c>
      <c r="C10" s="1"/>
      <c r="D10" s="1"/>
      <c r="E10" s="1"/>
      <c r="F10" s="1"/>
      <c r="G10" s="1"/>
      <c r="H10" s="1"/>
      <c r="I10" s="1"/>
    </row>
    <row r="11" spans="1:11" x14ac:dyDescent="0.25">
      <c r="A11" s="1" t="s">
        <v>20</v>
      </c>
      <c r="B11" s="1" t="s">
        <v>12</v>
      </c>
      <c r="C11" s="1"/>
      <c r="D11" s="1"/>
      <c r="E11" s="1"/>
      <c r="F11" s="1"/>
      <c r="G11" s="1"/>
      <c r="H11" s="1"/>
      <c r="I11" s="1"/>
    </row>
    <row r="14" spans="1:11" x14ac:dyDescent="0.25">
      <c r="A14" s="1" t="s">
        <v>0</v>
      </c>
      <c r="B14" s="1" t="s">
        <v>1</v>
      </c>
      <c r="C14" s="1"/>
      <c r="D14" s="1"/>
      <c r="E14" s="1" t="s">
        <v>42</v>
      </c>
      <c r="F14" s="1"/>
      <c r="G14" s="1"/>
      <c r="H14" s="1"/>
    </row>
    <row r="15" spans="1:11" x14ac:dyDescent="0.25">
      <c r="A15" s="1" t="s">
        <v>20</v>
      </c>
      <c r="B15" s="1" t="s">
        <v>9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</row>
    <row r="16" spans="1:11" x14ac:dyDescent="0.25">
      <c r="A16" s="1" t="s">
        <v>20</v>
      </c>
      <c r="B16" s="1" t="s">
        <v>10</v>
      </c>
      <c r="C16" s="3">
        <v>0.71478864749460724</v>
      </c>
      <c r="D16" s="3">
        <v>0.76295842404446268</v>
      </c>
      <c r="E16" s="3">
        <v>0.76295842404446268</v>
      </c>
      <c r="F16" s="3">
        <v>0.69454474005221123</v>
      </c>
      <c r="G16" s="3">
        <v>0.69454474005221123</v>
      </c>
      <c r="H16" s="3">
        <v>0.71478864749460724</v>
      </c>
    </row>
    <row r="17" spans="1:9" x14ac:dyDescent="0.25">
      <c r="A17" s="1" t="s">
        <v>20</v>
      </c>
      <c r="B17" s="1" t="s">
        <v>11</v>
      </c>
      <c r="C17" s="3">
        <v>0.2852113525053927</v>
      </c>
      <c r="D17" s="3">
        <v>0.23704157595553732</v>
      </c>
      <c r="E17" s="3">
        <v>0.23704157595553732</v>
      </c>
      <c r="F17" s="3">
        <v>0.30545525994778877</v>
      </c>
      <c r="G17" s="3">
        <v>0.30545525994778877</v>
      </c>
      <c r="H17" s="3">
        <v>0.2852113525053927</v>
      </c>
    </row>
    <row r="18" spans="1:9" x14ac:dyDescent="0.25">
      <c r="A18" s="1" t="s">
        <v>20</v>
      </c>
      <c r="B18" s="1" t="s">
        <v>12</v>
      </c>
      <c r="C18" s="4">
        <f t="shared" ref="C18:H18" si="1">C16+C17</f>
        <v>1</v>
      </c>
      <c r="D18" s="4">
        <f t="shared" si="1"/>
        <v>1</v>
      </c>
      <c r="E18" s="4">
        <f t="shared" si="1"/>
        <v>1</v>
      </c>
      <c r="F18" s="4">
        <f t="shared" si="1"/>
        <v>1</v>
      </c>
      <c r="G18" s="4">
        <f t="shared" si="1"/>
        <v>1</v>
      </c>
      <c r="H18" s="4">
        <f t="shared" si="1"/>
        <v>1</v>
      </c>
    </row>
    <row r="19" spans="1:9" x14ac:dyDescent="0.25">
      <c r="A19" s="1"/>
      <c r="B19" s="1"/>
      <c r="C19" s="1"/>
      <c r="D19" s="1"/>
      <c r="E19" s="1"/>
      <c r="F19" s="1"/>
      <c r="G19" s="1"/>
      <c r="H19" s="1"/>
    </row>
    <row r="20" spans="1:9" x14ac:dyDescent="0.25">
      <c r="A20" s="1" t="s">
        <v>13</v>
      </c>
      <c r="B20" s="1" t="s">
        <v>1</v>
      </c>
      <c r="C20" s="1"/>
      <c r="D20" s="1"/>
      <c r="E20" s="1" t="s">
        <v>42</v>
      </c>
      <c r="F20" s="1"/>
      <c r="G20" s="1"/>
      <c r="H20" s="1"/>
    </row>
    <row r="21" spans="1:9" x14ac:dyDescent="0.25">
      <c r="A21" s="1" t="s">
        <v>20</v>
      </c>
      <c r="B21" s="1" t="s">
        <v>9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H21" s="2" t="s">
        <v>8</v>
      </c>
    </row>
    <row r="22" spans="1:9" x14ac:dyDescent="0.25">
      <c r="A22" s="1" t="s">
        <v>20</v>
      </c>
      <c r="B22" s="1" t="s">
        <v>10</v>
      </c>
      <c r="C22" s="1"/>
      <c r="D22" s="1"/>
      <c r="E22" s="1"/>
      <c r="F22" s="1"/>
      <c r="G22" s="1"/>
      <c r="H22" s="1"/>
    </row>
    <row r="23" spans="1:9" x14ac:dyDescent="0.25">
      <c r="A23" s="1" t="s">
        <v>20</v>
      </c>
      <c r="B23" s="1" t="s">
        <v>11</v>
      </c>
      <c r="C23" s="1"/>
      <c r="D23" s="1"/>
      <c r="E23" s="1"/>
      <c r="F23" s="1"/>
      <c r="G23" s="1"/>
      <c r="H23" s="1"/>
    </row>
    <row r="24" spans="1:9" x14ac:dyDescent="0.25">
      <c r="A24" s="1" t="s">
        <v>20</v>
      </c>
      <c r="B24" s="1" t="s">
        <v>12</v>
      </c>
      <c r="C24" s="1"/>
      <c r="D24" s="1"/>
      <c r="E24" s="1"/>
      <c r="F24" s="1"/>
      <c r="G24" s="1"/>
      <c r="H24" s="1"/>
    </row>
    <row r="26" spans="1:9" x14ac:dyDescent="0.25">
      <c r="A26" s="1" t="s">
        <v>43</v>
      </c>
      <c r="B26" s="1" t="s">
        <v>35</v>
      </c>
      <c r="C26" t="s">
        <v>40</v>
      </c>
      <c r="D26" s="1" t="s">
        <v>35</v>
      </c>
      <c r="E26" t="s">
        <v>27</v>
      </c>
      <c r="F26" s="1" t="s">
        <v>35</v>
      </c>
      <c r="G26" t="s">
        <v>27</v>
      </c>
      <c r="H26" t="s">
        <v>35</v>
      </c>
      <c r="I26" t="s">
        <v>27</v>
      </c>
    </row>
    <row r="27" spans="1:9" x14ac:dyDescent="0.25">
      <c r="A27" s="1" t="s">
        <v>47</v>
      </c>
      <c r="B27">
        <v>11.017115</v>
      </c>
      <c r="C27">
        <v>16.528925000000001</v>
      </c>
      <c r="D27">
        <f>B27</f>
        <v>11.017115</v>
      </c>
      <c r="E27">
        <f>C27-B27</f>
        <v>5.5118100000000005</v>
      </c>
      <c r="F27">
        <f>D27/(D27+E27)</f>
        <v>0.66653548249508054</v>
      </c>
      <c r="G27">
        <f>E27/(E27+D27)</f>
        <v>0.3334645175049194</v>
      </c>
      <c r="H27">
        <v>0.66653548249508054</v>
      </c>
      <c r="I27">
        <v>0.3334645175049194</v>
      </c>
    </row>
    <row r="28" spans="1:9" x14ac:dyDescent="0.25">
      <c r="A28" s="1" t="s">
        <v>48</v>
      </c>
      <c r="B28">
        <v>11.793127999999999</v>
      </c>
      <c r="C28">
        <v>20.769506</v>
      </c>
      <c r="D28">
        <f>B28</f>
        <v>11.793127999999999</v>
      </c>
      <c r="E28">
        <f>C28-B28</f>
        <v>8.9763780000000004</v>
      </c>
      <c r="F28">
        <f>D28/(D28+E28)</f>
        <v>0.56780974954339303</v>
      </c>
      <c r="G28">
        <f>E28/(E28+D28)</f>
        <v>0.43219025045660692</v>
      </c>
      <c r="H28">
        <v>0.56780974954339303</v>
      </c>
      <c r="I28">
        <v>0.43219025045660692</v>
      </c>
    </row>
    <row r="29" spans="1:9" x14ac:dyDescent="0.25">
      <c r="A29" s="1" t="s">
        <v>46</v>
      </c>
      <c r="B29">
        <v>12.568166</v>
      </c>
      <c r="C29">
        <v>32.410685999999998</v>
      </c>
      <c r="D29">
        <f>B29</f>
        <v>12.568166</v>
      </c>
      <c r="E29">
        <f>C29-B29</f>
        <v>19.84252</v>
      </c>
      <c r="F29">
        <f>D29/(D29+E29)</f>
        <v>0.38777846294274676</v>
      </c>
      <c r="G29">
        <f>E29/(E29+D29)</f>
        <v>0.61222153705725335</v>
      </c>
      <c r="H29">
        <v>0.38777846294274676</v>
      </c>
      <c r="I29">
        <v>0.61222153705725335</v>
      </c>
    </row>
    <row r="32" spans="1:9" x14ac:dyDescent="0.25">
      <c r="A32" t="s">
        <v>44</v>
      </c>
      <c r="B32" s="1" t="s">
        <v>35</v>
      </c>
      <c r="C32" t="s">
        <v>40</v>
      </c>
      <c r="D32" s="1" t="s">
        <v>35</v>
      </c>
      <c r="E32" t="s">
        <v>27</v>
      </c>
    </row>
    <row r="33" spans="1:9" x14ac:dyDescent="0.25">
      <c r="A33" s="1" t="s">
        <v>47</v>
      </c>
      <c r="B33">
        <v>28.891998000000001</v>
      </c>
      <c r="C33">
        <v>37.868378</v>
      </c>
      <c r="D33">
        <f>B33</f>
        <v>28.891998000000001</v>
      </c>
      <c r="E33">
        <f>C33-B33</f>
        <v>8.9763799999999989</v>
      </c>
      <c r="F33">
        <f>D33/(D33+E33)</f>
        <v>0.76295842404446268</v>
      </c>
      <c r="G33">
        <f>E33/(E33+D33)</f>
        <v>0.23704157595553732</v>
      </c>
      <c r="H33">
        <v>0.76295842404446268</v>
      </c>
      <c r="I33">
        <v>0.23704157595553732</v>
      </c>
    </row>
    <row r="34" spans="1:9" x14ac:dyDescent="0.25">
      <c r="A34" s="1" t="s">
        <v>48</v>
      </c>
      <c r="B34">
        <v>35.807899999999997</v>
      </c>
      <c r="C34">
        <v>51.555929999999996</v>
      </c>
      <c r="D34">
        <f>B34</f>
        <v>35.807899999999997</v>
      </c>
      <c r="E34">
        <f>C34-B34</f>
        <v>15.74803</v>
      </c>
      <c r="F34">
        <f>D34/(D34+E34)</f>
        <v>0.69454474005221123</v>
      </c>
      <c r="G34">
        <f>E34/(E34+D34)</f>
        <v>0.30545525994778877</v>
      </c>
      <c r="H34">
        <v>0.69454474005221123</v>
      </c>
      <c r="I34">
        <v>0.30545525994778877</v>
      </c>
    </row>
    <row r="35" spans="1:9" x14ac:dyDescent="0.25">
      <c r="A35" s="1" t="s">
        <v>46</v>
      </c>
      <c r="B35">
        <v>51.701045999999998</v>
      </c>
      <c r="C35">
        <v>72.330535999999995</v>
      </c>
      <c r="D35">
        <f>B35</f>
        <v>51.701045999999998</v>
      </c>
      <c r="E35">
        <f>C35-B35</f>
        <v>20.629489999999997</v>
      </c>
      <c r="F35">
        <f>D35/(D35+E35)</f>
        <v>0.71478864749460724</v>
      </c>
      <c r="G35">
        <f>E35/(E35+D35)</f>
        <v>0.2852113525053927</v>
      </c>
      <c r="H35">
        <v>0.71478864749460724</v>
      </c>
      <c r="I35">
        <v>0.2852113525053927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4CEB-115E-4B08-9B7B-F31EB4553648}">
  <dimension ref="A1:J68"/>
  <sheetViews>
    <sheetView workbookViewId="0">
      <selection activeCell="C3" sqref="C3:H4"/>
    </sheetView>
  </sheetViews>
  <sheetFormatPr defaultRowHeight="15" x14ac:dyDescent="0.25"/>
  <cols>
    <col min="2" max="2" width="15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t="s">
        <v>68</v>
      </c>
    </row>
    <row r="2" spans="1:10" x14ac:dyDescent="0.25">
      <c r="A2" s="1" t="s">
        <v>21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10" x14ac:dyDescent="0.25">
      <c r="A3" s="1" t="s">
        <v>21</v>
      </c>
      <c r="B3" s="1" t="s">
        <v>10</v>
      </c>
      <c r="C3" s="4">
        <v>0.44603164138388962</v>
      </c>
      <c r="D3" s="4">
        <v>0.40597755827514131</v>
      </c>
      <c r="E3" s="4">
        <v>0.38158909551228948</v>
      </c>
      <c r="F3" s="4">
        <v>0.45039209202269215</v>
      </c>
      <c r="G3" s="4">
        <v>0.51951265938768287</v>
      </c>
      <c r="H3" s="4">
        <v>0.49390876228380265</v>
      </c>
      <c r="I3" s="1"/>
    </row>
    <row r="4" spans="1:10" x14ac:dyDescent="0.25">
      <c r="A4" s="1" t="s">
        <v>21</v>
      </c>
      <c r="B4" s="1" t="s">
        <v>11</v>
      </c>
      <c r="C4" s="4">
        <v>0.55396835861611038</v>
      </c>
      <c r="D4" s="4">
        <v>0.59402244172485874</v>
      </c>
      <c r="E4" s="4">
        <v>0.61841090448771052</v>
      </c>
      <c r="F4" s="4">
        <v>0.54960790797730774</v>
      </c>
      <c r="G4" s="4">
        <v>0.48048734061231729</v>
      </c>
      <c r="H4" s="4">
        <v>0.50609123771619735</v>
      </c>
      <c r="I4" s="1"/>
    </row>
    <row r="5" spans="1:10" x14ac:dyDescent="0.25">
      <c r="A5" s="1" t="s">
        <v>21</v>
      </c>
      <c r="B5" s="1" t="s">
        <v>12</v>
      </c>
      <c r="C5" s="4">
        <f t="shared" ref="C5:H5" si="0">SUM(C3:C4)</f>
        <v>1</v>
      </c>
      <c r="D5" s="4">
        <f t="shared" si="0"/>
        <v>1</v>
      </c>
      <c r="E5" s="4">
        <f t="shared" si="0"/>
        <v>1</v>
      </c>
      <c r="F5" s="4">
        <f t="shared" si="0"/>
        <v>0.99999999999999989</v>
      </c>
      <c r="G5" s="4">
        <f t="shared" si="0"/>
        <v>1.0000000000000002</v>
      </c>
      <c r="H5" s="4">
        <f t="shared" si="0"/>
        <v>1</v>
      </c>
      <c r="I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x14ac:dyDescent="0.25">
      <c r="A7" s="1" t="s">
        <v>13</v>
      </c>
      <c r="B7" s="1" t="s">
        <v>1</v>
      </c>
      <c r="C7" s="1" t="s">
        <v>2</v>
      </c>
      <c r="D7" s="1"/>
      <c r="E7" s="1"/>
      <c r="F7" s="1"/>
      <c r="G7" s="1"/>
      <c r="H7" s="1"/>
      <c r="I7" s="1"/>
    </row>
    <row r="8" spans="1:10" x14ac:dyDescent="0.25">
      <c r="A8" s="1" t="s">
        <v>21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1"/>
    </row>
    <row r="9" spans="1:10" x14ac:dyDescent="0.25">
      <c r="A9" s="1" t="s">
        <v>21</v>
      </c>
      <c r="B9" s="1" t="s">
        <v>10</v>
      </c>
      <c r="C9" s="1"/>
      <c r="D9" s="1"/>
      <c r="E9" s="1"/>
      <c r="F9" s="1"/>
      <c r="G9" s="1"/>
      <c r="H9" s="1"/>
      <c r="I9" s="1"/>
    </row>
    <row r="10" spans="1:10" x14ac:dyDescent="0.25">
      <c r="A10" s="1" t="s">
        <v>21</v>
      </c>
      <c r="B10" s="1" t="s">
        <v>11</v>
      </c>
      <c r="C10" s="1"/>
      <c r="D10" s="1"/>
      <c r="E10" s="1"/>
      <c r="F10" s="1"/>
      <c r="G10" s="1"/>
      <c r="H10" s="1"/>
      <c r="I10" s="1"/>
    </row>
    <row r="11" spans="1:10" x14ac:dyDescent="0.25">
      <c r="A11" s="1" t="s">
        <v>21</v>
      </c>
      <c r="B11" s="1" t="s">
        <v>12</v>
      </c>
      <c r="C11" s="1"/>
      <c r="D11" s="1"/>
      <c r="E11" s="1"/>
      <c r="F11" s="1"/>
      <c r="G11" s="1"/>
      <c r="H11" s="1"/>
      <c r="I11" s="1"/>
    </row>
    <row r="14" spans="1:10" x14ac:dyDescent="0.25">
      <c r="B14" s="1" t="s">
        <v>37</v>
      </c>
      <c r="C14" t="s">
        <v>69</v>
      </c>
      <c r="D14" t="s">
        <v>70</v>
      </c>
      <c r="E14" t="s">
        <v>71</v>
      </c>
    </row>
    <row r="15" spans="1:10" x14ac:dyDescent="0.25">
      <c r="A15">
        <v>1</v>
      </c>
      <c r="B15">
        <v>0.66202700000000003</v>
      </c>
      <c r="C15">
        <v>5.7142856999999998E-2</v>
      </c>
      <c r="D15">
        <v>0.57664232999999998</v>
      </c>
      <c r="E15">
        <v>0.3812605</v>
      </c>
    </row>
    <row r="16" spans="1:10" x14ac:dyDescent="0.25">
      <c r="A16">
        <v>2</v>
      </c>
      <c r="B16">
        <v>0.49329644</v>
      </c>
      <c r="C16">
        <v>5.7142856999999998E-2</v>
      </c>
      <c r="D16">
        <v>0.54014600000000002</v>
      </c>
      <c r="E16">
        <v>0.40145283999999998</v>
      </c>
    </row>
    <row r="17" spans="1:5" x14ac:dyDescent="0.25">
      <c r="A17">
        <v>3</v>
      </c>
      <c r="B17">
        <f>(B16+B18)/2</f>
        <v>0.44417848999999998</v>
      </c>
      <c r="C17">
        <v>5.7142856999999998E-2</v>
      </c>
      <c r="D17">
        <v>0.51824820000000005</v>
      </c>
      <c r="E17">
        <v>0.40022823000000002</v>
      </c>
    </row>
    <row r="18" spans="1:5" x14ac:dyDescent="0.25">
      <c r="A18">
        <v>4</v>
      </c>
      <c r="B18">
        <v>0.39506054000000002</v>
      </c>
      <c r="C18">
        <v>5.7142856999999998E-2</v>
      </c>
      <c r="D18">
        <v>0.51824820000000005</v>
      </c>
      <c r="E18">
        <v>0.39878093999999997</v>
      </c>
    </row>
    <row r="19" spans="1:5" x14ac:dyDescent="0.25">
      <c r="A19">
        <v>5</v>
      </c>
      <c r="B19">
        <v>0.37429264000000001</v>
      </c>
      <c r="C19">
        <v>5.7142856999999998E-2</v>
      </c>
      <c r="D19">
        <v>0.48175182999999999</v>
      </c>
      <c r="E19">
        <v>0.39755633000000001</v>
      </c>
    </row>
    <row r="20" spans="1:5" x14ac:dyDescent="0.25">
      <c r="A20">
        <v>6</v>
      </c>
      <c r="B20">
        <v>0.37472156000000001</v>
      </c>
      <c r="C20">
        <v>5.7142856999999998E-2</v>
      </c>
      <c r="D20">
        <v>0.48905110000000002</v>
      </c>
      <c r="E20">
        <v>0.46080517999999998</v>
      </c>
    </row>
    <row r="21" spans="1:5" x14ac:dyDescent="0.25">
      <c r="A21">
        <v>7</v>
      </c>
      <c r="B21">
        <v>0.45959183999999997</v>
      </c>
      <c r="C21">
        <v>0.21428572000000001</v>
      </c>
      <c r="D21">
        <v>0.57664232999999998</v>
      </c>
      <c r="E21">
        <v>0.58913979999999999</v>
      </c>
    </row>
    <row r="22" spans="1:5" x14ac:dyDescent="0.25">
      <c r="A22">
        <v>8</v>
      </c>
      <c r="B22">
        <f>(B21+B23)/2</f>
        <v>0.50554827000000002</v>
      </c>
      <c r="C22">
        <v>0.52857140000000002</v>
      </c>
      <c r="D22">
        <v>0.70802920000000003</v>
      </c>
      <c r="E22">
        <v>0.73922544999999995</v>
      </c>
    </row>
    <row r="23" spans="1:5" x14ac:dyDescent="0.25">
      <c r="A23">
        <v>9</v>
      </c>
      <c r="B23">
        <v>0.55150469999999996</v>
      </c>
      <c r="C23">
        <v>0.80714284999999997</v>
      </c>
      <c r="D23">
        <v>0.86131389999999997</v>
      </c>
      <c r="E23">
        <v>0.86800540000000004</v>
      </c>
    </row>
    <row r="24" spans="1:5" x14ac:dyDescent="0.25">
      <c r="A24">
        <v>10</v>
      </c>
      <c r="B24">
        <v>0.58720165000000002</v>
      </c>
      <c r="C24">
        <f>(C23+C25)/2</f>
        <v>0.85714287499999997</v>
      </c>
      <c r="D24">
        <v>0.8978102</v>
      </c>
      <c r="E24">
        <v>0.89578199999999997</v>
      </c>
    </row>
    <row r="25" spans="1:5" x14ac:dyDescent="0.25">
      <c r="A25">
        <v>11</v>
      </c>
      <c r="B25">
        <v>0.64397097000000003</v>
      </c>
      <c r="C25">
        <v>0.90714289999999997</v>
      </c>
      <c r="D25">
        <v>0.86861310000000003</v>
      </c>
      <c r="E25">
        <v>0.89483570000000001</v>
      </c>
    </row>
    <row r="26" spans="1:5" x14ac:dyDescent="0.25">
      <c r="A26">
        <v>12</v>
      </c>
      <c r="B26">
        <v>0.64438605000000004</v>
      </c>
      <c r="C26">
        <v>0.8142857</v>
      </c>
      <c r="D26">
        <f>(D25+D27)/2</f>
        <v>0.86861310000000003</v>
      </c>
      <c r="E26">
        <v>0.89338845</v>
      </c>
    </row>
    <row r="27" spans="1:5" x14ac:dyDescent="0.25">
      <c r="A27">
        <v>13</v>
      </c>
      <c r="B27">
        <f>(B26+B28)/2</f>
        <v>0.65866482500000001</v>
      </c>
      <c r="C27">
        <v>0.74285716000000002</v>
      </c>
      <c r="D27">
        <v>0.86861310000000003</v>
      </c>
      <c r="E27">
        <v>0.89216379999999995</v>
      </c>
    </row>
    <row r="28" spans="1:5" x14ac:dyDescent="0.25">
      <c r="A28">
        <v>14</v>
      </c>
      <c r="B28">
        <v>0.67294359999999998</v>
      </c>
      <c r="C28">
        <v>0.74285716000000002</v>
      </c>
      <c r="D28">
        <v>0.8394161</v>
      </c>
      <c r="E28">
        <v>0.89071655000000005</v>
      </c>
    </row>
    <row r="29" spans="1:5" x14ac:dyDescent="0.25">
      <c r="A29">
        <v>15</v>
      </c>
      <c r="B29">
        <v>0.73672780000000004</v>
      </c>
      <c r="C29">
        <v>0.65714289999999997</v>
      </c>
      <c r="D29">
        <v>0.80291970000000001</v>
      </c>
      <c r="E29">
        <v>0.86813059999999997</v>
      </c>
    </row>
    <row r="30" spans="1:5" x14ac:dyDescent="0.25">
      <c r="A30">
        <v>16</v>
      </c>
      <c r="B30">
        <v>0.73721205999999995</v>
      </c>
      <c r="C30">
        <v>0.5</v>
      </c>
      <c r="D30">
        <v>0.74452554999999998</v>
      </c>
      <c r="E30">
        <v>0.86690604999999998</v>
      </c>
    </row>
    <row r="31" spans="1:5" x14ac:dyDescent="0.25">
      <c r="A31">
        <v>17</v>
      </c>
      <c r="B31">
        <v>0.82913870000000001</v>
      </c>
      <c r="C31">
        <v>0.25</v>
      </c>
      <c r="D31">
        <v>0.70802920000000003</v>
      </c>
      <c r="E31">
        <v>0.86568140000000005</v>
      </c>
    </row>
    <row r="32" spans="1:5" x14ac:dyDescent="0.25">
      <c r="A32">
        <v>18</v>
      </c>
      <c r="B32">
        <v>0.92123140000000003</v>
      </c>
      <c r="C32">
        <v>0.25</v>
      </c>
      <c r="D32">
        <v>0.70802920000000003</v>
      </c>
      <c r="E32">
        <v>0.86423415000000003</v>
      </c>
    </row>
    <row r="33" spans="1:7" x14ac:dyDescent="0.25">
      <c r="A33">
        <v>19</v>
      </c>
      <c r="B33">
        <f>(B32+B34)/2</f>
        <v>0.92134902500000004</v>
      </c>
      <c r="C33">
        <f>(C32+C34)/2</f>
        <v>0.25</v>
      </c>
      <c r="D33">
        <v>0.70802920000000003</v>
      </c>
      <c r="E33">
        <v>0.86250853999999999</v>
      </c>
    </row>
    <row r="34" spans="1:7" x14ac:dyDescent="0.25">
      <c r="A34">
        <v>20</v>
      </c>
      <c r="B34">
        <v>0.92146665000000005</v>
      </c>
      <c r="C34">
        <v>0.25</v>
      </c>
      <c r="D34">
        <v>0.76642334000000001</v>
      </c>
      <c r="E34">
        <v>0.79625380000000001</v>
      </c>
    </row>
    <row r="35" spans="1:7" x14ac:dyDescent="0.25">
      <c r="A35">
        <v>21</v>
      </c>
      <c r="B35">
        <v>0.90071254999999995</v>
      </c>
      <c r="C35">
        <v>0.12857144000000001</v>
      </c>
      <c r="D35">
        <v>0.76642334000000001</v>
      </c>
      <c r="E35">
        <v>0.60846937000000001</v>
      </c>
    </row>
    <row r="36" spans="1:7" x14ac:dyDescent="0.25">
      <c r="A36">
        <v>22</v>
      </c>
      <c r="B36">
        <v>0.80946386000000004</v>
      </c>
      <c r="C36">
        <v>0.12857144000000001</v>
      </c>
      <c r="D36">
        <v>0.76642334000000001</v>
      </c>
      <c r="E36">
        <v>0.47779680000000002</v>
      </c>
    </row>
    <row r="37" spans="1:7" x14ac:dyDescent="0.25">
      <c r="A37">
        <v>23</v>
      </c>
      <c r="B37">
        <v>0.74637149999999997</v>
      </c>
      <c r="C37">
        <v>0.12857144000000001</v>
      </c>
      <c r="D37">
        <v>0.76642334000000001</v>
      </c>
      <c r="E37">
        <v>0.38281915</v>
      </c>
    </row>
    <row r="38" spans="1:7" x14ac:dyDescent="0.25">
      <c r="A38">
        <v>24</v>
      </c>
      <c r="B38">
        <v>0.6832376</v>
      </c>
      <c r="C38">
        <v>0.12857144000000001</v>
      </c>
      <c r="D38">
        <v>0.70802920000000003</v>
      </c>
      <c r="E38">
        <v>0.3815945</v>
      </c>
    </row>
    <row r="39" spans="1:7" x14ac:dyDescent="0.25">
      <c r="B39">
        <f>B42/G42</f>
        <v>0.25513905929572617</v>
      </c>
      <c r="C39">
        <f>C42/G42</f>
        <v>0.1789600939876313</v>
      </c>
      <c r="D39">
        <f>A42/G42</f>
        <v>0.40145102938238725</v>
      </c>
      <c r="E39">
        <f>(E42+F42+D42)/G42</f>
        <v>0.16444981733425545</v>
      </c>
      <c r="F39">
        <f>SUM(B39:E39)</f>
        <v>1.0000000000000002</v>
      </c>
    </row>
    <row r="41" spans="1:7" x14ac:dyDescent="0.25">
      <c r="A41" t="s">
        <v>27</v>
      </c>
      <c r="B41" t="s">
        <v>37</v>
      </c>
      <c r="C41" t="s">
        <v>30</v>
      </c>
      <c r="D41" t="s">
        <v>72</v>
      </c>
      <c r="E41" t="s">
        <v>73</v>
      </c>
      <c r="F41" t="s">
        <v>74</v>
      </c>
      <c r="G41" t="s">
        <v>75</v>
      </c>
    </row>
    <row r="42" spans="1:7" x14ac:dyDescent="0.25">
      <c r="A42">
        <v>42.084507000000002</v>
      </c>
      <c r="B42">
        <v>26.746479000000001</v>
      </c>
      <c r="C42">
        <v>18.760563000000001</v>
      </c>
      <c r="D42">
        <v>9.8873239999999996</v>
      </c>
      <c r="E42">
        <v>5.5774645999999999</v>
      </c>
      <c r="F42">
        <v>1.7746478000000001</v>
      </c>
      <c r="G42">
        <f>SUM(A42:F42)</f>
        <v>104.83098539999999</v>
      </c>
    </row>
    <row r="44" spans="1:7" x14ac:dyDescent="0.25">
      <c r="B44" t="s">
        <v>35</v>
      </c>
      <c r="C44" t="s">
        <v>27</v>
      </c>
      <c r="D44" t="s">
        <v>35</v>
      </c>
      <c r="E44" t="s">
        <v>27</v>
      </c>
      <c r="F44" t="s">
        <v>35</v>
      </c>
      <c r="G44" t="s">
        <v>27</v>
      </c>
    </row>
    <row r="45" spans="1:7" x14ac:dyDescent="0.25">
      <c r="A45">
        <v>1</v>
      </c>
      <c r="B45">
        <f>B15*$B$39+$E$39*E15</f>
        <v>0.23160716559013861</v>
      </c>
      <c r="C45">
        <f>C15*$C$39+$D$39*D15</f>
        <v>0.24171994802340002</v>
      </c>
      <c r="D45" s="1"/>
      <c r="E45" s="1"/>
      <c r="F45">
        <v>0.44603164138388962</v>
      </c>
      <c r="G45">
        <v>0.55396835861611038</v>
      </c>
    </row>
    <row r="46" spans="1:7" x14ac:dyDescent="0.25">
      <c r="A46">
        <v>2</v>
      </c>
      <c r="B46">
        <f t="shared" ref="B46:B68" si="1">B16*$B$39+$E$39*E16</f>
        <v>0.19187803586184871</v>
      </c>
      <c r="C46">
        <f t="shared" ref="C46:C68" si="2">C16*$C$39+$D$39*D16</f>
        <v>0.22706845877622073</v>
      </c>
      <c r="D46" s="1">
        <f>SUM(B46:B49)/SUM(B46:C49)</f>
        <v>0.44603164138388962</v>
      </c>
      <c r="E46" s="1">
        <f>SUM(C46:C49)/SUM(B46:C49)</f>
        <v>0.55396835861611038</v>
      </c>
      <c r="F46">
        <v>0.40597755827514131</v>
      </c>
      <c r="G46">
        <v>0.59402244172485874</v>
      </c>
    </row>
    <row r="47" spans="1:7" x14ac:dyDescent="0.25">
      <c r="A47">
        <v>3</v>
      </c>
      <c r="B47">
        <f t="shared" si="1"/>
        <v>0.1791447414135085</v>
      </c>
      <c r="C47">
        <f t="shared" si="2"/>
        <v>0.21827756442501112</v>
      </c>
      <c r="D47" s="1"/>
      <c r="E47" s="1"/>
      <c r="F47">
        <v>0.38158909551228948</v>
      </c>
      <c r="G47">
        <v>0.61841090448771052</v>
      </c>
    </row>
    <row r="48" spans="1:7" x14ac:dyDescent="0.25">
      <c r="A48">
        <v>4</v>
      </c>
      <c r="B48">
        <f t="shared" si="1"/>
        <v>0.16637482727984426</v>
      </c>
      <c r="C48">
        <f t="shared" si="2"/>
        <v>0.21827756442501112</v>
      </c>
      <c r="D48" s="1"/>
      <c r="E48" s="1"/>
      <c r="F48">
        <v>0.45039209202269215</v>
      </c>
      <c r="G48">
        <v>0.54960790797730774</v>
      </c>
    </row>
    <row r="49" spans="1:7" x14ac:dyDescent="0.25">
      <c r="A49">
        <v>5</v>
      </c>
      <c r="B49">
        <f t="shared" si="1"/>
        <v>0.16087473791949086</v>
      </c>
      <c r="C49">
        <f t="shared" si="2"/>
        <v>0.20362605911979062</v>
      </c>
      <c r="D49" s="1"/>
      <c r="E49" s="1"/>
      <c r="F49">
        <v>0.51951265938768287</v>
      </c>
      <c r="G49">
        <v>0.48048734061231729</v>
      </c>
    </row>
    <row r="50" spans="1:7" x14ac:dyDescent="0.25">
      <c r="A50">
        <v>6</v>
      </c>
      <c r="B50">
        <f t="shared" si="1"/>
        <v>0.17138543399390571</v>
      </c>
      <c r="C50">
        <f t="shared" si="2"/>
        <v>0.2065563585750306</v>
      </c>
      <c r="D50" s="1">
        <f>SUM(B50:B53)/SUM(B50:C53)</f>
        <v>0.40597755827514131</v>
      </c>
      <c r="E50" s="1">
        <f>SUM(C50:C53)/SUM(B50:C53)</f>
        <v>0.59402244172485874</v>
      </c>
      <c r="F50">
        <v>0.49390876228380265</v>
      </c>
      <c r="G50">
        <v>0.50609123771619735</v>
      </c>
    </row>
    <row r="51" spans="1:7" x14ac:dyDescent="0.25">
      <c r="A51">
        <v>7</v>
      </c>
      <c r="B51">
        <f t="shared" si="1"/>
        <v>0.21414376221193168</v>
      </c>
      <c r="C51">
        <f t="shared" si="2"/>
        <v>0.26984224955536551</v>
      </c>
      <c r="D51" s="1"/>
      <c r="E51" s="1"/>
    </row>
    <row r="52" spans="1:7" x14ac:dyDescent="0.25">
      <c r="A52">
        <v>8</v>
      </c>
      <c r="B52">
        <f t="shared" si="1"/>
        <v>0.25055060025771458</v>
      </c>
      <c r="C52">
        <f t="shared" si="2"/>
        <v>0.37883223859596199</v>
      </c>
      <c r="D52" s="1"/>
      <c r="E52" s="1"/>
    </row>
    <row r="53" spans="1:7" x14ac:dyDescent="0.25">
      <c r="A53">
        <v>9</v>
      </c>
      <c r="B53">
        <f t="shared" si="1"/>
        <v>0.28345371983031897</v>
      </c>
      <c r="C53">
        <f t="shared" si="2"/>
        <v>0.49022171207380316</v>
      </c>
      <c r="D53" s="1"/>
      <c r="E53" s="1"/>
    </row>
    <row r="54" spans="1:7" x14ac:dyDescent="0.25">
      <c r="A54">
        <v>10</v>
      </c>
      <c r="B54">
        <f t="shared" si="1"/>
        <v>0.29712926286921226</v>
      </c>
      <c r="C54">
        <f t="shared" si="2"/>
        <v>0.51382119845083551</v>
      </c>
      <c r="D54" s="1">
        <f>SUM(B54:B57)/SUM(B54:C57)</f>
        <v>0.38158909551228948</v>
      </c>
      <c r="E54" s="1">
        <f>SUM(C54:C57)/SUM(B54:C57)</f>
        <v>0.61841090448771052</v>
      </c>
    </row>
    <row r="55" spans="1:7" x14ac:dyDescent="0.25">
      <c r="A55">
        <v>11</v>
      </c>
      <c r="B55">
        <f t="shared" si="1"/>
        <v>0.31145771490872692</v>
      </c>
      <c r="C55">
        <f t="shared" si="2"/>
        <v>0.51104800177423892</v>
      </c>
      <c r="D55" s="1"/>
      <c r="E55" s="1"/>
    </row>
    <row r="56" spans="1:7" x14ac:dyDescent="0.25">
      <c r="A56">
        <v>12</v>
      </c>
      <c r="B56">
        <f t="shared" si="1"/>
        <v>0.31132561803132242</v>
      </c>
      <c r="C56">
        <f t="shared" si="2"/>
        <v>0.49443026853481065</v>
      </c>
      <c r="D56" s="1"/>
      <c r="E56" s="1"/>
    </row>
    <row r="57" spans="1:7" x14ac:dyDescent="0.25">
      <c r="A57">
        <v>13</v>
      </c>
      <c r="B57">
        <f t="shared" si="1"/>
        <v>0.31476729778391932</v>
      </c>
      <c r="C57">
        <f t="shared" si="2"/>
        <v>0.48164741030301139</v>
      </c>
      <c r="D57" s="1"/>
      <c r="E57" s="1"/>
    </row>
    <row r="58" spans="1:7" x14ac:dyDescent="0.25">
      <c r="A58">
        <v>14</v>
      </c>
      <c r="B58">
        <f t="shared" si="1"/>
        <v>0.31817237100717766</v>
      </c>
      <c r="C58">
        <f t="shared" si="2"/>
        <v>0.46992624459813381</v>
      </c>
      <c r="D58" s="1">
        <f>SUM(B58:B61)/SUM(B58:C61)</f>
        <v>0.45039209202269215</v>
      </c>
      <c r="E58" s="1">
        <f>SUM(C58:C61)/SUM(B58:C61)</f>
        <v>0.54960790797730774</v>
      </c>
    </row>
    <row r="59" spans="1:7" x14ac:dyDescent="0.25">
      <c r="A59">
        <v>15</v>
      </c>
      <c r="B59">
        <f t="shared" si="1"/>
        <v>0.3307319564412875</v>
      </c>
      <c r="C59">
        <f t="shared" si="2"/>
        <v>0.43993529522370217</v>
      </c>
      <c r="D59" s="1"/>
      <c r="E59" s="1"/>
    </row>
    <row r="60" spans="1:7" x14ac:dyDescent="0.25">
      <c r="A60">
        <v>16</v>
      </c>
      <c r="B60">
        <f t="shared" si="1"/>
        <v>0.33065413305832536</v>
      </c>
      <c r="C60">
        <f t="shared" si="2"/>
        <v>0.38837059544280361</v>
      </c>
      <c r="D60" s="1"/>
      <c r="E60" s="1"/>
    </row>
    <row r="61" spans="1:7" x14ac:dyDescent="0.25">
      <c r="A61">
        <v>17</v>
      </c>
      <c r="B61">
        <f t="shared" si="1"/>
        <v>0.35390681604334384</v>
      </c>
      <c r="C61">
        <f t="shared" si="2"/>
        <v>0.32897907466969595</v>
      </c>
      <c r="D61" s="1"/>
      <c r="E61" s="1"/>
    </row>
    <row r="62" spans="1:7" x14ac:dyDescent="0.25">
      <c r="A62">
        <v>18</v>
      </c>
      <c r="B62">
        <f t="shared" si="1"/>
        <v>0.37716526089121039</v>
      </c>
      <c r="C62">
        <f t="shared" si="2"/>
        <v>0.32897907466969595</v>
      </c>
      <c r="D62" s="1">
        <f>SUM(B62:B65)/SUM(B62:C65)</f>
        <v>0.51951265938768287</v>
      </c>
      <c r="E62" s="1">
        <f>SUM(C62:C65)/SUM(B62:C65)</f>
        <v>0.48048734061231729</v>
      </c>
    </row>
    <row r="63" spans="1:7" x14ac:dyDescent="0.25">
      <c r="A63">
        <v>19</v>
      </c>
      <c r="B63">
        <f t="shared" si="1"/>
        <v>0.37691149537376989</v>
      </c>
      <c r="C63">
        <f t="shared" si="2"/>
        <v>0.32897907466969595</v>
      </c>
      <c r="D63" s="1"/>
      <c r="E63" s="1"/>
    </row>
    <row r="64" spans="1:7" x14ac:dyDescent="0.25">
      <c r="A64">
        <v>20</v>
      </c>
      <c r="B64">
        <f t="shared" si="1"/>
        <v>0.36604592621509091</v>
      </c>
      <c r="C64">
        <f t="shared" si="2"/>
        <v>0.35242146228259519</v>
      </c>
      <c r="D64" s="1"/>
      <c r="E64" s="1"/>
    </row>
    <row r="65" spans="1:5" x14ac:dyDescent="0.25">
      <c r="A65">
        <v>21</v>
      </c>
      <c r="B65">
        <f t="shared" si="1"/>
        <v>0.3298696294528442</v>
      </c>
      <c r="C65">
        <f t="shared" si="2"/>
        <v>0.33069059577221249</v>
      </c>
      <c r="D65" s="1"/>
      <c r="E65" s="1"/>
    </row>
    <row r="66" spans="1:5" x14ac:dyDescent="0.25">
      <c r="A66">
        <v>22</v>
      </c>
      <c r="B66">
        <f t="shared" si="1"/>
        <v>0.2850994442571792</v>
      </c>
      <c r="C66">
        <f t="shared" si="2"/>
        <v>0.33069059577221249</v>
      </c>
      <c r="D66" s="1">
        <f>(SUM(B61:B68)+B45)/(SUM(B61:C68)+B45+C45)</f>
        <v>0.49390876228380265</v>
      </c>
      <c r="E66" s="1">
        <f>(SUM(C61:C68)+C45)/(SUM(B61:C68)+C45+B45)</f>
        <v>0.50609123771619735</v>
      </c>
    </row>
    <row r="67" spans="1:5" x14ac:dyDescent="0.25">
      <c r="A67">
        <v>23</v>
      </c>
      <c r="B67">
        <f t="shared" si="1"/>
        <v>0.25338306168469504</v>
      </c>
      <c r="C67">
        <f t="shared" si="2"/>
        <v>0.33069059577221249</v>
      </c>
    </row>
    <row r="68" spans="1:5" x14ac:dyDescent="0.25">
      <c r="A68">
        <v>24</v>
      </c>
      <c r="B68">
        <f t="shared" si="1"/>
        <v>0.23707374436022616</v>
      </c>
      <c r="C68">
        <f t="shared" si="2"/>
        <v>0.30724820815931325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27CC-740A-454A-9F74-579B70F8BE95}">
  <dimension ref="A1:I67"/>
  <sheetViews>
    <sheetView workbookViewId="0">
      <selection activeCell="C3" sqref="C3:H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</row>
    <row r="2" spans="1:9" x14ac:dyDescent="0.25">
      <c r="A2" s="1" t="s">
        <v>22</v>
      </c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9" x14ac:dyDescent="0.25">
      <c r="A3" s="1" t="s">
        <v>22</v>
      </c>
      <c r="B3" s="1" t="s">
        <v>10</v>
      </c>
      <c r="C3" s="4">
        <v>0.26557524189539328</v>
      </c>
      <c r="D3" s="4">
        <v>0.2463543631807672</v>
      </c>
      <c r="E3" s="4">
        <v>0.24251280883259049</v>
      </c>
      <c r="F3" s="4">
        <v>0.23157893659503104</v>
      </c>
      <c r="G3" s="4">
        <v>0.27331982066250071</v>
      </c>
      <c r="H3" s="4">
        <v>0.27099264540954299</v>
      </c>
      <c r="I3" s="1"/>
    </row>
    <row r="4" spans="1:9" x14ac:dyDescent="0.25">
      <c r="A4" s="1" t="s">
        <v>22</v>
      </c>
      <c r="B4" s="1" t="s">
        <v>11</v>
      </c>
      <c r="C4" s="4">
        <v>0.7344247581046065</v>
      </c>
      <c r="D4" s="4">
        <v>0.7536456368192328</v>
      </c>
      <c r="E4" s="4">
        <v>0.75748719116740959</v>
      </c>
      <c r="F4" s="4">
        <v>0.76842106340496885</v>
      </c>
      <c r="G4" s="4">
        <v>0.72668017933749929</v>
      </c>
      <c r="H4" s="4">
        <v>0.72900735459045696</v>
      </c>
      <c r="I4" s="1"/>
    </row>
    <row r="5" spans="1:9" x14ac:dyDescent="0.25">
      <c r="A5" s="1" t="s">
        <v>22</v>
      </c>
      <c r="B5" s="1" t="s">
        <v>12</v>
      </c>
      <c r="C5" s="4">
        <f t="shared" ref="C5:H5" si="0">SUM(C3:C4)</f>
        <v>0.99999999999999978</v>
      </c>
      <c r="D5" s="4">
        <f t="shared" si="0"/>
        <v>1</v>
      </c>
      <c r="E5" s="4">
        <f t="shared" si="0"/>
        <v>1</v>
      </c>
      <c r="F5" s="4">
        <f t="shared" si="0"/>
        <v>0.99999999999999989</v>
      </c>
      <c r="G5" s="4">
        <f t="shared" si="0"/>
        <v>1</v>
      </c>
      <c r="H5" s="4">
        <f t="shared" si="0"/>
        <v>1</v>
      </c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 t="s">
        <v>13</v>
      </c>
      <c r="B7" s="1" t="s">
        <v>1</v>
      </c>
      <c r="C7" s="1" t="s">
        <v>2</v>
      </c>
      <c r="D7" s="1"/>
      <c r="E7" s="1"/>
      <c r="F7" s="1"/>
      <c r="G7" s="1"/>
      <c r="H7" s="1"/>
      <c r="I7" s="1"/>
    </row>
    <row r="8" spans="1:9" x14ac:dyDescent="0.25">
      <c r="A8" s="1" t="s">
        <v>22</v>
      </c>
      <c r="B8" s="1" t="s">
        <v>9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1"/>
    </row>
    <row r="9" spans="1:9" x14ac:dyDescent="0.25">
      <c r="A9" s="1" t="s">
        <v>22</v>
      </c>
      <c r="B9" s="1" t="s">
        <v>10</v>
      </c>
      <c r="C9" s="1"/>
      <c r="D9" s="1"/>
      <c r="E9" s="1"/>
      <c r="F9" s="1"/>
      <c r="G9" s="1"/>
      <c r="H9" s="1"/>
      <c r="I9" s="1"/>
    </row>
    <row r="10" spans="1:9" x14ac:dyDescent="0.25">
      <c r="A10" s="1" t="s">
        <v>22</v>
      </c>
      <c r="B10" s="1" t="s">
        <v>11</v>
      </c>
      <c r="C10" s="1"/>
      <c r="D10" s="1"/>
      <c r="E10" s="1"/>
      <c r="F10" s="1"/>
      <c r="G10" s="1"/>
      <c r="H10" s="1"/>
      <c r="I10" s="1"/>
    </row>
    <row r="11" spans="1:9" x14ac:dyDescent="0.25">
      <c r="A11" s="1" t="s">
        <v>22</v>
      </c>
      <c r="B11" s="1" t="s">
        <v>12</v>
      </c>
      <c r="C11" s="1"/>
      <c r="D11" s="1"/>
      <c r="E11" s="1"/>
      <c r="F11" s="1"/>
      <c r="G11" s="1"/>
      <c r="H11" s="1"/>
      <c r="I11" s="1"/>
    </row>
    <row r="13" spans="1:9" x14ac:dyDescent="0.25">
      <c r="B13" t="s">
        <v>71</v>
      </c>
      <c r="C13" t="s">
        <v>27</v>
      </c>
      <c r="D13" t="s">
        <v>37</v>
      </c>
    </row>
    <row r="14" spans="1:9" x14ac:dyDescent="0.25">
      <c r="A14">
        <v>1</v>
      </c>
      <c r="B14">
        <v>0.5482456</v>
      </c>
      <c r="C14">
        <v>0.7785088</v>
      </c>
      <c r="D14">
        <v>0.89254385000000003</v>
      </c>
    </row>
    <row r="15" spans="1:9" x14ac:dyDescent="0.25">
      <c r="A15">
        <v>2</v>
      </c>
      <c r="B15">
        <v>0.5482456</v>
      </c>
      <c r="C15">
        <v>0.73245614999999997</v>
      </c>
      <c r="D15">
        <v>0.8267544</v>
      </c>
    </row>
    <row r="16" spans="1:9" x14ac:dyDescent="0.25">
      <c r="A16">
        <v>3</v>
      </c>
      <c r="B16">
        <v>0.5482456</v>
      </c>
      <c r="C16">
        <v>0.7214912</v>
      </c>
      <c r="D16">
        <v>0.78728070000000006</v>
      </c>
    </row>
    <row r="17" spans="1:4" x14ac:dyDescent="0.25">
      <c r="A17">
        <v>4</v>
      </c>
      <c r="B17">
        <v>0.5482456</v>
      </c>
      <c r="C17">
        <v>0.7214912</v>
      </c>
      <c r="D17">
        <v>0.75877196000000002</v>
      </c>
    </row>
    <row r="18" spans="1:4" x14ac:dyDescent="0.25">
      <c r="A18">
        <v>5</v>
      </c>
      <c r="B18">
        <v>0.5482456</v>
      </c>
      <c r="C18">
        <v>0.71052630000000006</v>
      </c>
      <c r="D18">
        <v>0.74122803999999998</v>
      </c>
    </row>
    <row r="19" spans="1:4" x14ac:dyDescent="0.25">
      <c r="A19">
        <v>6</v>
      </c>
      <c r="B19">
        <v>0.53947369999999994</v>
      </c>
      <c r="C19">
        <v>0.7302632</v>
      </c>
      <c r="D19">
        <v>0.7280702</v>
      </c>
    </row>
    <row r="20" spans="1:4" x14ac:dyDescent="0.25">
      <c r="A20">
        <v>7</v>
      </c>
      <c r="B20">
        <v>0.5263158</v>
      </c>
      <c r="C20">
        <v>0.75877196000000002</v>
      </c>
      <c r="D20">
        <v>0.6535088</v>
      </c>
    </row>
    <row r="21" spans="1:4" x14ac:dyDescent="0.25">
      <c r="A21">
        <v>8</v>
      </c>
      <c r="B21">
        <v>0.81578945999999997</v>
      </c>
      <c r="C21">
        <v>0.7785088</v>
      </c>
      <c r="D21">
        <v>0.58771929999999994</v>
      </c>
    </row>
    <row r="22" spans="1:4" x14ac:dyDescent="0.25">
      <c r="A22">
        <v>9</v>
      </c>
      <c r="B22">
        <v>0.95833330000000005</v>
      </c>
      <c r="C22">
        <v>0.86622803999999998</v>
      </c>
      <c r="D22">
        <v>0.6513158</v>
      </c>
    </row>
    <row r="23" spans="1:4" x14ac:dyDescent="0.25">
      <c r="A23">
        <v>10</v>
      </c>
      <c r="B23">
        <v>0.98684210000000006</v>
      </c>
      <c r="C23">
        <v>0.9035088</v>
      </c>
      <c r="D23">
        <v>0.66447369999999994</v>
      </c>
    </row>
    <row r="24" spans="1:4" x14ac:dyDescent="0.25">
      <c r="A24">
        <v>11</v>
      </c>
      <c r="B24">
        <v>0.9517544</v>
      </c>
      <c r="C24">
        <v>0.9232456</v>
      </c>
      <c r="D24">
        <v>0.6995614</v>
      </c>
    </row>
    <row r="25" spans="1:4" x14ac:dyDescent="0.25">
      <c r="A25">
        <v>12</v>
      </c>
      <c r="B25">
        <v>0.89254385000000003</v>
      </c>
      <c r="C25">
        <v>0.94298243999999998</v>
      </c>
      <c r="D25">
        <v>0.7280702</v>
      </c>
    </row>
    <row r="26" spans="1:4" x14ac:dyDescent="0.25">
      <c r="A26">
        <v>13</v>
      </c>
      <c r="B26">
        <v>0.8552632</v>
      </c>
      <c r="C26">
        <v>0.9517544</v>
      </c>
      <c r="D26">
        <v>0.71271929999999994</v>
      </c>
    </row>
    <row r="27" spans="1:4" x14ac:dyDescent="0.25">
      <c r="A27">
        <v>14</v>
      </c>
      <c r="B27">
        <v>0.93859649999999994</v>
      </c>
      <c r="C27">
        <v>1</v>
      </c>
      <c r="D27">
        <v>0.69078945999999997</v>
      </c>
    </row>
    <row r="28" spans="1:4" x14ac:dyDescent="0.25">
      <c r="A28">
        <v>15</v>
      </c>
      <c r="B28">
        <v>0.997807</v>
      </c>
      <c r="C28">
        <v>0.99122803999999998</v>
      </c>
      <c r="D28">
        <v>0.6732456</v>
      </c>
    </row>
    <row r="29" spans="1:4" x14ac:dyDescent="0.25">
      <c r="A29">
        <v>16</v>
      </c>
      <c r="B29">
        <v>0.95833330000000005</v>
      </c>
      <c r="C29">
        <v>0.98245614999999997</v>
      </c>
      <c r="D29">
        <v>0.6535088</v>
      </c>
    </row>
    <row r="30" spans="1:4" x14ac:dyDescent="0.25">
      <c r="A30">
        <v>17</v>
      </c>
      <c r="B30">
        <v>0.872807</v>
      </c>
      <c r="C30">
        <v>0.9451754</v>
      </c>
      <c r="D30">
        <v>0.69078945999999997</v>
      </c>
    </row>
    <row r="31" spans="1:4" x14ac:dyDescent="0.25">
      <c r="A31">
        <v>18</v>
      </c>
      <c r="B31">
        <v>0.80701756000000002</v>
      </c>
      <c r="C31">
        <v>0.88596492999999998</v>
      </c>
      <c r="D31">
        <v>0.76754385000000003</v>
      </c>
    </row>
    <row r="32" spans="1:4" x14ac:dyDescent="0.25">
      <c r="A32">
        <v>19</v>
      </c>
      <c r="B32">
        <v>0.7982456</v>
      </c>
      <c r="C32">
        <v>0.86842109999999995</v>
      </c>
      <c r="D32">
        <v>0.84429823999999998</v>
      </c>
    </row>
    <row r="33" spans="1:7" x14ac:dyDescent="0.25">
      <c r="A33">
        <v>20</v>
      </c>
      <c r="B33">
        <v>0.78728070000000006</v>
      </c>
      <c r="C33">
        <v>0.8486842</v>
      </c>
      <c r="D33">
        <v>0.9780702</v>
      </c>
    </row>
    <row r="34" spans="1:7" x14ac:dyDescent="0.25">
      <c r="A34">
        <v>21</v>
      </c>
      <c r="B34">
        <v>0.75877196000000002</v>
      </c>
      <c r="C34">
        <v>0.83771929999999994</v>
      </c>
      <c r="D34">
        <v>0.997807</v>
      </c>
    </row>
    <row r="35" spans="1:7" x14ac:dyDescent="0.25">
      <c r="A35">
        <v>22</v>
      </c>
      <c r="B35">
        <v>0.75</v>
      </c>
      <c r="C35">
        <v>0.82894736999999996</v>
      </c>
      <c r="D35">
        <v>0.997807</v>
      </c>
    </row>
    <row r="36" spans="1:7" x14ac:dyDescent="0.25">
      <c r="A36">
        <v>23</v>
      </c>
      <c r="B36">
        <v>0.54605263000000004</v>
      </c>
      <c r="C36">
        <v>0.81798243999999998</v>
      </c>
      <c r="D36">
        <v>0.9802632</v>
      </c>
    </row>
    <row r="37" spans="1:7" x14ac:dyDescent="0.25">
      <c r="A37">
        <v>24</v>
      </c>
      <c r="B37">
        <v>0.53947369999999994</v>
      </c>
      <c r="C37">
        <v>0.78070176000000002</v>
      </c>
      <c r="D37">
        <v>0.96929823999999998</v>
      </c>
    </row>
    <row r="40" spans="1:7" x14ac:dyDescent="0.25">
      <c r="B40" t="s">
        <v>27</v>
      </c>
      <c r="C40" t="s">
        <v>37</v>
      </c>
      <c r="D40" t="s">
        <v>80</v>
      </c>
      <c r="E40" t="s">
        <v>30</v>
      </c>
      <c r="F40" t="s">
        <v>74</v>
      </c>
      <c r="G40" t="s">
        <v>75</v>
      </c>
    </row>
    <row r="41" spans="1:7" x14ac:dyDescent="0.25">
      <c r="B41">
        <v>319.61603000000002</v>
      </c>
      <c r="C41">
        <v>84.724540000000005</v>
      </c>
      <c r="D41">
        <v>53.756259999999997</v>
      </c>
      <c r="E41">
        <v>35.642740000000003</v>
      </c>
      <c r="F41">
        <v>10.5175295</v>
      </c>
      <c r="G41">
        <f>SUM(B41:F41)</f>
        <v>504.25709950000004</v>
      </c>
    </row>
    <row r="43" spans="1:7" x14ac:dyDescent="0.25">
      <c r="B43" t="s">
        <v>35</v>
      </c>
      <c r="C43" t="s">
        <v>27</v>
      </c>
      <c r="D43" t="s">
        <v>35</v>
      </c>
      <c r="E43" t="s">
        <v>27</v>
      </c>
      <c r="F43" t="s">
        <v>35</v>
      </c>
      <c r="G43" t="s">
        <v>27</v>
      </c>
    </row>
    <row r="44" spans="1:7" x14ac:dyDescent="0.25">
      <c r="A44">
        <v>1</v>
      </c>
      <c r="B44">
        <f>(B14*$D$41+D14*$C$41)/$G$41</f>
        <v>0.20840955981133391</v>
      </c>
      <c r="C44">
        <f>($B$41+$E$41+$F$41)*C14/$G$41</f>
        <v>0.56471206508454042</v>
      </c>
      <c r="D44" s="1"/>
      <c r="E44" s="1"/>
      <c r="F44">
        <v>0.26557524189539328</v>
      </c>
      <c r="G44">
        <v>0.7344247581046065</v>
      </c>
    </row>
    <row r="45" spans="1:7" x14ac:dyDescent="0.25">
      <c r="A45">
        <v>2</v>
      </c>
      <c r="B45">
        <f t="shared" ref="B45:B67" si="1">(B15*$D$41+D15*$C$41)/$G$41</f>
        <v>0.19735571268924096</v>
      </c>
      <c r="C45">
        <f t="shared" ref="C45:C67" si="2">($B$41+$E$41+$F$41)*C15/$G$41</f>
        <v>0.53130655048519937</v>
      </c>
      <c r="D45" s="1">
        <f>SUM(B45:B48)/SUM(B45:C48)</f>
        <v>0.26557524189539328</v>
      </c>
      <c r="E45" s="1">
        <f>SUM(C45:C48)/SUM(B45:C48)</f>
        <v>0.7344247581046065</v>
      </c>
      <c r="F45">
        <v>0.2463543631807672</v>
      </c>
      <c r="G45">
        <v>0.7536456368192328</v>
      </c>
    </row>
    <row r="46" spans="1:7" x14ac:dyDescent="0.25">
      <c r="A46">
        <v>3</v>
      </c>
      <c r="B46">
        <f t="shared" si="1"/>
        <v>0.19072339937542912</v>
      </c>
      <c r="C46">
        <f t="shared" si="2"/>
        <v>0.5233528323537554</v>
      </c>
      <c r="D46" s="1"/>
      <c r="E46" s="1"/>
      <c r="F46">
        <v>0.24251280883259049</v>
      </c>
      <c r="G46">
        <v>0.75748719116740959</v>
      </c>
    </row>
    <row r="47" spans="1:7" x14ac:dyDescent="0.25">
      <c r="A47">
        <v>4</v>
      </c>
      <c r="B47">
        <f t="shared" si="1"/>
        <v>0.18593340259625715</v>
      </c>
      <c r="C47">
        <f t="shared" si="2"/>
        <v>0.5233528323537554</v>
      </c>
      <c r="D47" s="1"/>
      <c r="E47" s="1"/>
      <c r="F47">
        <v>0.23157893659503104</v>
      </c>
      <c r="G47">
        <v>0.76842106340496885</v>
      </c>
    </row>
    <row r="48" spans="1:7" x14ac:dyDescent="0.25">
      <c r="A48">
        <v>5</v>
      </c>
      <c r="B48">
        <f t="shared" si="1"/>
        <v>0.18298569882912991</v>
      </c>
      <c r="C48">
        <f t="shared" si="2"/>
        <v>0.51539915049114127</v>
      </c>
      <c r="D48" s="1"/>
      <c r="E48" s="1"/>
      <c r="F48">
        <v>0.27331982066250071</v>
      </c>
      <c r="G48">
        <v>0.72668017933749929</v>
      </c>
    </row>
    <row r="49" spans="1:7" x14ac:dyDescent="0.25">
      <c r="A49">
        <v>6</v>
      </c>
      <c r="B49">
        <f t="shared" si="1"/>
        <v>0.17983981059064888</v>
      </c>
      <c r="C49">
        <f t="shared" si="2"/>
        <v>0.52971583587397453</v>
      </c>
      <c r="D49" s="1">
        <f>SUM(B49:B52)/SUM(B49:C52)</f>
        <v>0.2463543631807672</v>
      </c>
      <c r="E49" s="1">
        <f>SUM(C49:C52)/SUM(B49:C52)</f>
        <v>0.7536456368192328</v>
      </c>
      <c r="F49">
        <v>0.27099264540954299</v>
      </c>
      <c r="G49">
        <v>0.72900735459045696</v>
      </c>
    </row>
    <row r="50" spans="1:7" x14ac:dyDescent="0.25">
      <c r="A50">
        <v>7</v>
      </c>
      <c r="B50">
        <f t="shared" si="1"/>
        <v>0.16590941711245058</v>
      </c>
      <c r="C50">
        <f t="shared" si="2"/>
        <v>0.55039542322430313</v>
      </c>
      <c r="D50" s="1"/>
      <c r="E50" s="1"/>
    </row>
    <row r="51" spans="1:7" x14ac:dyDescent="0.25">
      <c r="A51">
        <v>8</v>
      </c>
      <c r="B51">
        <f t="shared" si="1"/>
        <v>0.18571486202474691</v>
      </c>
      <c r="C51">
        <f t="shared" si="2"/>
        <v>0.56471206508454042</v>
      </c>
      <c r="D51" s="1"/>
      <c r="E51" s="1"/>
    </row>
    <row r="52" spans="1:7" x14ac:dyDescent="0.25">
      <c r="A52">
        <v>9</v>
      </c>
      <c r="B52">
        <f t="shared" si="1"/>
        <v>0.21159611971152822</v>
      </c>
      <c r="C52">
        <f t="shared" si="2"/>
        <v>0.62834154900051731</v>
      </c>
      <c r="D52" s="1"/>
      <c r="E52" s="1"/>
    </row>
    <row r="53" spans="1:7" x14ac:dyDescent="0.25">
      <c r="A53">
        <v>10</v>
      </c>
      <c r="B53">
        <f t="shared" si="1"/>
        <v>0.21684606759045541</v>
      </c>
      <c r="C53">
        <f t="shared" si="2"/>
        <v>0.65538413987106514</v>
      </c>
      <c r="D53" s="1">
        <f>SUM(B53:B56)/SUM(B53:C56)</f>
        <v>0.24251280883259049</v>
      </c>
      <c r="E53" s="1">
        <f>SUM(C53:C56)/SUM(B53:C56)</f>
        <v>0.75748719116740959</v>
      </c>
    </row>
    <row r="54" spans="1:7" x14ac:dyDescent="0.25">
      <c r="A54">
        <v>11</v>
      </c>
      <c r="B54">
        <f t="shared" si="1"/>
        <v>0.21900093208167115</v>
      </c>
      <c r="C54">
        <f t="shared" si="2"/>
        <v>0.66970075271623863</v>
      </c>
      <c r="D54" s="1"/>
      <c r="E54" s="1"/>
    </row>
    <row r="55" spans="1:7" x14ac:dyDescent="0.25">
      <c r="A55">
        <v>12</v>
      </c>
      <c r="B55">
        <f t="shared" si="1"/>
        <v>0.21747880625468316</v>
      </c>
      <c r="C55">
        <f t="shared" si="2"/>
        <v>0.68401739457647592</v>
      </c>
      <c r="D55" s="1"/>
      <c r="E55" s="1"/>
    </row>
    <row r="56" spans="1:7" x14ac:dyDescent="0.25">
      <c r="A56">
        <v>13</v>
      </c>
      <c r="B56">
        <f t="shared" si="1"/>
        <v>0.21092527183993368</v>
      </c>
      <c r="C56">
        <f t="shared" si="2"/>
        <v>0.69038036908163114</v>
      </c>
      <c r="D56" s="1"/>
      <c r="E56" s="1"/>
    </row>
    <row r="57" spans="1:7" x14ac:dyDescent="0.25">
      <c r="A57">
        <v>14</v>
      </c>
      <c r="B57">
        <f t="shared" si="1"/>
        <v>0.21612438740575113</v>
      </c>
      <c r="C57">
        <f t="shared" si="2"/>
        <v>0.72537659829219725</v>
      </c>
      <c r="D57" s="1">
        <f>SUM(B57:B60)/SUM(B57:C60)</f>
        <v>0.23157893659503104</v>
      </c>
      <c r="E57" s="1">
        <f>SUM(C57:C60)/SUM(B57:C60)</f>
        <v>0.76842106340496885</v>
      </c>
    </row>
    <row r="58" spans="1:7" x14ac:dyDescent="0.25">
      <c r="A58">
        <v>15</v>
      </c>
      <c r="B58">
        <f t="shared" si="1"/>
        <v>0.21948882107676501</v>
      </c>
      <c r="C58">
        <f t="shared" si="2"/>
        <v>0.71901362378704203</v>
      </c>
      <c r="D58" s="1"/>
      <c r="E58" s="1"/>
    </row>
    <row r="59" spans="1:7" x14ac:dyDescent="0.25">
      <c r="A59">
        <v>16</v>
      </c>
      <c r="B59">
        <f t="shared" si="1"/>
        <v>0.21196458436260449</v>
      </c>
      <c r="C59">
        <f t="shared" si="2"/>
        <v>0.71265070005824871</v>
      </c>
      <c r="D59" s="1"/>
      <c r="E59" s="1"/>
    </row>
    <row r="60" spans="1:7" x14ac:dyDescent="0.25">
      <c r="A60">
        <v>17</v>
      </c>
      <c r="B60">
        <f t="shared" si="1"/>
        <v>0.20911090664211537</v>
      </c>
      <c r="C60">
        <f t="shared" si="2"/>
        <v>0.6856081164414668</v>
      </c>
      <c r="D60" s="1"/>
      <c r="E60" s="1"/>
    </row>
    <row r="61" spans="1:7" x14ac:dyDescent="0.25">
      <c r="A61">
        <v>18</v>
      </c>
      <c r="B61">
        <f t="shared" si="1"/>
        <v>0.21499359257113365</v>
      </c>
      <c r="C61">
        <f t="shared" si="2"/>
        <v>0.64265822712958454</v>
      </c>
      <c r="D61" s="1">
        <f>SUM(B61:B64)/SUM(B61:C64)</f>
        <v>0.27331982066250071</v>
      </c>
      <c r="E61" s="1">
        <f>SUM(C61:C64)/SUM(B61:C64)</f>
        <v>0.72668017933749929</v>
      </c>
    </row>
    <row r="62" spans="1:7" x14ac:dyDescent="0.25">
      <c r="A62">
        <v>19</v>
      </c>
      <c r="B62">
        <f t="shared" si="1"/>
        <v>0.22695461925621455</v>
      </c>
      <c r="C62">
        <f t="shared" si="2"/>
        <v>0.62993234340316795</v>
      </c>
      <c r="D62" s="1"/>
      <c r="E62" s="1"/>
    </row>
    <row r="63" spans="1:7" x14ac:dyDescent="0.25">
      <c r="A63">
        <v>20</v>
      </c>
      <c r="B63">
        <f t="shared" si="1"/>
        <v>0.24826187654873066</v>
      </c>
      <c r="C63">
        <f t="shared" si="2"/>
        <v>0.61561565802033469</v>
      </c>
      <c r="D63" s="1"/>
      <c r="E63" s="1"/>
    </row>
    <row r="64" spans="1:7" x14ac:dyDescent="0.25">
      <c r="A64">
        <v>21</v>
      </c>
      <c r="B64">
        <f t="shared" si="1"/>
        <v>0.24853885442667842</v>
      </c>
      <c r="C64">
        <f t="shared" si="2"/>
        <v>0.60766197615772055</v>
      </c>
      <c r="D64" s="1"/>
      <c r="E64" s="1"/>
    </row>
    <row r="65" spans="1:5" x14ac:dyDescent="0.25">
      <c r="A65">
        <v>22</v>
      </c>
      <c r="B65">
        <f t="shared" si="1"/>
        <v>0.24760372081539725</v>
      </c>
      <c r="C65">
        <f t="shared" si="2"/>
        <v>0.60129902341386332</v>
      </c>
      <c r="D65" s="1">
        <f>(SUM(B60:B67)+B44)/(SUM(B60:C67)+B44+C44)</f>
        <v>0.27099264540954299</v>
      </c>
      <c r="E65" s="1">
        <f>(SUM(C60:C67)+C44)/(SUM(B60:C67)+C44+B44)</f>
        <v>0.72900735459045696</v>
      </c>
    </row>
    <row r="66" spans="1:5" x14ac:dyDescent="0.25">
      <c r="A66">
        <v>23</v>
      </c>
      <c r="B66">
        <f t="shared" si="1"/>
        <v>0.22291425537161286</v>
      </c>
      <c r="C66">
        <f t="shared" si="2"/>
        <v>0.59334531978995131</v>
      </c>
    </row>
    <row r="67" spans="1:5" x14ac:dyDescent="0.25">
      <c r="A67">
        <v>24</v>
      </c>
      <c r="B67">
        <f t="shared" si="1"/>
        <v>0.22037059289270669</v>
      </c>
      <c r="C67">
        <f t="shared" si="2"/>
        <v>0.5663027869495314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NAM</vt:lpstr>
      <vt:lpstr>LAM</vt:lpstr>
      <vt:lpstr>WEU</vt:lpstr>
      <vt:lpstr>EEU</vt:lpstr>
      <vt:lpstr>FSU</vt:lpstr>
      <vt:lpstr>AFR</vt:lpstr>
      <vt:lpstr>MEA</vt:lpstr>
      <vt:lpstr>SAS</vt:lpstr>
      <vt:lpstr>CPA</vt:lpstr>
      <vt:lpstr>PAS</vt:lpstr>
      <vt:lpstr>PAO</vt:lpstr>
      <vt:lpstr>Conclusions</vt:lpstr>
      <vt:lpstr>Grafics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Hunt</dc:creator>
  <cp:lastModifiedBy>HUNT Julian</cp:lastModifiedBy>
  <dcterms:created xsi:type="dcterms:W3CDTF">2020-12-17T17:18:29Z</dcterms:created>
  <dcterms:modified xsi:type="dcterms:W3CDTF">2021-05-14T13:59:15Z</dcterms:modified>
</cp:coreProperties>
</file>