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Documents\GitHub\Biochemie\Tag 2 Auswertungen\"/>
    </mc:Choice>
  </mc:AlternateContent>
  <xr:revisionPtr revIDLastSave="0" documentId="13_ncr:1_{6CDC8E20-E84C-4402-957E-1260EF1F9B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1" i="2" l="1"/>
  <c r="C59" i="2"/>
  <c r="B66" i="2"/>
  <c r="B64" i="2"/>
  <c r="B62" i="2"/>
  <c r="B60" i="2"/>
  <c r="B61" i="2"/>
  <c r="B63" i="2"/>
  <c r="B65" i="2"/>
  <c r="B59" i="2"/>
  <c r="L30" i="2"/>
  <c r="L31" i="2"/>
  <c r="L32" i="2"/>
  <c r="L33" i="2"/>
  <c r="L34" i="2"/>
  <c r="L35" i="2"/>
  <c r="L36" i="2"/>
  <c r="L29" i="2"/>
  <c r="D76" i="2"/>
  <c r="D77" i="2"/>
  <c r="D78" i="2"/>
  <c r="D79" i="2"/>
  <c r="C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65" i="2" l="1"/>
  <c r="C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<sst xmlns="http://schemas.openxmlformats.org/spreadsheetml/2006/main" count="77" uniqueCount="68">
  <si>
    <t>Application: Tecan i-control</t>
  </si>
  <si>
    <t>Tecan i-control , 1.11.1.0</t>
  </si>
  <si>
    <t>Device: infinite 200Pro</t>
  </si>
  <si>
    <t>Serial number: 1411007936</t>
  </si>
  <si>
    <t>Serial number of connected stacker:</t>
  </si>
  <si>
    <t>Firmware: V_3.37_07/12_Infinite (Jul 20 2012/13.56.47)</t>
  </si>
  <si>
    <t>MAI, V_3.37_07/12_Infinite (Jul 20 2012/13.56.47)</t>
  </si>
  <si>
    <t>Date:</t>
  </si>
  <si>
    <t>17.05.2022</t>
  </si>
  <si>
    <t>Time:</t>
  </si>
  <si>
    <t>14:44:43</t>
  </si>
  <si>
    <t>System</t>
  </si>
  <si>
    <t>TECAN1</t>
  </si>
  <si>
    <t>User</t>
  </si>
  <si>
    <t>tecan1\Margarita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</si>
  <si>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</si>
  <si>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</si>
  <si>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</si>
  <si>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</si>
  <si>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</si>
  <si>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</si>
  <si>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</si>
  <si>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</si>
  <si>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</si>
  <si>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</si>
  <si>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</si>
  <si>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</si>
  <si>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</si>
  <si>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</si>
  <si>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</si>
  <si>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</si>
  <si>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</si>
  <si>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A1-H6</t>
  </si>
  <si>
    <t>Start Time:</t>
  </si>
  <si>
    <t>17.05.2022 14:44:44</t>
  </si>
  <si>
    <t>Temperature: 25.3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</si>
  <si>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</si>
  <si>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</si>
  <si>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</si>
  <si>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</si>
  <si>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</si>
  <si>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</si>
  <si>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</si>
  <si>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</si>
  <si>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</si>
  <si>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</si>
  <si>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17.05.2022 14:45:07</t>
  </si>
  <si>
    <t>sd(glucose)</t>
  </si>
  <si>
    <t>mean corrected</t>
  </si>
  <si>
    <t>mean</t>
  </si>
  <si>
    <t>Konzentrationen</t>
  </si>
  <si>
    <t>linear regression</t>
  </si>
  <si>
    <t>MA</t>
  </si>
  <si>
    <t>Man</t>
  </si>
  <si>
    <t>MI</t>
  </si>
  <si>
    <t>ME</t>
  </si>
  <si>
    <t>standard deviations</t>
  </si>
  <si>
    <t>theo. conc. [g/l]</t>
  </si>
  <si>
    <t>mean conc. [g/l]</t>
  </si>
  <si>
    <t>MA, 50-fold</t>
  </si>
  <si>
    <t>MA, 10 fold</t>
  </si>
  <si>
    <t>MAn, 50 fold</t>
  </si>
  <si>
    <t>MAn, 10 fold</t>
  </si>
  <si>
    <t>MI, 50 fold</t>
  </si>
  <si>
    <t>MI, 10 fold</t>
  </si>
  <si>
    <t>ME, 10 fold</t>
  </si>
  <si>
    <t>ME, 50 fold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</si>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</sst>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4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0" xfId="0" applyFont="1" applyFill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Sheet0!$E$43:$E$50</c:f>
                <c:numCache>
                  <c:formatCode>General</c:formatCode>
                  <c:ptCount val="8"/>
                  <c:pt idx="0">
                    <c:v>8.5049036212444054E-4</c:v>
                  </c:pt>
                  <c:pt idx="1">
                    <c:v>1.0075877501260856E-2</c:v>
                  </c:pt>
                  <c:pt idx="2">
                    <c:v>2.2666280838217426E-2</c:v>
                  </c:pt>
                  <c:pt idx="3">
                    <c:v>3.5386765143740784E-2</c:v>
                  </c:pt>
                  <c:pt idx="4">
                    <c:v>3.1795648014023646E-2</c:v>
                  </c:pt>
                  <c:pt idx="5">
                    <c:v>8.4813568550263244E-2</c:v>
                  </c:pt>
                  <c:pt idx="6">
                    <c:v>5.8376620704490415E-2</c:v>
                  </c:pt>
                  <c:pt idx="7">
                    <c:v>4.2968074795102458E-2</c:v>
                  </c:pt>
                </c:numCache>
              </c:numRef>
            </c:plus>
            <c:minus>
              <c:numRef>
                <c:f>Sheet0!$E$43:$E$50</c:f>
                <c:numCache>
                  <c:formatCode>General</c:formatCode>
                  <c:ptCount val="8"/>
                  <c:pt idx="0">
                    <c:v>8.5049036212444054E-4</c:v>
                  </c:pt>
                  <c:pt idx="1">
                    <c:v>1.0075877501260856E-2</c:v>
                  </c:pt>
                  <c:pt idx="2">
                    <c:v>2.2666280838217426E-2</c:v>
                  </c:pt>
                  <c:pt idx="3">
                    <c:v>3.5386765143740784E-2</c:v>
                  </c:pt>
                  <c:pt idx="4">
                    <c:v>3.1795648014023646E-2</c:v>
                  </c:pt>
                  <c:pt idx="5">
                    <c:v>8.4813568550263244E-2</c:v>
                  </c:pt>
                  <c:pt idx="6">
                    <c:v>5.8376620704490415E-2</c:v>
                  </c:pt>
                  <c:pt idx="7">
                    <c:v>4.2968074795102458E-2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Sheet0!$B$43:$B$50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Sheet0!$D$43:$D$50</c:f>
              <c:numCache>
                <c:formatCode>General</c:formatCode>
                <c:ptCount val="8"/>
                <c:pt idx="0">
                  <c:v>0</c:v>
                </c:pt>
                <c:pt idx="1">
                  <c:v>0.10765386750566827</c:v>
                </c:pt>
                <c:pt idx="2">
                  <c:v>0.22211873213354141</c:v>
                </c:pt>
                <c:pt idx="3">
                  <c:v>0.3339790673535421</c:v>
                </c:pt>
                <c:pt idx="4">
                  <c:v>0.43504225440434069</c:v>
                </c:pt>
                <c:pt idx="5">
                  <c:v>0.60816127519309915</c:v>
                </c:pt>
                <c:pt idx="6">
                  <c:v>0.78192230971312582</c:v>
                </c:pt>
                <c:pt idx="7">
                  <c:v>0.96038368335789381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B-4D74-AE68-799299B5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71696"/>
        <c:axId val="726777520"/>
      </c:scatterChart>
      <c:valAx>
        <c:axId val="7267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Theoretische</a:t>
                </a:r>
                <a:r>
                  <a:rPr lang="en-GB" baseline="0"/>
                  <a:t> Glucosekonzentration [g/l]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777520"/>
        <c:crosses val="autoZero"/>
        <c:crossBetween val="midCat"/>
      </c:valAx>
      <c:valAx>
        <c:axId val="7267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Korrigierter Absorptionsmittelwert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7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759618</xdr:colOff>
      <xdr:row>38</xdr:row>
      <xdr:rowOff>54768</xdr:rowOff>
    </xdr:from>
    <xdr:to>
      <xdr:col>11</xdr:col>
      <xdr:colOff>759618</xdr:colOff>
      <xdr:row>53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BD6A1-D127-0BE7-8DF0-CC792643F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24" zoomScale="90" zoomScaleNormal="90" workbookViewId="0">
      <selection activeCell="I36" sqref="I36"/>
    </sheetView>
  </sheetViews>
  <sheetFormatPr baseColWidth="10" defaultColWidth="10.6328125" defaultRowHeight="14.5" x14ac:dyDescent="0.35"/>
  <cols>
    <col min="2" max="2" width="15.81640625" customWidth="1"/>
    <col min="3" max="3" width="14.08984375" customWidth="1"/>
    <col min="4" max="4" width="16.81640625" customWidth="1"/>
  </cols>
  <sheetData>
    <row r="1" spans="2:14" x14ac:dyDescent="0.35">
      <c r="B1" t="s">
        <v>0</v>
      </c>
      <c r="G1" t="s">
        <v>1</v>
      </c>
    </row>
    <row r="2" spans="2:14" x14ac:dyDescent="0.35">
      <c r="B2" t="s">
        <v>2</v>
      </c>
      <c r="G2" t="s">
        <v>3</v>
      </c>
      <c r="K2" t="s">
        <v>4</v>
      </c>
    </row>
    <row r="3" spans="2:14" x14ac:dyDescent="0.35">
      <c r="B3" t="s">
        <v>5</v>
      </c>
      <c r="G3" t="s">
        <v>6</v>
      </c>
    </row>
    <row r="5" spans="2:14" x14ac:dyDescent="0.35">
      <c r="B5" t="s">
        <v>7</v>
      </c>
      <c r="D5" t="s">
        <v>8</v>
      </c>
    </row>
    <row r="6" spans="2:14" x14ac:dyDescent="0.35">
      <c r="B6" t="s">
        <v>9</v>
      </c>
      <c r="D6" s="1" t="s">
        <v>10</v>
      </c>
    </row>
    <row r="9" spans="2:14" x14ac:dyDescent="0.35">
      <c r="B9" t="s">
        <v>11</v>
      </c>
      <c r="G9" t="s">
        <v>12</v>
      </c>
    </row>
    <row r="10" spans="2:14" x14ac:dyDescent="0.35">
      <c r="B10" t="s">
        <v>13</v>
      </c>
      <c r="G10" t="s">
        <v>14</v>
      </c>
    </row>
    <row r="11" spans="2:14" x14ac:dyDescent="0.35">
      <c r="B11" t="s">
        <v>15</v>
      </c>
      <c r="G11" t="s">
        <v>16</v>
      </c>
    </row>
    <row r="12" spans="2:14" x14ac:dyDescent="0.35">
      <c r="B12" t="s">
        <v>17</v>
      </c>
    </row>
    <row r="14" spans="2:14" x14ac:dyDescent="0.35">
      <c r="B14" s="2" t="s">
        <v>18</v>
      </c>
      <c r="C14" s="2"/>
      <c r="D14" s="2"/>
      <c r="E14" s="2"/>
      <c r="F14" s="2"/>
      <c r="G14" s="2">
        <v>1</v>
      </c>
      <c r="H14" s="2" t="s">
        <v>19</v>
      </c>
      <c r="I14" s="2"/>
      <c r="J14" s="2"/>
      <c r="K14" s="2"/>
      <c r="L14" s="2"/>
      <c r="M14" s="2"/>
      <c r="N14" s="2"/>
    </row>
    <row r="15" spans="2:14" x14ac:dyDescent="0.35">
      <c r="B15" s="2" t="s">
        <v>20</v>
      </c>
      <c r="C15" s="2"/>
      <c r="D15" s="2"/>
      <c r="E15" s="2"/>
      <c r="F15" s="2"/>
      <c r="G15" s="2">
        <v>1</v>
      </c>
      <c r="H15" s="2" t="s">
        <v>21</v>
      </c>
      <c r="I15" s="2"/>
      <c r="J15" s="2"/>
      <c r="K15" s="2"/>
      <c r="L15" s="2"/>
      <c r="M15" s="2"/>
      <c r="N15" s="2"/>
    </row>
    <row r="18" spans="2:12" x14ac:dyDescent="0.35">
      <c r="B18" t="s">
        <v>22</v>
      </c>
    </row>
    <row r="19" spans="2:12" x14ac:dyDescent="0.35">
      <c r="B19" t="s">
        <v>23</v>
      </c>
      <c r="G19" t="s">
        <v>24</v>
      </c>
    </row>
    <row r="20" spans="2:12" x14ac:dyDescent="0.35">
      <c r="B20" t="s">
        <v>25</v>
      </c>
      <c r="G20">
        <v>540</v>
      </c>
      <c r="H20" t="s">
        <v>26</v>
      </c>
    </row>
    <row r="21" spans="2:12" x14ac:dyDescent="0.35">
      <c r="B21" t="s">
        <v>27</v>
      </c>
      <c r="G21">
        <v>9</v>
      </c>
      <c r="H21" t="s">
        <v>26</v>
      </c>
    </row>
    <row r="22" spans="2:12" x14ac:dyDescent="0.35">
      <c r="B22" t="s">
        <v>28</v>
      </c>
      <c r="G22">
        <v>10</v>
      </c>
    </row>
    <row r="23" spans="2:12" x14ac:dyDescent="0.35">
      <c r="B23" t="s">
        <v>29</v>
      </c>
      <c r="G23">
        <v>0</v>
      </c>
      <c r="H23" t="s">
        <v>30</v>
      </c>
    </row>
    <row r="24" spans="2:12" x14ac:dyDescent="0.35">
      <c r="B24" t="s">
        <v>31</v>
      </c>
      <c r="G24" t="s">
        <v>32</v>
      </c>
    </row>
    <row r="25" spans="2:12" x14ac:dyDescent="0.35">
      <c r="B25" t="s">
        <v>33</v>
      </c>
      <c r="D25" s="1" t="s">
        <v>34</v>
      </c>
    </row>
    <row r="27" spans="2:12" x14ac:dyDescent="0.35">
      <c r="D27" t="s">
        <v>35</v>
      </c>
    </row>
    <row r="28" spans="2:12" x14ac:dyDescent="0.35">
      <c r="B28" s="3" t="s">
        <v>36</v>
      </c>
      <c r="C28" s="3"/>
      <c r="D28" s="3">
        <v>1</v>
      </c>
      <c r="E28" s="3">
        <v>2</v>
      </c>
      <c r="F28" s="3">
        <v>3</v>
      </c>
      <c r="G28" s="3">
        <v>4</v>
      </c>
      <c r="H28" s="3">
        <v>5</v>
      </c>
      <c r="I28" s="3">
        <v>6</v>
      </c>
      <c r="L28" t="s">
        <v>56</v>
      </c>
    </row>
    <row r="29" spans="2:12" x14ac:dyDescent="0.35">
      <c r="B29" s="3" t="s">
        <v>37</v>
      </c>
      <c r="C29" s="3"/>
      <c r="D29">
        <v>5.1500000059604645E-2</v>
      </c>
      <c r="E29">
        <v>5.1800001412630081E-2</v>
      </c>
      <c r="F29">
        <v>5.0200000405311584E-2</v>
      </c>
      <c r="G29" s="6">
        <v>0.35910001397132874</v>
      </c>
      <c r="H29" s="6">
        <v>0.34330001473426802</v>
      </c>
      <c r="I29" s="6">
        <v>0.30480000376701399</v>
      </c>
      <c r="K29" s="6" t="s">
        <v>52</v>
      </c>
      <c r="L29">
        <f>_xlfn.STDEV.S(G29:I29)</f>
        <v>2.7929619667294923E-2</v>
      </c>
    </row>
    <row r="30" spans="2:12" x14ac:dyDescent="0.35">
      <c r="B30" s="3" t="s">
        <v>38</v>
      </c>
      <c r="C30" s="3"/>
      <c r="D30">
        <v>0.16969999670982361</v>
      </c>
      <c r="E30">
        <v>0.15839999914169312</v>
      </c>
      <c r="F30">
        <v>0.14959999918937683</v>
      </c>
      <c r="G30" s="6">
        <v>1.1940000057220459</v>
      </c>
      <c r="H30" s="6">
        <v>1.18359994888305</v>
      </c>
      <c r="I30" s="6">
        <v>0.98809999227523804</v>
      </c>
      <c r="L30">
        <f t="shared" ref="L30:L36" si="0">_xlfn.STDEV.S(G30:I30)</f>
        <v>0.1159908112404501</v>
      </c>
    </row>
    <row r="31" spans="2:12" x14ac:dyDescent="0.35">
      <c r="B31" s="3" t="s">
        <v>39</v>
      </c>
      <c r="C31" s="3"/>
      <c r="D31">
        <v>0.29890000820159912</v>
      </c>
      <c r="E31">
        <v>0.27050000429153442</v>
      </c>
      <c r="F31">
        <v>0.25409999489784241</v>
      </c>
      <c r="G31" s="7">
        <v>0.31749999523162842</v>
      </c>
      <c r="H31" s="7">
        <v>0.29789999127388</v>
      </c>
      <c r="I31" s="7">
        <v>0.25470000505447388</v>
      </c>
      <c r="K31" s="7" t="s">
        <v>53</v>
      </c>
      <c r="L31">
        <f t="shared" si="0"/>
        <v>3.2130561077037288E-2</v>
      </c>
    </row>
    <row r="32" spans="2:12" x14ac:dyDescent="0.35">
      <c r="B32" s="3" t="s">
        <v>40</v>
      </c>
      <c r="C32" s="3"/>
      <c r="D32">
        <v>0.41749998927116394</v>
      </c>
      <c r="E32">
        <v>0.39620000123977661</v>
      </c>
      <c r="F32">
        <v>0.34839999675750732</v>
      </c>
      <c r="G32" s="7">
        <v>1.0217000246047974</v>
      </c>
      <c r="H32" s="7">
        <v>1.0801000595092773</v>
      </c>
      <c r="I32" s="7">
        <v>0.95149999856948853</v>
      </c>
      <c r="L32">
        <f t="shared" si="0"/>
        <v>6.4390195172246423E-2</v>
      </c>
    </row>
    <row r="33" spans="1:12" x14ac:dyDescent="0.35">
      <c r="B33" s="3" t="s">
        <v>41</v>
      </c>
      <c r="C33" s="3"/>
      <c r="D33">
        <v>0.52120000123977661</v>
      </c>
      <c r="E33">
        <v>0.48350000381469727</v>
      </c>
      <c r="F33">
        <v>0.45800000429153442</v>
      </c>
      <c r="G33" s="8">
        <v>0.29750001430511475</v>
      </c>
      <c r="H33" s="8">
        <v>0.27500000596046398</v>
      </c>
      <c r="I33" s="8">
        <v>0.25279998779296875</v>
      </c>
      <c r="K33" s="8" t="s">
        <v>54</v>
      </c>
      <c r="L33">
        <f t="shared" si="0"/>
        <v>2.235018102959134E-2</v>
      </c>
    </row>
    <row r="34" spans="1:12" x14ac:dyDescent="0.35">
      <c r="B34" s="3" t="s">
        <v>42</v>
      </c>
      <c r="C34" s="3"/>
      <c r="D34">
        <v>0.74879997968673706</v>
      </c>
      <c r="E34">
        <v>0.67170000076293945</v>
      </c>
      <c r="F34">
        <v>0.57940000295639038</v>
      </c>
      <c r="G34" s="8">
        <v>1.0822000503540039</v>
      </c>
      <c r="H34" s="8">
        <v>0.91799998283386197</v>
      </c>
      <c r="I34" s="8">
        <v>0.80849999189376798</v>
      </c>
      <c r="L34">
        <f t="shared" si="0"/>
        <v>0.13775801984557162</v>
      </c>
    </row>
    <row r="35" spans="1:12" x14ac:dyDescent="0.35">
      <c r="B35" s="3" t="s">
        <v>43</v>
      </c>
      <c r="C35" s="3"/>
      <c r="D35">
        <v>0.9025999903678894</v>
      </c>
      <c r="E35">
        <v>0.79509997367858887</v>
      </c>
      <c r="F35">
        <v>0.80940002202987671</v>
      </c>
      <c r="G35" s="9">
        <v>0.44260001182556152</v>
      </c>
      <c r="H35" s="9">
        <v>0.38789999485015869</v>
      </c>
      <c r="I35" s="9">
        <v>0.38929998874664301</v>
      </c>
      <c r="K35" s="9" t="s">
        <v>55</v>
      </c>
      <c r="L35">
        <f t="shared" si="0"/>
        <v>3.1184783416042292E-2</v>
      </c>
    </row>
    <row r="36" spans="1:12" x14ac:dyDescent="0.35">
      <c r="B36" s="3" t="s">
        <v>44</v>
      </c>
      <c r="C36" s="3"/>
      <c r="D36">
        <v>1.0527000427246094</v>
      </c>
      <c r="E36">
        <v>1.0183000564575195</v>
      </c>
      <c r="F36">
        <v>0.96729999780654907</v>
      </c>
      <c r="G36" s="9">
        <v>1.1606999635696411</v>
      </c>
      <c r="H36" s="9">
        <v>1.14779996871948</v>
      </c>
      <c r="I36" s="9">
        <v>0.86110001802444458</v>
      </c>
      <c r="L36">
        <f t="shared" si="0"/>
        <v>0.16937305913591955</v>
      </c>
    </row>
    <row r="40" spans="1:12" x14ac:dyDescent="0.35">
      <c r="B40" t="s">
        <v>45</v>
      </c>
      <c r="D40" s="1" t="s">
        <v>46</v>
      </c>
    </row>
    <row r="41" spans="1:12" x14ac:dyDescent="0.35">
      <c r="D41" s="1"/>
    </row>
    <row r="42" spans="1:12" x14ac:dyDescent="0.35">
      <c r="A42" s="5"/>
      <c r="B42" s="5" t="s">
        <v>50</v>
      </c>
      <c r="C42" s="5" t="s">
        <v>49</v>
      </c>
      <c r="D42" s="5" t="s">
        <v>48</v>
      </c>
      <c r="E42" s="5" t="s">
        <v>47</v>
      </c>
    </row>
    <row r="43" spans="1:12" x14ac:dyDescent="0.35">
      <c r="A43" s="5" t="s">
        <v>37</v>
      </c>
      <c r="B43" s="5">
        <v>0</v>
      </c>
      <c r="C43" s="5">
        <f>HARMEAN(D29:F29)</f>
        <v>5.1157163922522085E-2</v>
      </c>
      <c r="D43" s="5">
        <v>0</v>
      </c>
      <c r="E43" s="5">
        <f>_xlfn.STDEV.S(D29:F29)</f>
        <v>8.5049036212444054E-4</v>
      </c>
    </row>
    <row r="44" spans="1:12" x14ac:dyDescent="0.35">
      <c r="A44" s="5" t="s">
        <v>38</v>
      </c>
      <c r="B44" s="5">
        <v>0.1</v>
      </c>
      <c r="C44" s="5">
        <f t="shared" ref="C44:C50" si="1">HARMEAN(D30:F30)</f>
        <v>0.15881103142819036</v>
      </c>
      <c r="D44" s="5">
        <f>HARMEAN(D30:F30)-HARMEAN($D$29:$F$29)</f>
        <v>0.10765386750566827</v>
      </c>
      <c r="E44" s="5">
        <f t="shared" ref="E44:E50" si="2">_xlfn.STDEV.S(D30:F30)</f>
        <v>1.0075877501260856E-2</v>
      </c>
    </row>
    <row r="45" spans="1:12" x14ac:dyDescent="0.35">
      <c r="A45" s="5" t="s">
        <v>39</v>
      </c>
      <c r="B45" s="5">
        <v>0.2</v>
      </c>
      <c r="C45" s="5">
        <f t="shared" si="1"/>
        <v>0.27327589605606351</v>
      </c>
      <c r="D45" s="5">
        <f t="shared" ref="D45:D50" si="3">HARMEAN(D31:F31)-HARMEAN($D$29:$F$29)</f>
        <v>0.22211873213354141</v>
      </c>
      <c r="E45" s="5">
        <f t="shared" si="2"/>
        <v>2.2666280838217426E-2</v>
      </c>
    </row>
    <row r="46" spans="1:12" x14ac:dyDescent="0.35">
      <c r="A46" s="5" t="s">
        <v>40</v>
      </c>
      <c r="B46" s="5">
        <v>0.3</v>
      </c>
      <c r="C46" s="5">
        <f t="shared" si="1"/>
        <v>0.38513623127606417</v>
      </c>
      <c r="D46" s="5">
        <f t="shared" si="3"/>
        <v>0.3339790673535421</v>
      </c>
      <c r="E46" s="5">
        <f t="shared" si="2"/>
        <v>3.5386765143740784E-2</v>
      </c>
    </row>
    <row r="47" spans="1:12" x14ac:dyDescent="0.35">
      <c r="A47" s="5" t="s">
        <v>41</v>
      </c>
      <c r="B47" s="5">
        <v>0.4</v>
      </c>
      <c r="C47" s="5">
        <f t="shared" si="1"/>
        <v>0.48619941832686275</v>
      </c>
      <c r="D47" s="5">
        <f t="shared" si="3"/>
        <v>0.43504225440434069</v>
      </c>
      <c r="E47" s="5">
        <f t="shared" si="2"/>
        <v>3.1795648014023646E-2</v>
      </c>
    </row>
    <row r="48" spans="1:12" x14ac:dyDescent="0.35">
      <c r="A48" s="5" t="s">
        <v>42</v>
      </c>
      <c r="B48" s="5">
        <v>0.6</v>
      </c>
      <c r="C48" s="5">
        <f t="shared" si="1"/>
        <v>0.65931843911562127</v>
      </c>
      <c r="D48" s="5">
        <f t="shared" si="3"/>
        <v>0.60816127519309915</v>
      </c>
      <c r="E48" s="5">
        <f t="shared" si="2"/>
        <v>8.4813568550263244E-2</v>
      </c>
    </row>
    <row r="49" spans="1:5" x14ac:dyDescent="0.35">
      <c r="A49" s="5" t="s">
        <v>43</v>
      </c>
      <c r="B49" s="5">
        <v>0.8</v>
      </c>
      <c r="C49" s="5">
        <f t="shared" si="1"/>
        <v>0.83307947363564794</v>
      </c>
      <c r="D49" s="5">
        <f t="shared" si="3"/>
        <v>0.78192230971312582</v>
      </c>
      <c r="E49" s="5">
        <f t="shared" si="2"/>
        <v>5.8376620704490415E-2</v>
      </c>
    </row>
    <row r="50" spans="1:5" x14ac:dyDescent="0.35">
      <c r="A50" s="5" t="s">
        <v>44</v>
      </c>
      <c r="B50" s="5">
        <v>1</v>
      </c>
      <c r="C50" s="5">
        <f t="shared" si="1"/>
        <v>1.0115408472804159</v>
      </c>
      <c r="D50" s="5">
        <f t="shared" si="3"/>
        <v>0.96038368335789381</v>
      </c>
      <c r="E50" s="5">
        <f t="shared" si="2"/>
        <v>4.2968074795102458E-2</v>
      </c>
    </row>
    <row r="56" spans="1:5" x14ac:dyDescent="0.35">
      <c r="A56" s="4" t="s">
        <v>51</v>
      </c>
    </row>
    <row r="58" spans="1:5" x14ac:dyDescent="0.35">
      <c r="A58" s="13" t="s">
        <v>67</v>
      </c>
      <c r="B58" s="4" t="s">
        <v>57</v>
      </c>
      <c r="C58" s="4" t="s">
        <v>58</v>
      </c>
    </row>
    <row r="59" spans="1:5" x14ac:dyDescent="0.35">
      <c r="A59" s="6" t="s">
        <v>59</v>
      </c>
      <c r="B59" s="6">
        <f>((HARMEAN(G29:I29)-0.0264)/0.9524)*50</f>
        <v>16.155614957661385</v>
      </c>
      <c r="C59">
        <f>HARMEAN(B59,B60)</f>
        <v>13.376574516241718</v>
      </c>
    </row>
    <row r="60" spans="1:5" x14ac:dyDescent="0.35">
      <c r="A60" s="6" t="s">
        <v>60</v>
      </c>
      <c r="B60" s="6">
        <f>((HARMEAN(G30:I30)-0.0264)/0.9524)*10</f>
        <v>11.413293919642975</v>
      </c>
    </row>
    <row r="61" spans="1:5" x14ac:dyDescent="0.35">
      <c r="A61" s="7" t="s">
        <v>61</v>
      </c>
      <c r="B61" s="7">
        <f t="shared" ref="B61:B65" si="4">((HARMEAN(G31:I31)-0.0264)/0.9524)*50</f>
        <v>13.710597105697616</v>
      </c>
      <c r="C61">
        <f t="shared" ref="C61:C63" si="5">HARMEAN(B61,B62)</f>
        <v>11.815340472790945</v>
      </c>
    </row>
    <row r="62" spans="1:5" x14ac:dyDescent="0.35">
      <c r="A62" s="7" t="s">
        <v>62</v>
      </c>
      <c r="B62" s="7">
        <f>((HARMEAN(G32:I32)-0.0264)/0.9524)*10</f>
        <v>10.380423628369053</v>
      </c>
    </row>
    <row r="63" spans="1:5" x14ac:dyDescent="0.35">
      <c r="A63" s="8" t="s">
        <v>63</v>
      </c>
      <c r="B63" s="8">
        <f t="shared" si="4"/>
        <v>12.992831364153822</v>
      </c>
      <c r="C63">
        <f t="shared" si="5"/>
        <v>10.917773089310147</v>
      </c>
    </row>
    <row r="64" spans="1:5" x14ac:dyDescent="0.35">
      <c r="A64" s="8" t="s">
        <v>64</v>
      </c>
      <c r="B64" s="8">
        <f>((HARMEAN(G34:I34)-0.0264)/0.9524)*10</f>
        <v>9.4142436678306609</v>
      </c>
    </row>
    <row r="65" spans="1:4" x14ac:dyDescent="0.35">
      <c r="A65" s="10" t="s">
        <v>66</v>
      </c>
      <c r="B65" s="10">
        <f t="shared" si="4"/>
        <v>19.879931841032732</v>
      </c>
      <c r="C65">
        <f>HARMEAN(B65,B66)</f>
        <v>13.83310854480929</v>
      </c>
    </row>
    <row r="66" spans="1:4" x14ac:dyDescent="0.35">
      <c r="A66" s="10" t="s">
        <v>65</v>
      </c>
      <c r="B66" s="10">
        <f>((HARMEAN(G36:I36)-0.0264)/0.9524)*10</f>
        <v>10.606852016943897</v>
      </c>
    </row>
    <row r="70" spans="1:4" x14ac:dyDescent="0.35">
      <c r="C70">
        <v>15.20037885</v>
      </c>
      <c r="D70">
        <v>10.149440551823648</v>
      </c>
    </row>
    <row r="71" spans="1:4" x14ac:dyDescent="0.35">
      <c r="C71">
        <v>15.703411631816754</v>
      </c>
      <c r="D71">
        <v>10.025043075489688</v>
      </c>
    </row>
    <row r="72" spans="1:4" x14ac:dyDescent="0.35">
      <c r="C72">
        <v>13.439998664986309</v>
      </c>
      <c r="D72">
        <v>9.6384668872267216</v>
      </c>
    </row>
    <row r="73" spans="1:4" x14ac:dyDescent="0.35">
      <c r="C73">
        <v>18.045943116355122</v>
      </c>
      <c r="D73">
        <v>11.308625210705376</v>
      </c>
    </row>
    <row r="75" spans="1:4" ht="15" thickBot="1" x14ac:dyDescent="0.4"/>
    <row r="76" spans="1:4" ht="16" thickBot="1" x14ac:dyDescent="0.4">
      <c r="C76" s="11">
        <v>0.10377375</v>
      </c>
      <c r="D76">
        <f>C76*10</f>
        <v>1.0377375</v>
      </c>
    </row>
    <row r="77" spans="1:4" ht="16" thickBot="1" x14ac:dyDescent="0.4">
      <c r="C77" s="12">
        <v>9.6795350000000002E-2</v>
      </c>
      <c r="D77">
        <f t="shared" ref="D77:D79" si="6">C77*10</f>
        <v>0.96795350000000002</v>
      </c>
    </row>
    <row r="78" spans="1:4" ht="16" thickBot="1" x14ac:dyDescent="0.4">
      <c r="C78" s="12">
        <v>8.5536509999999996E-2</v>
      </c>
      <c r="D78">
        <f t="shared" si="6"/>
        <v>0.85536509999999999</v>
      </c>
    </row>
    <row r="79" spans="1:4" ht="16" thickBot="1" x14ac:dyDescent="0.4">
      <c r="C79" s="12">
        <v>5.0198E-2</v>
      </c>
      <c r="D79">
        <f t="shared" si="6"/>
        <v>0.50197999999999998</v>
      </c>
    </row>
  </sheetData>
  <pageMargins left="0.7" right="0.7" top="0.78740157499999996" bottom="0.78740157499999996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3281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2022-05-17T12:44:41Z</dcterms:created>
  <dcterms:modified xsi:type="dcterms:W3CDTF">2022-06-09T07:49:17Z</dcterms:modified>
</cp:coreProperties>
</file>