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kg11058\Desktop\"/>
    </mc:Choice>
  </mc:AlternateContent>
  <xr:revisionPtr revIDLastSave="0" documentId="13_ncr:1_{21783536-445F-4FD8-95C6-A7925453DCB5}" xr6:coauthVersionLast="47" xr6:coauthVersionMax="47" xr10:uidLastSave="{00000000-0000-0000-0000-000000000000}"/>
  <bookViews>
    <workbookView xWindow="996" yWindow="1236" windowWidth="20736" windowHeight="10644" xr2:uid="{2062A4C9-70AC-4812-B35C-5E6ACF2C91C9}"/>
  </bookViews>
  <sheets>
    <sheet name="COIN-3-M" sheetId="2" r:id="rId1"/>
    <sheet name="COIN-6-M" sheetId="4" r:id="rId2"/>
  </sheets>
  <definedNames>
    <definedName name="DatiEsterni_1" localSheetId="0" hidden="1">'COIN-3-M'!$A$1:$G$62</definedName>
    <definedName name="DatiEsterni_2" localSheetId="1" hidden="1">'COIN-6-M'!$A$1:$G$125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2" l="1"/>
  <c r="P23" i="2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33" i="4"/>
  <c r="H34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R11" i="4"/>
  <c r="T7" i="4"/>
  <c r="R11" i="2"/>
  <c r="H3" i="2"/>
  <c r="K7" i="4" l="1"/>
  <c r="L7" i="4" s="1"/>
  <c r="N11" i="4" s="1"/>
  <c r="N15" i="4" s="1"/>
  <c r="N19" i="4" s="1"/>
  <c r="Q11" i="4"/>
  <c r="Q11" i="2"/>
  <c r="T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O11" i="4" l="1"/>
  <c r="O15" i="4" s="1"/>
  <c r="N26" i="4" s="1"/>
  <c r="K7" i="2"/>
  <c r="L7" i="2" s="1"/>
  <c r="N11" i="2" s="1"/>
  <c r="N23" i="4" l="1"/>
  <c r="O23" i="4" s="1"/>
  <c r="P23" i="4" s="1"/>
  <c r="N16" i="2"/>
  <c r="N19" i="2" s="1"/>
  <c r="O11" i="2"/>
  <c r="N23" i="2" s="1"/>
  <c r="O23" i="2" l="1"/>
  <c r="O1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1C21C8-22F6-47EF-8730-48524AF3AE7E}" keepAlive="1" name="Query - ASML" description="Connessione alla query 'ASML' nella cartella di lavoro." type="5" refreshedVersion="0" background="1">
    <dbPr connection="Provider=Microsoft.Mashup.OleDb.1;Data Source=$Workbook$;Location=ASML;Extended Properties=&quot;&quot;" command="SELECT * FROM [ASML]"/>
  </connection>
  <connection id="2" xr16:uid="{92B93C28-C447-4C47-BB31-4063E7304FDC}" keepAlive="1" name="Query - ASML (2)" description="Connessione alla query 'ASML (2)' nella cartella di lavoro." type="5" refreshedVersion="8" background="1" saveData="1">
    <dbPr connection="Provider=Microsoft.Mashup.OleDb.1;Data Source=$Workbook$;Location=&quot;ASML (2)&quot;;Extended Properties=&quot;&quot;" command="SELECT * FROM [ASML (2)]"/>
  </connection>
  <connection id="3" xr16:uid="{D1B7F7D2-EDD2-4010-8ACC-AB107AFE0A47}" keepAlive="1" name="Query - COIN" description="Connessione alla query 'COIN' nella cartella di lavoro." type="5" refreshedVersion="0" background="1">
    <dbPr connection="Provider=Microsoft.Mashup.OleDb.1;Data Source=$Workbook$;Location=COIN;Extended Properties=&quot;&quot;" command="SELECT * FROM [COIN]"/>
  </connection>
  <connection id="4" xr16:uid="{B4420C7E-BF91-42D5-981C-A25775F8B07C}" keepAlive="1" name="Query - COIN (2)" description="Connessione alla query 'COIN (2)' nella cartella di lavoro." type="5" refreshedVersion="8" background="1" saveData="1">
    <dbPr connection="Provider=Microsoft.Mashup.OleDb.1;Data Source=$Workbook$;Location=&quot;COIN (2)&quot;;Extended Properties=&quot;&quot;" command="SELECT * FROM [COIN (2)]"/>
  </connection>
  <connection id="5" xr16:uid="{FA7D3221-340A-4A6A-8FDB-CEE91CE20C86}" keepAlive="1" name="Query - COIN-6-m" description="Connessione alla query 'COIN-6-m' nella cartella di lavoro." type="5" refreshedVersion="0" background="1">
    <dbPr connection="Provider=Microsoft.Mashup.OleDb.1;Data Source=$Workbook$;Location=COIN-6-m;Extended Properties=&quot;&quot;" command="SELECT * FROM [COIN-6-m]"/>
  </connection>
  <connection id="6" xr16:uid="{1DD8B880-69A6-4B16-B932-8E0B71E406B3}" keepAlive="1" name="Query - COIN-6-m (2)" description="Connessione alla query 'COIN-6-m (2)' nella cartella di lavoro." type="5" refreshedVersion="8" background="1" saveData="1">
    <dbPr connection="Provider=Microsoft.Mashup.OleDb.1;Data Source=$Workbook$;Location=&quot;COIN-6-m (2)&quot;;Extended Properties=&quot;&quot;" command="SELECT * FROM [COIN-6-m (2)]"/>
  </connection>
</connections>
</file>

<file path=xl/sharedStrings.xml><?xml version="1.0" encoding="utf-8"?>
<sst xmlns="http://schemas.openxmlformats.org/spreadsheetml/2006/main" count="72" uniqueCount="39">
  <si>
    <t>Date</t>
  </si>
  <si>
    <t>Open</t>
  </si>
  <si>
    <t>High</t>
  </si>
  <si>
    <t>Low</t>
  </si>
  <si>
    <t>Close</t>
  </si>
  <si>
    <t>Adj Close</t>
  </si>
  <si>
    <t>Volume</t>
  </si>
  <si>
    <t>Returns</t>
  </si>
  <si>
    <t>u</t>
  </si>
  <si>
    <t>d</t>
  </si>
  <si>
    <t>bid</t>
  </si>
  <si>
    <t>ask</t>
  </si>
  <si>
    <t>mid</t>
  </si>
  <si>
    <t>libor 3month</t>
  </si>
  <si>
    <t>p</t>
  </si>
  <si>
    <t>r-simple</t>
  </si>
  <si>
    <t>r-continuos</t>
  </si>
  <si>
    <t>S0 spot</t>
  </si>
  <si>
    <t>fu</t>
  </si>
  <si>
    <t>fd</t>
  </si>
  <si>
    <t>delta</t>
  </si>
  <si>
    <t>price d</t>
  </si>
  <si>
    <t>price u</t>
  </si>
  <si>
    <t>divident yield</t>
  </si>
  <si>
    <t>price call</t>
  </si>
  <si>
    <t>difference</t>
  </si>
  <si>
    <t>yearly</t>
  </si>
  <si>
    <t xml:space="preserve">daily </t>
  </si>
  <si>
    <t>sigma</t>
  </si>
  <si>
    <t>T=3months</t>
  </si>
  <si>
    <t>Strike</t>
  </si>
  <si>
    <t>capitalization factor</t>
  </si>
  <si>
    <t>Binomial model params</t>
  </si>
  <si>
    <t>Call option at the money stats</t>
  </si>
  <si>
    <t>Volatility</t>
  </si>
  <si>
    <t>T=6months</t>
  </si>
  <si>
    <t>libor 6month</t>
  </si>
  <si>
    <t>Call price estimation</t>
  </si>
  <si>
    <t>Payoff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</si>
</sst>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3" fillId="0" borderId="0" xfId="3" applyAlignment="1">
      <alignment vertical="center" wrapText="1"/>
    </xf>
    <xf numFmtId="0" fontId="1" fillId="2" borderId="0" xfId="2"/>
    <xf numFmtId="0" fontId="0" fillId="2" borderId="0" xfId="2" applyFont="1"/>
  </cellXfs>
  <cellStyles count="4">
    <cellStyle name="40% - Colore 2" xfId="2" builtinId="35"/>
    <cellStyle name="Collegamento ipertestuale" xfId="3" builtinId="8"/>
    <cellStyle name="Normale" xfId="0" builtinId="0"/>
    <cellStyle name="Percentuale" xfId="1" builtinId="5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E7FD25E5-F35F-4FBB-9C8E-194FE5E4FDE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6" xr16:uid="{83AA9225-D8C3-48BF-BE0A-79DE5DCAF859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79EA9C-73A1-4EAF-96B2-2F515A7BBBAE}" name="COIN3" displayName="COIN3" ref="A1:G62" tableType="queryTable" totalsRowShown="0">
  <autoFilter ref="A1:G62" xr:uid="{A179EA9C-73A1-4EAF-96B2-2F515A7BBBAE}"/>
  <tableColumns count="7">
    <tableColumn id="1" xr3:uid="{B6D53BC0-D244-449E-B5D7-1AFC7C1C268B}" uniqueName="1" name="Date" queryTableFieldId="1" dataDxfId="1"/>
    <tableColumn id="2" xr3:uid="{8D1FBC56-43A2-473C-B63E-E1AF2CC7650C}" uniqueName="2" name="Open" queryTableFieldId="2"/>
    <tableColumn id="3" xr3:uid="{02336B29-BE5E-4699-9395-BE386BB19219}" uniqueName="3" name="High" queryTableFieldId="3"/>
    <tableColumn id="4" xr3:uid="{8318AFEA-D4C5-45CC-B91B-E4EEA6A9BF4B}" uniqueName="4" name="Low" queryTableFieldId="4"/>
    <tableColumn id="5" xr3:uid="{3D149AE0-8F45-42C2-9ABC-4ED949655CE4}" uniqueName="5" name="Close" queryTableFieldId="5"/>
    <tableColumn id="6" xr3:uid="{C1755CB7-D5BB-42E5-B1B4-8962FE12FDE9}" uniqueName="6" name="Adj Close" queryTableFieldId="6"/>
    <tableColumn id="7" xr3:uid="{351EB2AF-951A-44A3-97F2-90581BACCBBF}" uniqueName="7" name="Volum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B9A66C-4168-4F0B-8CE4-11549756850F}" name="COIN_6_m7" displayName="COIN_6_m7" ref="A1:G125" tableType="queryTable" totalsRowShown="0">
  <autoFilter ref="A1:G125" xr:uid="{ABB9A66C-4168-4F0B-8CE4-11549756850F}"/>
  <tableColumns count="7">
    <tableColumn id="1" xr3:uid="{ED0F4B4F-2F68-45CC-97E6-0055B1B9F576}" uniqueName="1" name="Date" queryTableFieldId="1" dataDxfId="0"/>
    <tableColumn id="2" xr3:uid="{05B92297-1984-4298-AD66-67BAB24BB979}" uniqueName="2" name="Open" queryTableFieldId="2"/>
    <tableColumn id="3" xr3:uid="{7724626B-F2E1-473F-A571-635BD9EE7527}" uniqueName="3" name="High" queryTableFieldId="3"/>
    <tableColumn id="4" xr3:uid="{8C0E0F79-11D2-408E-9CD1-0AEA32C6929C}" uniqueName="4" name="Low" queryTableFieldId="4"/>
    <tableColumn id="5" xr3:uid="{567E48F4-CABC-46EF-AA27-10A62FF48022}" uniqueName="5" name="Close" queryTableFieldId="5"/>
    <tableColumn id="6" xr3:uid="{289BDBBD-DF07-4646-ADCF-A8466ADD30B3}" uniqueName="6" name="Adj Close" queryTableFieldId="6"/>
    <tableColumn id="7" xr3:uid="{316FC27A-F557-4C3B-89A1-B96D8FEB9CC1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21AB-F987-4EB2-BA1F-46ADC881DF85}">
  <dimension ref="A1:U62"/>
  <sheetViews>
    <sheetView tabSelected="1" topLeftCell="A13" workbookViewId="0">
      <selection activeCell="J6" sqref="J6"/>
    </sheetView>
  </sheetViews>
  <sheetFormatPr defaultRowHeight="14.4" x14ac:dyDescent="0.3"/>
  <cols>
    <col min="1" max="1" width="10.33203125" bestFit="1" customWidth="1"/>
    <col min="2" max="6" width="11" bestFit="1" customWidth="1"/>
    <col min="7" max="7" width="9.5546875" bestFit="1" customWidth="1"/>
    <col min="9" max="9" width="9.77734375" style="2" bestFit="1" customWidth="1"/>
    <col min="10" max="10" width="10.77734375" style="2" bestFit="1" customWidth="1"/>
    <col min="12" max="13" width="12" bestFit="1" customWidth="1"/>
    <col min="14" max="14" width="9.5546875" customWidth="1"/>
    <col min="16" max="16" width="10.33203125" bestFit="1" customWidth="1"/>
    <col min="17" max="17" width="9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</row>
    <row r="2" spans="1:21" x14ac:dyDescent="0.3">
      <c r="A2" s="3">
        <v>45281</v>
      </c>
      <c r="B2">
        <v>166.71000699999999</v>
      </c>
      <c r="C2">
        <v>170.16999799999999</v>
      </c>
      <c r="D2">
        <v>163.10000600000001</v>
      </c>
      <c r="E2">
        <v>168.029999</v>
      </c>
      <c r="F2">
        <v>168.029999</v>
      </c>
      <c r="G2">
        <v>12081500</v>
      </c>
    </row>
    <row r="3" spans="1:21" x14ac:dyDescent="0.3">
      <c r="A3" s="3">
        <v>45282</v>
      </c>
      <c r="B3">
        <v>169.770004</v>
      </c>
      <c r="C3">
        <v>178.699997</v>
      </c>
      <c r="D3">
        <v>167.89999399999999</v>
      </c>
      <c r="E3">
        <v>175.479996</v>
      </c>
      <c r="F3">
        <v>175.479996</v>
      </c>
      <c r="G3">
        <v>15788000</v>
      </c>
      <c r="H3" s="1">
        <f>(F3-F2)/F2</f>
        <v>4.4337303126449436E-2</v>
      </c>
    </row>
    <row r="4" spans="1:21" x14ac:dyDescent="0.3">
      <c r="A4" s="3">
        <v>45286</v>
      </c>
      <c r="B4">
        <v>174.800003</v>
      </c>
      <c r="C4">
        <v>178.11999499999999</v>
      </c>
      <c r="D4">
        <v>169.050003</v>
      </c>
      <c r="E4">
        <v>172.050003</v>
      </c>
      <c r="F4">
        <v>172.050003</v>
      </c>
      <c r="G4">
        <v>12544800</v>
      </c>
      <c r="H4" s="1">
        <f t="shared" ref="H4:H62" si="0">(F4-F3)/F3</f>
        <v>-1.9546347607621306E-2</v>
      </c>
    </row>
    <row r="5" spans="1:21" x14ac:dyDescent="0.3">
      <c r="A5" s="3">
        <v>45287</v>
      </c>
      <c r="B5">
        <v>176.320007</v>
      </c>
      <c r="C5">
        <v>186.970001</v>
      </c>
      <c r="D5">
        <v>175.5</v>
      </c>
      <c r="E5">
        <v>185.240005</v>
      </c>
      <c r="F5">
        <v>185.240005</v>
      </c>
      <c r="G5">
        <v>15569900</v>
      </c>
      <c r="H5" s="1">
        <f t="shared" si="0"/>
        <v>7.6663770822485794E-2</v>
      </c>
      <c r="K5" t="s">
        <v>34</v>
      </c>
      <c r="Q5" t="s">
        <v>33</v>
      </c>
    </row>
    <row r="6" spans="1:21" x14ac:dyDescent="0.3">
      <c r="A6" s="3">
        <v>45288</v>
      </c>
      <c r="B6">
        <v>179.30999800000001</v>
      </c>
      <c r="C6">
        <v>187.38999899999999</v>
      </c>
      <c r="D6">
        <v>177.75</v>
      </c>
      <c r="E6">
        <v>186.36000100000001</v>
      </c>
      <c r="F6">
        <v>186.36000100000001</v>
      </c>
      <c r="G6">
        <v>17276300</v>
      </c>
      <c r="H6" s="1">
        <f t="shared" si="0"/>
        <v>6.0461885649377668E-3</v>
      </c>
      <c r="K6" s="6" t="s">
        <v>27</v>
      </c>
      <c r="L6" s="6" t="s">
        <v>26</v>
      </c>
      <c r="Q6" s="6" t="s">
        <v>30</v>
      </c>
      <c r="R6" s="6" t="s">
        <v>10</v>
      </c>
      <c r="S6" s="6" t="s">
        <v>11</v>
      </c>
      <c r="T6" s="6" t="s">
        <v>12</v>
      </c>
      <c r="U6" s="6" t="s">
        <v>17</v>
      </c>
    </row>
    <row r="7" spans="1:21" x14ac:dyDescent="0.3">
      <c r="A7" s="3">
        <v>45289</v>
      </c>
      <c r="B7">
        <v>186.05999800000001</v>
      </c>
      <c r="C7">
        <v>187.25</v>
      </c>
      <c r="D7">
        <v>171</v>
      </c>
      <c r="E7">
        <v>173.91999799999999</v>
      </c>
      <c r="F7">
        <v>173.91999799999999</v>
      </c>
      <c r="G7">
        <v>19671200</v>
      </c>
      <c r="H7" s="1">
        <f t="shared" si="0"/>
        <v>-6.675253774011311E-2</v>
      </c>
      <c r="J7" s="6" t="s">
        <v>28</v>
      </c>
      <c r="K7">
        <f>_xlfn.STDEV.S(H3:H62)</f>
        <v>5.6885921236581351E-2</v>
      </c>
      <c r="L7">
        <f>K7*SQRT(252)</f>
        <v>0.90303600415681295</v>
      </c>
      <c r="P7" s="3">
        <v>45464</v>
      </c>
      <c r="Q7">
        <v>270</v>
      </c>
      <c r="R7">
        <v>50.25</v>
      </c>
      <c r="S7">
        <v>49.9</v>
      </c>
      <c r="T7">
        <f>(R7+S7)/2</f>
        <v>50.075000000000003</v>
      </c>
      <c r="U7">
        <v>256.88000499999998</v>
      </c>
    </row>
    <row r="8" spans="1:21" x14ac:dyDescent="0.3">
      <c r="A8" s="3">
        <v>45293</v>
      </c>
      <c r="B8">
        <v>173.020004</v>
      </c>
      <c r="C8">
        <v>175.570007</v>
      </c>
      <c r="D8">
        <v>155.35000600000001</v>
      </c>
      <c r="E8">
        <v>156.88000500000001</v>
      </c>
      <c r="F8">
        <v>156.88000500000001</v>
      </c>
      <c r="G8">
        <v>26549400</v>
      </c>
      <c r="H8" s="1">
        <f t="shared" si="0"/>
        <v>-9.7976041835050973E-2</v>
      </c>
    </row>
    <row r="9" spans="1:21" x14ac:dyDescent="0.3">
      <c r="A9" s="3">
        <v>45294</v>
      </c>
      <c r="B9">
        <v>146</v>
      </c>
      <c r="C9">
        <v>156.25</v>
      </c>
      <c r="D9">
        <v>144.11000100000001</v>
      </c>
      <c r="E9">
        <v>152.240005</v>
      </c>
      <c r="F9">
        <v>152.240005</v>
      </c>
      <c r="G9">
        <v>18573800</v>
      </c>
      <c r="H9" s="1">
        <f t="shared" si="0"/>
        <v>-2.9576745615223651E-2</v>
      </c>
      <c r="J9" s="6" t="s">
        <v>29</v>
      </c>
      <c r="K9" s="6" t="s">
        <v>13</v>
      </c>
      <c r="L9" s="6" t="s">
        <v>23</v>
      </c>
      <c r="N9" t="s">
        <v>32</v>
      </c>
      <c r="Q9" t="s">
        <v>31</v>
      </c>
    </row>
    <row r="10" spans="1:21" x14ac:dyDescent="0.3">
      <c r="A10" s="3">
        <v>45295</v>
      </c>
      <c r="B10">
        <v>152.5</v>
      </c>
      <c r="C10">
        <v>161.279999</v>
      </c>
      <c r="D10">
        <v>148.80999800000001</v>
      </c>
      <c r="E10">
        <v>155.60000600000001</v>
      </c>
      <c r="F10">
        <v>155.60000600000001</v>
      </c>
      <c r="G10">
        <v>14874300</v>
      </c>
      <c r="H10" s="1">
        <f t="shared" si="0"/>
        <v>2.2070420977718774E-2</v>
      </c>
      <c r="J10">
        <v>0.25</v>
      </c>
      <c r="K10">
        <v>5.5824499999999999E-2</v>
      </c>
      <c r="L10">
        <v>0</v>
      </c>
      <c r="N10" s="6" t="s">
        <v>8</v>
      </c>
      <c r="O10" s="6" t="s">
        <v>9</v>
      </c>
      <c r="Q10" s="6" t="s">
        <v>15</v>
      </c>
      <c r="R10" s="6" t="s">
        <v>16</v>
      </c>
    </row>
    <row r="11" spans="1:21" x14ac:dyDescent="0.3">
      <c r="A11" s="3">
        <v>45296</v>
      </c>
      <c r="B11">
        <v>152.66999799999999</v>
      </c>
      <c r="C11">
        <v>157.69000199999999</v>
      </c>
      <c r="D11">
        <v>151.08999600000001</v>
      </c>
      <c r="E11">
        <v>153.979996</v>
      </c>
      <c r="F11">
        <v>153.979996</v>
      </c>
      <c r="G11">
        <v>10848900</v>
      </c>
      <c r="H11" s="1">
        <f t="shared" si="0"/>
        <v>-1.041137491986991E-2</v>
      </c>
      <c r="N11">
        <f>EXP(L7*SQRT(J10))</f>
        <v>1.5706946945166529</v>
      </c>
      <c r="O11">
        <f>1/N11</f>
        <v>0.63666096504370517</v>
      </c>
      <c r="Q11">
        <f>1+(K10-L10)*J10</f>
        <v>1.013956125</v>
      </c>
      <c r="R11">
        <f>EXP((K10-L10)*J10)</f>
        <v>1.0140539663446699</v>
      </c>
    </row>
    <row r="12" spans="1:21" x14ac:dyDescent="0.3">
      <c r="A12" s="3">
        <v>45299</v>
      </c>
      <c r="B12">
        <v>157.800003</v>
      </c>
      <c r="C12">
        <v>161.38000500000001</v>
      </c>
      <c r="D12">
        <v>146.509995</v>
      </c>
      <c r="E12">
        <v>159.41999799999999</v>
      </c>
      <c r="F12">
        <v>159.41999799999999</v>
      </c>
      <c r="G12">
        <v>18125700</v>
      </c>
      <c r="H12" s="1">
        <f t="shared" si="0"/>
        <v>3.5329277447182117E-2</v>
      </c>
    </row>
    <row r="13" spans="1:21" x14ac:dyDescent="0.3">
      <c r="A13" s="3">
        <v>45300</v>
      </c>
      <c r="B13">
        <v>159.60000600000001</v>
      </c>
      <c r="C13">
        <v>159.990005</v>
      </c>
      <c r="D13">
        <v>151.320007</v>
      </c>
      <c r="E13">
        <v>151.990005</v>
      </c>
      <c r="F13">
        <v>151.990005</v>
      </c>
      <c r="G13">
        <v>12959700</v>
      </c>
      <c r="H13" s="1">
        <f t="shared" si="0"/>
        <v>-4.6606405050889518E-2</v>
      </c>
    </row>
    <row r="14" spans="1:21" x14ac:dyDescent="0.3">
      <c r="A14" s="3">
        <v>45301</v>
      </c>
      <c r="B14">
        <v>149.21000699999999</v>
      </c>
      <c r="C14">
        <v>153.470001</v>
      </c>
      <c r="D14">
        <v>143.14999399999999</v>
      </c>
      <c r="E14">
        <v>151.28999300000001</v>
      </c>
      <c r="F14">
        <v>151.28999300000001</v>
      </c>
      <c r="G14">
        <v>18718200</v>
      </c>
      <c r="H14" s="1">
        <f t="shared" si="0"/>
        <v>-4.6056449567192705E-3</v>
      </c>
    </row>
    <row r="15" spans="1:21" x14ac:dyDescent="0.3">
      <c r="A15" s="3">
        <v>45302</v>
      </c>
      <c r="B15">
        <v>159.19000199999999</v>
      </c>
      <c r="C15">
        <v>161.03999300000001</v>
      </c>
      <c r="D15">
        <v>140.009995</v>
      </c>
      <c r="E15">
        <v>141.16000399999999</v>
      </c>
      <c r="F15">
        <v>141.16000399999999</v>
      </c>
      <c r="G15">
        <v>31754200</v>
      </c>
      <c r="H15" s="1">
        <f t="shared" si="0"/>
        <v>-6.6957429233274024E-2</v>
      </c>
      <c r="N15" s="6" t="s">
        <v>22</v>
      </c>
      <c r="O15" s="6" t="s">
        <v>21</v>
      </c>
    </row>
    <row r="16" spans="1:21" x14ac:dyDescent="0.3">
      <c r="A16" s="3">
        <v>45303</v>
      </c>
      <c r="B16">
        <v>137.19000199999999</v>
      </c>
      <c r="C16">
        <v>141.070007</v>
      </c>
      <c r="D16">
        <v>130.36999499999999</v>
      </c>
      <c r="E16">
        <v>130.779999</v>
      </c>
      <c r="F16">
        <v>130.779999</v>
      </c>
      <c r="G16">
        <v>20314600</v>
      </c>
      <c r="H16" s="1">
        <f t="shared" si="0"/>
        <v>-7.3533612254643915E-2</v>
      </c>
      <c r="N16">
        <f>U7*N11</f>
        <v>403.48006098091122</v>
      </c>
      <c r="O16">
        <f>+U7*O11</f>
        <v>163.54547188373181</v>
      </c>
    </row>
    <row r="17" spans="1:19" x14ac:dyDescent="0.3">
      <c r="A17" s="3">
        <v>45307</v>
      </c>
      <c r="B17">
        <v>129.44000199999999</v>
      </c>
      <c r="C17">
        <v>136.39999399999999</v>
      </c>
      <c r="D17">
        <v>126.879997</v>
      </c>
      <c r="E17">
        <v>133.88000500000001</v>
      </c>
      <c r="F17">
        <v>133.88000500000001</v>
      </c>
      <c r="G17">
        <v>14789700</v>
      </c>
      <c r="H17" s="1">
        <f t="shared" si="0"/>
        <v>2.3703976324391984E-2</v>
      </c>
    </row>
    <row r="18" spans="1:19" x14ac:dyDescent="0.3">
      <c r="A18" s="3">
        <v>45308</v>
      </c>
      <c r="B18">
        <v>130.509995</v>
      </c>
      <c r="C18">
        <v>134.259995</v>
      </c>
      <c r="D18">
        <v>129.41000399999999</v>
      </c>
      <c r="E18">
        <v>133.86000100000001</v>
      </c>
      <c r="F18">
        <v>133.86000100000001</v>
      </c>
      <c r="G18">
        <v>8133100</v>
      </c>
      <c r="H18" s="1">
        <f t="shared" si="0"/>
        <v>-1.4941738312603239E-4</v>
      </c>
      <c r="N18" s="6" t="s">
        <v>18</v>
      </c>
      <c r="O18" s="6" t="s">
        <v>19</v>
      </c>
    </row>
    <row r="19" spans="1:19" x14ac:dyDescent="0.3">
      <c r="A19" s="3">
        <v>45309</v>
      </c>
      <c r="B19">
        <v>133.25</v>
      </c>
      <c r="C19">
        <v>137.30999800000001</v>
      </c>
      <c r="D19">
        <v>123.93</v>
      </c>
      <c r="E19">
        <v>124.339996</v>
      </c>
      <c r="F19">
        <v>124.339996</v>
      </c>
      <c r="G19">
        <v>14519500</v>
      </c>
      <c r="H19" s="1">
        <f t="shared" si="0"/>
        <v>-7.1119116456603126E-2</v>
      </c>
      <c r="N19">
        <f>+N16-Q7</f>
        <v>133.48006098091122</v>
      </c>
      <c r="O19">
        <v>0</v>
      </c>
    </row>
    <row r="20" spans="1:19" x14ac:dyDescent="0.3">
      <c r="A20" s="3">
        <v>45310</v>
      </c>
      <c r="B20">
        <v>124.339996</v>
      </c>
      <c r="C20">
        <v>124.82</v>
      </c>
      <c r="D20">
        <v>118.019997</v>
      </c>
      <c r="E20">
        <v>124.75</v>
      </c>
      <c r="F20">
        <v>124.75</v>
      </c>
      <c r="G20">
        <v>16659700</v>
      </c>
      <c r="H20" s="1">
        <f t="shared" si="0"/>
        <v>3.2974426024591531E-3</v>
      </c>
    </row>
    <row r="21" spans="1:19" x14ac:dyDescent="0.3">
      <c r="A21" s="3">
        <v>45313</v>
      </c>
      <c r="B21">
        <v>124.050003</v>
      </c>
      <c r="C21">
        <v>131.779999</v>
      </c>
      <c r="D21">
        <v>122.5</v>
      </c>
      <c r="E21">
        <v>128.21000699999999</v>
      </c>
      <c r="F21">
        <v>128.21000699999999</v>
      </c>
      <c r="G21">
        <v>12042600</v>
      </c>
      <c r="H21" s="1">
        <f t="shared" si="0"/>
        <v>2.7735527054108138E-2</v>
      </c>
    </row>
    <row r="22" spans="1:19" x14ac:dyDescent="0.3">
      <c r="A22" s="3">
        <v>45314</v>
      </c>
      <c r="B22">
        <v>122.410004</v>
      </c>
      <c r="C22">
        <v>126.150002</v>
      </c>
      <c r="D22">
        <v>120.33000199999999</v>
      </c>
      <c r="E22">
        <v>124.19000200000001</v>
      </c>
      <c r="F22">
        <v>124.19000200000001</v>
      </c>
      <c r="G22">
        <v>9737100</v>
      </c>
      <c r="H22" s="1">
        <f t="shared" si="0"/>
        <v>-3.1354845803884743E-2</v>
      </c>
      <c r="N22" s="6" t="s">
        <v>14</v>
      </c>
      <c r="O22" s="6" t="s">
        <v>24</v>
      </c>
      <c r="P22" s="6" t="s">
        <v>25</v>
      </c>
    </row>
    <row r="23" spans="1:19" x14ac:dyDescent="0.3">
      <c r="A23" s="3">
        <v>45315</v>
      </c>
      <c r="B23">
        <v>127.279999</v>
      </c>
      <c r="C23">
        <v>127.970001</v>
      </c>
      <c r="D23">
        <v>120.790001</v>
      </c>
      <c r="E23">
        <v>121.339996</v>
      </c>
      <c r="F23">
        <v>121.339996</v>
      </c>
      <c r="G23">
        <v>9118900</v>
      </c>
      <c r="H23" s="1">
        <f t="shared" si="0"/>
        <v>-2.2948755568906486E-2</v>
      </c>
      <c r="N23">
        <f>+(Q11-O11)/(N11-O11)</f>
        <v>0.40394168652688078</v>
      </c>
      <c r="O23">
        <f>(N23*N19+(1-N23)*O19)/Q11</f>
        <v>53.176029633767612</v>
      </c>
      <c r="P23">
        <f>(O23-T7)/T7</f>
        <v>6.192770112366669E-2</v>
      </c>
    </row>
    <row r="24" spans="1:19" x14ac:dyDescent="0.3">
      <c r="A24" s="3">
        <v>45316</v>
      </c>
      <c r="B24">
        <v>122.379997</v>
      </c>
      <c r="C24">
        <v>124.260002</v>
      </c>
      <c r="D24">
        <v>118.91999800000001</v>
      </c>
      <c r="E24">
        <v>121.010002</v>
      </c>
      <c r="F24">
        <v>121.010002</v>
      </c>
      <c r="G24">
        <v>8166400</v>
      </c>
      <c r="H24" s="1">
        <f t="shared" si="0"/>
        <v>-2.7195814313361213E-3</v>
      </c>
    </row>
    <row r="25" spans="1:19" x14ac:dyDescent="0.3">
      <c r="A25" s="3">
        <v>45317</v>
      </c>
      <c r="B25">
        <v>127.519997</v>
      </c>
      <c r="C25">
        <v>128.10000600000001</v>
      </c>
      <c r="D25">
        <v>121.459999</v>
      </c>
      <c r="E25">
        <v>125.199997</v>
      </c>
      <c r="F25">
        <v>125.199997</v>
      </c>
      <c r="G25">
        <v>13956300</v>
      </c>
      <c r="H25" s="1">
        <f t="shared" si="0"/>
        <v>3.4625195692501484E-2</v>
      </c>
      <c r="N25" s="6" t="s">
        <v>20</v>
      </c>
    </row>
    <row r="26" spans="1:19" x14ac:dyDescent="0.3">
      <c r="A26" s="3">
        <v>45320</v>
      </c>
      <c r="B26">
        <v>127.089996</v>
      </c>
      <c r="C26">
        <v>136.88999899999999</v>
      </c>
      <c r="D26">
        <v>125.800003</v>
      </c>
      <c r="E26">
        <v>132.820007</v>
      </c>
      <c r="F26">
        <v>132.820007</v>
      </c>
      <c r="G26">
        <v>17813700</v>
      </c>
      <c r="H26" s="1">
        <f t="shared" si="0"/>
        <v>6.0862701138882681E-2</v>
      </c>
      <c r="N26">
        <f>+(N19-O19)/(N16-O16)</f>
        <v>0.55631854282938964</v>
      </c>
    </row>
    <row r="27" spans="1:19" x14ac:dyDescent="0.3">
      <c r="A27" s="3">
        <v>45321</v>
      </c>
      <c r="B27">
        <v>136.050003</v>
      </c>
      <c r="C27">
        <v>136.699997</v>
      </c>
      <c r="D27">
        <v>130.44000199999999</v>
      </c>
      <c r="E27">
        <v>130.820007</v>
      </c>
      <c r="F27">
        <v>130.820007</v>
      </c>
      <c r="G27">
        <v>8745700</v>
      </c>
      <c r="H27" s="1">
        <f t="shared" si="0"/>
        <v>-1.5057972403208802E-2</v>
      </c>
    </row>
    <row r="28" spans="1:19" x14ac:dyDescent="0.3">
      <c r="A28" s="3">
        <v>45322</v>
      </c>
      <c r="B28">
        <v>129.08999600000001</v>
      </c>
      <c r="C28">
        <v>135.550003</v>
      </c>
      <c r="D28">
        <v>127.57</v>
      </c>
      <c r="E28">
        <v>128.199997</v>
      </c>
      <c r="F28">
        <v>128.199997</v>
      </c>
      <c r="G28">
        <v>9838800</v>
      </c>
      <c r="H28" s="1">
        <f t="shared" si="0"/>
        <v>-2.0027594097285193E-2</v>
      </c>
    </row>
    <row r="29" spans="1:19" x14ac:dyDescent="0.3">
      <c r="A29" s="3">
        <v>45323</v>
      </c>
      <c r="B29">
        <v>128.75</v>
      </c>
      <c r="C29">
        <v>132.070007</v>
      </c>
      <c r="D29">
        <v>124.239998</v>
      </c>
      <c r="E29">
        <v>128.949997</v>
      </c>
      <c r="F29">
        <v>128.949997</v>
      </c>
      <c r="G29">
        <v>8464300</v>
      </c>
      <c r="H29" s="1">
        <f t="shared" si="0"/>
        <v>5.8502341462613296E-3</v>
      </c>
    </row>
    <row r="30" spans="1:19" x14ac:dyDescent="0.3">
      <c r="A30" s="3">
        <v>45324</v>
      </c>
      <c r="B30">
        <v>126.900002</v>
      </c>
      <c r="C30">
        <v>130.13000500000001</v>
      </c>
      <c r="D30">
        <v>125.550003</v>
      </c>
      <c r="E30">
        <v>129.220001</v>
      </c>
      <c r="F30">
        <v>129.220001</v>
      </c>
      <c r="G30">
        <v>6086000</v>
      </c>
      <c r="H30" s="1">
        <f t="shared" si="0"/>
        <v>2.0938658881861018E-3</v>
      </c>
    </row>
    <row r="31" spans="1:19" x14ac:dyDescent="0.3">
      <c r="A31" s="3">
        <v>45327</v>
      </c>
      <c r="B31">
        <v>128.699997</v>
      </c>
      <c r="C31">
        <v>128.88999899999999</v>
      </c>
      <c r="D31">
        <v>115.800003</v>
      </c>
      <c r="E31">
        <v>117.300003</v>
      </c>
      <c r="F31">
        <v>117.300003</v>
      </c>
      <c r="G31">
        <v>13067300</v>
      </c>
      <c r="H31" s="1">
        <f t="shared" si="0"/>
        <v>-9.2245766195281118E-2</v>
      </c>
      <c r="J31" s="4"/>
      <c r="K31" s="5"/>
      <c r="L31" s="4"/>
      <c r="M31" s="4"/>
      <c r="N31" s="4"/>
      <c r="O31" s="4"/>
      <c r="P31" s="4"/>
      <c r="Q31" s="4"/>
      <c r="R31" s="4"/>
      <c r="S31" s="4"/>
    </row>
    <row r="32" spans="1:19" x14ac:dyDescent="0.3">
      <c r="A32" s="3">
        <v>45328</v>
      </c>
      <c r="B32">
        <v>118.610001</v>
      </c>
      <c r="C32">
        <v>120.900002</v>
      </c>
      <c r="D32">
        <v>115.900002</v>
      </c>
      <c r="E32">
        <v>119.790001</v>
      </c>
      <c r="F32">
        <v>119.790001</v>
      </c>
      <c r="G32">
        <v>6740600</v>
      </c>
      <c r="H32" s="1">
        <f t="shared" si="0"/>
        <v>2.1227603890172107E-2</v>
      </c>
    </row>
    <row r="33" spans="1:8" x14ac:dyDescent="0.3">
      <c r="A33" s="3">
        <v>45329</v>
      </c>
      <c r="B33">
        <v>119.68</v>
      </c>
      <c r="C33">
        <v>124.400002</v>
      </c>
      <c r="D33">
        <v>114.510002</v>
      </c>
      <c r="E33">
        <v>122.07</v>
      </c>
      <c r="F33">
        <v>122.07</v>
      </c>
      <c r="G33">
        <v>8985100</v>
      </c>
      <c r="H33" s="1">
        <f t="shared" si="0"/>
        <v>1.9033299782675428E-2</v>
      </c>
    </row>
    <row r="34" spans="1:8" x14ac:dyDescent="0.3">
      <c r="A34" s="3">
        <v>45330</v>
      </c>
      <c r="B34">
        <v>127.220001</v>
      </c>
      <c r="C34">
        <v>133.050003</v>
      </c>
      <c r="D34">
        <v>125.80999799999999</v>
      </c>
      <c r="E34">
        <v>132.550003</v>
      </c>
      <c r="F34">
        <v>132.550003</v>
      </c>
      <c r="G34">
        <v>11315900</v>
      </c>
      <c r="H34" s="1">
        <f t="shared" si="0"/>
        <v>8.5852404358155249E-2</v>
      </c>
    </row>
    <row r="35" spans="1:8" x14ac:dyDescent="0.3">
      <c r="A35" s="3">
        <v>45331</v>
      </c>
      <c r="B35">
        <v>142.16000399999999</v>
      </c>
      <c r="C35">
        <v>144.550003</v>
      </c>
      <c r="D35">
        <v>137.16999799999999</v>
      </c>
      <c r="E35">
        <v>141.990005</v>
      </c>
      <c r="F35">
        <v>141.990005</v>
      </c>
      <c r="G35">
        <v>15985100</v>
      </c>
      <c r="H35" s="1">
        <f t="shared" si="0"/>
        <v>7.1218421624630157E-2</v>
      </c>
    </row>
    <row r="36" spans="1:8" x14ac:dyDescent="0.3">
      <c r="A36" s="3">
        <v>45334</v>
      </c>
      <c r="B36">
        <v>141.10000600000001</v>
      </c>
      <c r="C36">
        <v>150.35000600000001</v>
      </c>
      <c r="D36">
        <v>140.990005</v>
      </c>
      <c r="E36">
        <v>147.30999800000001</v>
      </c>
      <c r="F36">
        <v>147.30999800000001</v>
      </c>
      <c r="G36">
        <v>10977100</v>
      </c>
      <c r="H36" s="1">
        <f t="shared" si="0"/>
        <v>3.7467376664998435E-2</v>
      </c>
    </row>
    <row r="37" spans="1:8" x14ac:dyDescent="0.3">
      <c r="A37" s="3">
        <v>45335</v>
      </c>
      <c r="B37">
        <v>138.38999899999999</v>
      </c>
      <c r="C37">
        <v>143.75</v>
      </c>
      <c r="D37">
        <v>137.13000500000001</v>
      </c>
      <c r="E37">
        <v>140.38999899999999</v>
      </c>
      <c r="F37">
        <v>140.38999899999999</v>
      </c>
      <c r="G37">
        <v>9568800</v>
      </c>
      <c r="H37" s="1">
        <f t="shared" si="0"/>
        <v>-4.6975759242084969E-2</v>
      </c>
    </row>
    <row r="38" spans="1:8" x14ac:dyDescent="0.3">
      <c r="A38" s="3">
        <v>45336</v>
      </c>
      <c r="B38">
        <v>151.83000200000001</v>
      </c>
      <c r="C38">
        <v>161.13000500000001</v>
      </c>
      <c r="D38">
        <v>150.39999399999999</v>
      </c>
      <c r="E38">
        <v>160.38000500000001</v>
      </c>
      <c r="F38">
        <v>160.38000500000001</v>
      </c>
      <c r="G38">
        <v>18041800</v>
      </c>
      <c r="H38" s="1">
        <f t="shared" si="0"/>
        <v>0.14238910280211645</v>
      </c>
    </row>
    <row r="39" spans="1:8" x14ac:dyDescent="0.3">
      <c r="A39" s="3">
        <v>45337</v>
      </c>
      <c r="B39">
        <v>168.78999300000001</v>
      </c>
      <c r="C39">
        <v>172.820007</v>
      </c>
      <c r="D39">
        <v>162.08000200000001</v>
      </c>
      <c r="E39">
        <v>165.66999799999999</v>
      </c>
      <c r="F39">
        <v>165.66999799999999</v>
      </c>
      <c r="G39">
        <v>22992800</v>
      </c>
      <c r="H39" s="1">
        <f t="shared" si="0"/>
        <v>3.2984117939140738E-2</v>
      </c>
    </row>
    <row r="40" spans="1:8" x14ac:dyDescent="0.3">
      <c r="A40" s="3">
        <v>45338</v>
      </c>
      <c r="B40">
        <v>189.050003</v>
      </c>
      <c r="C40">
        <v>193.63999899999999</v>
      </c>
      <c r="D40">
        <v>178.800003</v>
      </c>
      <c r="E40">
        <v>180.30999800000001</v>
      </c>
      <c r="F40">
        <v>180.30999800000001</v>
      </c>
      <c r="G40">
        <v>33172400</v>
      </c>
      <c r="H40" s="1">
        <f t="shared" si="0"/>
        <v>8.8368444357680348E-2</v>
      </c>
    </row>
    <row r="41" spans="1:8" x14ac:dyDescent="0.3">
      <c r="A41" s="3">
        <v>45342</v>
      </c>
      <c r="B41">
        <v>179.86999499999999</v>
      </c>
      <c r="C41">
        <v>181.30999800000001</v>
      </c>
      <c r="D41">
        <v>163.38999899999999</v>
      </c>
      <c r="E41">
        <v>173.300003</v>
      </c>
      <c r="F41">
        <v>173.300003</v>
      </c>
      <c r="G41">
        <v>16196500</v>
      </c>
      <c r="H41" s="1">
        <f t="shared" si="0"/>
        <v>-3.8877461470550309E-2</v>
      </c>
    </row>
    <row r="42" spans="1:8" x14ac:dyDescent="0.3">
      <c r="A42" s="3">
        <v>45343</v>
      </c>
      <c r="B42">
        <v>164.25</v>
      </c>
      <c r="C42">
        <v>168.08999600000001</v>
      </c>
      <c r="D42">
        <v>161.19000199999999</v>
      </c>
      <c r="E42">
        <v>162.41000399999999</v>
      </c>
      <c r="F42">
        <v>162.41000399999999</v>
      </c>
      <c r="G42">
        <v>10689600</v>
      </c>
      <c r="H42" s="1">
        <f t="shared" si="0"/>
        <v>-6.2839000643294951E-2</v>
      </c>
    </row>
    <row r="43" spans="1:8" x14ac:dyDescent="0.3">
      <c r="A43" s="3">
        <v>45344</v>
      </c>
      <c r="B43">
        <v>164.85000600000001</v>
      </c>
      <c r="C43">
        <v>171.990005</v>
      </c>
      <c r="D43">
        <v>163.800003</v>
      </c>
      <c r="E43">
        <v>170.91000399999999</v>
      </c>
      <c r="F43">
        <v>170.91000399999999</v>
      </c>
      <c r="G43">
        <v>9027300</v>
      </c>
      <c r="H43" s="1">
        <f t="shared" si="0"/>
        <v>5.2336677486936094E-2</v>
      </c>
    </row>
    <row r="44" spans="1:8" x14ac:dyDescent="0.3">
      <c r="A44" s="3">
        <v>45345</v>
      </c>
      <c r="B44">
        <v>167.38000500000001</v>
      </c>
      <c r="C44">
        <v>170</v>
      </c>
      <c r="D44">
        <v>160.66000399999999</v>
      </c>
      <c r="E44">
        <v>165.979996</v>
      </c>
      <c r="F44">
        <v>165.979996</v>
      </c>
      <c r="G44">
        <v>7191200</v>
      </c>
      <c r="H44" s="1">
        <f t="shared" si="0"/>
        <v>-2.884563738000958E-2</v>
      </c>
    </row>
    <row r="45" spans="1:8" x14ac:dyDescent="0.3">
      <c r="A45" s="3">
        <v>45348</v>
      </c>
      <c r="B45">
        <v>168.66000399999999</v>
      </c>
      <c r="C45">
        <v>196.949997</v>
      </c>
      <c r="D45">
        <v>168.39999399999999</v>
      </c>
      <c r="E45">
        <v>193.94000199999999</v>
      </c>
      <c r="F45">
        <v>193.94000199999999</v>
      </c>
      <c r="G45">
        <v>22593700</v>
      </c>
      <c r="H45" s="1">
        <f t="shared" si="0"/>
        <v>0.16845407081465402</v>
      </c>
    </row>
    <row r="46" spans="1:8" x14ac:dyDescent="0.3">
      <c r="A46" s="3">
        <v>45349</v>
      </c>
      <c r="B46">
        <v>205.179993</v>
      </c>
      <c r="C46">
        <v>209.94000199999999</v>
      </c>
      <c r="D46">
        <v>192.08999600000001</v>
      </c>
      <c r="E46">
        <v>199.220001</v>
      </c>
      <c r="F46">
        <v>199.220001</v>
      </c>
      <c r="G46">
        <v>22679100</v>
      </c>
      <c r="H46" s="1">
        <f t="shared" si="0"/>
        <v>2.7224909485151001E-2</v>
      </c>
    </row>
    <row r="47" spans="1:8" x14ac:dyDescent="0.3">
      <c r="A47" s="3">
        <v>45350</v>
      </c>
      <c r="B47">
        <v>209.41000399999999</v>
      </c>
      <c r="C47">
        <v>212.220001</v>
      </c>
      <c r="D47">
        <v>197.66000399999999</v>
      </c>
      <c r="E47">
        <v>200.800003</v>
      </c>
      <c r="F47">
        <v>200.800003</v>
      </c>
      <c r="G47">
        <v>25397100</v>
      </c>
      <c r="H47" s="1">
        <f t="shared" si="0"/>
        <v>7.9309406287976451E-3</v>
      </c>
    </row>
    <row r="48" spans="1:8" x14ac:dyDescent="0.3">
      <c r="A48" s="3">
        <v>45351</v>
      </c>
      <c r="B48">
        <v>206.46000699999999</v>
      </c>
      <c r="C48">
        <v>211.30999800000001</v>
      </c>
      <c r="D48">
        <v>193.88000500000001</v>
      </c>
      <c r="E48">
        <v>203.55999800000001</v>
      </c>
      <c r="F48">
        <v>203.55999800000001</v>
      </c>
      <c r="G48">
        <v>16237800</v>
      </c>
      <c r="H48" s="1">
        <f t="shared" si="0"/>
        <v>1.3744994814566827E-2</v>
      </c>
    </row>
    <row r="49" spans="1:8" x14ac:dyDescent="0.3">
      <c r="A49" s="3">
        <v>45352</v>
      </c>
      <c r="B49">
        <v>202.699997</v>
      </c>
      <c r="C49">
        <v>206.38999899999999</v>
      </c>
      <c r="D49">
        <v>196.009995</v>
      </c>
      <c r="E49">
        <v>205.770004</v>
      </c>
      <c r="F49">
        <v>205.770004</v>
      </c>
      <c r="G49">
        <v>9251200</v>
      </c>
      <c r="H49" s="1">
        <f t="shared" si="0"/>
        <v>1.0856779434631321E-2</v>
      </c>
    </row>
    <row r="50" spans="1:8" x14ac:dyDescent="0.3">
      <c r="A50" s="3">
        <v>45355</v>
      </c>
      <c r="B50">
        <v>217.38999899999999</v>
      </c>
      <c r="C50">
        <v>236.46000699999999</v>
      </c>
      <c r="D50">
        <v>212.25</v>
      </c>
      <c r="E50">
        <v>229.14999399999999</v>
      </c>
      <c r="F50">
        <v>229.14999399999999</v>
      </c>
      <c r="G50">
        <v>23294900</v>
      </c>
      <c r="H50" s="1">
        <f t="shared" si="0"/>
        <v>0.11362195434471582</v>
      </c>
    </row>
    <row r="51" spans="1:8" x14ac:dyDescent="0.3">
      <c r="A51" s="3">
        <v>45356</v>
      </c>
      <c r="B51">
        <v>230</v>
      </c>
      <c r="C51">
        <v>239.979996</v>
      </c>
      <c r="D51">
        <v>215.39999399999999</v>
      </c>
      <c r="E51">
        <v>216.770004</v>
      </c>
      <c r="F51">
        <v>216.770004</v>
      </c>
      <c r="G51">
        <v>23863300</v>
      </c>
      <c r="H51" s="1">
        <f t="shared" si="0"/>
        <v>-5.4025705102134947E-2</v>
      </c>
    </row>
    <row r="52" spans="1:8" x14ac:dyDescent="0.3">
      <c r="A52" s="3">
        <v>45357</v>
      </c>
      <c r="B52">
        <v>229.199997</v>
      </c>
      <c r="C52">
        <v>239.89999399999999</v>
      </c>
      <c r="D52">
        <v>223.029999</v>
      </c>
      <c r="E52">
        <v>238.550003</v>
      </c>
      <c r="F52">
        <v>238.550003</v>
      </c>
      <c r="G52">
        <v>17936700</v>
      </c>
      <c r="H52" s="1">
        <f t="shared" si="0"/>
        <v>0.10047515153434237</v>
      </c>
    </row>
    <row r="53" spans="1:8" x14ac:dyDescent="0.3">
      <c r="A53" s="3">
        <v>45358</v>
      </c>
      <c r="B53">
        <v>240</v>
      </c>
      <c r="C53">
        <v>242.86999499999999</v>
      </c>
      <c r="D53">
        <v>235.5</v>
      </c>
      <c r="E53">
        <v>242.61999499999999</v>
      </c>
      <c r="F53">
        <v>242.61999499999999</v>
      </c>
      <c r="G53">
        <v>10553700</v>
      </c>
      <c r="H53" s="1">
        <f t="shared" si="0"/>
        <v>1.7061378951229712E-2</v>
      </c>
    </row>
    <row r="54" spans="1:8" x14ac:dyDescent="0.3">
      <c r="A54" s="3">
        <v>45359</v>
      </c>
      <c r="B54">
        <v>246</v>
      </c>
      <c r="C54">
        <v>270.54998799999998</v>
      </c>
      <c r="D54">
        <v>244.89999399999999</v>
      </c>
      <c r="E54">
        <v>256.61999500000002</v>
      </c>
      <c r="F54">
        <v>256.61999500000002</v>
      </c>
      <c r="G54">
        <v>21838300</v>
      </c>
      <c r="H54" s="1">
        <f t="shared" si="0"/>
        <v>5.7703405690038158E-2</v>
      </c>
    </row>
    <row r="55" spans="1:8" x14ac:dyDescent="0.3">
      <c r="A55" s="3">
        <v>45362</v>
      </c>
      <c r="B55">
        <v>270.07998700000002</v>
      </c>
      <c r="C55">
        <v>271.64999399999999</v>
      </c>
      <c r="D55">
        <v>253.96000699999999</v>
      </c>
      <c r="E55">
        <v>254.16999799999999</v>
      </c>
      <c r="F55">
        <v>254.16999799999999</v>
      </c>
      <c r="G55">
        <v>20296400</v>
      </c>
      <c r="H55" s="1">
        <f t="shared" si="0"/>
        <v>-9.5471788938349261E-3</v>
      </c>
    </row>
    <row r="56" spans="1:8" x14ac:dyDescent="0.3">
      <c r="A56" s="3">
        <v>45363</v>
      </c>
      <c r="B56">
        <v>257.82998700000002</v>
      </c>
      <c r="C56">
        <v>260.790009</v>
      </c>
      <c r="D56">
        <v>242.08999600000001</v>
      </c>
      <c r="E56">
        <v>256.14001500000001</v>
      </c>
      <c r="F56">
        <v>256.14001500000001</v>
      </c>
      <c r="G56">
        <v>14666200</v>
      </c>
      <c r="H56" s="1">
        <f t="shared" si="0"/>
        <v>7.7507849687279487E-3</v>
      </c>
    </row>
    <row r="57" spans="1:8" x14ac:dyDescent="0.3">
      <c r="A57" s="3">
        <v>45364</v>
      </c>
      <c r="B57">
        <v>253.36000100000001</v>
      </c>
      <c r="C57">
        <v>269.39001500000001</v>
      </c>
      <c r="D57">
        <v>250.529999</v>
      </c>
      <c r="E57">
        <v>251.729996</v>
      </c>
      <c r="F57">
        <v>251.729996</v>
      </c>
      <c r="G57">
        <v>17329800</v>
      </c>
      <c r="H57" s="1">
        <f t="shared" si="0"/>
        <v>-1.7217220042717672E-2</v>
      </c>
    </row>
    <row r="58" spans="1:8" x14ac:dyDescent="0.3">
      <c r="A58" s="3">
        <v>45365</v>
      </c>
      <c r="B58">
        <v>245</v>
      </c>
      <c r="C58">
        <v>248.270004</v>
      </c>
      <c r="D58">
        <v>227.240005</v>
      </c>
      <c r="E58">
        <v>233.66999799999999</v>
      </c>
      <c r="F58">
        <v>233.66999799999999</v>
      </c>
      <c r="G58">
        <v>18789300</v>
      </c>
      <c r="H58" s="1">
        <f t="shared" si="0"/>
        <v>-7.1743527934589116E-2</v>
      </c>
    </row>
    <row r="59" spans="1:8" x14ac:dyDescent="0.3">
      <c r="A59" s="3">
        <v>45366</v>
      </c>
      <c r="B59">
        <v>225.05999800000001</v>
      </c>
      <c r="C59">
        <v>244.64999399999999</v>
      </c>
      <c r="D59">
        <v>222.83000200000001</v>
      </c>
      <c r="E59">
        <v>242.36000100000001</v>
      </c>
      <c r="F59">
        <v>242.36000100000001</v>
      </c>
      <c r="G59">
        <v>17219000</v>
      </c>
      <c r="H59" s="1">
        <f t="shared" si="0"/>
        <v>3.7189211599171663E-2</v>
      </c>
    </row>
    <row r="60" spans="1:8" x14ac:dyDescent="0.3">
      <c r="A60" s="3">
        <v>45369</v>
      </c>
      <c r="B60">
        <v>238.61000100000001</v>
      </c>
      <c r="C60">
        <v>244.050003</v>
      </c>
      <c r="D60">
        <v>230.21000699999999</v>
      </c>
      <c r="E60">
        <v>239.61999499999999</v>
      </c>
      <c r="F60">
        <v>239.61999499999999</v>
      </c>
      <c r="G60">
        <v>9734500</v>
      </c>
      <c r="H60" s="1">
        <f t="shared" si="0"/>
        <v>-1.13055206663414E-2</v>
      </c>
    </row>
    <row r="61" spans="1:8" x14ac:dyDescent="0.3">
      <c r="A61" s="3">
        <v>45370</v>
      </c>
      <c r="B61">
        <v>223.240005</v>
      </c>
      <c r="C61">
        <v>233.28999300000001</v>
      </c>
      <c r="D61">
        <v>216.16000399999999</v>
      </c>
      <c r="E61">
        <v>230.11999499999999</v>
      </c>
      <c r="F61">
        <v>230.11999499999999</v>
      </c>
      <c r="G61">
        <v>12928500</v>
      </c>
      <c r="H61" s="1">
        <f t="shared" si="0"/>
        <v>-3.9646107162300874E-2</v>
      </c>
    </row>
    <row r="62" spans="1:8" x14ac:dyDescent="0.3">
      <c r="A62" s="3">
        <v>45371</v>
      </c>
      <c r="B62">
        <v>231.38000500000001</v>
      </c>
      <c r="C62">
        <v>256.959991</v>
      </c>
      <c r="D62">
        <v>228.800003</v>
      </c>
      <c r="E62">
        <v>256.88000499999998</v>
      </c>
      <c r="F62">
        <v>256.88000499999998</v>
      </c>
      <c r="G62">
        <v>13706600</v>
      </c>
      <c r="H62" s="1">
        <f t="shared" si="0"/>
        <v>0.11628720051032504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CDAD-FB15-446D-BE84-0C1971173299}">
  <dimension ref="A1:U125"/>
  <sheetViews>
    <sheetView workbookViewId="0">
      <selection activeCell="Q32" sqref="Q32"/>
    </sheetView>
  </sheetViews>
  <sheetFormatPr defaultRowHeight="14.4" x14ac:dyDescent="0.3"/>
  <cols>
    <col min="1" max="1" width="10.33203125" bestFit="1" customWidth="1"/>
    <col min="2" max="6" width="11" bestFit="1" customWidth="1"/>
    <col min="7" max="7" width="9.5546875" bestFit="1" customWidth="1"/>
    <col min="16" max="16" width="10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s="2"/>
      <c r="J1" s="2"/>
    </row>
    <row r="2" spans="1:21" x14ac:dyDescent="0.3">
      <c r="A2" s="3">
        <v>45191</v>
      </c>
      <c r="B2">
        <v>75.489998</v>
      </c>
      <c r="C2">
        <v>75.949996999999996</v>
      </c>
      <c r="D2">
        <v>70.809997999999993</v>
      </c>
      <c r="E2">
        <v>70.959998999999996</v>
      </c>
      <c r="F2">
        <v>70.959998999999996</v>
      </c>
      <c r="G2">
        <v>6321600</v>
      </c>
      <c r="I2" s="2"/>
      <c r="J2" s="2"/>
    </row>
    <row r="3" spans="1:21" x14ac:dyDescent="0.3">
      <c r="A3" s="3">
        <v>45194</v>
      </c>
      <c r="B3">
        <v>69.910004000000001</v>
      </c>
      <c r="C3">
        <v>72.360000999999997</v>
      </c>
      <c r="D3">
        <v>69.629997000000003</v>
      </c>
      <c r="E3">
        <v>71.75</v>
      </c>
      <c r="F3">
        <v>71.75</v>
      </c>
      <c r="G3">
        <v>5057500</v>
      </c>
      <c r="H3" s="1">
        <f>(C3-C2)/C2</f>
        <v>-4.7267888634676306E-2</v>
      </c>
      <c r="I3" s="2"/>
      <c r="J3" s="2"/>
    </row>
    <row r="4" spans="1:21" x14ac:dyDescent="0.3">
      <c r="A4" s="3">
        <v>45195</v>
      </c>
      <c r="B4">
        <v>71.739998</v>
      </c>
      <c r="C4">
        <v>73.089995999999999</v>
      </c>
      <c r="D4">
        <v>69.709998999999996</v>
      </c>
      <c r="E4">
        <v>70.519997000000004</v>
      </c>
      <c r="F4">
        <v>70.519997000000004</v>
      </c>
      <c r="G4">
        <v>5168200</v>
      </c>
      <c r="H4" s="1">
        <f>(C4-C3)/C3</f>
        <v>1.0088377417241915E-2</v>
      </c>
      <c r="I4" s="2"/>
      <c r="J4" s="2"/>
    </row>
    <row r="5" spans="1:21" x14ac:dyDescent="0.3">
      <c r="A5" s="3">
        <v>45196</v>
      </c>
      <c r="B5">
        <v>72.720000999999996</v>
      </c>
      <c r="C5">
        <v>73.480002999999996</v>
      </c>
      <c r="D5">
        <v>69.949996999999996</v>
      </c>
      <c r="E5">
        <v>71.519997000000004</v>
      </c>
      <c r="F5">
        <v>71.519997000000004</v>
      </c>
      <c r="G5">
        <v>5324600</v>
      </c>
      <c r="H5" s="1">
        <f>(C5-C4)/C4</f>
        <v>5.3359833266374392E-3</v>
      </c>
      <c r="I5" s="2"/>
      <c r="J5" s="2"/>
      <c r="K5" t="s">
        <v>34</v>
      </c>
      <c r="Q5" t="s">
        <v>33</v>
      </c>
    </row>
    <row r="6" spans="1:21" x14ac:dyDescent="0.3">
      <c r="A6" s="3">
        <v>45197</v>
      </c>
      <c r="B6">
        <v>72.589995999999999</v>
      </c>
      <c r="C6">
        <v>77.129997000000003</v>
      </c>
      <c r="D6">
        <v>71.510002</v>
      </c>
      <c r="E6">
        <v>75.160004000000001</v>
      </c>
      <c r="F6">
        <v>75.160004000000001</v>
      </c>
      <c r="G6">
        <v>8252400</v>
      </c>
      <c r="H6" s="1">
        <f>(C6-C5)/C5</f>
        <v>4.9673296828798535E-2</v>
      </c>
      <c r="I6" s="2"/>
      <c r="J6" s="6" t="s">
        <v>28</v>
      </c>
      <c r="K6" s="6" t="s">
        <v>27</v>
      </c>
      <c r="L6" s="6" t="s">
        <v>26</v>
      </c>
      <c r="Q6" s="6" t="s">
        <v>30</v>
      </c>
      <c r="R6" s="6" t="s">
        <v>10</v>
      </c>
      <c r="S6" s="6" t="s">
        <v>11</v>
      </c>
      <c r="T6" s="6" t="s">
        <v>12</v>
      </c>
      <c r="U6" s="6" t="s">
        <v>17</v>
      </c>
    </row>
    <row r="7" spans="1:21" x14ac:dyDescent="0.3">
      <c r="A7" s="3">
        <v>45198</v>
      </c>
      <c r="B7">
        <v>76.75</v>
      </c>
      <c r="C7">
        <v>77.5</v>
      </c>
      <c r="D7">
        <v>74.569999999999993</v>
      </c>
      <c r="E7">
        <v>75.080001999999993</v>
      </c>
      <c r="F7">
        <v>75.080001999999993</v>
      </c>
      <c r="G7">
        <v>5736100</v>
      </c>
      <c r="H7" s="1">
        <f>(C7-C6)/C6</f>
        <v>4.7971348942227625E-3</v>
      </c>
      <c r="I7" s="2"/>
      <c r="J7" s="2"/>
      <c r="K7">
        <f>_xlfn.STDEV.S(H3:H62)</f>
        <v>4.1695911427158075E-2</v>
      </c>
      <c r="L7">
        <f>K7*SQRT(252)</f>
        <v>0.66190207394661915</v>
      </c>
      <c r="P7" s="3">
        <v>45556</v>
      </c>
      <c r="Q7">
        <v>270</v>
      </c>
      <c r="R7">
        <v>61.1</v>
      </c>
      <c r="S7">
        <v>62.75</v>
      </c>
      <c r="T7">
        <f>(R7+S7)/2</f>
        <v>61.924999999999997</v>
      </c>
      <c r="U7">
        <v>256.88000499999998</v>
      </c>
    </row>
    <row r="8" spans="1:21" x14ac:dyDescent="0.3">
      <c r="A8" s="3">
        <v>45201</v>
      </c>
      <c r="B8">
        <v>78.550003000000004</v>
      </c>
      <c r="C8">
        <v>79.949996999999996</v>
      </c>
      <c r="D8">
        <v>74.400002000000001</v>
      </c>
      <c r="E8">
        <v>75.309997999999993</v>
      </c>
      <c r="F8">
        <v>75.309997999999993</v>
      </c>
      <c r="G8">
        <v>9709300</v>
      </c>
      <c r="H8" s="1">
        <f>(C8-C7)/C7</f>
        <v>3.1612864516128984E-2</v>
      </c>
      <c r="I8" s="2"/>
      <c r="J8" s="2"/>
    </row>
    <row r="9" spans="1:21" x14ac:dyDescent="0.3">
      <c r="A9" s="3">
        <v>45202</v>
      </c>
      <c r="B9">
        <v>74.339995999999999</v>
      </c>
      <c r="C9">
        <v>75.650002000000001</v>
      </c>
      <c r="D9">
        <v>71.75</v>
      </c>
      <c r="E9">
        <v>72.480002999999996</v>
      </c>
      <c r="F9">
        <v>72.480002999999996</v>
      </c>
      <c r="G9">
        <v>5815500</v>
      </c>
      <c r="H9" s="1">
        <f>(C9-C8)/C8</f>
        <v>-5.3783554238282155E-2</v>
      </c>
      <c r="I9" s="2"/>
      <c r="J9" s="7" t="s">
        <v>35</v>
      </c>
      <c r="K9" s="7" t="s">
        <v>36</v>
      </c>
      <c r="L9" s="6" t="s">
        <v>23</v>
      </c>
      <c r="N9" t="s">
        <v>32</v>
      </c>
      <c r="Q9" t="s">
        <v>31</v>
      </c>
    </row>
    <row r="10" spans="1:21" x14ac:dyDescent="0.3">
      <c r="A10" s="3">
        <v>45203</v>
      </c>
      <c r="B10">
        <v>73.199996999999996</v>
      </c>
      <c r="C10">
        <v>74.110000999999997</v>
      </c>
      <c r="D10">
        <v>70.410004000000001</v>
      </c>
      <c r="E10">
        <v>73.470000999999996</v>
      </c>
      <c r="F10">
        <v>73.470000999999996</v>
      </c>
      <c r="G10">
        <v>7613700</v>
      </c>
      <c r="H10" s="1">
        <f>(C10-C9)/C9</f>
        <v>-2.0356919488250691E-2</v>
      </c>
      <c r="I10" s="2"/>
      <c r="J10">
        <v>0.5</v>
      </c>
      <c r="K10">
        <v>5.6998600000000003E-2</v>
      </c>
      <c r="L10">
        <v>0</v>
      </c>
      <c r="N10" s="6" t="s">
        <v>8</v>
      </c>
      <c r="O10" s="6" t="s">
        <v>9</v>
      </c>
      <c r="Q10" s="6" t="s">
        <v>15</v>
      </c>
      <c r="R10" s="6" t="s">
        <v>16</v>
      </c>
    </row>
    <row r="11" spans="1:21" x14ac:dyDescent="0.3">
      <c r="A11" s="3">
        <v>45204</v>
      </c>
      <c r="B11">
        <v>73.529999000000004</v>
      </c>
      <c r="C11">
        <v>75.480002999999996</v>
      </c>
      <c r="D11">
        <v>72.099997999999999</v>
      </c>
      <c r="E11">
        <v>74.620002999999997</v>
      </c>
      <c r="F11">
        <v>74.620002999999997</v>
      </c>
      <c r="G11">
        <v>6229300</v>
      </c>
      <c r="H11" s="1">
        <f>(C11-C10)/C10</f>
        <v>1.8486061010847907E-2</v>
      </c>
      <c r="I11" s="2"/>
      <c r="J11" s="2"/>
      <c r="N11">
        <f>EXP(L7*SQRT(J10))</f>
        <v>1.5968540021247171</v>
      </c>
      <c r="O11">
        <f>1/N11</f>
        <v>0.6262313265141557</v>
      </c>
      <c r="Q11">
        <f>1+(K10-L10)*J10</f>
        <v>1.0284993</v>
      </c>
      <c r="R11">
        <f>EXP((K10-L10)*J10)</f>
        <v>1.0289092905977684</v>
      </c>
    </row>
    <row r="12" spans="1:21" x14ac:dyDescent="0.3">
      <c r="A12" s="3">
        <v>45205</v>
      </c>
      <c r="B12">
        <v>72.470000999999996</v>
      </c>
      <c r="C12">
        <v>78.949996999999996</v>
      </c>
      <c r="D12">
        <v>72.319999999999993</v>
      </c>
      <c r="E12">
        <v>78.459998999999996</v>
      </c>
      <c r="F12">
        <v>78.459998999999996</v>
      </c>
      <c r="G12">
        <v>7923900</v>
      </c>
      <c r="H12" s="1">
        <f>(C12-C11)/C11</f>
        <v>4.597236171281021E-2</v>
      </c>
      <c r="I12" s="2"/>
      <c r="J12" s="2"/>
    </row>
    <row r="13" spans="1:21" x14ac:dyDescent="0.3">
      <c r="A13" s="3">
        <v>45208</v>
      </c>
      <c r="B13">
        <v>76.540001000000004</v>
      </c>
      <c r="C13">
        <v>80.059997999999993</v>
      </c>
      <c r="D13">
        <v>76.5</v>
      </c>
      <c r="E13">
        <v>79.099997999999999</v>
      </c>
      <c r="F13">
        <v>79.099997999999999</v>
      </c>
      <c r="G13">
        <v>5631300</v>
      </c>
      <c r="H13" s="1">
        <f>(C13-C12)/C12</f>
        <v>1.4059544549444339E-2</v>
      </c>
      <c r="I13" s="2"/>
      <c r="J13" s="2"/>
    </row>
    <row r="14" spans="1:21" x14ac:dyDescent="0.3">
      <c r="A14" s="3">
        <v>45209</v>
      </c>
      <c r="B14">
        <v>79</v>
      </c>
      <c r="C14">
        <v>82.07</v>
      </c>
      <c r="D14">
        <v>77.970000999999996</v>
      </c>
      <c r="E14">
        <v>79.620002999999997</v>
      </c>
      <c r="F14">
        <v>79.620002999999997</v>
      </c>
      <c r="G14">
        <v>5645100</v>
      </c>
      <c r="H14" s="1">
        <f>(C14-C13)/C13</f>
        <v>2.5106195980669401E-2</v>
      </c>
      <c r="I14" s="2"/>
      <c r="J14" s="2"/>
      <c r="N14" s="6" t="s">
        <v>22</v>
      </c>
      <c r="O14" s="6" t="s">
        <v>21</v>
      </c>
    </row>
    <row r="15" spans="1:21" x14ac:dyDescent="0.3">
      <c r="A15" s="3">
        <v>45210</v>
      </c>
      <c r="B15">
        <v>79.269997000000004</v>
      </c>
      <c r="C15">
        <v>80.489998</v>
      </c>
      <c r="D15">
        <v>75.599997999999999</v>
      </c>
      <c r="E15">
        <v>77.349997999999999</v>
      </c>
      <c r="F15">
        <v>77.349997999999999</v>
      </c>
      <c r="G15">
        <v>6474100</v>
      </c>
      <c r="H15" s="1">
        <f>(C15-C14)/C14</f>
        <v>-1.9251882539295641E-2</v>
      </c>
      <c r="I15" s="2"/>
      <c r="J15" s="2"/>
      <c r="N15">
        <f>U7*N11</f>
        <v>410.19986405006728</v>
      </c>
      <c r="O15">
        <f>+U7*O11</f>
        <v>160.86630628611294</v>
      </c>
    </row>
    <row r="16" spans="1:21" x14ac:dyDescent="0.3">
      <c r="A16" s="3">
        <v>45211</v>
      </c>
      <c r="B16">
        <v>77.040001000000004</v>
      </c>
      <c r="C16">
        <v>77.180000000000007</v>
      </c>
      <c r="D16">
        <v>74.449996999999996</v>
      </c>
      <c r="E16">
        <v>75.190002000000007</v>
      </c>
      <c r="F16">
        <v>75.190002000000007</v>
      </c>
      <c r="G16">
        <v>5338600</v>
      </c>
      <c r="H16" s="1">
        <f>(C16-C15)/C15</f>
        <v>-4.1123097058593454E-2</v>
      </c>
      <c r="I16" s="2"/>
      <c r="J16" s="2"/>
    </row>
    <row r="17" spans="1:19" x14ac:dyDescent="0.3">
      <c r="A17" s="3">
        <v>45212</v>
      </c>
      <c r="B17">
        <v>75</v>
      </c>
      <c r="C17">
        <v>75.190002000000007</v>
      </c>
      <c r="D17">
        <v>72.099997999999999</v>
      </c>
      <c r="E17">
        <v>73.430000000000007</v>
      </c>
      <c r="F17">
        <v>73.430000000000007</v>
      </c>
      <c r="G17">
        <v>6148400</v>
      </c>
      <c r="H17" s="1">
        <f>(C17-C16)/C16</f>
        <v>-2.5783855921223113E-2</v>
      </c>
      <c r="I17" s="2"/>
      <c r="J17" s="2"/>
      <c r="N17" t="s">
        <v>38</v>
      </c>
    </row>
    <row r="18" spans="1:19" x14ac:dyDescent="0.3">
      <c r="A18" s="3">
        <v>45215</v>
      </c>
      <c r="B18">
        <v>77.610000999999997</v>
      </c>
      <c r="C18">
        <v>79.300003000000004</v>
      </c>
      <c r="D18">
        <v>73.360000999999997</v>
      </c>
      <c r="E18">
        <v>75.209998999999996</v>
      </c>
      <c r="F18">
        <v>75.209998999999996</v>
      </c>
      <c r="G18">
        <v>12608600</v>
      </c>
      <c r="H18" s="1">
        <f>(C18-C17)/C17</f>
        <v>5.4661535984531516E-2</v>
      </c>
      <c r="I18" s="2"/>
      <c r="J18" s="2"/>
      <c r="N18" s="6" t="s">
        <v>18</v>
      </c>
      <c r="O18" s="6" t="s">
        <v>19</v>
      </c>
    </row>
    <row r="19" spans="1:19" x14ac:dyDescent="0.3">
      <c r="A19" s="3">
        <v>45216</v>
      </c>
      <c r="B19">
        <v>74.800003000000004</v>
      </c>
      <c r="C19">
        <v>79.120002999999997</v>
      </c>
      <c r="D19">
        <v>74.5</v>
      </c>
      <c r="E19">
        <v>77.459998999999996</v>
      </c>
      <c r="F19">
        <v>77.459998999999996</v>
      </c>
      <c r="G19">
        <v>7459500</v>
      </c>
      <c r="H19" s="1">
        <f>(C19-C18)/C18</f>
        <v>-2.2698612003836469E-3</v>
      </c>
      <c r="I19" s="2"/>
      <c r="J19" s="2"/>
      <c r="N19">
        <f>+N15-Q7</f>
        <v>140.19986405006728</v>
      </c>
      <c r="O19">
        <v>0</v>
      </c>
    </row>
    <row r="20" spans="1:19" x14ac:dyDescent="0.3">
      <c r="A20" s="3">
        <v>45217</v>
      </c>
      <c r="B20">
        <v>76.879997000000003</v>
      </c>
      <c r="C20">
        <v>78.379997000000003</v>
      </c>
      <c r="D20">
        <v>73.779999000000004</v>
      </c>
      <c r="E20">
        <v>73.930000000000007</v>
      </c>
      <c r="F20">
        <v>73.930000000000007</v>
      </c>
      <c r="G20">
        <v>5123400</v>
      </c>
      <c r="H20" s="1">
        <f>(C20-C19)/C19</f>
        <v>-9.3529571782244997E-3</v>
      </c>
      <c r="I20" s="2"/>
      <c r="J20" s="2"/>
    </row>
    <row r="21" spans="1:19" x14ac:dyDescent="0.3">
      <c r="A21" s="3">
        <v>45218</v>
      </c>
      <c r="B21">
        <v>74.279999000000004</v>
      </c>
      <c r="C21">
        <v>76.169998000000007</v>
      </c>
      <c r="D21">
        <v>72.720000999999996</v>
      </c>
      <c r="E21">
        <v>73.099997999999999</v>
      </c>
      <c r="F21">
        <v>73.099997999999999</v>
      </c>
      <c r="G21">
        <v>5391200</v>
      </c>
      <c r="H21" s="1">
        <f>(C21-C20)/C20</f>
        <v>-2.8195956680120773E-2</v>
      </c>
      <c r="I21" s="2"/>
      <c r="J21" s="2"/>
      <c r="N21" t="s">
        <v>37</v>
      </c>
    </row>
    <row r="22" spans="1:19" x14ac:dyDescent="0.3">
      <c r="A22" s="3">
        <v>45219</v>
      </c>
      <c r="B22">
        <v>74.639999000000003</v>
      </c>
      <c r="C22">
        <v>76.760002</v>
      </c>
      <c r="D22">
        <v>73.5</v>
      </c>
      <c r="E22">
        <v>74.660004000000001</v>
      </c>
      <c r="F22">
        <v>74.660004000000001</v>
      </c>
      <c r="G22">
        <v>8414400</v>
      </c>
      <c r="H22" s="1">
        <f>(C22-C21)/C21</f>
        <v>7.7458844097645016E-3</v>
      </c>
      <c r="I22" s="2"/>
      <c r="J22" s="2"/>
      <c r="N22" s="6" t="s">
        <v>14</v>
      </c>
      <c r="O22" s="6" t="s">
        <v>24</v>
      </c>
      <c r="P22" s="6" t="s">
        <v>25</v>
      </c>
    </row>
    <row r="23" spans="1:19" x14ac:dyDescent="0.3">
      <c r="A23" s="3">
        <v>45222</v>
      </c>
      <c r="B23">
        <v>75.5</v>
      </c>
      <c r="C23">
        <v>80.730002999999996</v>
      </c>
      <c r="D23">
        <v>72.419998000000007</v>
      </c>
      <c r="E23">
        <v>77.209998999999996</v>
      </c>
      <c r="F23">
        <v>77.209998999999996</v>
      </c>
      <c r="G23">
        <v>13635700</v>
      </c>
      <c r="H23" s="1">
        <f>(C23-C22)/C22</f>
        <v>5.1719657328825976E-2</v>
      </c>
      <c r="I23" s="2"/>
      <c r="J23" s="2"/>
      <c r="N23">
        <f>+(Q11-O11)/(N11-O11)</f>
        <v>0.4144432059891876</v>
      </c>
      <c r="O23">
        <f>(N23*N19+(1-N23)*O19)/Q11</f>
        <v>56.49481835929118</v>
      </c>
      <c r="P23">
        <f>(O23-T7)/T7</f>
        <v>-8.7689651040917513E-2</v>
      </c>
    </row>
    <row r="24" spans="1:19" x14ac:dyDescent="0.3">
      <c r="A24" s="3">
        <v>45223</v>
      </c>
      <c r="B24">
        <v>83.290001000000004</v>
      </c>
      <c r="C24">
        <v>89.400002000000001</v>
      </c>
      <c r="D24">
        <v>80.889999000000003</v>
      </c>
      <c r="E24">
        <v>82.07</v>
      </c>
      <c r="F24">
        <v>82.07</v>
      </c>
      <c r="G24">
        <v>23689500</v>
      </c>
      <c r="H24" s="1">
        <f>(C24-C23)/C23</f>
        <v>0.10739500406063412</v>
      </c>
      <c r="I24" s="2"/>
      <c r="J24" s="2"/>
    </row>
    <row r="25" spans="1:19" x14ac:dyDescent="0.3">
      <c r="A25" s="3">
        <v>45224</v>
      </c>
      <c r="B25">
        <v>83.510002</v>
      </c>
      <c r="C25">
        <v>84.089995999999999</v>
      </c>
      <c r="D25">
        <v>77.400002000000001</v>
      </c>
      <c r="E25">
        <v>77.790001000000004</v>
      </c>
      <c r="F25">
        <v>77.790001000000004</v>
      </c>
      <c r="G25">
        <v>13773200</v>
      </c>
      <c r="H25" s="1">
        <f>(C25-C24)/C24</f>
        <v>-5.9396038939685945E-2</v>
      </c>
      <c r="I25" s="2"/>
      <c r="J25" s="2"/>
      <c r="N25" s="6" t="s">
        <v>20</v>
      </c>
    </row>
    <row r="26" spans="1:19" x14ac:dyDescent="0.3">
      <c r="A26" s="3">
        <v>45225</v>
      </c>
      <c r="B26">
        <v>77.199996999999996</v>
      </c>
      <c r="C26">
        <v>79.160004000000001</v>
      </c>
      <c r="D26">
        <v>73.150002000000001</v>
      </c>
      <c r="E26">
        <v>74.610000999999997</v>
      </c>
      <c r="F26">
        <v>74.610000999999997</v>
      </c>
      <c r="G26">
        <v>8294500</v>
      </c>
      <c r="H26" s="1">
        <f>(C26-C25)/C25</f>
        <v>-5.8627568492213969E-2</v>
      </c>
      <c r="I26" s="2"/>
      <c r="J26" s="2"/>
      <c r="N26">
        <f>+(N19-O19)/(N15-O15)</f>
        <v>0.56229841384927171</v>
      </c>
    </row>
    <row r="27" spans="1:19" x14ac:dyDescent="0.3">
      <c r="A27" s="3">
        <v>45226</v>
      </c>
      <c r="B27">
        <v>76.449996999999996</v>
      </c>
      <c r="C27">
        <v>76.5</v>
      </c>
      <c r="D27">
        <v>70.419998000000007</v>
      </c>
      <c r="E27">
        <v>70.779999000000004</v>
      </c>
      <c r="F27">
        <v>70.779999000000004</v>
      </c>
      <c r="G27">
        <v>9010600</v>
      </c>
      <c r="H27" s="1">
        <f>(C27-C26)/C26</f>
        <v>-3.3602878544574111E-2</v>
      </c>
      <c r="I27" s="2"/>
      <c r="J27" s="2"/>
    </row>
    <row r="28" spans="1:19" x14ac:dyDescent="0.3">
      <c r="A28" s="3">
        <v>45229</v>
      </c>
      <c r="B28">
        <v>72.050003000000004</v>
      </c>
      <c r="C28">
        <v>74.080001999999993</v>
      </c>
      <c r="D28">
        <v>71.879997000000003</v>
      </c>
      <c r="E28">
        <v>73.599997999999999</v>
      </c>
      <c r="F28">
        <v>73.599997999999999</v>
      </c>
      <c r="G28">
        <v>6454600</v>
      </c>
      <c r="H28" s="1">
        <f>(C28-C27)/C27</f>
        <v>-3.1633960784313811E-2</v>
      </c>
      <c r="I28" s="2"/>
      <c r="J28" s="2"/>
    </row>
    <row r="29" spans="1:19" x14ac:dyDescent="0.3">
      <c r="A29" s="3">
        <v>45230</v>
      </c>
      <c r="B29">
        <v>73.599997999999999</v>
      </c>
      <c r="C29">
        <v>77.470000999999996</v>
      </c>
      <c r="D29">
        <v>73.559997999999993</v>
      </c>
      <c r="E29">
        <v>77.120002999999997</v>
      </c>
      <c r="F29">
        <v>77.120002999999997</v>
      </c>
      <c r="G29">
        <v>6334600</v>
      </c>
      <c r="H29" s="1">
        <f>(C29-C28)/C28</f>
        <v>4.5761324358495607E-2</v>
      </c>
      <c r="I29" s="2"/>
      <c r="J29" s="2"/>
    </row>
    <row r="30" spans="1:19" x14ac:dyDescent="0.3">
      <c r="A30" s="3">
        <v>45231</v>
      </c>
      <c r="B30">
        <v>77.419998000000007</v>
      </c>
      <c r="C30">
        <v>79.410004000000001</v>
      </c>
      <c r="D30">
        <v>75.870002999999997</v>
      </c>
      <c r="E30">
        <v>77.809997999999993</v>
      </c>
      <c r="F30">
        <v>77.809997999999993</v>
      </c>
      <c r="G30">
        <v>6878600</v>
      </c>
      <c r="H30" s="1">
        <f>(C30-C29)/C29</f>
        <v>2.5041990124667797E-2</v>
      </c>
      <c r="I30" s="2"/>
      <c r="J30" s="2"/>
    </row>
    <row r="31" spans="1:19" x14ac:dyDescent="0.3">
      <c r="A31" s="3">
        <v>45232</v>
      </c>
      <c r="B31">
        <v>81.709998999999996</v>
      </c>
      <c r="C31">
        <v>84.800003000000004</v>
      </c>
      <c r="D31">
        <v>80.809997999999993</v>
      </c>
      <c r="E31">
        <v>84.599997999999999</v>
      </c>
      <c r="F31">
        <v>84.599997999999999</v>
      </c>
      <c r="G31">
        <v>12596200</v>
      </c>
      <c r="H31" s="1">
        <f>(C31-C30)/C30</f>
        <v>6.7875566408484286E-2</v>
      </c>
      <c r="I31" s="2"/>
      <c r="J31" s="4"/>
      <c r="K31" s="5"/>
      <c r="L31" s="4"/>
      <c r="M31" s="4"/>
      <c r="N31" s="4"/>
      <c r="O31" s="4"/>
      <c r="P31" s="4"/>
      <c r="Q31" s="4"/>
      <c r="R31" s="4"/>
      <c r="S31" s="4"/>
    </row>
    <row r="32" spans="1:19" x14ac:dyDescent="0.3">
      <c r="A32" s="3">
        <v>45233</v>
      </c>
      <c r="B32">
        <v>83.790001000000004</v>
      </c>
      <c r="C32">
        <v>88.339995999999999</v>
      </c>
      <c r="D32">
        <v>82.050003000000004</v>
      </c>
      <c r="E32">
        <v>85.800003000000004</v>
      </c>
      <c r="F32">
        <v>85.800003000000004</v>
      </c>
      <c r="G32">
        <v>12166900</v>
      </c>
      <c r="H32" s="1">
        <f>(C32-C31)/C31</f>
        <v>4.1745198994863189E-2</v>
      </c>
      <c r="I32" s="2"/>
      <c r="J32" s="2"/>
    </row>
    <row r="33" spans="1:8" x14ac:dyDescent="0.3">
      <c r="A33" s="3">
        <v>45236</v>
      </c>
      <c r="B33">
        <v>86.82</v>
      </c>
      <c r="C33">
        <v>89.269997000000004</v>
      </c>
      <c r="D33">
        <v>84.089995999999999</v>
      </c>
      <c r="E33">
        <v>86.370002999999997</v>
      </c>
      <c r="F33">
        <v>86.370002999999997</v>
      </c>
      <c r="G33">
        <v>9881900</v>
      </c>
      <c r="H33" s="1">
        <f t="shared" ref="H33:H96" si="0">(C33-C32)/C32</f>
        <v>1.0527519154517556E-2</v>
      </c>
    </row>
    <row r="34" spans="1:8" x14ac:dyDescent="0.3">
      <c r="A34" s="3">
        <v>45237</v>
      </c>
      <c r="B34">
        <v>86.199996999999996</v>
      </c>
      <c r="C34">
        <v>89.489998</v>
      </c>
      <c r="D34">
        <v>84.300003000000004</v>
      </c>
      <c r="E34">
        <v>89.07</v>
      </c>
      <c r="F34">
        <v>89.07</v>
      </c>
      <c r="G34">
        <v>6762300</v>
      </c>
      <c r="H34" s="1">
        <f t="shared" si="0"/>
        <v>2.4644450251297347E-3</v>
      </c>
    </row>
    <row r="35" spans="1:8" x14ac:dyDescent="0.3">
      <c r="A35" s="3">
        <v>45238</v>
      </c>
      <c r="B35">
        <v>88.800003000000004</v>
      </c>
      <c r="C35">
        <v>89.150002000000001</v>
      </c>
      <c r="D35">
        <v>84.690002000000007</v>
      </c>
      <c r="E35">
        <v>88.32</v>
      </c>
      <c r="F35">
        <v>88.32</v>
      </c>
      <c r="G35">
        <v>7286000</v>
      </c>
      <c r="H35" s="1">
        <f t="shared" si="0"/>
        <v>-3.7992625723379646E-3</v>
      </c>
    </row>
    <row r="36" spans="1:8" x14ac:dyDescent="0.3">
      <c r="A36" s="3">
        <v>45239</v>
      </c>
      <c r="B36">
        <v>92.900002000000001</v>
      </c>
      <c r="C36">
        <v>99.82</v>
      </c>
      <c r="D36">
        <v>91.370002999999997</v>
      </c>
      <c r="E36">
        <v>92.860000999999997</v>
      </c>
      <c r="F36">
        <v>92.860000999999997</v>
      </c>
      <c r="G36">
        <v>20941400</v>
      </c>
      <c r="H36" s="1">
        <f t="shared" si="0"/>
        <v>0.11968589748321029</v>
      </c>
    </row>
    <row r="37" spans="1:8" x14ac:dyDescent="0.3">
      <c r="A37" s="3">
        <v>45240</v>
      </c>
      <c r="B37">
        <v>94.400002000000001</v>
      </c>
      <c r="C37">
        <v>96.220000999999996</v>
      </c>
      <c r="D37">
        <v>91.800003000000004</v>
      </c>
      <c r="E37">
        <v>92.919998000000007</v>
      </c>
      <c r="F37">
        <v>92.919998000000007</v>
      </c>
      <c r="G37">
        <v>9827900</v>
      </c>
      <c r="H37" s="1">
        <f t="shared" si="0"/>
        <v>-3.6064906832298106E-2</v>
      </c>
    </row>
    <row r="38" spans="1:8" x14ac:dyDescent="0.3">
      <c r="A38" s="3">
        <v>45243</v>
      </c>
      <c r="B38">
        <v>91.779999000000004</v>
      </c>
      <c r="C38">
        <v>93.269997000000004</v>
      </c>
      <c r="D38">
        <v>88.620002999999997</v>
      </c>
      <c r="E38">
        <v>92.639999000000003</v>
      </c>
      <c r="F38">
        <v>92.639999000000003</v>
      </c>
      <c r="G38">
        <v>8860400</v>
      </c>
      <c r="H38" s="1">
        <f t="shared" si="0"/>
        <v>-3.0658947924974485E-2</v>
      </c>
    </row>
    <row r="39" spans="1:8" x14ac:dyDescent="0.3">
      <c r="A39" s="3">
        <v>45244</v>
      </c>
      <c r="B39">
        <v>94.910004000000001</v>
      </c>
      <c r="C39">
        <v>95.32</v>
      </c>
      <c r="D39">
        <v>89.790001000000004</v>
      </c>
      <c r="E39">
        <v>92.089995999999999</v>
      </c>
      <c r="F39">
        <v>92.089995999999999</v>
      </c>
      <c r="G39">
        <v>10137700</v>
      </c>
      <c r="H39" s="1">
        <f t="shared" si="0"/>
        <v>2.1979233043183111E-2</v>
      </c>
    </row>
    <row r="40" spans="1:8" x14ac:dyDescent="0.3">
      <c r="A40" s="3">
        <v>45245</v>
      </c>
      <c r="B40">
        <v>93.919998000000007</v>
      </c>
      <c r="C40">
        <v>100.150002</v>
      </c>
      <c r="D40">
        <v>93.07</v>
      </c>
      <c r="E40">
        <v>98.150002000000001</v>
      </c>
      <c r="F40">
        <v>98.150002000000001</v>
      </c>
      <c r="G40">
        <v>11968900</v>
      </c>
      <c r="H40" s="1">
        <f t="shared" si="0"/>
        <v>5.0671443558539739E-2</v>
      </c>
    </row>
    <row r="41" spans="1:8" x14ac:dyDescent="0.3">
      <c r="A41" s="3">
        <v>45246</v>
      </c>
      <c r="B41">
        <v>97.68</v>
      </c>
      <c r="C41">
        <v>97.889999000000003</v>
      </c>
      <c r="D41">
        <v>94.449996999999996</v>
      </c>
      <c r="E41">
        <v>96.919998000000007</v>
      </c>
      <c r="F41">
        <v>96.919998000000007</v>
      </c>
      <c r="G41">
        <v>7073800</v>
      </c>
      <c r="H41" s="1">
        <f t="shared" si="0"/>
        <v>-2.256618027825898E-2</v>
      </c>
    </row>
    <row r="42" spans="1:8" x14ac:dyDescent="0.3">
      <c r="A42" s="3">
        <v>45247</v>
      </c>
      <c r="B42">
        <v>97</v>
      </c>
      <c r="C42">
        <v>99.43</v>
      </c>
      <c r="D42">
        <v>94.900002000000001</v>
      </c>
      <c r="E42">
        <v>99.050003000000004</v>
      </c>
      <c r="F42">
        <v>99.050003000000004</v>
      </c>
      <c r="G42">
        <v>7361800</v>
      </c>
      <c r="H42" s="1">
        <f t="shared" si="0"/>
        <v>1.5731954395055245E-2</v>
      </c>
    </row>
    <row r="43" spans="1:8" x14ac:dyDescent="0.3">
      <c r="A43" s="3">
        <v>45250</v>
      </c>
      <c r="B43">
        <v>100.709999</v>
      </c>
      <c r="C43">
        <v>106.459999</v>
      </c>
      <c r="D43">
        <v>100.010002</v>
      </c>
      <c r="E43">
        <v>106.099998</v>
      </c>
      <c r="F43">
        <v>106.099998</v>
      </c>
      <c r="G43">
        <v>10962900</v>
      </c>
      <c r="H43" s="1">
        <f t="shared" si="0"/>
        <v>7.070299708337513E-2</v>
      </c>
    </row>
    <row r="44" spans="1:8" x14ac:dyDescent="0.3">
      <c r="A44" s="3">
        <v>45251</v>
      </c>
      <c r="B44">
        <v>104</v>
      </c>
      <c r="C44">
        <v>106.05999799999999</v>
      </c>
      <c r="D44">
        <v>101.339996</v>
      </c>
      <c r="E44">
        <v>105.489998</v>
      </c>
      <c r="F44">
        <v>105.489998</v>
      </c>
      <c r="G44">
        <v>9348200</v>
      </c>
      <c r="H44" s="1">
        <f t="shared" si="0"/>
        <v>-3.7572891579681789E-3</v>
      </c>
    </row>
    <row r="45" spans="1:8" x14ac:dyDescent="0.3">
      <c r="A45" s="3">
        <v>45252</v>
      </c>
      <c r="B45">
        <v>106.16999800000001</v>
      </c>
      <c r="C45">
        <v>109.989998</v>
      </c>
      <c r="D45">
        <v>103.360001</v>
      </c>
      <c r="E45">
        <v>109.25</v>
      </c>
      <c r="F45">
        <v>109.25</v>
      </c>
      <c r="G45">
        <v>10340100</v>
      </c>
      <c r="H45" s="1">
        <f t="shared" si="0"/>
        <v>3.7054498153017194E-2</v>
      </c>
    </row>
    <row r="46" spans="1:8" x14ac:dyDescent="0.3">
      <c r="A46" s="3">
        <v>45254</v>
      </c>
      <c r="B46">
        <v>108.449997</v>
      </c>
      <c r="C46">
        <v>116.94000200000001</v>
      </c>
      <c r="D46">
        <v>107.980003</v>
      </c>
      <c r="E46">
        <v>115.540001</v>
      </c>
      <c r="F46">
        <v>115.540001</v>
      </c>
      <c r="G46">
        <v>11654600</v>
      </c>
      <c r="H46" s="1">
        <f t="shared" si="0"/>
        <v>6.318760002159475E-2</v>
      </c>
    </row>
    <row r="47" spans="1:8" x14ac:dyDescent="0.3">
      <c r="A47" s="3">
        <v>45257</v>
      </c>
      <c r="B47">
        <v>112.58000199999999</v>
      </c>
      <c r="C47">
        <v>121.459999</v>
      </c>
      <c r="D47">
        <v>112.18</v>
      </c>
      <c r="E47">
        <v>119.769997</v>
      </c>
      <c r="F47">
        <v>119.769997</v>
      </c>
      <c r="G47">
        <v>14205900</v>
      </c>
      <c r="H47" s="1">
        <f t="shared" si="0"/>
        <v>3.8652274009709602E-2</v>
      </c>
    </row>
    <row r="48" spans="1:8" x14ac:dyDescent="0.3">
      <c r="A48" s="3">
        <v>45258</v>
      </c>
      <c r="B48">
        <v>122.050003</v>
      </c>
      <c r="C48">
        <v>129.259995</v>
      </c>
      <c r="D48">
        <v>119.699997</v>
      </c>
      <c r="E48">
        <v>128.270004</v>
      </c>
      <c r="F48">
        <v>128.270004</v>
      </c>
      <c r="G48">
        <v>17639100</v>
      </c>
      <c r="H48" s="1">
        <f t="shared" si="0"/>
        <v>6.4218640410165062E-2</v>
      </c>
    </row>
    <row r="49" spans="1:8" x14ac:dyDescent="0.3">
      <c r="A49" s="3">
        <v>45259</v>
      </c>
      <c r="B49">
        <v>127.82</v>
      </c>
      <c r="C49">
        <v>131.41999799999999</v>
      </c>
      <c r="D49">
        <v>126.300003</v>
      </c>
      <c r="E49">
        <v>127.82</v>
      </c>
      <c r="F49">
        <v>127.82</v>
      </c>
      <c r="G49">
        <v>13908800</v>
      </c>
      <c r="H49" s="1">
        <f t="shared" si="0"/>
        <v>1.6710529812414034E-2</v>
      </c>
    </row>
    <row r="50" spans="1:8" x14ac:dyDescent="0.3">
      <c r="A50" s="3">
        <v>45260</v>
      </c>
      <c r="B50">
        <v>126.05999799999999</v>
      </c>
      <c r="C50">
        <v>127.139999</v>
      </c>
      <c r="D50">
        <v>118.400002</v>
      </c>
      <c r="E50">
        <v>124.720001</v>
      </c>
      <c r="F50">
        <v>124.720001</v>
      </c>
      <c r="G50">
        <v>14074000</v>
      </c>
      <c r="H50" s="1">
        <f t="shared" si="0"/>
        <v>-3.2567334234779012E-2</v>
      </c>
    </row>
    <row r="51" spans="1:8" x14ac:dyDescent="0.3">
      <c r="A51" s="3">
        <v>45261</v>
      </c>
      <c r="B51">
        <v>126.389999</v>
      </c>
      <c r="C51">
        <v>134.33000200000001</v>
      </c>
      <c r="D51">
        <v>125.879997</v>
      </c>
      <c r="E51">
        <v>133.759995</v>
      </c>
      <c r="F51">
        <v>133.759995</v>
      </c>
      <c r="G51">
        <v>13668300</v>
      </c>
      <c r="H51" s="1">
        <f t="shared" si="0"/>
        <v>5.6551856666288036E-2</v>
      </c>
    </row>
    <row r="52" spans="1:8" x14ac:dyDescent="0.3">
      <c r="A52" s="3">
        <v>45264</v>
      </c>
      <c r="B52">
        <v>143.529999</v>
      </c>
      <c r="C52">
        <v>146.300003</v>
      </c>
      <c r="D52">
        <v>137.60000600000001</v>
      </c>
      <c r="E52">
        <v>141.08999600000001</v>
      </c>
      <c r="F52">
        <v>141.08999600000001</v>
      </c>
      <c r="G52">
        <v>21561900</v>
      </c>
      <c r="H52" s="1">
        <f t="shared" si="0"/>
        <v>8.9108917008725988E-2</v>
      </c>
    </row>
    <row r="53" spans="1:8" x14ac:dyDescent="0.3">
      <c r="A53" s="3">
        <v>45265</v>
      </c>
      <c r="B53">
        <v>140</v>
      </c>
      <c r="C53">
        <v>147.86000100000001</v>
      </c>
      <c r="D53">
        <v>139.179993</v>
      </c>
      <c r="E53">
        <v>140.199997</v>
      </c>
      <c r="F53">
        <v>140.199997</v>
      </c>
      <c r="G53">
        <v>18303400</v>
      </c>
      <c r="H53" s="1">
        <f t="shared" si="0"/>
        <v>1.066300730014344E-2</v>
      </c>
    </row>
    <row r="54" spans="1:8" x14ac:dyDescent="0.3">
      <c r="A54" s="3">
        <v>45266</v>
      </c>
      <c r="B54">
        <v>142.5</v>
      </c>
      <c r="C54">
        <v>143.44000199999999</v>
      </c>
      <c r="D54">
        <v>134.11999499999999</v>
      </c>
      <c r="E54">
        <v>134.63000500000001</v>
      </c>
      <c r="F54">
        <v>134.63000500000001</v>
      </c>
      <c r="G54">
        <v>12584400</v>
      </c>
      <c r="H54" s="1">
        <f t="shared" si="0"/>
        <v>-2.9893135196178026E-2</v>
      </c>
    </row>
    <row r="55" spans="1:8" x14ac:dyDescent="0.3">
      <c r="A55" s="3">
        <v>45267</v>
      </c>
      <c r="B55">
        <v>131.020004</v>
      </c>
      <c r="C55">
        <v>138.479996</v>
      </c>
      <c r="D55">
        <v>130.16999799999999</v>
      </c>
      <c r="E55">
        <v>136.19000199999999</v>
      </c>
      <c r="F55">
        <v>136.19000199999999</v>
      </c>
      <c r="G55">
        <v>9795700</v>
      </c>
      <c r="H55" s="1">
        <f t="shared" si="0"/>
        <v>-3.4578959361698788E-2</v>
      </c>
    </row>
    <row r="56" spans="1:8" x14ac:dyDescent="0.3">
      <c r="A56" s="3">
        <v>45268</v>
      </c>
      <c r="B56">
        <v>136.19000199999999</v>
      </c>
      <c r="C56">
        <v>146.740005</v>
      </c>
      <c r="D56">
        <v>135.85000600000001</v>
      </c>
      <c r="E56">
        <v>146.61999499999999</v>
      </c>
      <c r="F56">
        <v>146.61999499999999</v>
      </c>
      <c r="G56">
        <v>11969900</v>
      </c>
      <c r="H56" s="1">
        <f t="shared" si="0"/>
        <v>5.9647669256142934E-2</v>
      </c>
    </row>
    <row r="57" spans="1:8" x14ac:dyDescent="0.3">
      <c r="A57" s="3">
        <v>45271</v>
      </c>
      <c r="B57">
        <v>141.5</v>
      </c>
      <c r="C57">
        <v>142.86999499999999</v>
      </c>
      <c r="D57">
        <v>135.990005</v>
      </c>
      <c r="E57">
        <v>138.020004</v>
      </c>
      <c r="F57">
        <v>138.020004</v>
      </c>
      <c r="G57">
        <v>12160400</v>
      </c>
      <c r="H57" s="1">
        <f t="shared" si="0"/>
        <v>-2.6373244296945524E-2</v>
      </c>
    </row>
    <row r="58" spans="1:8" x14ac:dyDescent="0.3">
      <c r="A58" s="3">
        <v>45272</v>
      </c>
      <c r="B58">
        <v>139.88999899999999</v>
      </c>
      <c r="C58">
        <v>141.75</v>
      </c>
      <c r="D58">
        <v>135.990005</v>
      </c>
      <c r="E58">
        <v>139.61999499999999</v>
      </c>
      <c r="F58">
        <v>139.61999499999999</v>
      </c>
      <c r="G58">
        <v>8303500</v>
      </c>
      <c r="H58" s="1">
        <f t="shared" si="0"/>
        <v>-7.8392597409973237E-3</v>
      </c>
    </row>
    <row r="59" spans="1:8" x14ac:dyDescent="0.3">
      <c r="A59" s="3">
        <v>45273</v>
      </c>
      <c r="B59">
        <v>139.61999499999999</v>
      </c>
      <c r="C59">
        <v>150.64999399999999</v>
      </c>
      <c r="D59">
        <v>137.14999399999999</v>
      </c>
      <c r="E59">
        <v>150.46000699999999</v>
      </c>
      <c r="F59">
        <v>150.46000699999999</v>
      </c>
      <c r="G59">
        <v>12514900</v>
      </c>
      <c r="H59" s="1">
        <f t="shared" si="0"/>
        <v>6.2786553791887065E-2</v>
      </c>
    </row>
    <row r="60" spans="1:8" x14ac:dyDescent="0.3">
      <c r="A60" s="3">
        <v>45274</v>
      </c>
      <c r="B60">
        <v>152.10000600000001</v>
      </c>
      <c r="C60">
        <v>154.740005</v>
      </c>
      <c r="D60">
        <v>149.10000600000001</v>
      </c>
      <c r="E60">
        <v>153.63000500000001</v>
      </c>
      <c r="F60">
        <v>153.63000500000001</v>
      </c>
      <c r="G60">
        <v>12095100</v>
      </c>
      <c r="H60" s="1">
        <f t="shared" si="0"/>
        <v>2.7149095007597573E-2</v>
      </c>
    </row>
    <row r="61" spans="1:8" x14ac:dyDescent="0.3">
      <c r="A61" s="3">
        <v>45275</v>
      </c>
      <c r="B61">
        <v>151.80999800000001</v>
      </c>
      <c r="C61">
        <v>151.91999799999999</v>
      </c>
      <c r="D61">
        <v>146.83999600000001</v>
      </c>
      <c r="E61">
        <v>147.89999399999999</v>
      </c>
      <c r="F61">
        <v>147.89999399999999</v>
      </c>
      <c r="G61">
        <v>11258600</v>
      </c>
      <c r="H61" s="1">
        <f t="shared" si="0"/>
        <v>-1.8224162523453481E-2</v>
      </c>
    </row>
    <row r="62" spans="1:8" x14ac:dyDescent="0.3">
      <c r="A62" s="3">
        <v>45278</v>
      </c>
      <c r="B62">
        <v>144.80999800000001</v>
      </c>
      <c r="C62">
        <v>155.009995</v>
      </c>
      <c r="D62">
        <v>144</v>
      </c>
      <c r="E62">
        <v>153.429993</v>
      </c>
      <c r="F62">
        <v>153.429993</v>
      </c>
      <c r="G62">
        <v>9959900</v>
      </c>
      <c r="H62" s="1">
        <f t="shared" si="0"/>
        <v>2.0339632969189555E-2</v>
      </c>
    </row>
    <row r="63" spans="1:8" x14ac:dyDescent="0.3">
      <c r="A63" s="3">
        <v>45279</v>
      </c>
      <c r="B63">
        <v>155.5</v>
      </c>
      <c r="C63">
        <v>162.08999600000001</v>
      </c>
      <c r="D63">
        <v>153.61000100000001</v>
      </c>
      <c r="E63">
        <v>161.16000399999999</v>
      </c>
      <c r="F63">
        <v>161.16000399999999</v>
      </c>
      <c r="G63">
        <v>13906800</v>
      </c>
      <c r="H63" s="1">
        <f t="shared" si="0"/>
        <v>4.5674480539142075E-2</v>
      </c>
    </row>
    <row r="64" spans="1:8" x14ac:dyDescent="0.3">
      <c r="A64" s="3">
        <v>45280</v>
      </c>
      <c r="B64">
        <v>164.729996</v>
      </c>
      <c r="C64">
        <v>169.479996</v>
      </c>
      <c r="D64">
        <v>160.070007</v>
      </c>
      <c r="E64">
        <v>161.86000100000001</v>
      </c>
      <c r="F64">
        <v>161.86000100000001</v>
      </c>
      <c r="G64">
        <v>16021900</v>
      </c>
      <c r="H64" s="1">
        <f t="shared" si="0"/>
        <v>4.5591956211782407E-2</v>
      </c>
    </row>
    <row r="65" spans="1:8" x14ac:dyDescent="0.3">
      <c r="A65" s="3">
        <v>45281</v>
      </c>
      <c r="B65">
        <v>166.71000699999999</v>
      </c>
      <c r="C65">
        <v>170.16999799999999</v>
      </c>
      <c r="D65">
        <v>163.10000600000001</v>
      </c>
      <c r="E65">
        <v>168.029999</v>
      </c>
      <c r="F65">
        <v>168.029999</v>
      </c>
      <c r="G65">
        <v>12081500</v>
      </c>
      <c r="H65" s="1">
        <f t="shared" si="0"/>
        <v>4.0712887437169441E-3</v>
      </c>
    </row>
    <row r="66" spans="1:8" x14ac:dyDescent="0.3">
      <c r="A66" s="3">
        <v>45282</v>
      </c>
      <c r="B66">
        <v>169.770004</v>
      </c>
      <c r="C66">
        <v>178.699997</v>
      </c>
      <c r="D66">
        <v>167.89999399999999</v>
      </c>
      <c r="E66">
        <v>175.479996</v>
      </c>
      <c r="F66">
        <v>175.479996</v>
      </c>
      <c r="G66">
        <v>15788000</v>
      </c>
      <c r="H66" s="1">
        <f t="shared" si="0"/>
        <v>5.0126338956647365E-2</v>
      </c>
    </row>
    <row r="67" spans="1:8" x14ac:dyDescent="0.3">
      <c r="A67" s="3">
        <v>45286</v>
      </c>
      <c r="B67">
        <v>174.800003</v>
      </c>
      <c r="C67">
        <v>178.11999499999999</v>
      </c>
      <c r="D67">
        <v>169.050003</v>
      </c>
      <c r="E67">
        <v>172.050003</v>
      </c>
      <c r="F67">
        <v>172.050003</v>
      </c>
      <c r="G67">
        <v>12544800</v>
      </c>
      <c r="H67" s="1">
        <f t="shared" si="0"/>
        <v>-3.2456743689817046E-3</v>
      </c>
    </row>
    <row r="68" spans="1:8" x14ac:dyDescent="0.3">
      <c r="A68" s="3">
        <v>45287</v>
      </c>
      <c r="B68">
        <v>176.320007</v>
      </c>
      <c r="C68">
        <v>186.970001</v>
      </c>
      <c r="D68">
        <v>175.5</v>
      </c>
      <c r="E68">
        <v>185.240005</v>
      </c>
      <c r="F68">
        <v>185.240005</v>
      </c>
      <c r="G68">
        <v>15569900</v>
      </c>
      <c r="H68" s="1">
        <f t="shared" si="0"/>
        <v>4.9685640289850716E-2</v>
      </c>
    </row>
    <row r="69" spans="1:8" x14ac:dyDescent="0.3">
      <c r="A69" s="3">
        <v>45288</v>
      </c>
      <c r="B69">
        <v>179.30999800000001</v>
      </c>
      <c r="C69">
        <v>187.38999899999999</v>
      </c>
      <c r="D69">
        <v>177.75</v>
      </c>
      <c r="E69">
        <v>186.36000100000001</v>
      </c>
      <c r="F69">
        <v>186.36000100000001</v>
      </c>
      <c r="G69">
        <v>17276300</v>
      </c>
      <c r="H69" s="1">
        <f t="shared" si="0"/>
        <v>2.2463389728494066E-3</v>
      </c>
    </row>
    <row r="70" spans="1:8" x14ac:dyDescent="0.3">
      <c r="A70" s="3">
        <v>45289</v>
      </c>
      <c r="B70">
        <v>186.05999800000001</v>
      </c>
      <c r="C70">
        <v>187.25</v>
      </c>
      <c r="D70">
        <v>171</v>
      </c>
      <c r="E70">
        <v>173.91999799999999</v>
      </c>
      <c r="F70">
        <v>173.91999799999999</v>
      </c>
      <c r="G70">
        <v>19671200</v>
      </c>
      <c r="H70" s="1">
        <f t="shared" si="0"/>
        <v>-7.4709963577079103E-4</v>
      </c>
    </row>
    <row r="71" spans="1:8" x14ac:dyDescent="0.3">
      <c r="A71" s="3">
        <v>45293</v>
      </c>
      <c r="B71">
        <v>173.020004</v>
      </c>
      <c r="C71">
        <v>175.570007</v>
      </c>
      <c r="D71">
        <v>155.35000600000001</v>
      </c>
      <c r="E71">
        <v>156.88000500000001</v>
      </c>
      <c r="F71">
        <v>156.88000500000001</v>
      </c>
      <c r="G71">
        <v>26549400</v>
      </c>
      <c r="H71" s="1">
        <f t="shared" si="0"/>
        <v>-6.2376464619492637E-2</v>
      </c>
    </row>
    <row r="72" spans="1:8" x14ac:dyDescent="0.3">
      <c r="A72" s="3">
        <v>45294</v>
      </c>
      <c r="B72">
        <v>146</v>
      </c>
      <c r="C72">
        <v>156.25</v>
      </c>
      <c r="D72">
        <v>144.11000100000001</v>
      </c>
      <c r="E72">
        <v>152.240005</v>
      </c>
      <c r="F72">
        <v>152.240005</v>
      </c>
      <c r="G72">
        <v>18573800</v>
      </c>
      <c r="H72" s="1">
        <f t="shared" si="0"/>
        <v>-0.1100416143401988</v>
      </c>
    </row>
    <row r="73" spans="1:8" x14ac:dyDescent="0.3">
      <c r="A73" s="3">
        <v>45295</v>
      </c>
      <c r="B73">
        <v>152.5</v>
      </c>
      <c r="C73">
        <v>161.279999</v>
      </c>
      <c r="D73">
        <v>148.80999800000001</v>
      </c>
      <c r="E73">
        <v>155.60000600000001</v>
      </c>
      <c r="F73">
        <v>155.60000600000001</v>
      </c>
      <c r="G73">
        <v>14874300</v>
      </c>
      <c r="H73" s="1">
        <f t="shared" si="0"/>
        <v>3.2191993600000024E-2</v>
      </c>
    </row>
    <row r="74" spans="1:8" x14ac:dyDescent="0.3">
      <c r="A74" s="3">
        <v>45296</v>
      </c>
      <c r="B74">
        <v>152.66999799999999</v>
      </c>
      <c r="C74">
        <v>157.69000199999999</v>
      </c>
      <c r="D74">
        <v>151.08999600000001</v>
      </c>
      <c r="E74">
        <v>153.979996</v>
      </c>
      <c r="F74">
        <v>153.979996</v>
      </c>
      <c r="G74">
        <v>10848900</v>
      </c>
      <c r="H74" s="1">
        <f t="shared" si="0"/>
        <v>-2.2259406140001346E-2</v>
      </c>
    </row>
    <row r="75" spans="1:8" x14ac:dyDescent="0.3">
      <c r="A75" s="3">
        <v>45299</v>
      </c>
      <c r="B75">
        <v>157.800003</v>
      </c>
      <c r="C75">
        <v>161.38000500000001</v>
      </c>
      <c r="D75">
        <v>146.509995</v>
      </c>
      <c r="E75">
        <v>159.41999799999999</v>
      </c>
      <c r="F75">
        <v>159.41999799999999</v>
      </c>
      <c r="G75">
        <v>18125700</v>
      </c>
      <c r="H75" s="1">
        <f t="shared" si="0"/>
        <v>2.3400361171915126E-2</v>
      </c>
    </row>
    <row r="76" spans="1:8" x14ac:dyDescent="0.3">
      <c r="A76" s="3">
        <v>45300</v>
      </c>
      <c r="B76">
        <v>159.60000600000001</v>
      </c>
      <c r="C76">
        <v>159.990005</v>
      </c>
      <c r="D76">
        <v>151.320007</v>
      </c>
      <c r="E76">
        <v>151.990005</v>
      </c>
      <c r="F76">
        <v>151.990005</v>
      </c>
      <c r="G76">
        <v>12959700</v>
      </c>
      <c r="H76" s="1">
        <f t="shared" si="0"/>
        <v>-8.6132107877925444E-3</v>
      </c>
    </row>
    <row r="77" spans="1:8" x14ac:dyDescent="0.3">
      <c r="A77" s="3">
        <v>45301</v>
      </c>
      <c r="B77">
        <v>149.21000699999999</v>
      </c>
      <c r="C77">
        <v>153.470001</v>
      </c>
      <c r="D77">
        <v>143.14999399999999</v>
      </c>
      <c r="E77">
        <v>151.28999300000001</v>
      </c>
      <c r="F77">
        <v>151.28999300000001</v>
      </c>
      <c r="G77">
        <v>18718200</v>
      </c>
      <c r="H77" s="1">
        <f t="shared" si="0"/>
        <v>-4.0752570762154799E-2</v>
      </c>
    </row>
    <row r="78" spans="1:8" x14ac:dyDescent="0.3">
      <c r="A78" s="3">
        <v>45302</v>
      </c>
      <c r="B78">
        <v>159.19000199999999</v>
      </c>
      <c r="C78">
        <v>161.03999300000001</v>
      </c>
      <c r="D78">
        <v>140.009995</v>
      </c>
      <c r="E78">
        <v>141.16000399999999</v>
      </c>
      <c r="F78">
        <v>141.16000399999999</v>
      </c>
      <c r="G78">
        <v>31754200</v>
      </c>
      <c r="H78" s="1">
        <f t="shared" si="0"/>
        <v>4.9325548645823059E-2</v>
      </c>
    </row>
    <row r="79" spans="1:8" x14ac:dyDescent="0.3">
      <c r="A79" s="3">
        <v>45303</v>
      </c>
      <c r="B79">
        <v>137.19000199999999</v>
      </c>
      <c r="C79">
        <v>141.070007</v>
      </c>
      <c r="D79">
        <v>130.36999499999999</v>
      </c>
      <c r="E79">
        <v>130.779999</v>
      </c>
      <c r="F79">
        <v>130.779999</v>
      </c>
      <c r="G79">
        <v>20314600</v>
      </c>
      <c r="H79" s="1">
        <f t="shared" si="0"/>
        <v>-0.12400637647817089</v>
      </c>
    </row>
    <row r="80" spans="1:8" x14ac:dyDescent="0.3">
      <c r="A80" s="3">
        <v>45307</v>
      </c>
      <c r="B80">
        <v>129.44000199999999</v>
      </c>
      <c r="C80">
        <v>136.39999399999999</v>
      </c>
      <c r="D80">
        <v>126.879997</v>
      </c>
      <c r="E80">
        <v>133.88000500000001</v>
      </c>
      <c r="F80">
        <v>133.88000500000001</v>
      </c>
      <c r="G80">
        <v>14789700</v>
      </c>
      <c r="H80" s="1">
        <f t="shared" si="0"/>
        <v>-3.3104223210253414E-2</v>
      </c>
    </row>
    <row r="81" spans="1:8" x14ac:dyDescent="0.3">
      <c r="A81" s="3">
        <v>45308</v>
      </c>
      <c r="B81">
        <v>130.509995</v>
      </c>
      <c r="C81">
        <v>134.259995</v>
      </c>
      <c r="D81">
        <v>129.41000399999999</v>
      </c>
      <c r="E81">
        <v>133.86000100000001</v>
      </c>
      <c r="F81">
        <v>133.86000100000001</v>
      </c>
      <c r="G81">
        <v>8133100</v>
      </c>
      <c r="H81" s="1">
        <f t="shared" si="0"/>
        <v>-1.5689142918877175E-2</v>
      </c>
    </row>
    <row r="82" spans="1:8" x14ac:dyDescent="0.3">
      <c r="A82" s="3">
        <v>45309</v>
      </c>
      <c r="B82">
        <v>133.25</v>
      </c>
      <c r="C82">
        <v>137.30999800000001</v>
      </c>
      <c r="D82">
        <v>123.93</v>
      </c>
      <c r="E82">
        <v>124.339996</v>
      </c>
      <c r="F82">
        <v>124.339996</v>
      </c>
      <c r="G82">
        <v>14519500</v>
      </c>
      <c r="H82" s="1">
        <f t="shared" si="0"/>
        <v>2.2717139234214954E-2</v>
      </c>
    </row>
    <row r="83" spans="1:8" x14ac:dyDescent="0.3">
      <c r="A83" s="3">
        <v>45310</v>
      </c>
      <c r="B83">
        <v>124.339996</v>
      </c>
      <c r="C83">
        <v>124.82</v>
      </c>
      <c r="D83">
        <v>118.019997</v>
      </c>
      <c r="E83">
        <v>124.75</v>
      </c>
      <c r="F83">
        <v>124.75</v>
      </c>
      <c r="G83">
        <v>16659700</v>
      </c>
      <c r="H83" s="1">
        <f t="shared" si="0"/>
        <v>-9.0962043419445776E-2</v>
      </c>
    </row>
    <row r="84" spans="1:8" x14ac:dyDescent="0.3">
      <c r="A84" s="3">
        <v>45313</v>
      </c>
      <c r="B84">
        <v>124.050003</v>
      </c>
      <c r="C84">
        <v>131.779999</v>
      </c>
      <c r="D84">
        <v>122.5</v>
      </c>
      <c r="E84">
        <v>128.21000699999999</v>
      </c>
      <c r="F84">
        <v>128.21000699999999</v>
      </c>
      <c r="G84">
        <v>12042600</v>
      </c>
      <c r="H84" s="1">
        <f t="shared" si="0"/>
        <v>5.5760286813010825E-2</v>
      </c>
    </row>
    <row r="85" spans="1:8" x14ac:dyDescent="0.3">
      <c r="A85" s="3">
        <v>45314</v>
      </c>
      <c r="B85">
        <v>122.410004</v>
      </c>
      <c r="C85">
        <v>126.150002</v>
      </c>
      <c r="D85">
        <v>120.33000199999999</v>
      </c>
      <c r="E85">
        <v>124.19000200000001</v>
      </c>
      <c r="F85">
        <v>124.19000200000001</v>
      </c>
      <c r="G85">
        <v>9737100</v>
      </c>
      <c r="H85" s="1">
        <f t="shared" si="0"/>
        <v>-4.2722697243304748E-2</v>
      </c>
    </row>
    <row r="86" spans="1:8" x14ac:dyDescent="0.3">
      <c r="A86" s="3">
        <v>45315</v>
      </c>
      <c r="B86">
        <v>127.279999</v>
      </c>
      <c r="C86">
        <v>127.970001</v>
      </c>
      <c r="D86">
        <v>120.790001</v>
      </c>
      <c r="E86">
        <v>121.339996</v>
      </c>
      <c r="F86">
        <v>121.339996</v>
      </c>
      <c r="G86">
        <v>9118900</v>
      </c>
      <c r="H86" s="1">
        <f t="shared" si="0"/>
        <v>1.4427260968255836E-2</v>
      </c>
    </row>
    <row r="87" spans="1:8" x14ac:dyDescent="0.3">
      <c r="A87" s="3">
        <v>45316</v>
      </c>
      <c r="B87">
        <v>122.379997</v>
      </c>
      <c r="C87">
        <v>124.260002</v>
      </c>
      <c r="D87">
        <v>118.91999800000001</v>
      </c>
      <c r="E87">
        <v>121.010002</v>
      </c>
      <c r="F87">
        <v>121.010002</v>
      </c>
      <c r="G87">
        <v>8166400</v>
      </c>
      <c r="H87" s="1">
        <f t="shared" si="0"/>
        <v>-2.8991161764545085E-2</v>
      </c>
    </row>
    <row r="88" spans="1:8" x14ac:dyDescent="0.3">
      <c r="A88" s="3">
        <v>45317</v>
      </c>
      <c r="B88">
        <v>127.519997</v>
      </c>
      <c r="C88">
        <v>128.10000600000001</v>
      </c>
      <c r="D88">
        <v>121.459999</v>
      </c>
      <c r="E88">
        <v>125.199997</v>
      </c>
      <c r="F88">
        <v>125.199997</v>
      </c>
      <c r="G88">
        <v>13956300</v>
      </c>
      <c r="H88" s="1">
        <f t="shared" si="0"/>
        <v>3.090297713016299E-2</v>
      </c>
    </row>
    <row r="89" spans="1:8" x14ac:dyDescent="0.3">
      <c r="A89" s="3">
        <v>45320</v>
      </c>
      <c r="B89">
        <v>127.089996</v>
      </c>
      <c r="C89">
        <v>136.88999899999999</v>
      </c>
      <c r="D89">
        <v>125.800003</v>
      </c>
      <c r="E89">
        <v>132.820007</v>
      </c>
      <c r="F89">
        <v>132.820007</v>
      </c>
      <c r="G89">
        <v>17813700</v>
      </c>
      <c r="H89" s="1">
        <f t="shared" si="0"/>
        <v>6.8618209120146184E-2</v>
      </c>
    </row>
    <row r="90" spans="1:8" x14ac:dyDescent="0.3">
      <c r="A90" s="3">
        <v>45321</v>
      </c>
      <c r="B90">
        <v>136.050003</v>
      </c>
      <c r="C90">
        <v>136.699997</v>
      </c>
      <c r="D90">
        <v>130.44000199999999</v>
      </c>
      <c r="E90">
        <v>130.820007</v>
      </c>
      <c r="F90">
        <v>130.820007</v>
      </c>
      <c r="G90">
        <v>8745700</v>
      </c>
      <c r="H90" s="1">
        <f t="shared" si="0"/>
        <v>-1.3879903673605309E-3</v>
      </c>
    </row>
    <row r="91" spans="1:8" x14ac:dyDescent="0.3">
      <c r="A91" s="3">
        <v>45322</v>
      </c>
      <c r="B91">
        <v>129.08999600000001</v>
      </c>
      <c r="C91">
        <v>135.550003</v>
      </c>
      <c r="D91">
        <v>127.57</v>
      </c>
      <c r="E91">
        <v>128.199997</v>
      </c>
      <c r="F91">
        <v>128.199997</v>
      </c>
      <c r="G91">
        <v>9838800</v>
      </c>
      <c r="H91" s="1">
        <f t="shared" si="0"/>
        <v>-8.4125385898874052E-3</v>
      </c>
    </row>
    <row r="92" spans="1:8" x14ac:dyDescent="0.3">
      <c r="A92" s="3">
        <v>45323</v>
      </c>
      <c r="B92">
        <v>128.75</v>
      </c>
      <c r="C92">
        <v>132.070007</v>
      </c>
      <c r="D92">
        <v>124.239998</v>
      </c>
      <c r="E92">
        <v>128.949997</v>
      </c>
      <c r="F92">
        <v>128.949997</v>
      </c>
      <c r="G92">
        <v>8464300</v>
      </c>
      <c r="H92" s="1">
        <f t="shared" si="0"/>
        <v>-2.5673153249579785E-2</v>
      </c>
    </row>
    <row r="93" spans="1:8" x14ac:dyDescent="0.3">
      <c r="A93" s="3">
        <v>45324</v>
      </c>
      <c r="B93">
        <v>126.900002</v>
      </c>
      <c r="C93">
        <v>130.13000500000001</v>
      </c>
      <c r="D93">
        <v>125.550003</v>
      </c>
      <c r="E93">
        <v>129.220001</v>
      </c>
      <c r="F93">
        <v>129.220001</v>
      </c>
      <c r="G93">
        <v>6086000</v>
      </c>
      <c r="H93" s="1">
        <f t="shared" si="0"/>
        <v>-1.4689194345238375E-2</v>
      </c>
    </row>
    <row r="94" spans="1:8" x14ac:dyDescent="0.3">
      <c r="A94" s="3">
        <v>45327</v>
      </c>
      <c r="B94">
        <v>128.699997</v>
      </c>
      <c r="C94">
        <v>128.88999899999999</v>
      </c>
      <c r="D94">
        <v>115.800003</v>
      </c>
      <c r="E94">
        <v>117.300003</v>
      </c>
      <c r="F94">
        <v>117.300003</v>
      </c>
      <c r="G94">
        <v>13067300</v>
      </c>
      <c r="H94" s="1">
        <f t="shared" si="0"/>
        <v>-9.5289783474612356E-3</v>
      </c>
    </row>
    <row r="95" spans="1:8" x14ac:dyDescent="0.3">
      <c r="A95" s="3">
        <v>45328</v>
      </c>
      <c r="B95">
        <v>118.610001</v>
      </c>
      <c r="C95">
        <v>120.900002</v>
      </c>
      <c r="D95">
        <v>115.900002</v>
      </c>
      <c r="E95">
        <v>119.790001</v>
      </c>
      <c r="F95">
        <v>119.790001</v>
      </c>
      <c r="G95">
        <v>6740600</v>
      </c>
      <c r="H95" s="1">
        <f t="shared" si="0"/>
        <v>-6.1990822111807051E-2</v>
      </c>
    </row>
    <row r="96" spans="1:8" x14ac:dyDescent="0.3">
      <c r="A96" s="3">
        <v>45329</v>
      </c>
      <c r="B96">
        <v>119.68</v>
      </c>
      <c r="C96">
        <v>124.400002</v>
      </c>
      <c r="D96">
        <v>114.510002</v>
      </c>
      <c r="E96">
        <v>122.07</v>
      </c>
      <c r="F96">
        <v>122.07</v>
      </c>
      <c r="G96">
        <v>8985100</v>
      </c>
      <c r="H96" s="1">
        <f t="shared" si="0"/>
        <v>2.8949544599676681E-2</v>
      </c>
    </row>
    <row r="97" spans="1:8" x14ac:dyDescent="0.3">
      <c r="A97" s="3">
        <v>45330</v>
      </c>
      <c r="B97">
        <v>127.220001</v>
      </c>
      <c r="C97">
        <v>133.050003</v>
      </c>
      <c r="D97">
        <v>125.80999799999999</v>
      </c>
      <c r="E97">
        <v>132.550003</v>
      </c>
      <c r="F97">
        <v>132.550003</v>
      </c>
      <c r="G97">
        <v>11315900</v>
      </c>
      <c r="H97" s="1">
        <f t="shared" ref="H97:H125" si="1">(C97-C96)/C96</f>
        <v>6.9533768978556787E-2</v>
      </c>
    </row>
    <row r="98" spans="1:8" x14ac:dyDescent="0.3">
      <c r="A98" s="3">
        <v>45331</v>
      </c>
      <c r="B98">
        <v>142.16000399999999</v>
      </c>
      <c r="C98">
        <v>144.550003</v>
      </c>
      <c r="D98">
        <v>137.16999799999999</v>
      </c>
      <c r="E98">
        <v>141.990005</v>
      </c>
      <c r="F98">
        <v>141.990005</v>
      </c>
      <c r="G98">
        <v>15985100</v>
      </c>
      <c r="H98" s="1">
        <f t="shared" si="1"/>
        <v>8.6433669603149119E-2</v>
      </c>
    </row>
    <row r="99" spans="1:8" x14ac:dyDescent="0.3">
      <c r="A99" s="3">
        <v>45334</v>
      </c>
      <c r="B99">
        <v>141.10000600000001</v>
      </c>
      <c r="C99">
        <v>150.35000600000001</v>
      </c>
      <c r="D99">
        <v>140.990005</v>
      </c>
      <c r="E99">
        <v>147.30999800000001</v>
      </c>
      <c r="F99">
        <v>147.30999800000001</v>
      </c>
      <c r="G99">
        <v>10977100</v>
      </c>
      <c r="H99" s="1">
        <f t="shared" si="1"/>
        <v>4.0124544307342587E-2</v>
      </c>
    </row>
    <row r="100" spans="1:8" x14ac:dyDescent="0.3">
      <c r="A100" s="3">
        <v>45335</v>
      </c>
      <c r="B100">
        <v>138.38999899999999</v>
      </c>
      <c r="C100">
        <v>143.75</v>
      </c>
      <c r="D100">
        <v>137.13000500000001</v>
      </c>
      <c r="E100">
        <v>140.38999899999999</v>
      </c>
      <c r="F100">
        <v>140.38999899999999</v>
      </c>
      <c r="G100">
        <v>9568800</v>
      </c>
      <c r="H100" s="1">
        <f t="shared" si="1"/>
        <v>-4.3897610486294272E-2</v>
      </c>
    </row>
    <row r="101" spans="1:8" x14ac:dyDescent="0.3">
      <c r="A101" s="3">
        <v>45336</v>
      </c>
      <c r="B101">
        <v>151.83000200000001</v>
      </c>
      <c r="C101">
        <v>161.13000500000001</v>
      </c>
      <c r="D101">
        <v>150.39999399999999</v>
      </c>
      <c r="E101">
        <v>160.38000500000001</v>
      </c>
      <c r="F101">
        <v>160.38000500000001</v>
      </c>
      <c r="G101">
        <v>18041800</v>
      </c>
      <c r="H101" s="1">
        <f t="shared" si="1"/>
        <v>0.12090438260869572</v>
      </c>
    </row>
    <row r="102" spans="1:8" x14ac:dyDescent="0.3">
      <c r="A102" s="3">
        <v>45337</v>
      </c>
      <c r="B102">
        <v>168.78999300000001</v>
      </c>
      <c r="C102">
        <v>172.820007</v>
      </c>
      <c r="D102">
        <v>162.08000200000001</v>
      </c>
      <c r="E102">
        <v>165.66999799999999</v>
      </c>
      <c r="F102">
        <v>165.66999799999999</v>
      </c>
      <c r="G102">
        <v>22992800</v>
      </c>
      <c r="H102" s="1">
        <f t="shared" si="1"/>
        <v>7.2550124975171396E-2</v>
      </c>
    </row>
    <row r="103" spans="1:8" x14ac:dyDescent="0.3">
      <c r="A103" s="3">
        <v>45338</v>
      </c>
      <c r="B103">
        <v>189.050003</v>
      </c>
      <c r="C103">
        <v>193.63999899999999</v>
      </c>
      <c r="D103">
        <v>178.800003</v>
      </c>
      <c r="E103">
        <v>180.30999800000001</v>
      </c>
      <c r="F103">
        <v>180.30999800000001</v>
      </c>
      <c r="G103">
        <v>33172400</v>
      </c>
      <c r="H103" s="1">
        <f t="shared" si="1"/>
        <v>0.12047211640258748</v>
      </c>
    </row>
    <row r="104" spans="1:8" x14ac:dyDescent="0.3">
      <c r="A104" s="3">
        <v>45342</v>
      </c>
      <c r="B104">
        <v>179.86999499999999</v>
      </c>
      <c r="C104">
        <v>181.30999800000001</v>
      </c>
      <c r="D104">
        <v>163.38999899999999</v>
      </c>
      <c r="E104">
        <v>173.300003</v>
      </c>
      <c r="F104">
        <v>173.300003</v>
      </c>
      <c r="G104">
        <v>16196500</v>
      </c>
      <c r="H104" s="1">
        <f t="shared" si="1"/>
        <v>-6.3674866059052093E-2</v>
      </c>
    </row>
    <row r="105" spans="1:8" x14ac:dyDescent="0.3">
      <c r="A105" s="3">
        <v>45343</v>
      </c>
      <c r="B105">
        <v>164.25</v>
      </c>
      <c r="C105">
        <v>168.08999600000001</v>
      </c>
      <c r="D105">
        <v>161.19000199999999</v>
      </c>
      <c r="E105">
        <v>162.41000399999999</v>
      </c>
      <c r="F105">
        <v>162.41000399999999</v>
      </c>
      <c r="G105">
        <v>10689600</v>
      </c>
      <c r="H105" s="1">
        <f t="shared" si="1"/>
        <v>-7.2913805889513017E-2</v>
      </c>
    </row>
    <row r="106" spans="1:8" x14ac:dyDescent="0.3">
      <c r="A106" s="3">
        <v>45344</v>
      </c>
      <c r="B106">
        <v>164.85000600000001</v>
      </c>
      <c r="C106">
        <v>171.990005</v>
      </c>
      <c r="D106">
        <v>163.800003</v>
      </c>
      <c r="E106">
        <v>170.91000399999999</v>
      </c>
      <c r="F106">
        <v>170.91000399999999</v>
      </c>
      <c r="G106">
        <v>9027300</v>
      </c>
      <c r="H106" s="1">
        <f t="shared" si="1"/>
        <v>2.3201910243367384E-2</v>
      </c>
    </row>
    <row r="107" spans="1:8" x14ac:dyDescent="0.3">
      <c r="A107" s="3">
        <v>45345</v>
      </c>
      <c r="B107">
        <v>167.38000500000001</v>
      </c>
      <c r="C107">
        <v>170</v>
      </c>
      <c r="D107">
        <v>160.66000399999999</v>
      </c>
      <c r="E107">
        <v>165.979996</v>
      </c>
      <c r="F107">
        <v>165.979996</v>
      </c>
      <c r="G107">
        <v>7191200</v>
      </c>
      <c r="H107" s="1">
        <f t="shared" si="1"/>
        <v>-1.1570468876955941E-2</v>
      </c>
    </row>
    <row r="108" spans="1:8" x14ac:dyDescent="0.3">
      <c r="A108" s="3">
        <v>45348</v>
      </c>
      <c r="B108">
        <v>168.66000399999999</v>
      </c>
      <c r="C108">
        <v>196.949997</v>
      </c>
      <c r="D108">
        <v>168.39999399999999</v>
      </c>
      <c r="E108">
        <v>193.94000199999999</v>
      </c>
      <c r="F108">
        <v>193.94000199999999</v>
      </c>
      <c r="G108">
        <v>22593700</v>
      </c>
      <c r="H108" s="1">
        <f t="shared" si="1"/>
        <v>0.15852939411764705</v>
      </c>
    </row>
    <row r="109" spans="1:8" x14ac:dyDescent="0.3">
      <c r="A109" s="3">
        <v>45349</v>
      </c>
      <c r="B109">
        <v>205.179993</v>
      </c>
      <c r="C109">
        <v>209.94000199999999</v>
      </c>
      <c r="D109">
        <v>192.08999600000001</v>
      </c>
      <c r="E109">
        <v>199.220001</v>
      </c>
      <c r="F109">
        <v>199.220001</v>
      </c>
      <c r="G109">
        <v>22679100</v>
      </c>
      <c r="H109" s="1">
        <f t="shared" si="1"/>
        <v>6.5955852743678878E-2</v>
      </c>
    </row>
    <row r="110" spans="1:8" x14ac:dyDescent="0.3">
      <c r="A110" s="3">
        <v>45350</v>
      </c>
      <c r="B110">
        <v>209.41000399999999</v>
      </c>
      <c r="C110">
        <v>212.220001</v>
      </c>
      <c r="D110">
        <v>197.66000399999999</v>
      </c>
      <c r="E110">
        <v>200.800003</v>
      </c>
      <c r="F110">
        <v>200.800003</v>
      </c>
      <c r="G110">
        <v>25397100</v>
      </c>
      <c r="H110" s="1">
        <f t="shared" si="1"/>
        <v>1.0860240917783757E-2</v>
      </c>
    </row>
    <row r="111" spans="1:8" x14ac:dyDescent="0.3">
      <c r="A111" s="3">
        <v>45351</v>
      </c>
      <c r="B111">
        <v>206.46000699999999</v>
      </c>
      <c r="C111">
        <v>211.30999800000001</v>
      </c>
      <c r="D111">
        <v>193.88000500000001</v>
      </c>
      <c r="E111">
        <v>203.55999800000001</v>
      </c>
      <c r="F111">
        <v>203.55999800000001</v>
      </c>
      <c r="G111">
        <v>16237800</v>
      </c>
      <c r="H111" s="1">
        <f t="shared" si="1"/>
        <v>-4.2880171318064831E-3</v>
      </c>
    </row>
    <row r="112" spans="1:8" x14ac:dyDescent="0.3">
      <c r="A112" s="3">
        <v>45352</v>
      </c>
      <c r="B112">
        <v>202.699997</v>
      </c>
      <c r="C112">
        <v>206.38999899999999</v>
      </c>
      <c r="D112">
        <v>196.009995</v>
      </c>
      <c r="E112">
        <v>205.770004</v>
      </c>
      <c r="F112">
        <v>205.770004</v>
      </c>
      <c r="G112">
        <v>9251200</v>
      </c>
      <c r="H112" s="1">
        <f t="shared" si="1"/>
        <v>-2.3283323300206639E-2</v>
      </c>
    </row>
    <row r="113" spans="1:8" x14ac:dyDescent="0.3">
      <c r="A113" s="3">
        <v>45355</v>
      </c>
      <c r="B113">
        <v>217.38999899999999</v>
      </c>
      <c r="C113">
        <v>236.46000699999999</v>
      </c>
      <c r="D113">
        <v>212.25</v>
      </c>
      <c r="E113">
        <v>229.14999399999999</v>
      </c>
      <c r="F113">
        <v>229.14999399999999</v>
      </c>
      <c r="G113">
        <v>23294900</v>
      </c>
      <c r="H113" s="1">
        <f t="shared" si="1"/>
        <v>0.14569508283199326</v>
      </c>
    </row>
    <row r="114" spans="1:8" x14ac:dyDescent="0.3">
      <c r="A114" s="3">
        <v>45356</v>
      </c>
      <c r="B114">
        <v>230</v>
      </c>
      <c r="C114">
        <v>239.979996</v>
      </c>
      <c r="D114">
        <v>215.39999399999999</v>
      </c>
      <c r="E114">
        <v>216.770004</v>
      </c>
      <c r="F114">
        <v>216.770004</v>
      </c>
      <c r="G114">
        <v>23863300</v>
      </c>
      <c r="H114" s="1">
        <f t="shared" si="1"/>
        <v>1.4886191727127919E-2</v>
      </c>
    </row>
    <row r="115" spans="1:8" x14ac:dyDescent="0.3">
      <c r="A115" s="3">
        <v>45357</v>
      </c>
      <c r="B115">
        <v>229.199997</v>
      </c>
      <c r="C115">
        <v>239.89999399999999</v>
      </c>
      <c r="D115">
        <v>223.029999</v>
      </c>
      <c r="E115">
        <v>238.550003</v>
      </c>
      <c r="F115">
        <v>238.550003</v>
      </c>
      <c r="G115">
        <v>17936700</v>
      </c>
      <c r="H115" s="1">
        <f t="shared" si="1"/>
        <v>-3.3336945301060616E-4</v>
      </c>
    </row>
    <row r="116" spans="1:8" x14ac:dyDescent="0.3">
      <c r="A116" s="3">
        <v>45358</v>
      </c>
      <c r="B116">
        <v>240</v>
      </c>
      <c r="C116">
        <v>242.86999499999999</v>
      </c>
      <c r="D116">
        <v>235.5</v>
      </c>
      <c r="E116">
        <v>242.61999499999999</v>
      </c>
      <c r="F116">
        <v>242.61999499999999</v>
      </c>
      <c r="G116">
        <v>10553700</v>
      </c>
      <c r="H116" s="1">
        <f t="shared" si="1"/>
        <v>1.2380162877369628E-2</v>
      </c>
    </row>
    <row r="117" spans="1:8" x14ac:dyDescent="0.3">
      <c r="A117" s="3">
        <v>45359</v>
      </c>
      <c r="B117">
        <v>246</v>
      </c>
      <c r="C117">
        <v>270.54998799999998</v>
      </c>
      <c r="D117">
        <v>244.89999399999999</v>
      </c>
      <c r="E117">
        <v>256.61999500000002</v>
      </c>
      <c r="F117">
        <v>256.61999500000002</v>
      </c>
      <c r="G117">
        <v>21838300</v>
      </c>
      <c r="H117" s="1">
        <f t="shared" si="1"/>
        <v>0.11397041038354695</v>
      </c>
    </row>
    <row r="118" spans="1:8" x14ac:dyDescent="0.3">
      <c r="A118" s="3">
        <v>45362</v>
      </c>
      <c r="B118">
        <v>270.07998700000002</v>
      </c>
      <c r="C118">
        <v>271.64999399999999</v>
      </c>
      <c r="D118">
        <v>253.96000699999999</v>
      </c>
      <c r="E118">
        <v>254.16999799999999</v>
      </c>
      <c r="F118">
        <v>254.16999799999999</v>
      </c>
      <c r="G118">
        <v>20296400</v>
      </c>
      <c r="H118" s="1">
        <f t="shared" si="1"/>
        <v>4.0658142627602251E-3</v>
      </c>
    </row>
    <row r="119" spans="1:8" x14ac:dyDescent="0.3">
      <c r="A119" s="3">
        <v>45363</v>
      </c>
      <c r="B119">
        <v>257.82998700000002</v>
      </c>
      <c r="C119">
        <v>260.790009</v>
      </c>
      <c r="D119">
        <v>242.08999600000001</v>
      </c>
      <c r="E119">
        <v>256.14001500000001</v>
      </c>
      <c r="F119">
        <v>256.14001500000001</v>
      </c>
      <c r="G119">
        <v>14666200</v>
      </c>
      <c r="H119" s="1">
        <f t="shared" si="1"/>
        <v>-3.9977858420272946E-2</v>
      </c>
    </row>
    <row r="120" spans="1:8" x14ac:dyDescent="0.3">
      <c r="A120" s="3">
        <v>45364</v>
      </c>
      <c r="B120">
        <v>253.36000100000001</v>
      </c>
      <c r="C120">
        <v>269.39001500000001</v>
      </c>
      <c r="D120">
        <v>250.529999</v>
      </c>
      <c r="E120">
        <v>251.729996</v>
      </c>
      <c r="F120">
        <v>251.729996</v>
      </c>
      <c r="G120">
        <v>17329800</v>
      </c>
      <c r="H120" s="1">
        <f t="shared" si="1"/>
        <v>3.2976746436632114E-2</v>
      </c>
    </row>
    <row r="121" spans="1:8" x14ac:dyDescent="0.3">
      <c r="A121" s="3">
        <v>45365</v>
      </c>
      <c r="B121">
        <v>245</v>
      </c>
      <c r="C121">
        <v>248.270004</v>
      </c>
      <c r="D121">
        <v>227.240005</v>
      </c>
      <c r="E121">
        <v>233.66999799999999</v>
      </c>
      <c r="F121">
        <v>233.66999799999999</v>
      </c>
      <c r="G121">
        <v>18789300</v>
      </c>
      <c r="H121" s="1">
        <f t="shared" si="1"/>
        <v>-7.8399383139720322E-2</v>
      </c>
    </row>
    <row r="122" spans="1:8" x14ac:dyDescent="0.3">
      <c r="A122" s="3">
        <v>45366</v>
      </c>
      <c r="B122">
        <v>225.05999800000001</v>
      </c>
      <c r="C122">
        <v>244.64999399999999</v>
      </c>
      <c r="D122">
        <v>222.83000200000001</v>
      </c>
      <c r="E122">
        <v>242.36000100000001</v>
      </c>
      <c r="F122">
        <v>242.36000100000001</v>
      </c>
      <c r="G122">
        <v>17219000</v>
      </c>
      <c r="H122" s="1">
        <f t="shared" si="1"/>
        <v>-1.4580939870609612E-2</v>
      </c>
    </row>
    <row r="123" spans="1:8" x14ac:dyDescent="0.3">
      <c r="A123" s="3">
        <v>45369</v>
      </c>
      <c r="B123">
        <v>238.61000100000001</v>
      </c>
      <c r="C123">
        <v>244.050003</v>
      </c>
      <c r="D123">
        <v>230.21000699999999</v>
      </c>
      <c r="E123">
        <v>239.61999499999999</v>
      </c>
      <c r="F123">
        <v>239.61999499999999</v>
      </c>
      <c r="G123">
        <v>9734500</v>
      </c>
      <c r="H123" s="1">
        <f t="shared" si="1"/>
        <v>-2.4524464120771186E-3</v>
      </c>
    </row>
    <row r="124" spans="1:8" x14ac:dyDescent="0.3">
      <c r="A124" s="3">
        <v>45370</v>
      </c>
      <c r="B124">
        <v>223.240005</v>
      </c>
      <c r="C124">
        <v>233.28999300000001</v>
      </c>
      <c r="D124">
        <v>216.16000399999999</v>
      </c>
      <c r="E124">
        <v>230.11999499999999</v>
      </c>
      <c r="F124">
        <v>230.11999499999999</v>
      </c>
      <c r="G124">
        <v>12928500</v>
      </c>
      <c r="H124" s="1">
        <f t="shared" si="1"/>
        <v>-4.4089366391034196E-2</v>
      </c>
    </row>
    <row r="125" spans="1:8" x14ac:dyDescent="0.3">
      <c r="A125" s="3">
        <v>45371</v>
      </c>
      <c r="B125">
        <v>231.38000500000001</v>
      </c>
      <c r="C125">
        <v>256.959991</v>
      </c>
      <c r="D125">
        <v>228.800003</v>
      </c>
      <c r="E125">
        <v>256.88000499999998</v>
      </c>
      <c r="F125">
        <v>256.88000499999998</v>
      </c>
      <c r="G125">
        <v>13834300</v>
      </c>
      <c r="H125" s="1">
        <f t="shared" si="1"/>
        <v>0.10146169450140106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24C77F-926E-4C32-8F08-A5BA3429BF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COIN-3-M</vt:lpstr>
      <vt:lpstr>COIN-6-M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Grigolin</dc:creator>
  <cp:lastModifiedBy>Nicola Schiavo</cp:lastModifiedBy>
  <dcterms:created xsi:type="dcterms:W3CDTF">2024-03-10T15:10:24Z</dcterms:created>
  <dcterms:modified xsi:type="dcterms:W3CDTF">2024-03-22T09:16:39Z</dcterms:modified>
</cp:coreProperties>
</file>