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1" sheetId="1" r:id="rId4"/>
  </sheets>
</workbook>
</file>

<file path=xl/sharedStrings.xml><?xml version="1.0" encoding="utf-8"?>
<sst xmlns="http://schemas.openxmlformats.org/spreadsheetml/2006/main" uniqueCount="38">
  <si>
    <t xml:space="preserve"> </t>
  </si>
  <si>
    <t>BOX SPREAD</t>
  </si>
  <si>
    <t>SPREAD</t>
  </si>
  <si>
    <t>DISCOUNT FACTOR</t>
  </si>
  <si>
    <t>LONG CALL</t>
  </si>
  <si>
    <t>K1</t>
  </si>
  <si>
    <t>CK1</t>
  </si>
  <si>
    <t>SHORT PUT</t>
  </si>
  <si>
    <t>PK1</t>
  </si>
  <si>
    <t>K2 - K1</t>
  </si>
  <si>
    <t>T (maturity)</t>
  </si>
  <si>
    <t>D(0,T)</t>
  </si>
  <si>
    <t>1m</t>
  </si>
  <si>
    <t>1 month</t>
  </si>
  <si>
    <t>3m</t>
  </si>
  <si>
    <t>3 months</t>
  </si>
  <si>
    <t>6m</t>
  </si>
  <si>
    <t>6 months</t>
  </si>
  <si>
    <t>1y</t>
  </si>
  <si>
    <t>1 year</t>
  </si>
  <si>
    <t>SHORT CALL</t>
  </si>
  <si>
    <t>K2</t>
  </si>
  <si>
    <t>CK2</t>
  </si>
  <si>
    <t>LONG PUT</t>
  </si>
  <si>
    <t>PK2</t>
  </si>
  <si>
    <t xml:space="preserve">  </t>
  </si>
  <si>
    <t>PUT CALL PARITY</t>
  </si>
  <si>
    <t xml:space="preserve">ACA CLOSE 24/3/2024 </t>
  </si>
  <si>
    <t>S_0</t>
  </si>
  <si>
    <t>AT THE MONEY OPTIONS</t>
  </si>
  <si>
    <t>K</t>
  </si>
  <si>
    <t>CALL</t>
  </si>
  <si>
    <t>CK</t>
  </si>
  <si>
    <t>PUT</t>
  </si>
  <si>
    <t>PK</t>
  </si>
  <si>
    <t>F(T)</t>
  </si>
  <si>
    <t>div</t>
  </si>
  <si>
    <t>q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</si>
</sst>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2" fontId="0" borderId="5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49" fontId="0" fillId="5" borderId="5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3f3f3f"/>
      <rgbColor rgb="fffae2d5"/>
      <rgbColor rgb="ffead7c8"/>
      <rgbColor rgb="ffead7ca"/>
      <rgbColor rgb="ffead6c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28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1" customWidth="1"/>
    <col min="2" max="2" width="13.4609" style="1" customWidth="1"/>
    <col min="3" max="3" width="8.85156" style="1" customWidth="1"/>
    <col min="4" max="4" width="10.3516" style="1" customWidth="1"/>
    <col min="5" max="5" width="13.4141" style="1" customWidth="1"/>
    <col min="6" max="6" width="11.1719" style="1" customWidth="1"/>
    <col min="7" max="12" width="8.85156" style="1" customWidth="1"/>
    <col min="13" max="13" width="9.5" style="1" customWidth="1"/>
    <col min="14" max="16" width="8.85156" style="1" customWidth="1"/>
    <col min="17" max="16384" width="8.85156" style="1" customWidth="1"/>
  </cols>
  <sheetData>
    <row r="1" ht="16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16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16" customHeight="1">
      <c r="A3" s="3"/>
      <c r="B3" t="s" s="2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ht="16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ht="16" customHeight="1">
      <c r="A5" s="3"/>
      <c r="B5" s="4"/>
      <c r="C5" s="4"/>
      <c r="D5" s="4"/>
      <c r="E5" s="4"/>
      <c r="F5" s="4"/>
      <c r="G5" s="3"/>
      <c r="H5" t="s" s="5">
        <v>2</v>
      </c>
      <c r="I5" s="4"/>
      <c r="J5" s="4"/>
      <c r="K5" s="4"/>
      <c r="L5" t="s" s="5">
        <v>3</v>
      </c>
      <c r="M5" s="4"/>
      <c r="N5" s="6"/>
      <c r="O5" s="3"/>
      <c r="P5" s="3"/>
    </row>
    <row r="6" ht="16" customHeight="1">
      <c r="A6" s="7"/>
      <c r="B6" t="s" s="8">
        <v>4</v>
      </c>
      <c r="C6" t="s" s="8">
        <v>5</v>
      </c>
      <c r="D6" t="s" s="8">
        <v>6</v>
      </c>
      <c r="E6" t="s" s="8">
        <v>7</v>
      </c>
      <c r="F6" t="s" s="8">
        <v>8</v>
      </c>
      <c r="G6" s="9"/>
      <c r="H6" t="s" s="8">
        <v>9</v>
      </c>
      <c r="I6" s="10"/>
      <c r="J6" t="s" s="8">
        <v>10</v>
      </c>
      <c r="K6" s="10"/>
      <c r="L6" s="10"/>
      <c r="M6" t="s" s="8">
        <v>11</v>
      </c>
      <c r="N6" s="11"/>
      <c r="O6" s="12"/>
      <c r="P6" s="3"/>
    </row>
    <row r="7" ht="16" customHeight="1">
      <c r="A7" s="7"/>
      <c r="B7" t="s" s="13">
        <v>12</v>
      </c>
      <c r="C7" s="14">
        <v>13</v>
      </c>
      <c r="D7" s="14">
        <f>0.7</f>
        <v>0.7</v>
      </c>
      <c r="E7" s="15"/>
      <c r="F7" s="14">
        <v>0.09</v>
      </c>
      <c r="G7" s="9"/>
      <c r="H7" s="14">
        <f>C14-C7</f>
        <v>1.5</v>
      </c>
      <c r="I7" s="15"/>
      <c r="J7" s="16">
        <v>0.0833333</v>
      </c>
      <c r="K7" s="15"/>
      <c r="L7" t="s" s="13">
        <v>13</v>
      </c>
      <c r="M7" s="14">
        <f>(D7-D14+F14-F7)/(H7)</f>
        <v>0.966666666666667</v>
      </c>
      <c r="N7" s="11"/>
      <c r="O7" s="12"/>
      <c r="P7" s="3"/>
    </row>
    <row r="8" ht="16" customHeight="1">
      <c r="A8" s="7"/>
      <c r="B8" t="s" s="13">
        <v>14</v>
      </c>
      <c r="C8" s="14">
        <v>10</v>
      </c>
      <c r="D8" s="14">
        <f>(2.72+2.88)/2</f>
        <v>2.8</v>
      </c>
      <c r="E8" s="15"/>
      <c r="F8" s="14">
        <v>0.01</v>
      </c>
      <c r="G8" s="9"/>
      <c r="H8" s="14">
        <f>C15-C8</f>
        <v>4.5</v>
      </c>
      <c r="I8" s="15"/>
      <c r="J8" s="14">
        <v>0.25</v>
      </c>
      <c r="K8" s="15"/>
      <c r="L8" t="s" s="13">
        <v>15</v>
      </c>
      <c r="M8" s="14">
        <f>(D8-D15+F15-F8)/(H8)</f>
        <v>0.987777777777778</v>
      </c>
      <c r="N8" s="11"/>
      <c r="O8" s="12"/>
      <c r="P8" s="3"/>
    </row>
    <row r="9" ht="16" customHeight="1">
      <c r="A9" s="7"/>
      <c r="B9" t="s" s="13">
        <v>16</v>
      </c>
      <c r="C9" s="14">
        <v>10</v>
      </c>
      <c r="D9" s="14">
        <f>(2.84+3.05)/2</f>
        <v>2.945</v>
      </c>
      <c r="E9" s="15"/>
      <c r="F9" s="14">
        <f>(0.07+0.17)/2</f>
        <v>0.12</v>
      </c>
      <c r="G9" s="9"/>
      <c r="H9" s="14">
        <f>C16-C9</f>
        <v>4</v>
      </c>
      <c r="I9" s="15"/>
      <c r="J9" s="14">
        <v>0.5</v>
      </c>
      <c r="K9" s="15"/>
      <c r="L9" t="s" s="13">
        <v>17</v>
      </c>
      <c r="M9" s="14">
        <f>(D9-D16+F16-F9)/(H9)</f>
        <v>0.98375</v>
      </c>
      <c r="N9" s="11"/>
      <c r="O9" s="12"/>
      <c r="P9" s="3"/>
    </row>
    <row r="10" ht="16" customHeight="1">
      <c r="A10" s="7"/>
      <c r="B10" t="s" s="13">
        <v>18</v>
      </c>
      <c r="C10" s="14">
        <v>12</v>
      </c>
      <c r="D10" s="14">
        <f>(1.65+1.84)/2</f>
        <v>1.745</v>
      </c>
      <c r="E10" s="15"/>
      <c r="F10" s="14">
        <f>(0.62+0.77)/2</f>
        <v>0.695</v>
      </c>
      <c r="G10" s="9"/>
      <c r="H10" s="14">
        <f>C17-C10</f>
        <v>2</v>
      </c>
      <c r="I10" s="15"/>
      <c r="J10" s="14">
        <v>1</v>
      </c>
      <c r="K10" s="15"/>
      <c r="L10" t="s" s="13">
        <v>19</v>
      </c>
      <c r="M10" s="14">
        <f>(D10-D17+F17-F10)/(H10)</f>
        <v>0.9675</v>
      </c>
      <c r="N10" s="11"/>
      <c r="O10" s="12"/>
      <c r="P10" s="3"/>
    </row>
    <row r="11" ht="16" customHeight="1">
      <c r="A11" s="3"/>
      <c r="B11" s="17"/>
      <c r="C11" s="17"/>
      <c r="D11" s="17"/>
      <c r="E11" s="17"/>
      <c r="F11" s="17"/>
      <c r="G11" s="3"/>
      <c r="H11" s="17"/>
      <c r="I11" s="17"/>
      <c r="J11" s="17"/>
      <c r="K11" s="17"/>
      <c r="L11" s="17"/>
      <c r="M11" s="17"/>
      <c r="N11" s="18"/>
      <c r="O11" s="3"/>
      <c r="P11" s="3"/>
    </row>
    <row r="12" ht="16" customHeight="1">
      <c r="A12" s="3"/>
      <c r="B12" s="4"/>
      <c r="C12" s="4"/>
      <c r="D12" s="4"/>
      <c r="E12" s="4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ht="16" customHeight="1">
      <c r="A13" s="7"/>
      <c r="B13" t="s" s="8">
        <v>20</v>
      </c>
      <c r="C13" t="s" s="8">
        <v>21</v>
      </c>
      <c r="D13" t="s" s="8">
        <v>22</v>
      </c>
      <c r="E13" t="s" s="8">
        <v>23</v>
      </c>
      <c r="F13" t="s" s="8">
        <v>24</v>
      </c>
      <c r="G13" s="19"/>
      <c r="H13" s="3"/>
      <c r="I13" s="3"/>
      <c r="J13" s="3"/>
      <c r="K13" s="3"/>
      <c r="L13" s="3"/>
      <c r="M13" s="3"/>
      <c r="N13" s="3"/>
      <c r="O13" s="3"/>
      <c r="P13" s="3"/>
    </row>
    <row r="14" ht="16" customHeight="1">
      <c r="A14" s="7"/>
      <c r="B14" t="s" s="13">
        <v>12</v>
      </c>
      <c r="C14" s="14">
        <v>14.5</v>
      </c>
      <c r="D14" s="14">
        <v>0.02</v>
      </c>
      <c r="E14" s="15"/>
      <c r="F14" s="14">
        <v>0.86</v>
      </c>
      <c r="G14" s="19"/>
      <c r="H14" s="3"/>
      <c r="I14" s="3"/>
      <c r="J14" s="3"/>
      <c r="K14" s="3"/>
      <c r="L14" s="3"/>
      <c r="M14" s="3"/>
      <c r="N14" s="3"/>
      <c r="O14" t="s" s="2">
        <v>25</v>
      </c>
      <c r="P14" s="3"/>
    </row>
    <row r="15" ht="16" customHeight="1">
      <c r="A15" s="7"/>
      <c r="B15" t="s" s="13">
        <v>14</v>
      </c>
      <c r="C15" s="14">
        <v>14.5</v>
      </c>
      <c r="D15" s="14">
        <f>(0.01+0.1)/2</f>
        <v>0.055</v>
      </c>
      <c r="E15" s="15"/>
      <c r="F15" s="14">
        <v>1.71</v>
      </c>
      <c r="G15" s="19"/>
      <c r="H15" s="3"/>
      <c r="I15" s="3"/>
      <c r="J15" s="3"/>
      <c r="K15" s="3"/>
      <c r="L15" s="3"/>
      <c r="M15" s="3"/>
      <c r="N15" s="3"/>
      <c r="O15" s="3"/>
      <c r="P15" s="3"/>
    </row>
    <row r="16" ht="16" customHeight="1">
      <c r="A16" s="7"/>
      <c r="B16" t="s" s="13">
        <v>16</v>
      </c>
      <c r="C16" s="14">
        <v>14</v>
      </c>
      <c r="D16" s="14">
        <f>(0.24+0.34)/2</f>
        <v>0.29</v>
      </c>
      <c r="E16" s="15"/>
      <c r="F16" s="14">
        <f>(1.35+1.45)/2</f>
        <v>1.4</v>
      </c>
      <c r="G16" s="19"/>
      <c r="H16" s="3"/>
      <c r="I16" s="3"/>
      <c r="J16" s="3"/>
      <c r="K16" s="3"/>
      <c r="L16" s="3"/>
      <c r="M16" s="3"/>
      <c r="N16" s="3"/>
      <c r="O16" s="3"/>
      <c r="P16" s="3"/>
    </row>
    <row r="17" ht="16" customHeight="1">
      <c r="A17" s="7"/>
      <c r="B17" t="s" s="13">
        <v>18</v>
      </c>
      <c r="C17" s="14">
        <v>14</v>
      </c>
      <c r="D17" s="14">
        <f>(0.65+0.8)/2</f>
        <v>0.725</v>
      </c>
      <c r="E17" s="15"/>
      <c r="F17" s="14">
        <f>(1.52+1.7)/2</f>
        <v>1.61</v>
      </c>
      <c r="G17" s="19"/>
      <c r="H17" s="3"/>
      <c r="I17" s="3"/>
      <c r="J17" s="3"/>
      <c r="K17" s="3"/>
      <c r="L17" s="3"/>
      <c r="M17" s="3"/>
      <c r="N17" s="3"/>
      <c r="O17" s="3"/>
      <c r="P17" s="3"/>
    </row>
    <row r="18" ht="16" customHeight="1">
      <c r="A18" s="3"/>
      <c r="B18" s="17"/>
      <c r="C18" s="17"/>
      <c r="D18" s="17"/>
      <c r="E18" s="17"/>
      <c r="F18" s="17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ht="16" customHeight="1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</row>
    <row r="20" ht="16" customHeight="1">
      <c r="A20" s="3"/>
      <c r="B20" t="s" s="2">
        <v>26</v>
      </c>
      <c r="C20" s="3"/>
      <c r="D20" s="3"/>
      <c r="E20" s="3"/>
      <c r="F20" t="s" s="2">
        <v>27</v>
      </c>
      <c r="G20" s="7"/>
      <c r="H20" t="s" s="20">
        <v>28</v>
      </c>
      <c r="I20" s="19"/>
      <c r="J20" s="3"/>
      <c r="K20" s="3"/>
      <c r="L20" s="3"/>
      <c r="M20" s="3"/>
      <c r="N20" s="3"/>
      <c r="O20" s="3"/>
      <c r="P20" s="3"/>
    </row>
    <row r="21" ht="16" customHeight="1">
      <c r="A21" s="3"/>
      <c r="B21" s="3"/>
      <c r="C21" s="3"/>
      <c r="D21" s="3"/>
      <c r="E21" s="3"/>
      <c r="F21" s="3"/>
      <c r="G21" s="7"/>
      <c r="H21" s="14">
        <v>13.4</v>
      </c>
      <c r="I21" s="19"/>
      <c r="J21" s="3"/>
      <c r="K21" s="3"/>
      <c r="L21" s="3"/>
      <c r="M21" s="3"/>
      <c r="N21" s="3"/>
      <c r="O21" s="3"/>
      <c r="P21" s="3"/>
    </row>
    <row r="22" ht="16" customHeight="1">
      <c r="A22" s="3"/>
      <c r="B22" t="s" s="2">
        <v>29</v>
      </c>
      <c r="C22" s="3"/>
      <c r="D22" s="3"/>
      <c r="E22" s="3"/>
      <c r="F22" s="3"/>
      <c r="G22" t="s" s="2">
        <v>0</v>
      </c>
      <c r="H22" s="17"/>
      <c r="I22" s="3"/>
      <c r="J22" s="3"/>
      <c r="K22" s="3"/>
      <c r="L22" s="3"/>
      <c r="M22" s="3"/>
      <c r="N22" s="3"/>
      <c r="O22" s="3"/>
      <c r="P22" s="3"/>
    </row>
    <row r="23" ht="16" customHeight="1">
      <c r="A23" s="3"/>
      <c r="B23" s="4"/>
      <c r="C23" s="4"/>
      <c r="D23" s="4"/>
      <c r="E23" s="4"/>
      <c r="F23" s="4"/>
      <c r="G23" s="4"/>
      <c r="H23" s="3"/>
      <c r="I23" s="3"/>
      <c r="J23" s="4"/>
      <c r="K23" s="3"/>
      <c r="L23" s="4"/>
      <c r="M23" s="3"/>
      <c r="N23" s="4"/>
      <c r="O23" s="3"/>
      <c r="P23" s="3"/>
    </row>
    <row r="24" ht="16" customHeight="1">
      <c r="A24" s="7"/>
      <c r="B24" s="15"/>
      <c r="C24" t="s" s="8">
        <v>30</v>
      </c>
      <c r="D24" t="s" s="8">
        <v>31</v>
      </c>
      <c r="E24" t="s" s="8">
        <v>32</v>
      </c>
      <c r="F24" t="s" s="8">
        <v>33</v>
      </c>
      <c r="G24" t="s" s="8">
        <v>34</v>
      </c>
      <c r="H24" s="19"/>
      <c r="I24" s="7"/>
      <c r="J24" t="s" s="8">
        <v>35</v>
      </c>
      <c r="K24" s="9"/>
      <c r="L24" t="s" s="8">
        <v>36</v>
      </c>
      <c r="M24" s="9"/>
      <c r="N24" t="s" s="21">
        <v>37</v>
      </c>
      <c r="O24" s="19"/>
      <c r="P24" s="3"/>
    </row>
    <row r="25" ht="16" customHeight="1">
      <c r="A25" s="7"/>
      <c r="B25" t="s" s="22">
        <v>12</v>
      </c>
      <c r="C25" s="14">
        <v>14</v>
      </c>
      <c r="D25" s="15"/>
      <c r="E25" s="14">
        <v>0.075</v>
      </c>
      <c r="F25" s="15"/>
      <c r="G25" s="14">
        <v>0.415</v>
      </c>
      <c r="H25" s="19"/>
      <c r="I25" s="7"/>
      <c r="J25" s="14">
        <f>C25+(E25-G25)/M7</f>
        <v>13.648275862069</v>
      </c>
      <c r="K25" s="9"/>
      <c r="L25" s="14">
        <f>($H$21/M7)-J25</f>
        <v>0.213793103448237</v>
      </c>
      <c r="M25" s="9"/>
      <c r="N25" s="14">
        <f>L25*M7/$H$21</f>
        <v>0.0154228855721365</v>
      </c>
      <c r="O25" s="19"/>
      <c r="P25" s="3"/>
    </row>
    <row r="26" ht="16" customHeight="1">
      <c r="A26" s="7"/>
      <c r="B26" t="s" s="22">
        <v>14</v>
      </c>
      <c r="C26" s="14">
        <v>13.5</v>
      </c>
      <c r="D26" s="15"/>
      <c r="E26" s="14">
        <v>0.19</v>
      </c>
      <c r="F26" s="15"/>
      <c r="G26" s="14">
        <v>0.925</v>
      </c>
      <c r="H26" s="19"/>
      <c r="I26" s="7"/>
      <c r="J26" s="14">
        <f>C26+(E26-G26)/M8</f>
        <v>12.755905511811</v>
      </c>
      <c r="K26" s="9"/>
      <c r="L26" s="14">
        <f>$H$21/M8-J26</f>
        <v>0.809898762654689</v>
      </c>
      <c r="M26" s="9"/>
      <c r="N26" s="14">
        <f>L26*M8/$H$21</f>
        <v>0.059701492537315</v>
      </c>
      <c r="O26" s="19"/>
      <c r="P26" s="3"/>
    </row>
    <row r="27" ht="16" customHeight="1">
      <c r="A27" s="7"/>
      <c r="B27" t="s" s="22">
        <v>16</v>
      </c>
      <c r="C27" s="14">
        <v>14</v>
      </c>
      <c r="D27" s="15"/>
      <c r="E27" s="14">
        <v>0.295</v>
      </c>
      <c r="F27" s="15"/>
      <c r="G27" s="14">
        <v>1.435</v>
      </c>
      <c r="H27" s="19"/>
      <c r="I27" s="7"/>
      <c r="J27" s="14">
        <f>C27+(E27-G27)/M9</f>
        <v>12.8411689961881</v>
      </c>
      <c r="K27" s="9"/>
      <c r="L27" s="14">
        <f>$H$21/M9-J27</f>
        <v>0.7801778907242251</v>
      </c>
      <c r="M27" s="9"/>
      <c r="N27" s="14">
        <f>L27*M9/$H$21</f>
        <v>0.0572761194029818</v>
      </c>
      <c r="O27" s="19"/>
      <c r="P27" s="3"/>
    </row>
    <row r="28" ht="16" customHeight="1">
      <c r="A28" s="7"/>
      <c r="B28" t="s" s="22">
        <v>18</v>
      </c>
      <c r="C28" s="14">
        <v>14</v>
      </c>
      <c r="D28" s="15"/>
      <c r="E28" s="14">
        <v>0.72</v>
      </c>
      <c r="F28" s="15"/>
      <c r="G28" s="14">
        <v>1.59</v>
      </c>
      <c r="H28" s="19"/>
      <c r="I28" s="7"/>
      <c r="J28" s="14">
        <f>C28+(E28-G28)/M10</f>
        <v>13.1007751937984</v>
      </c>
      <c r="K28" s="9"/>
      <c r="L28" s="14">
        <f>$H$21/M10-J28</f>
        <v>0.749354005168008</v>
      </c>
      <c r="M28" s="9"/>
      <c r="N28" s="14">
        <f>L28*M10/$H$21</f>
        <v>0.0541044776119439</v>
      </c>
      <c r="O28" s="19"/>
      <c r="P28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