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BachelorThesis/bachelor-thesis/results/"/>
    </mc:Choice>
  </mc:AlternateContent>
  <xr:revisionPtr revIDLastSave="0" documentId="13_ncr:1_{D4327711-882A-8041-BE81-D5F40BDB88BC}" xr6:coauthVersionLast="37" xr6:coauthVersionMax="37" xr10:uidLastSave="{00000000-0000-0000-0000-000000000000}"/>
  <bookViews>
    <workbookView xWindow="0" yWindow="460" windowWidth="28800" windowHeight="17540" xr2:uid="{204080B1-E1A2-C24F-8E21-DA10DDDA8CEF}"/>
  </bookViews>
  <sheets>
    <sheet name="OverAll" sheetId="5" r:id="rId1"/>
    <sheet name="MaxSim 16Core" sheetId="6" r:id="rId2"/>
    <sheet name="MaxSim" sheetId="2" state="hidden" r:id="rId3"/>
    <sheet name="MaxSim16CoreCPU" sheetId="3" state="hidden" r:id="rId4"/>
    <sheet name="STAUDE" sheetId="4" r:id="rId5"/>
    <sheet name="SimuCom" sheetId="1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C17" i="4"/>
  <c r="E16" i="4"/>
  <c r="F16" i="4"/>
  <c r="G16" i="4"/>
  <c r="D16" i="4"/>
  <c r="C16" i="4"/>
  <c r="G14" i="4"/>
  <c r="F14" i="4"/>
  <c r="E14" i="4"/>
  <c r="D14" i="4"/>
  <c r="C14" i="4"/>
  <c r="G15" i="4"/>
  <c r="F15" i="4"/>
  <c r="E15" i="4"/>
  <c r="D15" i="4"/>
  <c r="C15" i="4"/>
  <c r="F4" i="5"/>
  <c r="F5" i="5"/>
  <c r="F6" i="5"/>
  <c r="F7" i="5"/>
  <c r="F3" i="5"/>
  <c r="E3" i="5"/>
  <c r="E4" i="5"/>
  <c r="E5" i="5"/>
  <c r="E6" i="5"/>
  <c r="E7" i="5"/>
  <c r="J23" i="5"/>
  <c r="J24" i="5"/>
  <c r="J20" i="5"/>
  <c r="I20" i="5"/>
  <c r="I21" i="5"/>
  <c r="I22" i="5"/>
  <c r="I23" i="5"/>
  <c r="I24" i="5"/>
  <c r="G21" i="5"/>
  <c r="G22" i="5"/>
  <c r="G23" i="5"/>
  <c r="G24" i="5"/>
  <c r="G20" i="5"/>
  <c r="D23" i="5"/>
  <c r="D24" i="5"/>
  <c r="D20" i="5"/>
  <c r="D4" i="5"/>
  <c r="D5" i="5"/>
  <c r="D6" i="5"/>
  <c r="D7" i="5"/>
  <c r="D3" i="5"/>
  <c r="H5" i="6"/>
  <c r="H6" i="6"/>
  <c r="H7" i="6"/>
  <c r="H8" i="6"/>
  <c r="G8" i="6"/>
  <c r="G7" i="6"/>
  <c r="G6" i="6"/>
  <c r="G5" i="6"/>
  <c r="H4" i="6"/>
  <c r="D8" i="6"/>
  <c r="C7" i="6"/>
  <c r="D6" i="6"/>
  <c r="D22" i="5" s="1"/>
  <c r="J22" i="5" s="1"/>
  <c r="D7" i="6"/>
  <c r="D5" i="6"/>
  <c r="D21" i="5" s="1"/>
  <c r="J21" i="5" s="1"/>
  <c r="D4" i="6"/>
  <c r="C8" i="6"/>
  <c r="C6" i="6"/>
  <c r="C5" i="6"/>
  <c r="C21" i="5" l="1"/>
  <c r="C22" i="5"/>
  <c r="C23" i="5"/>
  <c r="C24" i="5"/>
  <c r="C20" i="5"/>
  <c r="F20" i="5"/>
  <c r="F24" i="5"/>
  <c r="F23" i="5"/>
  <c r="F21" i="5"/>
  <c r="F22" i="5"/>
  <c r="E21" i="5" l="1"/>
  <c r="E22" i="5"/>
  <c r="E23" i="5"/>
  <c r="E24" i="5"/>
  <c r="E20" i="5"/>
  <c r="B21" i="5"/>
  <c r="B22" i="5"/>
  <c r="B23" i="5"/>
  <c r="B24" i="5"/>
  <c r="B20" i="5"/>
  <c r="F24" i="3" l="1"/>
  <c r="E24" i="3"/>
  <c r="D24" i="3"/>
  <c r="C24" i="3"/>
  <c r="F23" i="3"/>
  <c r="E23" i="3"/>
  <c r="D23" i="3"/>
  <c r="C23" i="3"/>
  <c r="B23" i="3"/>
  <c r="F22" i="3"/>
  <c r="E22" i="3"/>
  <c r="D22" i="3"/>
  <c r="C22" i="3"/>
  <c r="B22" i="3"/>
  <c r="C7" i="5"/>
  <c r="C6" i="5"/>
  <c r="C5" i="5"/>
  <c r="C4" i="5"/>
  <c r="C3" i="5"/>
  <c r="B4" i="5"/>
  <c r="B5" i="5"/>
  <c r="B6" i="5"/>
  <c r="B7" i="5"/>
  <c r="B3" i="5"/>
  <c r="E7" i="1"/>
  <c r="E6" i="1"/>
  <c r="E5" i="1"/>
  <c r="E4" i="1"/>
  <c r="C7" i="1"/>
  <c r="C6" i="1"/>
  <c r="C5" i="1"/>
  <c r="C4" i="1"/>
  <c r="F19" i="3"/>
  <c r="E19" i="3"/>
  <c r="D19" i="3"/>
  <c r="C19" i="3"/>
  <c r="F10" i="3"/>
  <c r="E10" i="3"/>
  <c r="D10" i="3"/>
  <c r="C10" i="3"/>
</calcChain>
</file>

<file path=xl/sharedStrings.xml><?xml version="1.0" encoding="utf-8"?>
<sst xmlns="http://schemas.openxmlformats.org/spreadsheetml/2006/main" count="75" uniqueCount="43">
  <si>
    <t>Thread</t>
  </si>
  <si>
    <t>500 trans - duration in s</t>
  </si>
  <si>
    <t>1.000.000 trans - duration in s</t>
  </si>
  <si>
    <t>#</t>
  </si>
  <si>
    <t>500 trans - duration in s (8CoreHardware)</t>
  </si>
  <si>
    <t>1.000.000 trans - duration in s  (8CoreHardware)</t>
  </si>
  <si>
    <t>500 trans - duration in s (16CoreHardware)</t>
  </si>
  <si>
    <t>1.000.000 trans - duration in s (16CoreHardware)</t>
  </si>
  <si>
    <t>1mill</t>
  </si>
  <si>
    <t>Number Threads</t>
  </si>
  <si>
    <t>init</t>
  </si>
  <si>
    <t>bound</t>
  </si>
  <si>
    <t>wave</t>
  </si>
  <si>
    <t>ff</t>
  </si>
  <si>
    <t>Time Weave simulation</t>
  </si>
  <si>
    <t>SPEEDUP</t>
  </si>
  <si>
    <t>Threads</t>
  </si>
  <si>
    <t>Min. Time in s</t>
  </si>
  <si>
    <t>Max. Time in s</t>
  </si>
  <si>
    <t>Standard deviation</t>
  </si>
  <si>
    <t>Average Time in s</t>
  </si>
  <si>
    <t>Fails %</t>
  </si>
  <si>
    <t>Speedup</t>
  </si>
  <si>
    <t>Estimation in s</t>
  </si>
  <si>
    <t>Accuracy</t>
  </si>
  <si>
    <t>SimuCom</t>
  </si>
  <si>
    <t>Staude</t>
  </si>
  <si>
    <t>MaxSim</t>
  </si>
  <si>
    <t>time without init</t>
  </si>
  <si>
    <t>in s</t>
  </si>
  <si>
    <t>Simulation(s)</t>
  </si>
  <si>
    <t>Execution(s)</t>
  </si>
  <si>
    <t>500 Transactions</t>
  </si>
  <si>
    <t>1 Million Transactions</t>
  </si>
  <si>
    <t>#Thread</t>
  </si>
  <si>
    <t>Bank_Actors_Easy</t>
  </si>
  <si>
    <t>#Threads</t>
  </si>
  <si>
    <t>(s)</t>
  </si>
  <si>
    <t>1Mill Transactions</t>
  </si>
  <si>
    <t>D(r,s)</t>
  </si>
  <si>
    <t>D(r,m)</t>
  </si>
  <si>
    <t>Skalierung</t>
  </si>
  <si>
    <t>Standad 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</si>
</sst>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0" applyNumberFormat="1" applyFill="1" applyBorder="1"/>
    <xf numFmtId="1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0" fontId="1" fillId="2" borderId="0" xfId="0" applyFont="1" applyFill="1" applyAlignment="1">
      <alignment horizontal="right"/>
    </xf>
    <xf numFmtId="1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9" fontId="0" fillId="0" borderId="0" xfId="1" applyFont="1"/>
    <xf numFmtId="10" fontId="0" fillId="0" borderId="0" xfId="1" applyNumberFormat="1" applyFont="1"/>
    <xf numFmtId="0" fontId="0" fillId="2" borderId="2" xfId="0" applyFill="1" applyBorder="1"/>
    <xf numFmtId="0" fontId="6" fillId="0" borderId="0" xfId="0" applyFont="1"/>
    <xf numFmtId="0" fontId="0" fillId="0" borderId="0" xfId="0" applyAlignment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right" wrapText="1"/>
    </xf>
    <xf numFmtId="0" fontId="0" fillId="2" borderId="2" xfId="0" applyFill="1" applyBorder="1" applyAlignment="1">
      <alignment horizontal="right"/>
    </xf>
    <xf numFmtId="0" fontId="0" fillId="2" borderId="2" xfId="0" applyFill="1" applyBorder="1" applyAlignment="1">
      <alignment horizontal="right" wrapText="1"/>
    </xf>
    <xf numFmtId="9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2" xfId="0" applyFont="1" applyBorder="1"/>
    <xf numFmtId="9" fontId="2" fillId="0" borderId="2" xfId="1" applyFont="1" applyBorder="1"/>
    <xf numFmtId="9" fontId="2" fillId="0" borderId="3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OverAll!$B$1</c:f>
              <c:strCache>
                <c:ptCount val="1"/>
                <c:pt idx="0">
                  <c:v>SimuCom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OverAll!$A$3:$A$7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OverAll!$B$3:$B$7</c:f>
              <c:numCache>
                <c:formatCode>0.0000</c:formatCode>
                <c:ptCount val="5"/>
                <c:pt idx="0">
                  <c:v>1</c:v>
                </c:pt>
                <c:pt idx="1">
                  <c:v>1.999481372262242</c:v>
                </c:pt>
                <c:pt idx="2">
                  <c:v>3.9986914136810965</c:v>
                </c:pt>
                <c:pt idx="3">
                  <c:v>7.9982598268755778</c:v>
                </c:pt>
                <c:pt idx="4">
                  <c:v>15.990455856228845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E-434C-B5FC-725C2AB22E00}"/>
            </c:ext>
          </c:extLst>
        </c:ser>
        <c:ser>
          <c:idx val="0"/>
          <c:order val="1"/>
          <c:tx>
            <c:strRef>
              <c:f>OverAll!$C$1</c:f>
              <c:strCache>
                <c:ptCount val="1"/>
                <c:pt idx="0">
                  <c:v>Staude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OverAll!$A$3:$A$7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OverAll!$C$3:$C$7</c:f>
              <c:numCache>
                <c:formatCode>0.0000</c:formatCode>
                <c:ptCount val="5"/>
                <c:pt idx="0">
                  <c:v>1</c:v>
                </c:pt>
                <c:pt idx="1">
                  <c:v>2.297250059</c:v>
                </c:pt>
                <c:pt idx="2">
                  <c:v>4.6598128230000002</c:v>
                </c:pt>
                <c:pt idx="3">
                  <c:v>7.9380992130000001</c:v>
                </c:pt>
                <c:pt idx="4">
                  <c:v>9.1646076359999995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E-434C-B5FC-725C2AB22E00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MaxSim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OverAll!$A$3:$A$7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OverAll!$D$3:$D$7</c:f>
              <c:numCache>
                <c:formatCode>0.0000</c:formatCode>
                <c:ptCount val="5"/>
                <c:pt idx="0">
                  <c:v>1</c:v>
                </c:pt>
                <c:pt idx="1">
                  <c:v>1.5188339877843777</c:v>
                </c:pt>
                <c:pt idx="2">
                  <c:v>2.1198566032898194</c:v>
                </c:pt>
                <c:pt idx="3">
                  <c:v>2.6310808421910186</c:v>
                </c:pt>
                <c:pt idx="4">
                  <c:v>2.9501687199755113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E-434C-B5FC-725C2AB2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0287"/>
        <c:axId val="429787999"/>
      </c:scatterChart>
      <c:valAx>
        <c:axId val="42970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 Threads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87999"/>
        <c:crosses val="autoZero"/>
        <c:crossBetween val="midCat"/>
      </c:valAx>
      <c:valAx>
        <c:axId val="429787999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0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MaxSim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'MaxSim 16Core'!$B$3</c:f>
              <c:strCache>
                <c:ptCount val="1"/>
                <c:pt idx="0">
                  <c:v>500 Transactions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'MaxSim 16Core'!$A$4:$A$8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'MaxSim 16Core'!$C$4:$C$8</c:f>
              <c:numCache>
                <c:formatCode>0.0000</c:formatCode>
                <c:ptCount val="5"/>
                <c:pt idx="0">
                  <c:v>1</c:v>
                </c:pt>
                <c:pt idx="1">
                  <c:v>1.0386693123864317</c:v>
                </c:pt>
                <c:pt idx="2">
                  <c:v>1.7464736914199206</c:v>
                </c:pt>
                <c:pt idx="3">
                  <c:v>1.9990091495514435</c:v>
                </c:pt>
                <c:pt idx="4">
                  <c:v>1.8818356583883336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E-A740-9B05-F107065B9B4E}"/>
            </c:ext>
          </c:extLst>
        </c:ser>
        <c:ser>
          <c:idx val="1"/>
          <c:order val="1"/>
          <c:tx>
            <c:strRef>
              <c:f>'MaxSim 16Core'!$F$3</c:f>
              <c:strCache>
                <c:ptCount val="1"/>
                <c:pt idx="0">
                  <c:v>1Mill Transactions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'MaxSim 16Core'!$A$4:$A$8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'MaxSim 16Core'!$G$4:$G$8</c:f>
              <c:numCache>
                <c:formatCode>0.0000</c:formatCode>
                <c:ptCount val="5"/>
                <c:pt idx="0">
                  <c:v>1</c:v>
                </c:pt>
                <c:pt idx="1">
                  <c:v>1.5188339877843777</c:v>
                </c:pt>
                <c:pt idx="2">
                  <c:v>2.1198566032898194</c:v>
                </c:pt>
                <c:pt idx="3">
                  <c:v>2.6310808421910186</c:v>
                </c:pt>
                <c:pt idx="4">
                  <c:v>2.9501687199755113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E-A740-9B05-F107065B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05392"/>
        <c:axId val="217707120"/>
      </c:scatterChart>
      <c:valAx>
        <c:axId val="2177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707120"/>
        <c:crosses val="autoZero"/>
        <c:crossBetween val="midCat"/>
      </c:valAx>
      <c:valAx>
        <c:axId val="217707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70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MaxSim!$B$1</c:f>
              <c:strCache>
                <c:ptCount val="1"/>
                <c:pt idx="0">
                  <c:v>500 trans - duration in s (8CoreHardware)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MaxSim!$A$3:$A$7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MaxSim!$B$3:$B$7</c:f>
              <c:numCache>
                <c:formatCode>0.0000</c:formatCode>
                <c:ptCount val="5"/>
                <c:pt idx="0">
                  <c:v>3.9318038</c:v>
                </c:pt>
                <c:pt idx="1">
                  <c:v>3.9330717000000002</c:v>
                </c:pt>
                <c:pt idx="2">
                  <c:v>3.3782000000000001</c:v>
                </c:pt>
                <c:pt idx="3">
                  <c:v>3.4641000000000002</c:v>
                </c:pt>
                <c:pt idx="4">
                  <c:v>3.9402016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07-094B-9614-76D0CECE646E}"/>
            </c:ext>
          </c:extLst>
        </c:ser>
        <c:ser>
          <c:idx val="0"/>
          <c:order val="1"/>
          <c:tx>
            <c:strRef>
              <c:f>MaxSim!$D$1</c:f>
              <c:strCache>
                <c:ptCount val="1"/>
                <c:pt idx="0">
                  <c:v>500 trans - duration in s (16CoreHardware)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MaxSim!$A$3:$A$7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MaxSim!$D$3:$D$7</c:f>
              <c:numCache>
                <c:formatCode>0.0000</c:formatCode>
                <c:ptCount val="5"/>
                <c:pt idx="0">
                  <c:v>3.5767386000000001</c:v>
                </c:pt>
                <c:pt idx="1">
                  <c:v>3.6249660000000001</c:v>
                </c:pt>
                <c:pt idx="2">
                  <c:v>3.5666433</c:v>
                </c:pt>
                <c:pt idx="3">
                  <c:v>3.0808152</c:v>
                </c:pt>
                <c:pt idx="4">
                  <c:v>2.9293477999999999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07-094B-9614-76D0CECE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73215"/>
        <c:axId val="1912043551"/>
      </c:scatterChart>
      <c:valAx>
        <c:axId val="1912173215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043551"/>
        <c:crosses val="autoZero"/>
        <c:crossBetween val="midCat"/>
        <c:majorUnit val="1"/>
      </c:valAx>
      <c:valAx>
        <c:axId val="1912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  <a:r>
                  <a:rPr lang="de-DE" baseline="0"/>
                  <a:t> Duration (s)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732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MaxSim!$C$1</c:f>
              <c:strCache>
                <c:ptCount val="1"/>
                <c:pt idx="0">
                  <c:v>1.000.000 trans - duration in s  (8CoreHardware)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MaxSim!$A$3:$A$7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MaxSim!$C$3:$C$7</c:f>
              <c:numCache>
                <c:formatCode>0.0000</c:formatCode>
                <c:ptCount val="5"/>
                <c:pt idx="0">
                  <c:v>107.0273</c:v>
                </c:pt>
                <c:pt idx="1">
                  <c:v>107.2838625</c:v>
                </c:pt>
                <c:pt idx="2">
                  <c:v>57.994132299999997</c:v>
                </c:pt>
                <c:pt idx="3">
                  <c:v>43.431850400000002</c:v>
                </c:pt>
                <c:pt idx="4">
                  <c:v>121.9466115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F-7845-9C19-D14BE8781D14}"/>
            </c:ext>
          </c:extLst>
        </c:ser>
        <c:ser>
          <c:idx val="0"/>
          <c:order val="1"/>
          <c:tx>
            <c:strRef>
              <c:f>MaxSim!$E$1</c:f>
              <c:strCache>
                <c:ptCount val="1"/>
                <c:pt idx="0">
                  <c:v>1.000.000 trans - duration in s (16CoreHardware)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MaxSim!$A$3:$A$7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MaxSim!$E$3:$E$7</c:f>
              <c:numCache>
                <c:formatCode>0.0000</c:formatCode>
                <c:ptCount val="5"/>
                <c:pt idx="0">
                  <c:v>128.75079779999999</c:v>
                </c:pt>
                <c:pt idx="1">
                  <c:v>115.9139213</c:v>
                </c:pt>
                <c:pt idx="2">
                  <c:v>57.563426800000002</c:v>
                </c:pt>
                <c:pt idx="3">
                  <c:v>41.629445799999999</c:v>
                </c:pt>
                <c:pt idx="4">
                  <c:v>121.695062295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F-7845-9C19-D14BE878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73215"/>
        <c:axId val="1912043551"/>
      </c:scatterChart>
      <c:valAx>
        <c:axId val="1912173215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043551"/>
        <c:crosses val="autoZero"/>
        <c:crossBetween val="midCat"/>
        <c:majorUnit val="1"/>
      </c:valAx>
      <c:valAx>
        <c:axId val="1912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  <a:r>
                  <a:rPr lang="de-DE" baseline="0"/>
                  <a:t> Duration (s)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732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MaxSim16CoreCPU!$A$3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MaxSim16CoreCPU!$B$2:$F$2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MaxSim16CoreCPU!$B$10:$F$10</c:f>
              <c:numCache>
                <c:formatCode>0.0000</c:formatCode>
                <c:ptCount val="5"/>
                <c:pt idx="0">
                  <c:v>1</c:v>
                </c:pt>
                <c:pt idx="1">
                  <c:v>0.98669576487062227</c:v>
                </c:pt>
                <c:pt idx="2">
                  <c:v>1.0028304764875142</c:v>
                </c:pt>
                <c:pt idx="3">
                  <c:v>1.1609714857288422</c:v>
                </c:pt>
                <c:pt idx="4">
                  <c:v>1.2210016850849872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7-DD45-BCFA-01C48D9344C8}"/>
            </c:ext>
          </c:extLst>
        </c:ser>
        <c:ser>
          <c:idx val="1"/>
          <c:order val="1"/>
          <c:tx>
            <c:strRef>
              <c:f>MaxSim16CoreCPU!$A$12</c:f>
              <c:strCache>
                <c:ptCount val="1"/>
                <c:pt idx="0">
                  <c:v>1mill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MaxSim16CoreCPU!$B$2:$F$2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MaxSim16CoreCPU!$B$19:$F$19</c:f>
              <c:numCache>
                <c:formatCode>0.0000</c:formatCode>
                <c:ptCount val="5"/>
                <c:pt idx="0" formatCode="0">
                  <c:v>1</c:v>
                </c:pt>
                <c:pt idx="1">
                  <c:v>1.1107449075661631</c:v>
                </c:pt>
                <c:pt idx="2">
                  <c:v>2.2366770874731872</c:v>
                </c:pt>
                <c:pt idx="3">
                  <c:v>3.0927819317738789</c:v>
                </c:pt>
                <c:pt idx="4">
                  <c:v>1.0579788150146654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7-DD45-BCFA-01C48D93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0287"/>
        <c:axId val="429787999"/>
      </c:scatterChart>
      <c:valAx>
        <c:axId val="42970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87999"/>
        <c:crosses val="autoZero"/>
        <c:crossBetween val="midCat"/>
      </c:valAx>
      <c:valAx>
        <c:axId val="42978799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0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STAUDE!$B$9</c:f>
              <c:strCache>
                <c:ptCount val="1"/>
                <c:pt idx="0">
                  <c:v>Speedup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STAUDE!$C$3:$G$3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STAUDE!$C$9:$G$9</c:f>
              <c:numCache>
                <c:formatCode>General</c:formatCode>
                <c:ptCount val="5"/>
                <c:pt idx="0">
                  <c:v>1</c:v>
                </c:pt>
                <c:pt idx="1">
                  <c:v>2.297250059</c:v>
                </c:pt>
                <c:pt idx="2">
                  <c:v>4.6598128230000002</c:v>
                </c:pt>
                <c:pt idx="3">
                  <c:v>7.9380992130000001</c:v>
                </c:pt>
                <c:pt idx="4">
                  <c:v>9.1646076359999995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2248-9D7B-3E95C188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0287"/>
        <c:axId val="429787999"/>
      </c:scatterChart>
      <c:valAx>
        <c:axId val="42970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87999"/>
        <c:crosses val="autoZero"/>
        <c:crossBetween val="midCat"/>
      </c:valAx>
      <c:valAx>
        <c:axId val="42978799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0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SimuCom!$B$1</c:f>
              <c:strCache>
                <c:ptCount val="1"/>
                <c:pt idx="0">
                  <c:v>500 trans - duration in s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SimuCom!$A$3:$A$7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SimuCom!$B$3:$B$7</c:f>
              <c:numCache>
                <c:formatCode>0.0000</c:formatCode>
                <c:ptCount val="5"/>
                <c:pt idx="0">
                  <c:v>8.3512000000000004</c:v>
                </c:pt>
                <c:pt idx="1">
                  <c:v>4.1737000000000002</c:v>
                </c:pt>
                <c:pt idx="2">
                  <c:v>2.0983999999999998</c:v>
                </c:pt>
                <c:pt idx="3">
                  <c:v>1.0349999999999999</c:v>
                </c:pt>
                <c:pt idx="4">
                  <c:v>0.52329999999999999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14-4A40-B35B-3D8367D13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73215"/>
        <c:axId val="1912043551"/>
      </c:scatterChart>
      <c:valAx>
        <c:axId val="1912173215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043551"/>
        <c:crosses val="autoZero"/>
        <c:crossBetween val="midCat"/>
        <c:majorUnit val="1"/>
      </c:valAx>
      <c:valAx>
        <c:axId val="1912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732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SimuCom!$D$1</c:f>
              <c:strCache>
                <c:ptCount val="1"/>
                <c:pt idx="0">
                  <c:v>1.000.000 trans - duration in s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SimuCom!$A$3:$A$7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SimuCom!$D$3:$D$7</c:f>
              <c:numCache>
                <c:formatCode>0.0000</c:formatCode>
                <c:ptCount val="5"/>
                <c:pt idx="0">
                  <c:v>16607.607499999998</c:v>
                </c:pt>
                <c:pt idx="1">
                  <c:v>8305.9575999999997</c:v>
                </c:pt>
                <c:pt idx="2">
                  <c:v>4153.2605999999996</c:v>
                </c:pt>
                <c:pt idx="3">
                  <c:v>2076.4025999999999</c:v>
                </c:pt>
                <c:pt idx="4">
                  <c:v>1038.595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9-B24B-8E64-044C793D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73215"/>
        <c:axId val="1912043551"/>
      </c:scatterChart>
      <c:valAx>
        <c:axId val="1912173215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043551"/>
        <c:crosses val="autoZero"/>
        <c:crossBetween val="midCat"/>
        <c:majorUnit val="1"/>
      </c:valAx>
      <c:valAx>
        <c:axId val="19120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732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SimuCom!$B$1</c:f>
              <c:strCache>
                <c:ptCount val="1"/>
                <c:pt idx="0">
                  <c:v>500 trans - duration in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SimuCom!$A$3:$A$7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SimuCom!$C$3:$C$7</c:f>
              <c:numCache>
                <c:formatCode>0.0000</c:formatCode>
                <c:ptCount val="5"/>
                <c:pt idx="0">
                  <c:v>1</c:v>
                </c:pt>
                <c:pt idx="1">
                  <c:v>2.0009104631382226</c:v>
                </c:pt>
                <c:pt idx="2">
                  <c:v>3.9797941288600844</c:v>
                </c:pt>
                <c:pt idx="3">
                  <c:v>8.0687922705314019</c:v>
                </c:pt>
                <c:pt idx="4">
                  <c:v>15.95872348557233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A-4746-A1CC-045946F1EF0B}"/>
            </c:ext>
          </c:extLst>
        </c:ser>
        <c:ser>
          <c:idx val="1"/>
          <c:order val="1"/>
          <c:tx>
            <c:strRef>
              <c:f>SimuCom!$D$1</c:f>
              <c:strCache>
                <c:ptCount val="1"/>
                <c:pt idx="0">
                  <c:v>1.000.000 trans - duration in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SimuCom!$A$3:$A$7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SimuCom!$E$3:$E$7</c:f>
              <c:numCache>
                <c:formatCode>0.0000</c:formatCode>
                <c:ptCount val="5"/>
                <c:pt idx="0">
                  <c:v>1</c:v>
                </c:pt>
                <c:pt idx="1">
                  <c:v>1.999481372262242</c:v>
                </c:pt>
                <c:pt idx="2">
                  <c:v>3.9986914136810965</c:v>
                </c:pt>
                <c:pt idx="3">
                  <c:v>7.9982598268755778</c:v>
                </c:pt>
                <c:pt idx="4">
                  <c:v>15.990455856228845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A-4746-A1CC-045946F1E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00287"/>
        <c:axId val="429787999"/>
      </c:scatterChart>
      <c:valAx>
        <c:axId val="42970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87999"/>
        <c:crosses val="autoZero"/>
        <c:crossBetween val="midCat"/>
      </c:valAx>
      <c:valAx>
        <c:axId val="4297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00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0</xdr:row>
      <xdr:rowOff>117928</xdr:rowOff>
    </xdr:from>
    <xdr:to>
      <xdr:col>12</xdr:col>
      <xdr:colOff>444500</xdr:colOff>
      <xdr:row>14</xdr:row>
      <xdr:rowOff>19957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D20455-ADE5-124C-B920-F9E8A996F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1</xdr:row>
      <xdr:rowOff>38100</xdr:rowOff>
    </xdr:from>
    <xdr:to>
      <xdr:col>15</xdr:col>
      <xdr:colOff>495300</xdr:colOff>
      <xdr:row>17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FB827B-4CE0-E149-B6E7-217CA0DD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8</xdr:row>
      <xdr:rowOff>173540</xdr:rowOff>
    </xdr:from>
    <xdr:to>
      <xdr:col>5</xdr:col>
      <xdr:colOff>494400</xdr:colOff>
      <xdr:row>20</xdr:row>
      <xdr:rowOff>237860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5C67CD-0722-6248-8EF9-F28E53A1C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105858</xdr:colOff>
      <xdr:row>21</xdr:row>
      <xdr:rowOff>32615</xdr:rowOff>
    </xdr:from>
    <xdr:to>
      <xdr:col>5</xdr:col>
      <xdr:colOff>498657</xdr:colOff>
      <xdr:row>33</xdr:row>
      <xdr:rowOff>96935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BC811D-00B5-474A-8004-D9FE5C69E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539348</xdr:colOff>
      <xdr:row>2</xdr:row>
      <xdr:rowOff>95330</xdr:rowOff>
    </xdr:from>
    <xdr:to>
      <xdr:col>9</xdr:col>
      <xdr:colOff>385019</xdr:colOff>
      <xdr:row>16</xdr:row>
      <xdr:rowOff>25239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297A2A-49C4-494E-930A-CACC903F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444500</xdr:colOff>
      <xdr:row>16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B704D7-8C90-7D4E-BE89-EC3B8B9EB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22055</xdr:colOff>
      <xdr:row>22</xdr:row>
      <xdr:rowOff>69507</xdr:rowOff>
    </xdr:from>
    <xdr:to>
      <xdr:col>4</xdr:col>
      <xdr:colOff>666366</xdr:colOff>
      <xdr:row>36</xdr:row>
      <xdr:rowOff>74897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0F553F-71D7-C742-868B-7EC497E3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30418</xdr:colOff>
      <xdr:row>8</xdr:row>
      <xdr:rowOff>7605</xdr:rowOff>
    </xdr:from>
    <xdr:to>
      <xdr:col>4</xdr:col>
      <xdr:colOff>674729</xdr:colOff>
      <xdr:row>22</xdr:row>
      <xdr:rowOff>12994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C5FE93-B3FF-544B-8702-8712B842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22814</xdr:colOff>
      <xdr:row>0</xdr:row>
      <xdr:rowOff>53233</xdr:rowOff>
    </xdr:from>
    <xdr:to>
      <xdr:col>11</xdr:col>
      <xdr:colOff>450203</xdr:colOff>
      <xdr:row>13</xdr:row>
      <xdr:rowOff>127152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AF59FB-2D04-8947-9C98-29EA94B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A685-BA4F-9645-90EF-B72570A61BD1}">
  <dimension ref="A1:K24"/>
  <sheetViews>
    <sheetView tabSelected="1" zoomScaleNormal="100" workbookViewId="0"/>
  </sheetViews>
  <sheetFormatPr baseColWidth="10" defaultRowHeight="16"/>
  <cols>
    <col min="2" max="2" width="12.1640625" bestFit="1" customWidth="1"/>
    <col min="4" max="5" width="12.1640625" bestFit="1" customWidth="1"/>
    <col min="6" max="6" width="11.1640625" bestFit="1" customWidth="1"/>
    <col min="7" max="7" width="14" bestFit="1" customWidth="1"/>
  </cols>
  <sheetData>
    <row r="1" spans="1:6">
      <c r="A1" s="14"/>
      <c r="B1" s="24" t="s">
        <v>25</v>
      </c>
      <c r="C1" s="24" t="s">
        <v>26</v>
      </c>
      <c r="D1" s="24" t="s">
        <v>27</v>
      </c>
      <c r="E1" s="32" t="s">
        <v>39</v>
      </c>
      <c r="F1" s="32" t="s">
        <v>40</v>
      </c>
    </row>
    <row r="2" spans="1:6">
      <c r="A2" s="25" t="s">
        <v>0</v>
      </c>
      <c r="B2" s="31" t="s">
        <v>22</v>
      </c>
      <c r="C2" s="31" t="s">
        <v>22</v>
      </c>
      <c r="D2" s="31" t="s">
        <v>22</v>
      </c>
    </row>
    <row r="3" spans="1:6">
      <c r="A3">
        <v>1</v>
      </c>
      <c r="B3" s="1">
        <f>SimuCom!E3</f>
        <v>1</v>
      </c>
      <c r="C3" s="1">
        <f>STAUDE!C9</f>
        <v>1</v>
      </c>
      <c r="D3" s="1">
        <f>'MaxSim 16Core'!G4</f>
        <v>1</v>
      </c>
      <c r="E3" s="30">
        <f>((B3-C3)/C3)*100%</f>
        <v>0</v>
      </c>
      <c r="F3" s="30">
        <f>((D3-C3)/C3)*100%</f>
        <v>0</v>
      </c>
    </row>
    <row r="4" spans="1:6">
      <c r="A4">
        <v>2</v>
      </c>
      <c r="B4" s="1">
        <f>SimuCom!E4</f>
        <v>1.999481372262242</v>
      </c>
      <c r="C4" s="1">
        <f>STAUDE!D9</f>
        <v>2.297250059</v>
      </c>
      <c r="D4" s="1">
        <f>'MaxSim 16Core'!G5</f>
        <v>1.5188339877843777</v>
      </c>
      <c r="E4" s="30">
        <f t="shared" ref="E4:E7" si="0">((B4-C4)/C4)*100%</f>
        <v>-0.12961962306679736</v>
      </c>
      <c r="F4" s="30">
        <f t="shared" ref="F4:F7" si="1">((D4-C4)/C4)*100%</f>
        <v>-0.33884690443950588</v>
      </c>
    </row>
    <row r="5" spans="1:6">
      <c r="A5">
        <v>4</v>
      </c>
      <c r="B5" s="1">
        <f>SimuCom!E5</f>
        <v>3.9986914136810965</v>
      </c>
      <c r="C5" s="1">
        <f>STAUDE!E9</f>
        <v>4.6598128230000002</v>
      </c>
      <c r="D5" s="1">
        <f>'MaxSim 16Core'!G6</f>
        <v>2.1198566032898194</v>
      </c>
      <c r="E5" s="30">
        <f t="shared" si="0"/>
        <v>-0.14187724581033107</v>
      </c>
      <c r="F5" s="30">
        <f t="shared" si="1"/>
        <v>-0.5450768767306301</v>
      </c>
    </row>
    <row r="6" spans="1:6">
      <c r="A6">
        <v>8</v>
      </c>
      <c r="B6" s="1">
        <f>SimuCom!E6</f>
        <v>7.9982598268755778</v>
      </c>
      <c r="C6" s="1">
        <f>STAUDE!F9</f>
        <v>7.9380992130000001</v>
      </c>
      <c r="D6" s="1">
        <f>'MaxSim 16Core'!G7</f>
        <v>2.6310808421910186</v>
      </c>
      <c r="E6" s="30">
        <f t="shared" si="0"/>
        <v>7.5787178090511095E-3</v>
      </c>
      <c r="F6" s="30">
        <f t="shared" si="1"/>
        <v>-0.66855026983258503</v>
      </c>
    </row>
    <row r="7" spans="1:6">
      <c r="A7">
        <v>16</v>
      </c>
      <c r="B7" s="1">
        <f>SimuCom!E7</f>
        <v>15.990455856228845</v>
      </c>
      <c r="C7" s="1">
        <f>STAUDE!G9</f>
        <v>9.1646076359999995</v>
      </c>
      <c r="D7" s="1">
        <f>'MaxSim 16Core'!G8</f>
        <v>2.9501687199755113</v>
      </c>
      <c r="E7" s="30">
        <f t="shared" si="0"/>
        <v>0.74480528696240689</v>
      </c>
      <c r="F7" s="30">
        <f t="shared" si="1"/>
        <v>-0.67809110469860256</v>
      </c>
    </row>
    <row r="8" spans="1:6">
      <c r="F8" s="30"/>
    </row>
    <row r="17" spans="1:11">
      <c r="B17" s="19" t="s">
        <v>32</v>
      </c>
      <c r="C17" s="19"/>
      <c r="D17" s="19"/>
      <c r="E17" s="19" t="s">
        <v>33</v>
      </c>
      <c r="F17" s="19"/>
      <c r="G17" s="19"/>
      <c r="I17" s="19" t="s">
        <v>32</v>
      </c>
      <c r="J17" s="19"/>
      <c r="K17" s="33"/>
    </row>
    <row r="18" spans="1:11">
      <c r="B18" s="2" t="s">
        <v>25</v>
      </c>
      <c r="C18" s="2" t="s">
        <v>26</v>
      </c>
      <c r="D18" s="2" t="s">
        <v>27</v>
      </c>
      <c r="E18" s="2" t="s">
        <v>25</v>
      </c>
      <c r="F18" s="2" t="s">
        <v>26</v>
      </c>
      <c r="G18" s="2" t="s">
        <v>27</v>
      </c>
      <c r="I18" s="2" t="s">
        <v>39</v>
      </c>
      <c r="J18" s="2" t="s">
        <v>40</v>
      </c>
    </row>
    <row r="19" spans="1:11">
      <c r="A19" s="2" t="s">
        <v>34</v>
      </c>
      <c r="B19" s="15" t="s">
        <v>30</v>
      </c>
      <c r="C19" s="15" t="s">
        <v>31</v>
      </c>
      <c r="D19" s="15" t="s">
        <v>30</v>
      </c>
      <c r="E19" s="15" t="s">
        <v>30</v>
      </c>
      <c r="F19" s="15" t="s">
        <v>31</v>
      </c>
      <c r="G19" s="15" t="s">
        <v>30</v>
      </c>
    </row>
    <row r="20" spans="1:11">
      <c r="A20">
        <v>1</v>
      </c>
      <c r="B20" s="1">
        <f>SimuCom!B3</f>
        <v>8.3512000000000004</v>
      </c>
      <c r="C20" s="17">
        <f>F20/2000</f>
        <v>8.4035458125000009</v>
      </c>
      <c r="D20" s="1">
        <f>'MaxSim 16Core'!D4</f>
        <v>11.07846193</v>
      </c>
      <c r="E20" s="1">
        <f>SimuCom!D3</f>
        <v>16607.607499999998</v>
      </c>
      <c r="F20" s="18">
        <f>STAUDE!C7*500</f>
        <v>16807.091625000001</v>
      </c>
      <c r="G20" s="1">
        <f>'MaxSim 16Core'!H4</f>
        <v>135.06457330000001</v>
      </c>
      <c r="I20" s="30">
        <f>((B20-C20)/C20)*100%</f>
        <v>-6.2290149501104388E-3</v>
      </c>
      <c r="J20" s="30">
        <f>((D20-C20)/C20)*100%</f>
        <v>0.31830803058408369</v>
      </c>
    </row>
    <row r="21" spans="1:11">
      <c r="A21">
        <v>2</v>
      </c>
      <c r="B21" s="1">
        <f>SimuCom!B4</f>
        <v>4.1737000000000002</v>
      </c>
      <c r="C21" s="17">
        <f t="shared" ref="C21:C24" si="2">F21/2000</f>
        <v>3.65808928</v>
      </c>
      <c r="D21" s="1">
        <f>'MaxSim 16Core'!D5</f>
        <v>10.666014484</v>
      </c>
      <c r="E21" s="1">
        <f>SimuCom!D4</f>
        <v>8305.9575999999997</v>
      </c>
      <c r="F21" s="17">
        <f>STAUDE!D7*500</f>
        <v>7316.1785600000003</v>
      </c>
      <c r="G21" s="1">
        <f>'MaxSim 16Core'!H5</f>
        <v>88.926488599999999</v>
      </c>
      <c r="I21" s="30">
        <f t="shared" ref="I21:I24" si="3">((B21-C21)/C21)*100%</f>
        <v>0.1409508299370977</v>
      </c>
      <c r="J21" s="30">
        <f t="shared" ref="J21:J24" si="4">((D21-C21)/C21)*100%</f>
        <v>1.9157337800131546</v>
      </c>
    </row>
    <row r="22" spans="1:11">
      <c r="A22">
        <v>4</v>
      </c>
      <c r="B22" s="1">
        <f>SimuCom!B5</f>
        <v>2.0983999999999998</v>
      </c>
      <c r="C22" s="17">
        <f t="shared" si="2"/>
        <v>1.8034084482499999</v>
      </c>
      <c r="D22" s="1">
        <f>'MaxSim 16Core'!D6</f>
        <v>6.3433317000000002</v>
      </c>
      <c r="E22" s="1">
        <f>SimuCom!D5</f>
        <v>4153.2605999999996</v>
      </c>
      <c r="F22" s="18">
        <f>STAUDE!E7*500</f>
        <v>3606.8168965</v>
      </c>
      <c r="G22" s="1">
        <f>'MaxSim 16Core'!H6</f>
        <v>63.714013999999999</v>
      </c>
      <c r="I22" s="30">
        <f t="shared" si="3"/>
        <v>0.16357445371638091</v>
      </c>
      <c r="J22" s="30">
        <f t="shared" si="4"/>
        <v>2.5174126561043191</v>
      </c>
    </row>
    <row r="23" spans="1:11">
      <c r="A23">
        <v>8</v>
      </c>
      <c r="B23" s="1">
        <f>SimuCom!B6</f>
        <v>1.0349999999999999</v>
      </c>
      <c r="C23" s="17">
        <f t="shared" si="2"/>
        <v>0.21172690305000003</v>
      </c>
      <c r="D23" s="1">
        <f>'MaxSim 16Core'!D7</f>
        <v>5.5419765999999999</v>
      </c>
      <c r="E23" s="1">
        <f>SimuCom!D6</f>
        <v>2076.4025999999999</v>
      </c>
      <c r="F23" s="18">
        <f>STAUDE!F7/5*500</f>
        <v>423.45380610000007</v>
      </c>
      <c r="G23" s="1">
        <f>'MaxSim 16Core'!H7</f>
        <v>51.334254399999999</v>
      </c>
      <c r="I23" s="30">
        <f t="shared" si="3"/>
        <v>3.888372639898205</v>
      </c>
      <c r="J23" s="30">
        <f t="shared" si="4"/>
        <v>25.175117664150804</v>
      </c>
    </row>
    <row r="24" spans="1:11">
      <c r="A24">
        <v>16</v>
      </c>
      <c r="B24" s="1">
        <f>SimuCom!B7</f>
        <v>0.52329999999999999</v>
      </c>
      <c r="C24" s="17">
        <f t="shared" si="2"/>
        <v>0.1833912841</v>
      </c>
      <c r="D24" s="1">
        <f>'MaxSim 16Core'!D8</f>
        <v>5.8870506999999996</v>
      </c>
      <c r="E24" s="1">
        <f>SimuCom!D7</f>
        <v>1038.595</v>
      </c>
      <c r="F24" s="18">
        <f>STAUDE!G7/5*500</f>
        <v>366.78256820000001</v>
      </c>
      <c r="G24" s="1">
        <f>'MaxSim 16Core'!H8</f>
        <v>45.7819827</v>
      </c>
      <c r="I24" s="30">
        <f t="shared" si="3"/>
        <v>1.8534616711372927</v>
      </c>
      <c r="J24" s="30">
        <f t="shared" si="4"/>
        <v>31.101038655631509</v>
      </c>
    </row>
  </sheetData>
  <mergeCells count="3">
    <mergeCell ref="B17:D17"/>
    <mergeCell ref="E17:G17"/>
    <mergeCell ref="I17:J1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AD72-95AB-5F46-B625-51A5DB510411}">
  <dimension ref="A3:H19"/>
  <sheetViews>
    <sheetView workbookViewId="0">
      <selection activeCell="A9" sqref="A9"/>
    </sheetView>
  </sheetViews>
  <sheetFormatPr baseColWidth="10" defaultRowHeight="16"/>
  <cols>
    <col min="2" max="2" width="15" bestFit="1" customWidth="1"/>
    <col min="4" max="4" width="7.6640625" bestFit="1" customWidth="1"/>
    <col min="6" max="6" width="16.33203125" bestFit="1" customWidth="1"/>
  </cols>
  <sheetData>
    <row r="3" spans="1:8">
      <c r="A3" s="26" t="s">
        <v>36</v>
      </c>
      <c r="B3" s="27" t="s">
        <v>32</v>
      </c>
      <c r="C3" s="27" t="s">
        <v>22</v>
      </c>
      <c r="D3" s="27" t="s">
        <v>37</v>
      </c>
      <c r="E3" s="28"/>
      <c r="F3" s="27" t="s">
        <v>38</v>
      </c>
      <c r="G3" s="27" t="s">
        <v>22</v>
      </c>
      <c r="H3" s="27" t="s">
        <v>37</v>
      </c>
    </row>
    <row r="4" spans="1:8">
      <c r="A4" s="5">
        <v>1</v>
      </c>
      <c r="B4">
        <v>11078461930</v>
      </c>
      <c r="C4" s="1">
        <v>1</v>
      </c>
      <c r="D4" s="1">
        <f>B4/1000000000</f>
        <v>11.07846193</v>
      </c>
      <c r="F4">
        <v>135064573300</v>
      </c>
      <c r="G4" s="1">
        <v>1</v>
      </c>
      <c r="H4" s="1">
        <f>F4/1000000000</f>
        <v>135.06457330000001</v>
      </c>
    </row>
    <row r="5" spans="1:8">
      <c r="A5" s="5">
        <v>2</v>
      </c>
      <c r="B5">
        <v>10666014484</v>
      </c>
      <c r="C5" s="1">
        <f>B4/B5</f>
        <v>1.0386693123864317</v>
      </c>
      <c r="D5" s="1">
        <f>B5/1000000000</f>
        <v>10.666014484</v>
      </c>
      <c r="F5">
        <v>88926488600</v>
      </c>
      <c r="G5" s="1">
        <f>F4/F5</f>
        <v>1.5188339877843777</v>
      </c>
      <c r="H5" s="1">
        <f t="shared" ref="H5:H8" si="0">F5/1000000000</f>
        <v>88.926488599999999</v>
      </c>
    </row>
    <row r="6" spans="1:8">
      <c r="A6" s="5">
        <v>4</v>
      </c>
      <c r="B6">
        <v>6343331700</v>
      </c>
      <c r="C6" s="1">
        <f>B4/B6</f>
        <v>1.7464736914199206</v>
      </c>
      <c r="D6" s="1">
        <f t="shared" ref="D6:D8" si="1">B6/1000000000</f>
        <v>6.3433317000000002</v>
      </c>
      <c r="F6">
        <v>63714014000</v>
      </c>
      <c r="G6" s="1">
        <f>F4/F6</f>
        <v>2.1198566032898194</v>
      </c>
      <c r="H6" s="1">
        <f t="shared" si="0"/>
        <v>63.714013999999999</v>
      </c>
    </row>
    <row r="7" spans="1:8">
      <c r="A7" s="5">
        <v>8</v>
      </c>
      <c r="B7">
        <v>5541976600</v>
      </c>
      <c r="C7" s="1">
        <f>B4/B7</f>
        <v>1.9990091495514435</v>
      </c>
      <c r="D7" s="1">
        <f t="shared" si="1"/>
        <v>5.5419765999999999</v>
      </c>
      <c r="F7">
        <v>51334254400</v>
      </c>
      <c r="G7" s="1">
        <f>F4/F7</f>
        <v>2.6310808421910186</v>
      </c>
      <c r="H7" s="1">
        <f t="shared" si="0"/>
        <v>51.334254399999999</v>
      </c>
    </row>
    <row r="8" spans="1:8">
      <c r="A8" s="5">
        <v>16</v>
      </c>
      <c r="B8">
        <v>5887050700</v>
      </c>
      <c r="C8" s="1">
        <f>B4/B8</f>
        <v>1.8818356583883336</v>
      </c>
      <c r="D8" s="1">
        <f t="shared" si="1"/>
        <v>5.8870506999999996</v>
      </c>
      <c r="F8">
        <v>45781982700</v>
      </c>
      <c r="G8" s="1">
        <f>F4/F8</f>
        <v>2.9501687199755113</v>
      </c>
      <c r="H8" s="1">
        <f t="shared" si="0"/>
        <v>45.7819827</v>
      </c>
    </row>
    <row r="17" spans="1:5">
      <c r="A17" s="38"/>
      <c r="E17" s="29"/>
    </row>
    <row r="19" spans="1:5">
      <c r="A19" s="38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72D0-634E-3844-B091-C6C0236FD596}">
  <dimension ref="A1:E8"/>
  <sheetViews>
    <sheetView zoomScale="111" workbookViewId="0">
      <selection activeCell="F7" sqref="F7"/>
    </sheetView>
  </sheetViews>
  <sheetFormatPr baseColWidth="10" defaultColWidth="17.83203125" defaultRowHeight="23" customHeight="1"/>
  <sheetData>
    <row r="1" spans="1:5" ht="23" customHeight="1">
      <c r="A1" s="6" t="s">
        <v>3</v>
      </c>
      <c r="B1" s="20" t="s">
        <v>4</v>
      </c>
      <c r="C1" s="22" t="s">
        <v>5</v>
      </c>
      <c r="D1" s="20" t="s">
        <v>6</v>
      </c>
      <c r="E1" s="20" t="s">
        <v>7</v>
      </c>
    </row>
    <row r="2" spans="1:5" ht="27" customHeight="1">
      <c r="A2" s="7" t="s">
        <v>0</v>
      </c>
      <c r="B2" s="21"/>
      <c r="C2" s="23"/>
      <c r="D2" s="21"/>
      <c r="E2" s="21"/>
    </row>
    <row r="3" spans="1:5" ht="23" customHeight="1">
      <c r="A3" s="5">
        <v>1</v>
      </c>
      <c r="B3" s="1">
        <v>3.9318038</v>
      </c>
      <c r="C3" s="3">
        <v>107.0273</v>
      </c>
      <c r="D3" s="1">
        <v>3.5767386000000001</v>
      </c>
      <c r="E3" s="1">
        <v>128.75079779999999</v>
      </c>
    </row>
    <row r="4" spans="1:5" ht="23" customHeight="1">
      <c r="A4" s="5">
        <v>2</v>
      </c>
      <c r="B4" s="1">
        <v>3.9330717000000002</v>
      </c>
      <c r="C4" s="3">
        <v>107.2838625</v>
      </c>
      <c r="D4" s="1">
        <v>3.6249660000000001</v>
      </c>
      <c r="E4" s="1">
        <v>115.9139213</v>
      </c>
    </row>
    <row r="5" spans="1:5" ht="23" customHeight="1">
      <c r="A5" s="5">
        <v>4</v>
      </c>
      <c r="B5" s="1">
        <v>3.3782000000000001</v>
      </c>
      <c r="C5" s="3">
        <v>57.994132299999997</v>
      </c>
      <c r="D5" s="1">
        <v>3.5666433</v>
      </c>
      <c r="E5" s="1">
        <v>57.563426800000002</v>
      </c>
    </row>
    <row r="6" spans="1:5" ht="23" customHeight="1">
      <c r="A6" s="5">
        <v>8</v>
      </c>
      <c r="B6" s="1">
        <v>3.4641000000000002</v>
      </c>
      <c r="C6" s="3">
        <v>43.431850400000002</v>
      </c>
      <c r="D6" s="1">
        <v>3.0808152</v>
      </c>
      <c r="E6" s="1">
        <v>41.629445799999999</v>
      </c>
    </row>
    <row r="7" spans="1:5" ht="23" customHeight="1">
      <c r="A7" s="5">
        <v>16</v>
      </c>
      <c r="B7" s="1">
        <v>3.9402016</v>
      </c>
      <c r="C7" s="8">
        <v>121.9466115</v>
      </c>
      <c r="D7" s="1">
        <v>2.9293477999999999</v>
      </c>
      <c r="E7" s="1">
        <v>121.695062295</v>
      </c>
    </row>
    <row r="8" spans="1:5" ht="23" customHeight="1">
      <c r="A8" s="5"/>
      <c r="B8" s="2"/>
      <c r="C8" s="4"/>
      <c r="D8" s="2"/>
      <c r="E8" s="2"/>
    </row>
  </sheetData>
  <mergeCells count="4">
    <mergeCell ref="B1:B2"/>
    <mergeCell ref="C1:C2"/>
    <mergeCell ref="D1:D2"/>
    <mergeCell ref="E1:E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F0DE-8BC3-AB46-8463-7F582439DC06}">
  <dimension ref="A2:F24"/>
  <sheetViews>
    <sheetView zoomScale="158" workbookViewId="0">
      <selection activeCell="F11" sqref="F11"/>
    </sheetView>
  </sheetViews>
  <sheetFormatPr baseColWidth="10" defaultColWidth="20.6640625" defaultRowHeight="16"/>
  <cols>
    <col min="1" max="1" width="20.83203125" bestFit="1" customWidth="1"/>
    <col min="2" max="3" width="14.6640625" bestFit="1" customWidth="1"/>
    <col min="4" max="5" width="15.83203125" bestFit="1" customWidth="1"/>
    <col min="6" max="6" width="14.6640625" bestFit="1" customWidth="1"/>
  </cols>
  <sheetData>
    <row r="2" spans="1:6">
      <c r="A2" s="2" t="s">
        <v>9</v>
      </c>
      <c r="B2" s="2">
        <v>1</v>
      </c>
      <c r="C2" s="2">
        <v>2</v>
      </c>
      <c r="D2" s="2">
        <v>4</v>
      </c>
      <c r="E2" s="2">
        <v>8</v>
      </c>
      <c r="F2" s="2">
        <v>16</v>
      </c>
    </row>
    <row r="3" spans="1:6">
      <c r="A3" s="12">
        <v>500</v>
      </c>
      <c r="B3" s="14"/>
      <c r="C3" s="14"/>
      <c r="D3" s="14"/>
      <c r="E3" s="14"/>
      <c r="F3" s="14"/>
    </row>
    <row r="4" spans="1:6">
      <c r="A4" t="s">
        <v>14</v>
      </c>
      <c r="B4" s="9">
        <v>3576738600</v>
      </c>
      <c r="C4" s="9">
        <v>3624966000</v>
      </c>
      <c r="D4" s="9">
        <v>3566643300</v>
      </c>
      <c r="E4" s="9">
        <v>3080815200</v>
      </c>
      <c r="F4" s="9">
        <v>2929347800</v>
      </c>
    </row>
    <row r="5" spans="1:6">
      <c r="B5" s="9"/>
      <c r="C5" s="9"/>
      <c r="D5" s="9"/>
      <c r="E5" s="9"/>
      <c r="F5" s="9"/>
    </row>
    <row r="6" spans="1:6">
      <c r="A6" t="s">
        <v>10</v>
      </c>
      <c r="B6" s="9">
        <v>12213892900</v>
      </c>
      <c r="C6" s="9">
        <v>12881305400</v>
      </c>
      <c r="D6" s="9">
        <v>13048804000</v>
      </c>
      <c r="E6" s="9">
        <v>11924358800</v>
      </c>
      <c r="F6" s="9">
        <v>11938715900</v>
      </c>
    </row>
    <row r="7" spans="1:6">
      <c r="A7" t="s">
        <v>11</v>
      </c>
      <c r="B7" s="9">
        <v>512243697000</v>
      </c>
      <c r="C7" s="9">
        <v>513047109100</v>
      </c>
      <c r="D7" s="9">
        <v>602897979100</v>
      </c>
      <c r="E7" s="9">
        <v>795232198700</v>
      </c>
      <c r="F7" s="9">
        <v>479674341500</v>
      </c>
    </row>
    <row r="8" spans="1:6">
      <c r="A8" t="s">
        <v>12</v>
      </c>
      <c r="B8" s="9">
        <v>44462836100</v>
      </c>
      <c r="C8" s="9">
        <v>44251791800</v>
      </c>
      <c r="D8" s="9">
        <v>48630295500</v>
      </c>
      <c r="E8" s="9">
        <v>49410664100</v>
      </c>
      <c r="F8" s="9">
        <v>46656411500</v>
      </c>
    </row>
    <row r="9" spans="1:6">
      <c r="A9" t="s">
        <v>13</v>
      </c>
      <c r="B9" s="9">
        <v>1469092600</v>
      </c>
      <c r="C9" s="9">
        <v>1468079000</v>
      </c>
      <c r="D9" s="9">
        <v>1527269100</v>
      </c>
      <c r="E9" s="9">
        <v>1511915800</v>
      </c>
      <c r="F9" s="9">
        <v>1494147600</v>
      </c>
    </row>
    <row r="10" spans="1:6">
      <c r="A10" s="2" t="s">
        <v>15</v>
      </c>
      <c r="B10" s="10">
        <v>1</v>
      </c>
      <c r="C10" s="10">
        <f>B4/C4</f>
        <v>0.98669576487062227</v>
      </c>
      <c r="D10" s="10">
        <f>B4/D4</f>
        <v>1.0028304764875142</v>
      </c>
      <c r="E10" s="10">
        <f>B4/E4</f>
        <v>1.1609714857288422</v>
      </c>
      <c r="F10" s="10">
        <f>B4/F4</f>
        <v>1.2210016850849872</v>
      </c>
    </row>
    <row r="11" spans="1:6">
      <c r="B11" s="9"/>
      <c r="C11" s="9"/>
      <c r="D11" s="9"/>
      <c r="E11" s="9"/>
      <c r="F11" s="9"/>
    </row>
    <row r="12" spans="1:6">
      <c r="A12" s="12" t="s">
        <v>8</v>
      </c>
      <c r="B12" s="13"/>
      <c r="C12" s="13"/>
      <c r="D12" s="13"/>
      <c r="E12" s="13"/>
      <c r="F12" s="13"/>
    </row>
    <row r="13" spans="1:6">
      <c r="A13" t="s">
        <v>14</v>
      </c>
      <c r="B13" s="9">
        <v>128750797800</v>
      </c>
      <c r="C13" s="9">
        <v>115913921300</v>
      </c>
      <c r="D13" s="9">
        <v>57563426800</v>
      </c>
      <c r="E13" s="9">
        <v>41629445800</v>
      </c>
      <c r="F13" s="9">
        <v>121695062295</v>
      </c>
    </row>
    <row r="14" spans="1:6">
      <c r="B14" s="9"/>
      <c r="C14" s="9"/>
      <c r="D14" s="9"/>
      <c r="E14" s="9"/>
      <c r="F14" s="9"/>
    </row>
    <row r="15" spans="1:6">
      <c r="A15" t="s">
        <v>10</v>
      </c>
      <c r="B15" s="9">
        <v>12014510800</v>
      </c>
      <c r="C15" s="9">
        <v>12404782400</v>
      </c>
      <c r="D15" s="9">
        <v>12584789100</v>
      </c>
      <c r="E15" s="9">
        <v>13407252500</v>
      </c>
      <c r="F15" s="9">
        <v>12828267946</v>
      </c>
    </row>
    <row r="16" spans="1:6">
      <c r="A16" t="s">
        <v>11</v>
      </c>
      <c r="B16" s="9">
        <v>7455807505200</v>
      </c>
      <c r="C16" s="9">
        <v>6362618018800</v>
      </c>
      <c r="D16" s="9">
        <v>17924119065900</v>
      </c>
      <c r="E16" s="9">
        <v>14900903618800</v>
      </c>
      <c r="F16" s="9">
        <v>5978996689500</v>
      </c>
    </row>
    <row r="17" spans="1:6">
      <c r="A17" t="s">
        <v>12</v>
      </c>
      <c r="B17" s="9">
        <v>959491184700</v>
      </c>
      <c r="C17" s="9">
        <v>670990360600</v>
      </c>
      <c r="D17" s="9">
        <v>2388226919800</v>
      </c>
      <c r="E17" s="9">
        <v>1038388496200</v>
      </c>
      <c r="F17" s="9">
        <v>7098365200434</v>
      </c>
    </row>
    <row r="18" spans="1:6">
      <c r="A18" t="s">
        <v>13</v>
      </c>
      <c r="B18" s="9">
        <v>1456389900</v>
      </c>
      <c r="C18" s="9">
        <v>1408147200</v>
      </c>
      <c r="D18" s="9">
        <v>0</v>
      </c>
      <c r="E18" s="9">
        <v>0</v>
      </c>
      <c r="F18" s="9">
        <v>2092540800</v>
      </c>
    </row>
    <row r="19" spans="1:6">
      <c r="A19" s="2" t="s">
        <v>15</v>
      </c>
      <c r="B19" s="11">
        <v>1</v>
      </c>
      <c r="C19" s="10">
        <f>B13/C13</f>
        <v>1.1107449075661631</v>
      </c>
      <c r="D19" s="10">
        <f>B13/D13</f>
        <v>2.2366770874731872</v>
      </c>
      <c r="E19" s="10">
        <f>B13/E13</f>
        <v>3.0927819317738789</v>
      </c>
      <c r="F19" s="10">
        <f>B13/F13</f>
        <v>1.0579788150146654</v>
      </c>
    </row>
    <row r="22" spans="1:6">
      <c r="A22" s="15" t="s">
        <v>28</v>
      </c>
      <c r="B22" s="9">
        <f>B13-B15</f>
        <v>116736287000</v>
      </c>
      <c r="C22" s="9">
        <f>C13-C15</f>
        <v>103509138900</v>
      </c>
      <c r="D22" s="9">
        <f>D13-D15</f>
        <v>44978637700</v>
      </c>
      <c r="E22" s="9">
        <f>E13-E15</f>
        <v>28222193300</v>
      </c>
      <c r="F22" s="9">
        <f>F13-F15</f>
        <v>108866794349</v>
      </c>
    </row>
    <row r="23" spans="1:6">
      <c r="A23" s="15" t="s">
        <v>29</v>
      </c>
      <c r="B23">
        <f>B22/1000000000</f>
        <v>116.736287</v>
      </c>
      <c r="C23">
        <f>C22/1000000000</f>
        <v>103.5091389</v>
      </c>
      <c r="D23">
        <f>D22/1000000000</f>
        <v>44.9786377</v>
      </c>
      <c r="E23">
        <f>E22/1000000000</f>
        <v>28.222193300000001</v>
      </c>
      <c r="F23">
        <f>F22/1000000000</f>
        <v>108.866794349</v>
      </c>
    </row>
    <row r="24" spans="1:6">
      <c r="A24" s="16" t="s">
        <v>15</v>
      </c>
      <c r="B24">
        <v>1</v>
      </c>
      <c r="C24">
        <f>B23/C23</f>
        <v>1.1277872489382674</v>
      </c>
      <c r="D24">
        <f>B23/D23</f>
        <v>2.5953717802351317</v>
      </c>
      <c r="E24">
        <f>B23/E23</f>
        <v>4.136329368844625</v>
      </c>
      <c r="F24">
        <f>B23/F23</f>
        <v>1.0722855182616322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0E59-CB44-1D43-BD31-371B7DBA70ED}">
  <dimension ref="A2:G17"/>
  <sheetViews>
    <sheetView workbookViewId="0"/>
  </sheetViews>
  <sheetFormatPr baseColWidth="10" defaultRowHeight="16"/>
  <cols>
    <col min="2" max="2" width="18.83203125" bestFit="1" customWidth="1"/>
    <col min="3" max="7" width="12.1640625" bestFit="1" customWidth="1"/>
  </cols>
  <sheetData>
    <row r="2" spans="1:7">
      <c r="B2" t="s">
        <v>35</v>
      </c>
    </row>
    <row r="3" spans="1:7">
      <c r="B3" t="s">
        <v>16</v>
      </c>
      <c r="C3">
        <v>1</v>
      </c>
      <c r="D3">
        <v>2</v>
      </c>
      <c r="E3">
        <v>4</v>
      </c>
      <c r="F3">
        <v>8</v>
      </c>
      <c r="G3">
        <v>16</v>
      </c>
    </row>
    <row r="4" spans="1:7">
      <c r="B4" t="s">
        <v>17</v>
      </c>
      <c r="C4">
        <v>23.016125710000001</v>
      </c>
      <c r="D4">
        <v>12.2392219</v>
      </c>
      <c r="E4">
        <v>6.3799780569999998</v>
      </c>
      <c r="F4">
        <v>3.5388612660000001</v>
      </c>
      <c r="G4">
        <v>3.3424637229999998</v>
      </c>
    </row>
    <row r="5" spans="1:7">
      <c r="B5" t="s">
        <v>18</v>
      </c>
      <c r="C5">
        <v>41.468287150000002</v>
      </c>
      <c r="D5">
        <v>20.969141910000001</v>
      </c>
      <c r="E5">
        <v>10.853838120000001</v>
      </c>
      <c r="F5">
        <v>6.5064667180000004</v>
      </c>
      <c r="G5">
        <v>6.5921768790000002</v>
      </c>
    </row>
    <row r="6" spans="1:7">
      <c r="B6" t="s">
        <v>19</v>
      </c>
      <c r="C6">
        <v>4.2010448040000004</v>
      </c>
      <c r="D6">
        <v>0.91153569400000001</v>
      </c>
      <c r="E6">
        <v>0.31680829100000002</v>
      </c>
      <c r="F6">
        <v>0.29058471000000002</v>
      </c>
      <c r="G6">
        <v>0.28807651499999998</v>
      </c>
    </row>
    <row r="7" spans="1:7">
      <c r="B7" t="s">
        <v>20</v>
      </c>
      <c r="C7">
        <v>33.614183250000004</v>
      </c>
      <c r="D7">
        <v>14.63235712</v>
      </c>
      <c r="E7">
        <v>7.2136337929999996</v>
      </c>
      <c r="F7">
        <v>4.2345380610000003</v>
      </c>
      <c r="G7">
        <v>3.6678256820000001</v>
      </c>
    </row>
    <row r="8" spans="1:7">
      <c r="B8" t="s">
        <v>21</v>
      </c>
      <c r="C8">
        <v>7.0911999999999997</v>
      </c>
      <c r="D8">
        <v>7.0911999999999997</v>
      </c>
      <c r="E8">
        <v>7.0911999999999997</v>
      </c>
      <c r="F8">
        <v>7.0911999999999997</v>
      </c>
      <c r="G8">
        <v>7.0911999999999997</v>
      </c>
    </row>
    <row r="9" spans="1:7">
      <c r="B9" s="2" t="s">
        <v>22</v>
      </c>
      <c r="C9" s="2">
        <v>1</v>
      </c>
      <c r="D9" s="2">
        <v>2.297250059</v>
      </c>
      <c r="E9" s="2">
        <v>4.6598128230000002</v>
      </c>
      <c r="F9" s="2">
        <v>7.9380992130000001</v>
      </c>
      <c r="G9" s="2">
        <v>9.1646076359999995</v>
      </c>
    </row>
    <row r="11" spans="1:7">
      <c r="B11" t="s">
        <v>23</v>
      </c>
      <c r="C11">
        <v>33.224321799999998</v>
      </c>
      <c r="D11">
        <v>16.70468164</v>
      </c>
      <c r="E11">
        <v>8.4034949599999997</v>
      </c>
      <c r="F11">
        <v>4.2521064600000003</v>
      </c>
      <c r="G11">
        <v>2.1763369400000001</v>
      </c>
    </row>
    <row r="12" spans="1:7">
      <c r="B12" s="2" t="s">
        <v>24</v>
      </c>
      <c r="C12" s="2">
        <v>0.98840187599999996</v>
      </c>
      <c r="D12" s="2">
        <v>0.87594348899999996</v>
      </c>
      <c r="E12" s="2">
        <v>0.85840877199999999</v>
      </c>
      <c r="F12" s="2">
        <v>0.99586830699999995</v>
      </c>
      <c r="G12" s="2">
        <v>0.59335888000000003</v>
      </c>
    </row>
    <row r="14" spans="1:7">
      <c r="A14" s="39"/>
      <c r="B14" s="40"/>
      <c r="C14" s="40">
        <f>C7*B15</f>
        <v>16807.091625000001</v>
      </c>
      <c r="D14" s="40">
        <f>C7*B15</f>
        <v>16807.091625000001</v>
      </c>
      <c r="E14" s="40">
        <f>E7*B15</f>
        <v>3606.8168965</v>
      </c>
      <c r="F14" s="40">
        <f>F7*B15</f>
        <v>2117.2690305000001</v>
      </c>
      <c r="G14" s="41">
        <f>G7*B15</f>
        <v>1833.9128410000001</v>
      </c>
    </row>
    <row r="15" spans="1:7">
      <c r="A15" s="42" t="s">
        <v>41</v>
      </c>
      <c r="B15" s="43">
        <v>500</v>
      </c>
      <c r="C15" s="44">
        <f>B15*C6</f>
        <v>2100.5224020000001</v>
      </c>
      <c r="D15" s="44">
        <f>B15*D6</f>
        <v>455.76784700000002</v>
      </c>
      <c r="E15" s="44">
        <f>E6*B15</f>
        <v>158.4041455</v>
      </c>
      <c r="F15" s="44">
        <f>F6*B15</f>
        <v>145.29235500000001</v>
      </c>
      <c r="G15" s="45">
        <f>G6*B15</f>
        <v>144.03825749999999</v>
      </c>
    </row>
    <row r="16" spans="1:7">
      <c r="A16" s="42"/>
      <c r="B16" s="44"/>
      <c r="C16" s="44">
        <f>C14+C15</f>
        <v>18907.614027</v>
      </c>
      <c r="D16" s="44">
        <f>D14+D15</f>
        <v>17262.859472</v>
      </c>
      <c r="E16" s="44">
        <f t="shared" ref="E16:G16" si="0">E14+E15</f>
        <v>3765.2210420000001</v>
      </c>
      <c r="F16" s="44">
        <f t="shared" si="0"/>
        <v>2262.5613855000001</v>
      </c>
      <c r="G16" s="45">
        <f t="shared" si="0"/>
        <v>1977.9510985000002</v>
      </c>
    </row>
    <row r="17" spans="1:7">
      <c r="A17" s="46"/>
      <c r="B17" s="47" t="s">
        <v>42</v>
      </c>
      <c r="C17" s="48">
        <f>((C14-C16)/C16)*100%</f>
        <v>-0.11109399625994379</v>
      </c>
      <c r="D17" s="48">
        <f t="shared" ref="D17:G17" si="1">((D14-D16)/D16)*100%</f>
        <v>-2.6401642655971634E-2</v>
      </c>
      <c r="E17" s="48">
        <f t="shared" si="1"/>
        <v>-4.2070344272765313E-2</v>
      </c>
      <c r="F17" s="48">
        <f t="shared" si="1"/>
        <v>-6.4215873182990837E-2</v>
      </c>
      <c r="G17" s="49">
        <f t="shared" si="1"/>
        <v>-7.2821950759668935E-2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892D-CB43-F444-8B98-CCF15645279B}">
  <dimension ref="A1:E7"/>
  <sheetViews>
    <sheetView zoomScaleNormal="100" workbookViewId="0"/>
  </sheetViews>
  <sheetFormatPr baseColWidth="10" defaultRowHeight="16"/>
  <cols>
    <col min="1" max="1" width="6.83203125" bestFit="1" customWidth="1"/>
    <col min="2" max="2" width="11.6640625" bestFit="1" customWidth="1"/>
    <col min="4" max="4" width="14.1640625" bestFit="1" customWidth="1"/>
  </cols>
  <sheetData>
    <row r="1" spans="1:5">
      <c r="A1" s="34" t="s">
        <v>3</v>
      </c>
      <c r="B1" s="35" t="s">
        <v>1</v>
      </c>
      <c r="C1" s="34"/>
      <c r="D1" s="35" t="s">
        <v>2</v>
      </c>
      <c r="E1" s="34"/>
    </row>
    <row r="2" spans="1:5">
      <c r="A2" s="36" t="s">
        <v>0</v>
      </c>
      <c r="B2" s="37"/>
      <c r="C2" s="36" t="s">
        <v>22</v>
      </c>
      <c r="D2" s="37"/>
      <c r="E2" s="36" t="s">
        <v>22</v>
      </c>
    </row>
    <row r="3" spans="1:5">
      <c r="A3">
        <v>1</v>
      </c>
      <c r="B3" s="1">
        <v>8.3512000000000004</v>
      </c>
      <c r="C3" s="1">
        <v>1</v>
      </c>
      <c r="D3" s="1">
        <v>16607.607499999998</v>
      </c>
      <c r="E3" s="1">
        <v>1</v>
      </c>
    </row>
    <row r="4" spans="1:5">
      <c r="A4">
        <v>2</v>
      </c>
      <c r="B4" s="1">
        <v>4.1737000000000002</v>
      </c>
      <c r="C4" s="1">
        <f>B3/B4</f>
        <v>2.0009104631382226</v>
      </c>
      <c r="D4" s="1">
        <v>8305.9575999999997</v>
      </c>
      <c r="E4" s="1">
        <f>D3/D4</f>
        <v>1.999481372262242</v>
      </c>
    </row>
    <row r="5" spans="1:5">
      <c r="A5">
        <v>4</v>
      </c>
      <c r="B5" s="1">
        <v>2.0983999999999998</v>
      </c>
      <c r="C5" s="1">
        <f>B3/B5</f>
        <v>3.9797941288600844</v>
      </c>
      <c r="D5" s="1">
        <v>4153.2605999999996</v>
      </c>
      <c r="E5" s="1">
        <f>D3/D5</f>
        <v>3.9986914136810965</v>
      </c>
    </row>
    <row r="6" spans="1:5">
      <c r="A6">
        <v>8</v>
      </c>
      <c r="B6" s="1">
        <v>1.0349999999999999</v>
      </c>
      <c r="C6" s="1">
        <f>B3/B6</f>
        <v>8.0687922705314019</v>
      </c>
      <c r="D6" s="1">
        <v>2076.4025999999999</v>
      </c>
      <c r="E6" s="1">
        <f>D3/D6</f>
        <v>7.9982598268755778</v>
      </c>
    </row>
    <row r="7" spans="1:5">
      <c r="A7">
        <v>16</v>
      </c>
      <c r="B7" s="1">
        <v>0.52329999999999999</v>
      </c>
      <c r="C7" s="1">
        <f>B3/B7</f>
        <v>15.95872348557233</v>
      </c>
      <c r="D7" s="1">
        <v>1038.595</v>
      </c>
      <c r="E7" s="1">
        <f>D3/D7</f>
        <v>15.990455856228845</v>
      </c>
    </row>
  </sheetData>
  <mergeCells count="2">
    <mergeCell ref="B1:B2"/>
    <mergeCell ref="D1:D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OverAll</vt:lpstr>
      <vt:lpstr>MaxSim 16Core</vt:lpstr>
      <vt:lpstr>MaxSim</vt:lpstr>
      <vt:lpstr>MaxSim16CoreCPU</vt:lpstr>
      <vt:lpstr>STAUDE</vt:lpstr>
      <vt:lpstr>SimuCom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Graef</dc:creator>
  <cp:lastModifiedBy>Sebastian Graef</cp:lastModifiedBy>
  <dcterms:created xsi:type="dcterms:W3CDTF">2018-10-06T09:50:42Z</dcterms:created>
  <dcterms:modified xsi:type="dcterms:W3CDTF">2018-10-11T11:22:29Z</dcterms:modified>
</cp:coreProperties>
</file>