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margaretpearce/Documents/Graduate Coursework/LIS 677/Project/Raw data/"/>
    </mc:Choice>
  </mc:AlternateContent>
  <bookViews>
    <workbookView xWindow="-34780" yWindow="-160" windowWidth="31500" windowHeight="18020" activeTab="5"/>
  </bookViews>
  <sheets>
    <sheet name="List of Countries" sheetId="3" r:id="rId1"/>
    <sheet name="Data integrity - Internet 2014" sheetId="5" r:id="rId2"/>
    <sheet name="Data Integrity - % Rural 1996" sheetId="7" r:id="rId3"/>
    <sheet name="Data Integrity - Income PC 2013" sheetId="8" r:id="rId4"/>
    <sheet name="Data Integrity - % Rural 2014" sheetId="10" r:id="rId5"/>
    <sheet name="Data integrity - income share %" sheetId="11" r:id="rId6"/>
    <sheet name="Data" sheetId="1" r:id="rId7"/>
    <sheet name="Definition and Source" sheetId="2" r:id="rId8"/>
  </sheets>
  <definedNames>
    <definedName name="_xlnm._FilterDatabase" localSheetId="6" hidden="1">Data!$A$1:$X$800</definedName>
  </definedNames>
  <calcPr calcId="150001" concurrentCalc="0"/>
  <pivotCaches>
    <pivotCache cacheId="13"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G6" i="10" l="1"/>
  <c r="G7" i="10"/>
  <c r="G8" i="10"/>
  <c r="G9" i="10"/>
  <c r="G10" i="10"/>
  <c r="G11" i="10"/>
  <c r="G12" i="10"/>
  <c r="G13" i="10"/>
  <c r="G14" i="10"/>
  <c r="G15" i="10"/>
  <c r="G16" i="10"/>
  <c r="G17" i="10"/>
  <c r="G18" i="10"/>
  <c r="G19" i="10"/>
  <c r="G20" i="10"/>
  <c r="G21" i="10"/>
  <c r="G5" i="10"/>
  <c r="F6" i="10"/>
  <c r="F7" i="10"/>
  <c r="F8" i="10"/>
  <c r="F9" i="10"/>
  <c r="F10" i="10"/>
  <c r="F11" i="10"/>
  <c r="F12" i="10"/>
  <c r="F13" i="10"/>
  <c r="F14" i="10"/>
  <c r="F15" i="10"/>
  <c r="F16" i="10"/>
  <c r="F17" i="10"/>
  <c r="F18" i="10"/>
  <c r="F19" i="10"/>
  <c r="F20" i="10"/>
  <c r="F21" i="10"/>
  <c r="F5" i="10"/>
  <c r="B35" i="8"/>
  <c r="B34" i="8"/>
  <c r="B33" i="8"/>
  <c r="B32" i="8"/>
  <c r="B31" i="8"/>
  <c r="B30" i="8"/>
  <c r="B29" i="8"/>
  <c r="B28" i="8"/>
  <c r="B28" i="7"/>
  <c r="B26" i="8"/>
  <c r="B25" i="8"/>
  <c r="B24" i="8"/>
  <c r="B23" i="8"/>
  <c r="B36" i="7"/>
  <c r="B35" i="7"/>
  <c r="B34" i="7"/>
  <c r="B33" i="7"/>
  <c r="B32" i="7"/>
  <c r="B31" i="7"/>
  <c r="B30" i="7"/>
  <c r="B29" i="7"/>
  <c r="B29" i="5"/>
  <c r="B28" i="5"/>
  <c r="B26" i="7"/>
  <c r="B25" i="7"/>
  <c r="B24" i="7"/>
  <c r="B23" i="7"/>
  <c r="B36" i="5"/>
  <c r="B35" i="5"/>
  <c r="B33" i="5"/>
  <c r="B34" i="5"/>
  <c r="B32" i="5"/>
  <c r="B31" i="5"/>
  <c r="B30" i="5"/>
  <c r="B26" i="5"/>
  <c r="B25" i="5"/>
  <c r="B24" i="5"/>
  <c r="B23" i="5"/>
</calcChain>
</file>

<file path=xl/sharedStrings.xml><?xml version="1.0" encoding="utf-8"?>
<sst xmlns="http://schemas.openxmlformats.org/spreadsheetml/2006/main" count="11373" uniqueCount="243">
  <si>
    <t>SI.POV.RUGP</t>
  </si>
  <si>
    <t>Adjusted net national income per capita (current US$)</t>
  </si>
  <si>
    <t>Fixed telephone subscriptions refers to the sum of active number of analogue fixed telephone lines, voice-over-IP (VoIP) subscriptions, fixed wireless local loop (WLL) subscriptions, ISDN voice-channel equivalents and fixed public payphones.</t>
  </si>
  <si>
    <t>MDV</t>
  </si>
  <si>
    <t>Source</t>
  </si>
  <si>
    <t>Country Code</t>
  </si>
  <si>
    <t>NY.ADJ.NNTY.KD.ZG</t>
  </si>
  <si>
    <t>Adult literacy rate is the percentage of people ages 15 and above who can both read and write with understanding a short simple statement about their everyday life.</t>
  </si>
  <si>
    <t>TMP</t>
  </si>
  <si>
    <t>VNM</t>
  </si>
  <si>
    <t>EN.POP.DNST</t>
  </si>
  <si>
    <t>2008 [YR2008]</t>
  </si>
  <si>
    <t>NY.ADJ.NNTY.PC.CD</t>
  </si>
  <si>
    <t>Indicator Name</t>
  </si>
  <si>
    <t>2014 [YR2014]</t>
  </si>
  <si>
    <t>World Bank, Private Participation in Infrastructure Project Database (http://ppi.worldbank.org).</t>
  </si>
  <si>
    <t>Maldives</t>
  </si>
  <si>
    <t>Myanmar</t>
  </si>
  <si>
    <t>2003 [YR2003]</t>
  </si>
  <si>
    <t>Bangladesh</t>
  </si>
  <si>
    <t>International Telecommunication Union, World Telecommunication/ICT Development Report and database.</t>
  </si>
  <si>
    <t>Access to electricity, rural is the percentage of rural population with access to electricity.</t>
  </si>
  <si>
    <t>Internet users are individuals who have used the Internet (from any location) in the last 12 months. Internet can be used via a computer, mobile phone, personal digital assistant, games machine, digital TV etc.</t>
  </si>
  <si>
    <t>Adjusted net national income (constant 2005 US$)</t>
  </si>
  <si>
    <t>EG.USE.ELEC.KH.PC</t>
  </si>
  <si>
    <t>Mongolia</t>
  </si>
  <si>
    <t>NY.GDP.MKTP.KD.ZG</t>
  </si>
  <si>
    <t>IE.PPI.TELE.CD</t>
  </si>
  <si>
    <t>GDP at market prices (current US$)</t>
  </si>
  <si>
    <t>SP.RUR.TOTL</t>
  </si>
  <si>
    <t>Vanuatu</t>
  </si>
  <si>
    <t>GDP (current US$)</t>
  </si>
  <si>
    <t>IT.NET.BBND.P2</t>
  </si>
  <si>
    <t>SI.DST.05TH.20</t>
  </si>
  <si>
    <t>Adjusted net national income is GNI minus consumption of fixed capital and natural resources depletion.</t>
  </si>
  <si>
    <t>Time required to get electricity (days)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</si>
  <si>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</si>
  <si>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Iraq</t>
  </si>
  <si>
    <t>SI.POV.2DAY</t>
  </si>
  <si>
    <t>Electric power consumption (kWh per capita)</t>
  </si>
  <si>
    <t>World Bank, Doing Business project (http://www.doingbusiness.org/).</t>
  </si>
  <si>
    <t>Thailand</t>
  </si>
  <si>
    <t>National poverty headcount ratio is the percentage of the population living below the national poverty lines. National estimates are based on population-weighted subgroup estimates from household surveys.</t>
  </si>
  <si>
    <t>Code</t>
  </si>
  <si>
    <t>World Bank, Global Poverty Working Group. Data are compiled from official government sources or are computed by World Bank staff using national (i.e. country–specific) poverty lines.</t>
  </si>
  <si>
    <t>Brunei Darussalam</t>
  </si>
  <si>
    <t>Access to electricity is the percentage of population with access to electricity. Electrification data are collected from industry, national surveys and international sources.</t>
  </si>
  <si>
    <t>Adult literacy rate, population 15+ years, both sexes (%)</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</si>
  <si>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</si>
  <si>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Pakistan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</si>
  <si>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</si>
  <si>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Lao PDR</t>
  </si>
  <si>
    <t>IT.CEL.SETS</t>
  </si>
  <si>
    <t>IT.CEL.SETS.P2</t>
  </si>
  <si>
    <t>2005 [YR2005]</t>
  </si>
  <si>
    <t>Energy use refers to use of primary energy before transformation to other end-use fuels, which is equal to indigenous production plus imports and stock changes, minus exports and fuels supplied to ships and aircraft engaged in international transport.</t>
  </si>
  <si>
    <t>2011 [YR2011]</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</si>
  <si>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</si>
  <si>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Timor-Leste</t>
  </si>
  <si>
    <t>Literacy rate, adult male (% of males ages 15 and above)</t>
  </si>
  <si>
    <t>Adjusted net national income per capita (constant 2005 US$)</t>
  </si>
  <si>
    <t>GC.BAL.CASH.GD.ZS</t>
  </si>
  <si>
    <t>SE.ADT.LITR.MA.ZS</t>
  </si>
  <si>
    <t>IT.NET.SECR</t>
  </si>
  <si>
    <t>EG.USE.PCAP.KG.OE</t>
  </si>
  <si>
    <t>SI.POV.NAHC</t>
  </si>
  <si>
    <t>Cambodia</t>
  </si>
  <si>
    <t>IT.MLT.MAIN</t>
  </si>
  <si>
    <t>2000 [YR2000]</t>
  </si>
  <si>
    <t>Access to electricity (% of population)</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</si>
  <si>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</si>
  <si>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World Bank Staff estimates based on United Nations, World Urbanization Prospects.</t>
  </si>
  <si>
    <t>SI.DST.10TH.10</t>
  </si>
  <si>
    <t>Adjusted net national income per capita (annual % growth)</t>
  </si>
  <si>
    <t>Series Code</t>
  </si>
  <si>
    <t>Data from database: World Development Indicators</t>
  </si>
  <si>
    <t>Percentage share of income or consumption is the share that accrues to subgroups of population indicated by deciles or quintiles. Percentage shares by quintile may not sum to 100 because of rounding.</t>
  </si>
  <si>
    <t>IEA Statistics © OECD/IEA 2014 (http://www.iea.org/stats/index.asp), subject to https://www.iea.org/t&amp;c/termsandconditions/</t>
  </si>
  <si>
    <t>EG.ELC.ACCS.UR.ZS</t>
  </si>
  <si>
    <t>Country Name</t>
  </si>
  <si>
    <t>1997 [YR1997]</t>
  </si>
  <si>
    <t>Investment in telecoms with private participation (current US$)</t>
  </si>
  <si>
    <t>SI.DST.FRST.10</t>
  </si>
  <si>
    <t>Rural poverty gap at national poverty lines (%)</t>
  </si>
  <si>
    <t>Access to electricity, rural (% of rural population)</t>
  </si>
  <si>
    <t>..</t>
  </si>
  <si>
    <t>LAO</t>
  </si>
  <si>
    <t>International Monetary Fund, Government Finance Statistics Yearbook and data files, and World Bank and OECD GDP estimates.</t>
  </si>
  <si>
    <t>IT.NET.BBND</t>
  </si>
  <si>
    <t>Philippines</t>
  </si>
  <si>
    <t>Adult literacy rate, population 15+ years, male (%)</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</si>
  <si>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</si>
  <si>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Poverty headcount ratio at national poverty lines (% of population)</t>
  </si>
  <si>
    <t>SP.RUR.TOTL.ZS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</si>
  <si>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Note: five countries -- Bangladesh, Cabo Verde, Cambodia, Jordan, and Lao PDR -- use the 2005 PPP conversion factors and corresponding $1.25 a day and $2 a day poverty lines. This is due to the large deviations in the rate of change in PPP factors relative to the rate of change in domestic consumer price indexes. See Box 1.1 in the Global Monitoring Report 2015/2016 (http://www.worldbank.org/en/publication/global-monitoring-report) for a detailed explanation.</t>
  </si>
  <si>
    <t>Singapore</t>
  </si>
  <si>
    <t>United Nations Educational, Scientific, and Cultural Organization (UNESCO) Institute for Statistics.</t>
  </si>
  <si>
    <t>SI.DST.03RD.20</t>
  </si>
  <si>
    <t>Income share held by lowest 10%</t>
  </si>
  <si>
    <t>Income share held by fourth 20%</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</si>
  <si>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</si>
  <si>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GDP growth (annual %)</t>
  </si>
  <si>
    <t>Secure Internet servers (per 1 million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</si>
  <si>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</si>
  <si>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2007 [YR2007]</t>
  </si>
  <si>
    <t>Percentage share of income or consumption is the share that accrues to subgroups of population indicated by deciles or quintiles.</t>
  </si>
  <si>
    <t>EG.ELC.ACCS.RU.ZS</t>
  </si>
  <si>
    <t>2013 [YR2013]</t>
  </si>
  <si>
    <t>Adjusted net national income (annual % growth)</t>
  </si>
  <si>
    <t>SP.RUR.TOTL.ZG</t>
  </si>
  <si>
    <t>Rural population growth (annual %)</t>
  </si>
  <si>
    <t>2002 [YR2002]</t>
  </si>
  <si>
    <t>Derived from total population. Population source: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</si>
  <si>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BRN</t>
  </si>
  <si>
    <t>SP.POP.GROW</t>
  </si>
  <si>
    <t>SI.POV.RUHC</t>
  </si>
  <si>
    <t>Secure Internet servers</t>
  </si>
  <si>
    <t>PAK</t>
  </si>
  <si>
    <t>MMR</t>
  </si>
  <si>
    <t>BGD</t>
  </si>
  <si>
    <t>NY.ADJ.NNTY.KD</t>
  </si>
  <si>
    <t>Poverty headcount ratio at $1.90 a day (2011 PPP) (% of population)</t>
  </si>
  <si>
    <t>Rural poverty headcount ratio is the percentage of the rural population living below the national poverty lines.</t>
  </si>
  <si>
    <t>Poverty headcount ratio at $3.10 a day (2011 PPP) (% of population)</t>
  </si>
  <si>
    <t>1999 [YR1999]</t>
  </si>
  <si>
    <t>SI.DST.02ND.20</t>
  </si>
  <si>
    <t>Long definition</t>
  </si>
  <si>
    <t>NY.GDP.MKTP.CD</t>
  </si>
  <si>
    <t>Rural population</t>
  </si>
  <si>
    <t>IRQ</t>
  </si>
  <si>
    <t>World Bank staff estimates based on sources and methods in World Bank's "The Changing Wealth of Nations: Measuring Sustainable Development in the New Millennium" (2011).</t>
  </si>
  <si>
    <t>Access to electricity, urban (% of urban population)</t>
  </si>
  <si>
    <t>Population growth (annual %)</t>
  </si>
  <si>
    <t>Access to electricity, urban is the percentage of urban population with access to electricity.</t>
  </si>
  <si>
    <t>IT.MLT.MAIN.P2</t>
  </si>
  <si>
    <t>THA</t>
  </si>
  <si>
    <t>Rural poverty headcount ratio at national poverty lines (% of rural population)</t>
  </si>
  <si>
    <t>IT.NET.USER.P2</t>
  </si>
  <si>
    <t>Income share held by lowest 20%</t>
  </si>
  <si>
    <t>MYS</t>
  </si>
  <si>
    <t>2015 [YR2015]</t>
  </si>
  <si>
    <t>2009 [YR2009]</t>
  </si>
  <si>
    <t>Rural population refers to people living in rural areas as defined by national statistical offices. It is calculated as the difference between total population and urban population.</t>
  </si>
  <si>
    <t>Literacy rate, adult female (% of females ages 15 and above)</t>
  </si>
  <si>
    <t>Cash surplus/deficit (% of GDP)</t>
  </si>
  <si>
    <t>Malaysia</t>
  </si>
  <si>
    <t>Population density (people per sq. km of land area)</t>
  </si>
  <si>
    <t>Food and Agriculture Organization and World Bank population estimates.</t>
  </si>
  <si>
    <t>Poverty gap at national poverty lines is the mean shortfall from the poverty lines (counting the nonpoor as having zero shortfall) as a percentage of the poverty lines. This measure reflects the depth of poverty as well as its incidence.</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</si>
  <si>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</si>
  <si>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SI.POV.DDAY</t>
  </si>
  <si>
    <t>2004 [YR2004]</t>
  </si>
  <si>
    <t>Indonesia</t>
  </si>
  <si>
    <t>2010 [YR2010]</t>
  </si>
  <si>
    <t>Poverty gap at national poverty lines (%)</t>
  </si>
  <si>
    <t>SP.POP.TOTL</t>
  </si>
  <si>
    <t>Population, total</t>
  </si>
  <si>
    <t>Series Name</t>
  </si>
  <si>
    <t>SI.DST.FRST.20</t>
  </si>
  <si>
    <t>Fixed broadband subscriptions (per 100 people)</t>
  </si>
  <si>
    <t>Vietnam</t>
  </si>
  <si>
    <t>Electric power consumption measures the production of power plants and combined heat and power plants less transmission, distribution, and transformation losses and own use by heat and power plants.</t>
  </si>
  <si>
    <t>NY.ADJ.NNTY.CD</t>
  </si>
  <si>
    <t>Secure servers are servers using encryption technology in Internet transactions.</t>
  </si>
  <si>
    <t>Annual percentage growth rate of GDP at market prices based on constant local currency. Aggregates are based on constant 2005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</si>
  <si>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Fixed telephone subscriptions (per 100 people)</t>
  </si>
  <si>
    <t>Income share held by highest 10%</t>
  </si>
  <si>
    <t>SGP</t>
  </si>
  <si>
    <t>Rural poverty gap at national poverty lines is the rural population's mean shortfall from the poverty lines (counting the nonpoor as having zero shortfall) as a percentage of the poverty lines. This measure reflects the depth of poverty as well as its incidence.</t>
  </si>
  <si>
    <t>Adjusted net national income (current US$)</t>
  </si>
  <si>
    <t>(1)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</si>
  <si>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Rural population (% of total population)</t>
  </si>
  <si>
    <t>1996 [YR1996]</t>
  </si>
  <si>
    <t>IT.NET.SECR.P6</t>
  </si>
  <si>
    <t>Adult literacy rate, population 15+ years, female (%)</t>
  </si>
  <si>
    <t>IC.ELC.TIME</t>
  </si>
  <si>
    <t>SI.POV.NAGP</t>
  </si>
  <si>
    <t>The data on urban population shares used to estimate rural population come from the United Nations, World Urbanization Prospects. Total population figures are World Bank estimates.</t>
  </si>
  <si>
    <t>KHM</t>
  </si>
  <si>
    <t>International Telecommunication Union, World Telecommunication/ICT Development Report and database, and World Bank estimates.</t>
  </si>
  <si>
    <t>World Bank, Sustainable Energy for All (SE4ALL) database from World Bank, Global Electrification database.</t>
  </si>
  <si>
    <t>MNG</t>
  </si>
  <si>
    <t>SI.DST.04TH.20</t>
  </si>
  <si>
    <t>Last Updated: 02/17/2016</t>
  </si>
  <si>
    <t>NY.ADJ.NNTY.PC.KD</t>
  </si>
  <si>
    <t>Energy use (kg of oil equivalent per capita)</t>
  </si>
  <si>
    <t>Income share held by third 20%</t>
  </si>
  <si>
    <t>Mobile cellular subscriptions (per 100 people)</t>
  </si>
  <si>
    <t>2006 [YR2006]</t>
  </si>
  <si>
    <t>PHL</t>
  </si>
  <si>
    <t>2012 [YR2012]</t>
  </si>
  <si>
    <t>Mobile cellular subscriptions</t>
  </si>
  <si>
    <t>EG.ELC.ACCS.ZS</t>
  </si>
  <si>
    <t>VUT</t>
  </si>
  <si>
    <t>World Bank national accounts data, and OECD National Accounts data files.</t>
  </si>
  <si>
    <t>2001 [YR2001]</t>
  </si>
  <si>
    <t>Income share held by second 20%</t>
  </si>
  <si>
    <t>Poverty headcount ratio at $3.10 a day is the percentage of the population living on less than $3.10 a day at 2011 international prices. As a result of revisions in PPP exchange rates, poverty rates for individual countries cannot be compared with poverty rates reported in earlier editions. Note: five countries -- Bangladesh, Cabo Verde, Cambodia, Jordan, and Lao PDR -- use the 2005 PPP conversion factors and corresponding $1.25 a day and $2 a day poverty lines. This is due to the large deviations in the rate of change in PPP factors relative to the rate of change in domestic consumer price indexes. See Box 1.1 in the Global Monitoring Report 2015/2016 (http://www.worldbank.org/en/publication/global-monitoring-report) for a detailed explanation.</t>
  </si>
  <si>
    <t>IDN</t>
  </si>
  <si>
    <t>Internet users (per 100 people)</t>
  </si>
  <si>
    <t>SE.ADT.LITR.FE.ZS</t>
  </si>
  <si>
    <t>Income share held by highest 20%</t>
  </si>
  <si>
    <t>Netcraft (http://www.netcraft.com/) and World Bank population estimates.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</si>
  <si>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</si>
  <si>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SE.ADT.LITR.ZS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</si>
  <si>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</si>
  <si>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Literacy rate, adult total (% of people ages 15 and above)</t>
  </si>
  <si>
    <t>NY.ADJ.NNTY.PC.KD.ZG</t>
  </si>
  <si>
    <t>Netcraft (http://www.netcraft.com/).</t>
  </si>
  <si>
    <t>1998 [YR1998]</t>
  </si>
  <si>
    <t>Fixed broadband subscriptions</t>
  </si>
  <si>
    <t>Fixed telephone subscriptions</t>
  </si>
  <si>
    <t>Row Labels</t>
  </si>
  <si>
    <t>Grand Total</t>
  </si>
  <si>
    <t>Count of Country Name</t>
  </si>
  <si>
    <t>MIN</t>
  </si>
  <si>
    <t>MAX</t>
  </si>
  <si>
    <t>AVG</t>
  </si>
  <si>
    <t>Column Labels</t>
  </si>
  <si>
    <t>Sum of 2014 [YR2014]</t>
  </si>
  <si>
    <t>Sum of 2013 [YR2013]</t>
  </si>
  <si>
    <t>Sum of 2012 [YR2012]</t>
  </si>
  <si>
    <t>MEDIAN</t>
  </si>
  <si>
    <t>10 to 20</t>
  </si>
  <si>
    <t>0 to 10</t>
  </si>
  <si>
    <t>20 to 30</t>
  </si>
  <si>
    <t>30 to 40</t>
  </si>
  <si>
    <t>40 to 50</t>
  </si>
  <si>
    <t>50 to 60</t>
  </si>
  <si>
    <t>60 to 70</t>
  </si>
  <si>
    <t>70 to 80</t>
  </si>
  <si>
    <t>80 to 90</t>
  </si>
  <si>
    <t>Sum of 1996 [YR1996]</t>
  </si>
  <si>
    <t>1000 - 1500</t>
  </si>
  <si>
    <t>1500 - 2000</t>
  </si>
  <si>
    <t>2000 - 2500</t>
  </si>
  <si>
    <t>2500 - 3000</t>
  </si>
  <si>
    <t>3500 - 4000</t>
  </si>
  <si>
    <t>4000 - 5000</t>
  </si>
  <si>
    <t>1000 OR LESS</t>
  </si>
  <si>
    <t>5000 AND UP</t>
  </si>
  <si>
    <t>Manually calculated - rural population %</t>
  </si>
  <si>
    <t>Difference with value in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</si>
</sst>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1" formatCode="0.000"/>
  </numFmts>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xf numFmtId="44" fontId="0" fillId="0" borderId="0" xfId="0" applyNumberFormat="1"/>
    <xf numFmtId="171" fontId="0" fillId="0" borderId="0" xfId="0" applyNumberFormat="1"/>
    <xf numFmtId="2"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Users (per</a:t>
            </a:r>
            <a:r>
              <a:rPr lang="en-US" baseline="0"/>
              <a:t> 100 people),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integrity - Internet 2014'!$A$28:$A$36</c:f>
              <c:strCache>
                <c:ptCount val="9"/>
                <c:pt idx="0">
                  <c:v>0 to 10</c:v>
                </c:pt>
                <c:pt idx="1">
                  <c:v>10 to 20</c:v>
                </c:pt>
                <c:pt idx="2">
                  <c:v>20 to 30</c:v>
                </c:pt>
                <c:pt idx="3">
                  <c:v>30 to 40</c:v>
                </c:pt>
                <c:pt idx="4">
                  <c:v>40 to 50</c:v>
                </c:pt>
                <c:pt idx="5">
                  <c:v>50 to 60</c:v>
                </c:pt>
                <c:pt idx="6">
                  <c:v>60 to 70</c:v>
                </c:pt>
                <c:pt idx="7">
                  <c:v>70 to 80</c:v>
                </c:pt>
                <c:pt idx="8">
                  <c:v>80 to 90</c:v>
                </c:pt>
              </c:strCache>
            </c:strRef>
          </c:cat>
          <c:val>
            <c:numRef>
              <c:f>'Data integrity - Internet 2014'!$B$28:$B$36</c:f>
              <c:numCache>
                <c:formatCode>General</c:formatCode>
                <c:ptCount val="9"/>
                <c:pt idx="0">
                  <c:v>4.0</c:v>
                </c:pt>
                <c:pt idx="1">
                  <c:v>5.0</c:v>
                </c:pt>
                <c:pt idx="2">
                  <c:v>1.0</c:v>
                </c:pt>
                <c:pt idx="3">
                  <c:v>2.0</c:v>
                </c:pt>
                <c:pt idx="4">
                  <c:v>2.0</c:v>
                </c:pt>
                <c:pt idx="5">
                  <c:v>0.0</c:v>
                </c:pt>
                <c:pt idx="6">
                  <c:v>2.0</c:v>
                </c:pt>
                <c:pt idx="7">
                  <c:v>0.0</c:v>
                </c:pt>
                <c:pt idx="8">
                  <c:v>1.0</c:v>
                </c:pt>
              </c:numCache>
            </c:numRef>
          </c:val>
        </c:ser>
        <c:dLbls>
          <c:showLegendKey val="0"/>
          <c:showVal val="0"/>
          <c:showCatName val="0"/>
          <c:showSerName val="0"/>
          <c:showPercent val="0"/>
          <c:showBubbleSize val="0"/>
        </c:dLbls>
        <c:gapWidth val="219"/>
        <c:overlap val="-27"/>
        <c:axId val="-2010844096"/>
        <c:axId val="-2000712880"/>
      </c:barChart>
      <c:catAx>
        <c:axId val="-20108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12880"/>
        <c:crosses val="autoZero"/>
        <c:auto val="1"/>
        <c:lblAlgn val="ctr"/>
        <c:lblOffset val="100"/>
        <c:noMultiLvlLbl val="0"/>
      </c:catAx>
      <c:valAx>
        <c:axId val="-20007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4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of Rural population percentage, 1996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Integrity - % Rural 1996'!$A$28:$A$36</c:f>
              <c:strCache>
                <c:ptCount val="9"/>
                <c:pt idx="0">
                  <c:v>0 to 10</c:v>
                </c:pt>
                <c:pt idx="1">
                  <c:v>10 to 20</c:v>
                </c:pt>
                <c:pt idx="2">
                  <c:v>20 to 30</c:v>
                </c:pt>
                <c:pt idx="3">
                  <c:v>30 to 40</c:v>
                </c:pt>
                <c:pt idx="4">
                  <c:v>40 to 50</c:v>
                </c:pt>
                <c:pt idx="5">
                  <c:v>50 to 60</c:v>
                </c:pt>
                <c:pt idx="6">
                  <c:v>60 to 70</c:v>
                </c:pt>
                <c:pt idx="7">
                  <c:v>70 to 80</c:v>
                </c:pt>
                <c:pt idx="8">
                  <c:v>80 to 90</c:v>
                </c:pt>
              </c:strCache>
            </c:strRef>
          </c:cat>
          <c:val>
            <c:numRef>
              <c:f>'Data Integrity - % Rural 1996'!$B$28:$B$36</c:f>
              <c:numCache>
                <c:formatCode>General</c:formatCode>
                <c:ptCount val="9"/>
                <c:pt idx="0">
                  <c:v>1.0</c:v>
                </c:pt>
                <c:pt idx="1">
                  <c:v>0.0</c:v>
                </c:pt>
                <c:pt idx="2">
                  <c:v>0.0</c:v>
                </c:pt>
                <c:pt idx="3">
                  <c:v>2.0</c:v>
                </c:pt>
                <c:pt idx="4">
                  <c:v>2.0</c:v>
                </c:pt>
                <c:pt idx="5">
                  <c:v>1.0</c:v>
                </c:pt>
                <c:pt idx="6">
                  <c:v>3.0</c:v>
                </c:pt>
                <c:pt idx="7">
                  <c:v>6.0</c:v>
                </c:pt>
                <c:pt idx="8">
                  <c:v>2.0</c:v>
                </c:pt>
              </c:numCache>
            </c:numRef>
          </c:val>
        </c:ser>
        <c:dLbls>
          <c:showLegendKey val="0"/>
          <c:showVal val="0"/>
          <c:showCatName val="0"/>
          <c:showSerName val="0"/>
          <c:showPercent val="0"/>
          <c:showBubbleSize val="0"/>
        </c:dLbls>
        <c:gapWidth val="219"/>
        <c:overlap val="-27"/>
        <c:axId val="-2003051856"/>
        <c:axId val="-2000036992"/>
      </c:barChart>
      <c:catAx>
        <c:axId val="-200305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36992"/>
        <c:crosses val="autoZero"/>
        <c:auto val="1"/>
        <c:lblAlgn val="ctr"/>
        <c:lblOffset val="100"/>
        <c:noMultiLvlLbl val="0"/>
      </c:catAx>
      <c:valAx>
        <c:axId val="-200003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5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of net national income (in USD), 2013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'Data Integrity - Income PC 2013'!$A$28:$A$35</c:f>
              <c:strCache>
                <c:ptCount val="8"/>
                <c:pt idx="0">
                  <c:v>1000 OR LESS</c:v>
                </c:pt>
                <c:pt idx="1">
                  <c:v>1000 - 1500</c:v>
                </c:pt>
                <c:pt idx="2">
                  <c:v>1500 - 2000</c:v>
                </c:pt>
                <c:pt idx="3">
                  <c:v>2000 - 2500</c:v>
                </c:pt>
                <c:pt idx="4">
                  <c:v>2500 - 3000</c:v>
                </c:pt>
                <c:pt idx="5">
                  <c:v>3500 - 4000</c:v>
                </c:pt>
                <c:pt idx="6">
                  <c:v>4000 - 5000</c:v>
                </c:pt>
                <c:pt idx="7">
                  <c:v>5000 AND UP</c:v>
                </c:pt>
              </c:strCache>
            </c:strRef>
          </c:cat>
          <c:val>
            <c:numRef>
              <c:f>'Data Integrity - Income PC 2013'!$B$28:$B$35</c:f>
              <c:numCache>
                <c:formatCode>General</c:formatCode>
                <c:ptCount val="8"/>
                <c:pt idx="0">
                  <c:v>2.0</c:v>
                </c:pt>
                <c:pt idx="1">
                  <c:v>3.0</c:v>
                </c:pt>
                <c:pt idx="2">
                  <c:v>0.0</c:v>
                </c:pt>
                <c:pt idx="3">
                  <c:v>0.0</c:v>
                </c:pt>
                <c:pt idx="4">
                  <c:v>2.0</c:v>
                </c:pt>
                <c:pt idx="5">
                  <c:v>0.0</c:v>
                </c:pt>
                <c:pt idx="6">
                  <c:v>2.0</c:v>
                </c:pt>
                <c:pt idx="7">
                  <c:v>2.0</c:v>
                </c:pt>
              </c:numCache>
            </c:numRef>
          </c:val>
        </c:ser>
        <c:dLbls>
          <c:showLegendKey val="0"/>
          <c:showVal val="0"/>
          <c:showCatName val="0"/>
          <c:showSerName val="0"/>
          <c:showPercent val="0"/>
          <c:showBubbleSize val="0"/>
        </c:dLbls>
        <c:gapWidth val="182"/>
        <c:axId val="-2009214752"/>
        <c:axId val="-2006545120"/>
      </c:barChart>
      <c:catAx>
        <c:axId val="-200921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45120"/>
        <c:crosses val="autoZero"/>
        <c:auto val="1"/>
        <c:lblAlgn val="ctr"/>
        <c:lblOffset val="100"/>
        <c:noMultiLvlLbl val="0"/>
      </c:catAx>
      <c:valAx>
        <c:axId val="-200654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1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21</xdr:row>
      <xdr:rowOff>95250</xdr:rowOff>
    </xdr:from>
    <xdr:to>
      <xdr:col>7</xdr:col>
      <xdr:colOff>762000</xdr:colOff>
      <xdr:row>35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15</xdr:row>
      <xdr:rowOff>133350</xdr:rowOff>
    </xdr:from>
    <xdr:to>
      <xdr:col>12</xdr:col>
      <xdr:colOff>120650</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1212850</xdr:colOff>
      <xdr:row>15</xdr:row>
      <xdr:rowOff>133350</xdr:rowOff>
    </xdr:from>
    <xdr:to>
      <xdr:col>7</xdr:col>
      <xdr:colOff>438150</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423.689923379628" createdVersion="4" refreshedVersion="4" minRefreshableVersion="3" recordCount="799">
  <cacheSource type="worksheet">
    <worksheetSource ref="A1:X800" sheet="Data"/>
  </cacheSource>
  <cacheFields count="24">
    <cacheField name="Country Name" numFmtId="0">
      <sharedItems count="17">
        <s v="Cambodia"/>
        <s v="Brunei Darussalam"/>
        <s v="Bangladesh"/>
        <s v="Indonesia"/>
        <s v="Iraq"/>
        <s v="Maldives"/>
        <s v="Mongolia"/>
        <s v="Pakistan"/>
        <s v="Philippines"/>
        <s v="Thailand"/>
        <s v="Timor-Leste"/>
        <s v="Vanuatu"/>
        <s v="Malaysia"/>
        <s v="Myanmar"/>
        <s v="Singapore"/>
        <s v="Vietnam"/>
        <s v="Lao PDR"/>
      </sharedItems>
    </cacheField>
    <cacheField name="Country Code" numFmtId="0">
      <sharedItems/>
    </cacheField>
    <cacheField name="Series Name" numFmtId="0">
      <sharedItems count="47">
        <s v="Population, total"/>
        <s v="Population growth (annual %)"/>
        <s v="Population density (people per sq. km of land area)"/>
        <s v="Poverty headcount ratio at national poverty lines (% of population)"/>
        <s v="Poverty headcount ratio at $1.90 a day (2011 PPP) (% of population)"/>
        <s v="Income share held by lowest 20%"/>
        <s v="Energy use (kg of oil equivalent per capita)"/>
        <s v="Electric power consumption (kWh per capita)"/>
        <s v="GDP at market prices (current US$)"/>
        <s v="GDP growth (annual %)"/>
        <s v="Cash surplus/deficit (% of GDP)"/>
        <s v="Mobile cellular subscriptions (per 100 people)"/>
        <s v="Internet users (per 100 people)"/>
        <s v="Access to electricity (% of population)"/>
        <s v="Access to electricity, rural (% of rural population)"/>
        <s v="Access to electricity, urban (% of urban population)"/>
        <s v="Adjusted net national income (current US$)"/>
        <s v="Adjusted net national income per capita (current US$)"/>
        <s v="Adjusted net national income (annual % growth)"/>
        <s v="Adjusted net national income (constant 2005 US$)"/>
        <s v="Adjusted net national income per capita (annual % growth)"/>
        <s v="Adjusted net national income per capita (constant 2005 US$)"/>
        <s v="Adult literacy rate, population 15+ years, both sexes (%)"/>
        <s v="Adult literacy rate, population 15+ years, female (%)"/>
        <s v="Adult literacy rate, population 15+ years, male (%)"/>
        <s v="Fixed broadband subscriptions"/>
        <s v="Fixed broadband subscriptions (per 100 people)"/>
        <s v="Fixed telephone subscriptions (per 100 people)"/>
        <s v="Fixed telephone subscriptions"/>
        <s v="Income share held by fourth 20%"/>
        <s v="Income share held by highest 10%"/>
        <s v="Income share held by highest 20%"/>
        <s v="Income share held by lowest 10%"/>
        <s v="Income share held by second 20%"/>
        <s v="Income share held by third 20%"/>
        <s v="Investment in telecoms with private participation (current US$)"/>
        <s v="Mobile cellular subscriptions"/>
        <s v="Poverty headcount ratio at $3.10 a day (2011 PPP) (% of population)"/>
        <s v="Poverty gap at national poverty lines (%)"/>
        <s v="Rural poverty gap at national poverty lines (%)"/>
        <s v="Rural population (% of total population)"/>
        <s v="Rural population"/>
        <s v="Rural population growth (annual %)"/>
        <s v="Rural poverty headcount ratio at national poverty lines (% of rural population)"/>
        <s v="Time required to get electricity (days)"/>
        <s v="Secure Internet servers"/>
        <s v="Secure Internet servers (per 1 million people)"/>
      </sharedItems>
    </cacheField>
    <cacheField name="Series Code" numFmtId="0">
      <sharedItems/>
    </cacheField>
    <cacheField name="1996 [YR1996]" numFmtId="0">
      <sharedItems containsMixedTypes="1" containsNumber="1" minValue="-6.5987539696053119" maxValue="227369671349.16064" count="335">
        <n v="11022162"/>
        <n v="3.0182216360295202"/>
        <n v="62.441434398368457"/>
        <s v=".."/>
        <n v="269.17432351293695"/>
        <n v="19.959786473833354"/>
        <n v="3506695719.572588"/>
        <n v="5.4123393786421872"/>
        <n v="0.20826625332003801"/>
        <n v="2884359339.5282998"/>
        <n v="261.68725695814487"/>
        <n v="3.8685953351535858"/>
        <n v="2484429998.859478"/>
        <n v="0.78044889917161697"/>
        <n v="225.40314675646013"/>
        <n v="0.139532438744809"/>
        <n v="15475"/>
        <n v="8000000"/>
        <n v="23098"/>
        <n v="82.317000000000007"/>
        <n v="9073113"/>
        <n v="2.5673294363780759"/>
        <n v="302449"/>
        <n v="2.4903414145462301"/>
        <n v="57.390702087286527"/>
        <n v="7478.76170858558"/>
        <n v="6877.1925184080619"/>
        <n v="5115602836.8794327"/>
        <n v="2.8783179736115301"/>
        <n v="14.3875759889723"/>
        <n v="3.30334992716113"/>
        <n v="3459630870.2975602"/>
        <n v="11438.724777723055"/>
        <n v="12.415533982150137"/>
        <n v="4111673538.3186584"/>
        <n v="9.6505747417717345"/>
        <n v="13594.601199933404"/>
        <n v="26.046656154652201"/>
        <n v="78794"/>
        <n v="43524"/>
        <n v="30.841999999999999"/>
        <n v="93281"/>
        <n v="0.83753665314908465"/>
        <n v="120987124"/>
        <n v="2.1380904731543602"/>
        <n v="929.45474379657367"/>
        <n v="132.16970923286021"/>
        <n v="79.677900269784075"/>
        <n v="46438482370.39418"/>
        <n v="4.5229192176234392"/>
        <n v="3.2679499339612699E-3"/>
        <n v="43014170667.341202"/>
        <n v="355.52684653733235"/>
        <n v="4.6494297493612606"/>
        <n v="40227685467.303749"/>
        <n v="2.4356805744854029"/>
        <n v="332.49559240125211"/>
        <n v="0.25823422076910302"/>
        <n v="316081"/>
        <n v="150000000"/>
        <n v="4000"/>
        <n v="77.936000000000007"/>
        <n v="94292525"/>
        <n v="1.6631886570705203"/>
        <n v="199926615"/>
        <n v="1.49606531461805"/>
        <n v="110.36096590250446"/>
        <n v="17.5"/>
        <n v="45.89"/>
        <n v="9"/>
        <n v="678.02532444217093"/>
        <n v="297.16403691424478"/>
        <n v="227369671349.16064"/>
        <n v="7.642786284259941"/>
        <n v="1.9822821034242311"/>
        <n v="0.285399812530715"/>
        <n v="5.6623988737385701E-2"/>
        <n v="197686510574.953"/>
        <n v="988.79536661466011"/>
        <n v="7.8515370519634473"/>
        <n v="202299660828.16556"/>
        <n v="6.2500173760875839"/>
        <n v="1011.8695843880794"/>
        <n v="2.12383301704295"/>
        <n v="4186030"/>
        <n v="21.28"/>
        <n v="26.57"/>
        <n v="40.71"/>
        <n v="4"/>
        <n v="12.67"/>
        <n v="16.329999999999998"/>
        <n v="3694000000"/>
        <n v="562517"/>
        <n v="77.55"/>
        <n v="62.765000000000001"/>
        <n v="125483940"/>
        <n v="-0.33366318357389058"/>
        <n v="19.8"/>
        <n v="20855408"/>
        <n v="3.1539054353155498"/>
        <n v="47.683672862793514"/>
        <n v="1604.6113794561104"/>
        <n v="1371.6825870776538"/>
        <n v="11.020785644248178"/>
        <n v="0"/>
        <n v="3.0437061083760901"/>
        <n v="639699"/>
        <n v="31.406999999999996"/>
        <n v="6550058"/>
        <n v="3.7023855883673087"/>
        <n v="262000"/>
        <n v="2.70809586026706"/>
        <n v="873.33333333333337"/>
        <n v="450382327.95242143"/>
        <n v="-2.3542727787209961"/>
        <n v="7.9789674418233505E-3"/>
        <n v="0.226930089745917"/>
        <n v="398548980.364555"/>
        <n v="1534.8405670492898"/>
        <n v="6.0911437450879502"/>
        <n v="15268"/>
        <n v="20"/>
        <n v="73.992000000000004"/>
        <n v="193859"/>
        <n v="2.2093200208876609"/>
        <n v="2316571"/>
        <n v="0.80323596836941202"/>
        <n v="1.4911371302041763"/>
        <n v="979.81715216153509"/>
        <n v="1085.6563429309958"/>
        <n v="1345719435.2069697"/>
        <n v="2.2350938429449343"/>
        <n v="0.74404137244666679"/>
        <n v="3.8850072390634899E-2"/>
        <n v="1.81607493256454E-2"/>
        <n v="1139913589.28705"/>
        <n v="492.06935133309105"/>
        <n v="3.61253873136384"/>
        <n v="83688"/>
        <n v="900"/>
        <n v="43.24"/>
        <n v="1001685"/>
        <n v="0.90728152453755029"/>
        <n v="125697651"/>
        <n v="2.4954451879060202"/>
        <n v="163.05735133872977"/>
        <n v="15.92"/>
        <n v="9.9499999999999993"/>
        <n v="448.25038138540867"/>
        <n v="360.15788393690826"/>
        <n v="63320122807.122322"/>
        <n v="4.8465812837457065"/>
        <n v="-6.5987539696053119"/>
        <n v="5.23032478319728E-2"/>
        <n v="2.9917304904374499E-3"/>
        <n v="56139575658.766197"/>
        <n v="446.62390436211251"/>
        <n v="2.9201514721017361"/>
        <n v="70541457795.147614"/>
        <n v="0.38361605915496"/>
        <n v="561.19949127090376"/>
        <n v="1.82712053854557"/>
        <n v="2376786"/>
        <n v="21.07"/>
        <n v="25.19"/>
        <n v="39"/>
        <n v="4.37"/>
        <n v="13.44"/>
        <n v="16.54"/>
        <n v="18000000"/>
        <n v="68038"/>
        <n v="60.54"/>
        <n v="67.908000000000001"/>
        <n v="85358761"/>
        <n v="2.119173434750973"/>
        <n v="71437381"/>
        <n v="2.26757492760545"/>
        <n v="239.58607841164437"/>
        <n v="486.73375917854548"/>
        <n v="428.33317195656991"/>
        <n v="82848140618.026611"/>
        <n v="5.8458734722078134"/>
        <n v="1.34723298334904"/>
        <n v="5.5946028530600399E-2"/>
        <n v="78292420191.367706"/>
        <n v="1095.9587137071514"/>
        <n v="7.1962221888107081"/>
        <n v="67517565902.797562"/>
        <n v="4.792819986807956"/>
        <n v="945.12935605516611"/>
        <n v="2.51037027357473"/>
        <n v="1787000"/>
        <n v="1191500000"/>
        <n v="959024"/>
        <n v="51.77"/>
        <n v="36983132"/>
        <n v="2.3835395221271933"/>
        <n v="59878955"/>
        <n v="1.02878203717845"/>
        <n v="117.20518115445594"/>
        <n v="2.25"/>
        <n v="6.2"/>
        <n v="1156.3571541954932"/>
        <n v="1385.8458284717894"/>
        <n v="183035154107.49445"/>
        <n v="5.6523739422106729"/>
        <n v="3.0969792621272001"/>
        <n v="0.11547213628483401"/>
        <n v="151734006432.57599"/>
        <n v="2534.0122657881384"/>
        <n v="6.3920445480905528"/>
        <n v="135098180138.6445"/>
        <n v="5.3031132737553435"/>
        <n v="2256.1880069323938"/>
        <n v="6.9845681827125903"/>
        <n v="4160158"/>
        <n v="20.440000000000001"/>
        <n v="34.28"/>
        <n v="49.95"/>
        <n v="2.57"/>
        <n v="9.76"/>
        <n v="13.66"/>
        <n v="1013000000"/>
        <n v="1844627"/>
        <n v="13.93"/>
        <n v="69.551000000000002"/>
        <n v="41646412"/>
        <n v="0.78035230649000897"/>
        <n v="859496"/>
        <n v="0.35630757973702298"/>
        <n v="57.800672494956288"/>
        <n v="77.126999999999995"/>
        <n v="662903"/>
        <n v="-8.2331090214624286E-2"/>
        <n v="171802"/>
        <n v="2.0974895372857301"/>
        <n v="14.093683347005742"/>
        <n v="245177633.16893283"/>
        <n v="2.3284551711667802"/>
        <n v="-0.71191267204556241"/>
        <n v="8.9638071733739999E-2"/>
        <n v="5.6845635676320998E-2"/>
        <n v="200794147.41962999"/>
        <n v="1168.7532590984388"/>
        <n v="2.6018323418819298"/>
        <n v="4470"/>
        <n v="154"/>
        <n v="79.536000000000001"/>
        <n v="136644"/>
        <n v="1.7206106558965095"/>
        <n v="21260881"/>
        <n v="2.55100646809945"/>
        <n v="64.711249429310612"/>
        <n v="1822.4818623461558"/>
        <n v="2162.8454625186982"/>
        <n v="100854996422.60912"/>
        <n v="10.002701077417669"/>
        <n v="1.4539019670438378"/>
        <n v="7.1511386896725604"/>
        <n v="0.85204446649661703"/>
        <n v="79740052752.857697"/>
        <n v="3750.5526112891416"/>
        <n v="11.037841874367203"/>
        <n v="74293206788.15799"/>
        <n v="8.2410837537316297"/>
        <n v="3494.3616300828735"/>
        <n v="17.739153241622699"/>
        <n v="3771314"/>
        <n v="1033200000"/>
        <n v="1520320"/>
        <n v="43.030999999999999"/>
        <n v="9148770"/>
        <n v="-0.38246671569323326"/>
        <n v="45290888"/>
        <n v="1.2887851241989501"/>
        <n v="69.300866052575202"/>
        <n v="261.23009555476148"/>
        <n v="56.567669858890824"/>
        <n v="6.4427153470935963"/>
        <n v="1.5785413008589301E-2"/>
        <n v="0.388397260487233"/>
        <n v="178631"/>
        <n v="7260"/>
        <n v="74.227000000000004"/>
        <n v="33618067"/>
        <n v="0.95523009299094064"/>
        <n v="3670700"/>
        <n v="4.0643797341768604"/>
        <n v="5478.6567164179105"/>
        <n v="5358.2798921186695"/>
        <n v="6312.6924019941698"/>
        <n v="96403758865.248215"/>
        <n v="7.5319339105958107"/>
        <n v="16.343054808639494"/>
        <n v="12.0728217955595"/>
        <n v="8.3499590295343609"/>
        <n v="43.771562861948702"/>
        <n v="1562682"/>
        <n v="431010"/>
        <n v="73156700"/>
        <n v="1.6000098826845"/>
        <n v="224.75867154136839"/>
        <n v="315.9272629847984"/>
        <n v="186.99585957267072"/>
        <n v="24657470331.581047"/>
        <n v="9.3400174959913187"/>
        <n v="8.9299977206540398E-2"/>
        <n v="1.3481327390908E-4"/>
        <n v="22056687582.2467"/>
        <n v="301.49921445673056"/>
        <n v="6.8501575776697194"/>
        <n v="28356601446.253086"/>
        <n v="5.1541488323437363"/>
        <n v="387.61455131591617"/>
        <n v="1.53740452849502"/>
        <n v="1186367"/>
        <n v="68910"/>
        <n v="77.420999999999992"/>
        <n v="56638649"/>
        <n v="1.0949660691733245"/>
        <n v="4966303"/>
        <n v="2.2095391830275299"/>
        <n v="21.517777296360485"/>
        <n v="1873671510.6130738"/>
        <n v="6.9283237250814125"/>
        <n v="7.60038118217813E-2"/>
        <n v="1573922443.64082"/>
        <n v="316.92034167887459"/>
        <n v="0.39040691518375698"/>
        <n v="19468"/>
        <n v="92000000"/>
        <n v="3790"/>
        <n v="81.765999999999991"/>
        <n v="4060747"/>
        <n v="1.1680844181312868"/>
      </sharedItems>
    </cacheField>
    <cacheField name="1997 [YR1997]" numFmtId="0">
      <sharedItems containsMixedTypes="1" containsNumber="1" minValue="-12.252510653867049" maxValue="215936471351.67764"/>
    </cacheField>
    <cacheField name="1998 [YR1998]" numFmtId="0">
      <sharedItems containsMixedTypes="1" containsNumber="1" minValue="-16.233032834187398" maxValue="189584723318.70694"/>
    </cacheField>
    <cacheField name="1999 [YR1999]" numFmtId="0">
      <sharedItems containsMixedTypes="1" containsNumber="1" minValue="-5.539618953171118" maxValue="182265378613.74844"/>
    </cacheField>
    <cacheField name="2000 [YR2000]" numFmtId="0">
      <sharedItems containsMixedTypes="1" containsNumber="1" minValue="-4.9969733745962852" maxValue="184306595283.92517"/>
    </cacheField>
    <cacheField name="2001 [YR2001]" numFmtId="0">
      <sharedItems containsMixedTypes="1" containsNumber="1" minValue="-3.7481415710165127" maxValue="187639925633.43951"/>
    </cacheField>
    <cacheField name="2002 [YR2002]" numFmtId="0">
      <sharedItems containsMixedTypes="1" containsNumber="1" minValue="-6.9001802234179195" maxValue="195660611033.84912"/>
    </cacheField>
    <cacheField name="2003 [YR2003]" numFmtId="0">
      <sharedItems containsMixedTypes="1" containsNumber="1" minValue="-33.100838024126688" maxValue="234772458818.09644"/>
    </cacheField>
    <cacheField name="2004 [YR2004]" numFmtId="0">
      <sharedItems containsMixedTypes="1" containsNumber="1" minValue="-4.124046248383606" maxValue="256836883304.40976"/>
    </cacheField>
    <cacheField name="2005 [YR2005]" numFmtId="0">
      <sharedItems containsMixedTypes="1" containsNumber="1" minValue="-8.6040503054035753" maxValue="285868619205.80548"/>
    </cacheField>
    <cacheField name="2006 [YR2006]" numFmtId="0">
      <sharedItems containsMixedTypes="1" containsNumber="1" minValue="-5.7142857142857224" maxValue="364570515631.49194"/>
    </cacheField>
    <cacheField name="2007 [YR2007]" numFmtId="0">
      <sharedItems containsMixedTypes="1" containsNumber="1" minValue="-3.9174175678960532" maxValue="432216737774.86053"/>
    </cacheField>
    <cacheField name="2008 [YR2008]" numFmtId="0">
      <sharedItems containsMixedTypes="1" containsNumber="1" minValue="-10.646130323626931" maxValue="510228634992.25824"/>
    </cacheField>
    <cacheField name="2009 [YR2009]" numFmtId="0">
      <sharedItems containsMixedTypes="1" containsNumber="1" minValue="-19.363824456041552" maxValue="539580085612.40143"/>
    </cacheField>
    <cacheField name="2010 [YR2010]" numFmtId="0">
      <sharedItems containsMixedTypes="1" containsNumber="1" minValue="-14.961225440161789" maxValue="755094157594.52649"/>
    </cacheField>
    <cacheField name="2011 [YR2011]" numFmtId="0">
      <sharedItems containsMixedTypes="1" containsNumber="1" minValue="-9.9891513647935852" maxValue="892969104529.57434"/>
    </cacheField>
    <cacheField name="2012 [YR2012]" numFmtId="0">
      <sharedItems containsMixedTypes="1" containsNumber="1" minValue="-8.0065597485845412" maxValue="917869913364.91638" count="538">
        <n v="14832255"/>
        <n v="1.6255455495190101"/>
        <n v="84.025917743031954"/>
        <n v="17.7"/>
        <n v="6.15"/>
        <n v="9.0500000000000007"/>
        <n v="369.58392368523869"/>
        <n v="206.5093945593573"/>
        <n v="14038383450.185966"/>
        <n v="7.2613227425049018"/>
        <n v="-4.3792203452135148"/>
        <n v="128.527211478834"/>
        <n v="4.9400000000000004"/>
        <n v="31.1"/>
        <n v="18.8"/>
        <n v="91.3"/>
        <n v="11706279515.573999"/>
        <n v="789.2447585059723"/>
        <n v="-5.1768455382876937"/>
        <n v="7771471795.0960331"/>
        <n v="-6.7057786862443152"/>
        <n v="523.9575368071836"/>
        <s v=".."/>
        <n v="29734"/>
        <n v="0.20003167246633399"/>
        <n v="3.9319806203255698"/>
        <n v="584475"/>
        <n v="21.78"/>
        <n v="25.23"/>
        <n v="40.21"/>
        <n v="3.93"/>
        <n v="12.66"/>
        <n v="16.3"/>
        <n v="6800000"/>
        <n v="19105115"/>
        <n v="37"/>
        <n v="3.1"/>
        <n v="79.863"/>
        <n v="11845484"/>
        <n v="1.4129081909465904"/>
        <n v="20.8"/>
        <n v="194"/>
        <n v="44"/>
        <n v="2.9665077899483254"/>
        <n v="405512"/>
        <n v="1.5079389533674501"/>
        <n v="76.9472485768501"/>
        <n v="9525.6737161908895"/>
        <n v="9092.2093550869031"/>
        <n v="16953505121.638922"/>
        <n v="0.94835466179161187"/>
        <n v="113.948738350176"/>
        <n v="60.273065042319303"/>
        <n v="76.161379999999994"/>
        <n v="67.054599999999994"/>
        <n v="78.986320597513995"/>
        <n v="10490035643.331699"/>
        <n v="25868.619531189459"/>
        <n v="19849"/>
        <n v="4.8149370024112299"/>
        <n v="17.206807717871701"/>
        <n v="70933"/>
        <n v="469740"/>
        <n v="23.777000000000001"/>
        <n v="96419"/>
        <n v="4.2531782774682177E-2"/>
        <n v="56"/>
        <n v="46"/>
        <n v="113.43684034011324"/>
        <n v="155257387"/>
        <n v="1.19988286442375"/>
        <n v="1192.7278712452946"/>
        <n v="213.65789828731303"/>
        <n v="278.59543971328077"/>
        <n v="133355749482.47754"/>
        <n v="6.5214350783733295"/>
        <n v="62.820239064947302"/>
        <n v="5"/>
        <n v="59.6"/>
        <n v="49.3"/>
        <n v="90.2"/>
        <n v="130553286312.43401"/>
        <n v="840.88292889042373"/>
        <n v="7.406256721547706"/>
        <n v="99673909514.169006"/>
        <n v="6.1252083612494346"/>
        <n v="641.99141464469585"/>
        <n v="600461"/>
        <n v="0.38815706492259"/>
        <n v="0.62160167588211201"/>
        <n v="961589"/>
        <n v="412200000"/>
        <n v="97180000"/>
        <n v="68.010000000000005"/>
        <n v="105590549"/>
        <n v="8.1327269155996501E-2"/>
        <n v="113"/>
        <n v="0.72782366226477835"/>
        <n v="248037853"/>
        <n v="1.3106100192240899"/>
        <n v="136.91872409015383"/>
        <n v="12"/>
        <n v="861.10616753322722"/>
        <n v="729.88053158160506"/>
        <n v="917869913364.91638"/>
        <n v="6.0300506530561506"/>
        <n v="114.21813097226401"/>
        <n v="14.52"/>
        <n v="96"/>
        <n v="92.9"/>
        <n v="99.1"/>
        <n v="809349896344.55603"/>
        <n v="3263.0096033953173"/>
        <n v="6.3445494707640364"/>
        <n v="359909238464.49744"/>
        <n v="4.9598807741428459"/>
        <n v="1451.0254548304667"/>
        <n v="2983000"/>
        <n v="15.386133908745"/>
        <n v="37982855"/>
        <n v="2663700000"/>
        <n v="281963665"/>
        <n v="41.67"/>
        <n v="1.9"/>
        <n v="2.4"/>
        <n v="48.512"/>
        <n v="120328123"/>
        <n v="-0.27633536370718587"/>
        <n v="15.1"/>
        <n v="975"/>
        <n v="3.9308516349720217"/>
        <n v="32780975"/>
        <n v="3.0061606475375702"/>
        <n v="75.476549548719845"/>
        <n v="18.899999999999999"/>
        <n v="8.8000000000000007"/>
        <n v="1374.1080611543739"/>
        <n v="1473.6901510708574"/>
        <n v="218000986222.63867"/>
        <n v="13.936430173753706"/>
        <n v="81.627846456910305"/>
        <n v="7.1"/>
        <n v="100"/>
        <n v="96.854600000000005"/>
        <n v="146710700923.24399"/>
        <n v="4475.4831399384548"/>
        <n v="5.7080916699386703"/>
        <n v="1871000"/>
        <n v="22.5"/>
        <n v="23.7"/>
        <n v="38.51"/>
        <n v="3.68"/>
        <n v="13.13"/>
        <n v="17.059999999999999"/>
        <n v="376500000"/>
        <n v="26756000"/>
        <n v="4.0999999999999996"/>
        <n v="7.6"/>
        <n v="30.825000000000003"/>
        <n v="10104736"/>
        <n v="2.7566816617032566"/>
        <n v="30.6"/>
        <n v="47"/>
        <n v="4"/>
        <n v="0.12202199599005215"/>
        <n v="385000"/>
        <n v="2.0998146839773399"/>
        <n v="1283.3333333333333"/>
        <n v="2514041557.4937592"/>
        <n v="2.4964899964899985"/>
        <n v="165.62572021202999"/>
        <n v="38.930100000000003"/>
        <n v="1943879067.6772299"/>
        <n v="5637.4223651305765"/>
        <n v="18059"/>
        <n v="5.3359216645688203"/>
        <n v="6.8372128754705397"/>
        <n v="23140"/>
        <n v="4700000"/>
        <n v="560547"/>
        <n v="57.697000000000003"/>
        <n v="222133"/>
        <n v="0.13604708786320965"/>
        <n v="108"/>
        <n v="30"/>
        <n v="87.002670981999145"/>
        <n v="2808339"/>
        <n v="1.76980891849007"/>
        <n v="1.807679780632869"/>
        <n v="27.4"/>
        <n v="0.38"/>
        <n v="7.65"/>
        <n v="1404.1762764395608"/>
        <n v="1597.3855008245087"/>
        <n v="12292770631.229982"/>
        <n v="12.31981972729055"/>
        <n v="-7.0895878174748459"/>
        <n v="120.694593639728"/>
        <n v="16.399999999999999"/>
        <n v="89.762559999999993"/>
        <n v="69.854600000000005"/>
        <n v="98.561349759655997"/>
        <n v="8996554296.3537102"/>
        <n v="3203.5143536281448"/>
        <n v="26.093433382139636"/>
        <n v="3713961012.4172626"/>
        <n v="23.881452209079271"/>
        <n v="1322.476030285967"/>
        <n v="110165"/>
        <n v="3.9394110604602099"/>
        <n v="6.3188632582914801"/>
        <n v="176706"/>
        <n v="22.42"/>
        <n v="26.19"/>
        <n v="41.66"/>
        <n v="3.15"/>
        <n v="11.95"/>
        <n v="16.32"/>
        <n v="0"/>
        <n v="3375205"/>
        <n v="3.95"/>
        <n v="30.528000000000006"/>
        <n v="857330"/>
        <n v="-1.2437928038371857"/>
        <n v="35.4"/>
        <n v="101"/>
        <n v="54"/>
        <n v="19.228447847642325"/>
        <n v="177392252"/>
        <n v="2.1208473687180698"/>
        <n v="230.11655770029057"/>
        <n v="483.43797450634986"/>
        <n v="451.69954773447489"/>
        <n v="224646134571.40009"/>
        <n v="3.5070334200968887"/>
        <n v="-8.0065597485845412"/>
        <n v="67.063609376754599"/>
        <n v="9.9600000000000009"/>
        <n v="93.6"/>
        <n v="90.5"/>
        <n v="99.8"/>
        <n v="216250568331.172"/>
        <n v="1219.0530640040129"/>
        <n v="3.4974171573771855"/>
        <n v="126091149409.46469"/>
        <n v="1.3255077602310337"/>
        <n v="710.80415287509118"/>
        <n v="56.7643432617188"/>
        <n v="43.071887969970703"/>
        <n v="69.858215332031307"/>
        <n v="1516809"/>
        <n v="0.84662204747127001"/>
        <n v="3.2718862291841302"/>
        <n v="5861915"/>
        <n v="314000000"/>
        <n v="120151237"/>
        <n v="62.572000000000003"/>
        <n v="110997880"/>
        <n v="1.4502762320439067"/>
        <n v="228"/>
        <n v="1.2852872514409479"/>
        <n v="96017322"/>
        <n v="1.5915730657323299"/>
        <n v="322.02207465539794"/>
        <n v="25.23319"/>
        <n v="13.11"/>
        <n v="5.92"/>
        <n v="443.15972486714435"/>
        <n v="672.38909245979596"/>
        <n v="250092093547.53156"/>
        <n v="6.6838102368912189"/>
        <n v="-1.949761052103623"/>
        <n v="105.45109853949801"/>
        <n v="36.235100000000003"/>
        <n v="87.5"/>
        <n v="81.5"/>
        <n v="93.714188024756794"/>
        <n v="264583487159.14001"/>
        <n v="2755.5807811338459"/>
        <n v="5.3077768072983957"/>
        <n v="149996287928.43842"/>
        <n v="3.644993897856267"/>
        <n v="1562.1794568321579"/>
        <n v="13629513"/>
        <n v="3.6121196238145199"/>
        <n v="3493164"/>
        <n v="21.18"/>
        <n v="33.4"/>
        <n v="49.64"/>
        <n v="2.4500000000000002"/>
        <n v="9.4499999999999993"/>
        <n v="13.8"/>
        <n v="1619700000"/>
        <n v="101978345"/>
        <n v="37.61"/>
        <n v="5.1432900000000004"/>
        <n v="55.19"/>
        <n v="52991960"/>
        <n v="1.967346019388114"/>
        <n v="42"/>
        <n v="834"/>
        <n v="8.6859327320126685"/>
        <n v="67164130"/>
        <n v="0.38961438527122599"/>
        <n v="131.46495331676095"/>
        <n v="12.6"/>
        <n v="0.06"/>
        <n v="6.65"/>
        <n v="1884.2987469650836"/>
        <n v="2464.6786908428653"/>
        <n v="397471809439.85638"/>
        <n v="7.3229010426987315"/>
        <n v="-1.9800309283413728"/>
        <n v="127.29205469353801"/>
        <n v="26.46"/>
        <n v="99.754599999999996"/>
        <n v="278241061599.46802"/>
        <n v="4142.7032792573655"/>
        <n v="4.3251346284848751"/>
        <n v="168003058982.16901"/>
        <n v="3.9194596936470418"/>
        <n v="2501.3807069661889"/>
        <n v="4519000"/>
        <n v="6.7664893798534198"/>
        <n v="9.5485511784300208"/>
        <n v="6377000"/>
        <n v="21.75"/>
        <n v="30.43"/>
        <n v="46.32"/>
        <n v="2.76"/>
        <n v="10.44"/>
        <n v="14.84"/>
        <n v="1169000000"/>
        <n v="85012000"/>
        <n v="1.23"/>
        <n v="53.317999999999998"/>
        <n v="35810571"/>
        <n v="-1.997362636923536"/>
        <n v="16"/>
        <n v="1307"/>
        <n v="19.45979200504793"/>
        <n v="1148958"/>
        <n v="2.5176820602426999"/>
        <n v="77.266845998655015"/>
        <n v="1295000000"/>
        <n v="6.3538611925708608"/>
        <n v="55.739759053447301"/>
        <n v="0.91469999999999996"/>
        <n v="41.562559999999998"/>
        <n v="26.7546"/>
        <n v="78.297907215937698"/>
        <n v="600"/>
        <n v="0.26927419832583299"/>
        <n v="3000"/>
        <n v="621000"/>
        <n v="69.168000000000006"/>
        <n v="794711"/>
        <n v="1.5664812067065375"/>
        <n v="63"/>
        <n v="247498"/>
        <n v="2.2977303025589402"/>
        <n v="20.303363412633306"/>
        <n v="781702874.10605848"/>
        <n v="1.7547499265252497"/>
        <n v="59.080651292960503"/>
        <n v="10.598000000000001"/>
        <n v="27.076809999999998"/>
        <n v="17.7546"/>
        <n v="54.724964550907799"/>
        <n v="677909460.82216799"/>
        <n v="2739.050258273473"/>
        <n v="5.1951008320702243"/>
        <n v="481134584.81830788"/>
        <n v="2.8055588685880934"/>
        <n v="1943.9938295190582"/>
        <n v="310"/>
        <n v="0.125373086038291"/>
        <n v="1.96067329391496"/>
        <n v="4848"/>
        <n v="146084"/>
        <n v="74.8"/>
        <n v="185129"/>
        <n v="1.8899557071610291"/>
        <n v="122"/>
        <n v="32"/>
        <n v="129.29397409271994"/>
        <n v="29021940"/>
        <n v="1.5590929632142601"/>
        <n v="88.333404352457762"/>
        <n v="1.7"/>
        <n v="2799.0390029060773"/>
        <n v="4345.4710470767977"/>
        <n v="314442825692.82568"/>
        <n v="5.473454192295236"/>
        <n v="-4.3864175172020419"/>
        <n v="141.32969620615"/>
        <n v="65.8"/>
        <n v="238175480839.91"/>
        <n v="8206.7387927860782"/>
        <n v="4.0228990681711991"/>
        <n v="160458009715.26028"/>
        <n v="2.413662711310252"/>
        <n v="5528.851955288319"/>
        <n v="2920900"/>
        <n v="9.98942302420933"/>
        <n v="15.6939516299066"/>
        <n v="4588900"/>
        <n v="929200000"/>
        <n v="41324700"/>
        <n v="27.474000000000004"/>
        <n v="7973488"/>
        <n v="-1.2793235609874136"/>
        <n v="3.4"/>
        <n v="1920"/>
        <n v="66.15684547621558"/>
        <n v="52543841"/>
        <n v="0.79953228100954798"/>
        <n v="80.446820791548646"/>
        <n v="290.60627676610085"/>
        <n v="152.65347655113374"/>
        <n v="74690930782.389023"/>
        <n v="7.0640272472926098"/>
        <n v="1.0690999999999999"/>
        <n v="52.362560000000002"/>
        <n v="31.154599999999999"/>
        <n v="94.992079202612103"/>
        <n v="70329927369.231598"/>
        <n v="1338.4999275030464"/>
        <n v="63859"/>
        <n v="0.99290079483013105"/>
        <n v="524225"/>
        <n v="3729617"/>
        <n v="67.531000000000006"/>
        <n v="35483381"/>
        <n v="1.1893598752351298E-2"/>
        <n v="98"/>
        <n v="9.5158631436936633E-2"/>
        <n v="5312400"/>
        <n v="2.4524623538909802"/>
        <n v="7524.6458923512746"/>
        <n v="4716.0364430389282"/>
        <n v="8689.6694526014599"/>
        <n v="289935584540.28967"/>
        <n v="3.4143613005171289"/>
        <n v="8.6066803281516293"/>
        <n v="152.12518177484699"/>
        <n v="72"/>
        <n v="99"/>
        <n v="96.365982055664105"/>
        <n v="94.358909606933594"/>
        <n v="98.4625244140625"/>
        <n v="1432800"/>
        <n v="27.0173236708563"/>
        <n v="37.478805505439702"/>
        <n v="1987600"/>
        <n v="8067600"/>
        <n v="31"/>
        <n v="3375"/>
        <n v="635.30607634967248"/>
        <n v="88772900"/>
        <n v="1.0564445479775999"/>
        <n v="286.29954526397268"/>
        <n v="17.2"/>
        <n v="3.23"/>
        <n v="6.52"/>
        <n v="730.57188624005755"/>
        <n v="1272.5392546599244"/>
        <n v="155820001920.49164"/>
        <n v="5.2473671560486963"/>
        <n v="145.021872109481"/>
        <n v="39.49"/>
        <n v="97.654600000000002"/>
        <n v="118640634747.37"/>
        <n v="1336.451042461945"/>
        <n v="10.085621519499341"/>
        <n v="71091435070.339279"/>
        <n v="8.9287495876874772"/>
        <n v="800.82361926150077"/>
        <n v="4775368"/>
        <n v="10.5248175165519"/>
        <n v="9556089"/>
        <n v="30.05"/>
        <n v="45.7"/>
        <n v="2.59"/>
        <n v="10.76"/>
        <n v="15.27"/>
        <n v="131673724"/>
        <n v="13.86"/>
        <n v="4.5"/>
        <n v="5.9"/>
        <n v="68.331999999999994"/>
        <n v="60660298"/>
        <n v="0.12565033097390141"/>
        <n v="22.1"/>
        <n v="115"/>
        <n v="595"/>
        <n v="6.7024959193627778"/>
        <n v="6473050"/>
        <n v="1.65332954398466"/>
        <n v="28.046143847487002"/>
        <n v="23.2"/>
        <n v="29.95"/>
        <n v="7.25"/>
        <n v="9359185244.2459698"/>
        <n v="8.0242110320175328"/>
        <n v="-0.80670867223059317"/>
        <n v="64.702256017197001"/>
        <n v="10.747676189122"/>
        <n v="70"/>
        <n v="54.754600000000003"/>
        <n v="97.913596619808004"/>
        <n v="6667829539.6061001"/>
        <n v="1030.0908442860939"/>
        <n v="11.210398026790514"/>
        <n v="3344038108.3319883"/>
        <n v="9.386839911688412"/>
        <n v="516.60934309668369"/>
        <n v="7578"/>
        <n v="0.114026440953097"/>
        <n v="6.7711663273810796"/>
        <n v="450000"/>
        <n v="20.77"/>
        <n v="30.84"/>
        <n v="45.86"/>
        <n v="3.01"/>
        <n v="11.13"/>
        <n v="15"/>
        <n v="4300000"/>
        <n v="63.28"/>
        <n v="5.5"/>
        <n v="6.8"/>
        <n v="64.632000000000005"/>
        <n v="4183662"/>
        <n v="-5.8615661330839723E-2"/>
        <n v="28.6"/>
        <n v="134"/>
        <n v="6"/>
        <n v="0.92692007631641959"/>
      </sharedItems>
    </cacheField>
    <cacheField name="2013 [YR2013]" numFmtId="0">
      <sharedItems containsMixedTypes="1" containsNumber="1" minValue="-5.2348237606369832" maxValue="910478729099.03613" count="395">
        <n v="15078564"/>
        <n v="1.6469931349043401"/>
        <n v="85.421278042148202"/>
        <s v=".."/>
        <n v="15449630418.548637"/>
        <n v="7.4800036527279161"/>
        <n v="133.89023934916099"/>
        <n v="6.8"/>
        <n v="12544762099.4055"/>
        <n v="831.95999959979611"/>
        <n v="6.0998598026180417"/>
        <n v="8245520679.1968946"/>
        <n v="4.3667139693594379"/>
        <n v="546.83726376045456"/>
        <n v="32648"/>
        <n v="0.215709517349955"/>
        <n v="2.7812177055968101"/>
        <n v="420942"/>
        <n v="0"/>
        <n v="20264514"/>
        <n v="79.680999999999997"/>
        <n v="12014751"/>
        <n v="1.4188446980011431"/>
        <n v="179"/>
        <n v="31"/>
        <n v="2.0558986916791282"/>
        <n v="411499"/>
        <n v="1.46561237679693"/>
        <n v="78.083301707779881"/>
        <n v="16110693734.015345"/>
        <n v="-1.7519605465276129"/>
        <n v="112.214445742297"/>
        <n v="64.5"/>
        <n v="27557"/>
        <n v="6.5959921873503999"/>
        <n v="13.5751967523888"/>
        <n v="56715"/>
        <n v="468814"/>
        <n v="23.438999999999993"/>
        <n v="96451"/>
        <n v="3.3182973291463372E-2"/>
        <n v="56"/>
        <n v="49"/>
        <n v="119.07683858283981"/>
        <n v="157157394"/>
        <n v="1.21635117232582"/>
        <n v="1207.3242221710072"/>
        <n v="149990451022.28983"/>
        <n v="6.013596067470246"/>
        <n v="74.429646082739197"/>
        <n v="6.63"/>
        <n v="146320520626.716"/>
        <n v="931.04445742283053"/>
        <n v="5.7754042249521973"/>
        <n v="105430480695.42535"/>
        <n v="4.4965970155679429"/>
        <n v="670.85918143581171"/>
        <n v="59.7215385437012"/>
        <n v="56.225711822509801"/>
        <n v="63.164768218994098"/>
        <n v="1525325"/>
        <n v="0.97405751789128403"/>
        <n v="0.691176769786502"/>
        <n v="1082348"/>
        <n v="116553076"/>
        <n v="67.247"/>
        <n v="105683633"/>
        <n v="8.8116782790776296E-2"/>
        <n v="428.9"/>
        <n v="120"/>
        <n v="0.76356572825329494"/>
        <n v="251268276"/>
        <n v="1.29398294440884"/>
        <n v="138.70194140993723"/>
        <n v="11.4"/>
        <n v="910478729099.03613"/>
        <n v="5.5792111678260312"/>
        <n v="125.358142593048"/>
        <n v="14.94"/>
        <n v="805383271429.39197"/>
        <n v="3205.2724054563578"/>
        <n v="4.9307122314976795"/>
        <n v="377655327307.75659"/>
        <n v="3.5816736994745924"/>
        <n v="1502.9964519188113"/>
        <n v="3251800"/>
        <n v="1.3014194817373701"/>
        <n v="12.295669027005999"/>
        <n v="30722651"/>
        <n v="1771600000"/>
        <n v="313226914"/>
        <n v="1.8"/>
        <n v="2.2000000000000002"/>
        <n v="47.747999999999998"/>
        <n v="119975576"/>
        <n v="-0.2934180825367258"/>
        <n v="14.3"/>
        <n v="86.8"/>
        <n v="1029"/>
        <n v="4.0952245002071006"/>
        <n v="33781385"/>
        <n v="3.0061594511685299"/>
        <n v="77.779943359734759"/>
        <n v="232497236277.87308"/>
        <n v="6.5721602980641052"/>
        <n v="96.104774283795805"/>
        <n v="9.1999999999999993"/>
        <n v="156835487316.66501"/>
        <n v="4642.6600720090373"/>
        <n v="79.253730773925795"/>
        <n v="72.714920043945298"/>
        <n v="85.795501708984403"/>
        <n v="5.62709001969837"/>
        <n v="1900000"/>
        <n v="661000000"/>
        <n v="32450000"/>
        <n v="30.738"/>
        <n v="10383722"/>
        <n v="2.7235162812555704"/>
        <n v="47"/>
        <n v="9"/>
        <n v="0.26641891680876911"/>
        <n v="393000"/>
        <n v="2.0566277581476999"/>
        <n v="1310"/>
        <n v="2790659901.1155362"/>
        <n v="4.6997935501027257"/>
        <n v="181.19400735603099"/>
        <n v="44.1"/>
        <n v="1980491887.2677"/>
        <n v="5640.6432360925746"/>
        <n v="20351"/>
        <n v="5.89844734988682"/>
        <n v="6.53782501456425"/>
        <n v="22557"/>
        <n v="625161"/>
        <n v="56.584000000000003"/>
        <n v="222375"/>
        <n v="0.10888444028419177"/>
        <n v="108"/>
        <n v="30"/>
        <n v="85.443065013628157"/>
        <n v="2859174"/>
        <n v="1.79395665565325"/>
        <n v="1.8404014006539817"/>
        <n v="12545217934.421421"/>
        <n v="11.644580430002762"/>
        <n v="124.184126297563"/>
        <n v="20"/>
        <n v="9562717019.7235603"/>
        <n v="3344.5732997444579"/>
        <n v="14.238745768782792"/>
        <n v="4242782478.9270682"/>
        <n v="12.207625367871174"/>
        <n v="1483.9189496431725"/>
        <n v="139729"/>
        <n v="4.9216416767022197"/>
        <n v="6.1885692970909902"/>
        <n v="175698"/>
        <n v="3525678"/>
        <n v="29.634"/>
        <n v="847288"/>
        <n v="-1.1782248187081217"/>
        <n v="79"/>
        <n v="63"/>
        <n v="22.034335790686402"/>
        <n v="181192646"/>
        <n v="2.1197414184672301"/>
        <n v="235.0465001037775"/>
        <n v="231086513914.87189"/>
        <n v="4.3672494508114568"/>
        <n v="-5.2348237606369832"/>
        <n v="70.1303759844334"/>
        <n v="10.9"/>
        <n v="224837107218.746"/>
        <n v="1240.8732483477613"/>
        <n v="4.8324071349370001"/>
        <n v="132184387110.05174"/>
        <n v="2.6336178359431983"/>
        <n v="729.52401782383458"/>
        <n v="1628105"/>
        <n v="0.89386285999638304"/>
        <n v="3.4977321120176899"/>
        <n v="6370860"/>
        <n v="127737286"/>
        <n v="62.14"/>
        <n v="112593110"/>
        <n v="1.4269421749271392"/>
        <n v="178.3"/>
        <n v="233"/>
        <n v="1.2859241538975041"/>
        <n v="97571676"/>
        <n v="1.6058633692469599"/>
        <n v="327.23505382835293"/>
        <n v="271927428132.55371"/>
        <n v="7.0552722280621651"/>
        <n v="104.502321462578"/>
        <n v="37"/>
        <n v="291473429254.75299"/>
        <n v="2987.275008525558"/>
        <n v="10.77087150026756"/>
        <n v="166152195356.3819"/>
        <n v="9.0062492834684491"/>
        <n v="1702.8732329695956"/>
        <n v="17878268"/>
        <n v="18.170158144677199"/>
        <n v="3.2002445606864498"/>
        <n v="3148835"/>
        <n v="735000000"/>
        <n v="102823569"/>
        <n v="55.366999999999997"/>
        <n v="54022510"/>
        <n v="1.9260607625938679"/>
        <n v="42"/>
        <n v="793"/>
        <n v="8.127358599436171"/>
        <n v="67451422"/>
        <n v="0.42683394586426798"/>
        <n v="132.02728963181897"/>
        <n v="420166569029.48645"/>
        <n v="2.8094036721975897"/>
        <n v="140.051181828186"/>
        <n v="28.94"/>
        <n v="283717993335.82501"/>
        <n v="4206.2566647716485"/>
        <n v="-0.11616493699122543"/>
        <n v="167807898334.55905"/>
        <n v="-0.54159446674853484"/>
        <n v="2487.8333674649448"/>
        <n v="5192000"/>
        <n v="7.7480392551006396"/>
        <n v="9.0373893930834903"/>
        <n v="6056000"/>
        <n v="1706000000"/>
        <n v="93849000"/>
        <n v="52.057000000000002"/>
        <n v="35113187"/>
        <n v="-1.9666371229208275"/>
        <n v="13.9"/>
        <n v="1213"/>
        <n v="17.983312494138374"/>
        <n v="1180069"/>
        <n v="2.6717466670555101"/>
        <n v="79.359045057162078"/>
        <n v="1319000000"/>
        <n v="2.7573529411764781"/>
        <n v="57.375942179173599"/>
        <n v="1.1000000000000001"/>
        <n v="700"/>
        <n v="6.1789476192956203E-2"/>
        <n v="0.26481204082695498"/>
        <n v="3000"/>
        <n v="650000"/>
        <n v="68.515000000000001"/>
        <n v="808524"/>
        <n v="1.7231836626086516"/>
        <n v="1"/>
        <n v="0.84740807529051265"/>
        <n v="253165"/>
        <n v="2.2638948899561102"/>
        <n v="20.768252666119771"/>
        <n v="801787555.86112058"/>
        <n v="1.9691460803968823"/>
        <n v="50.341228739965899"/>
        <n v="11.3"/>
        <n v="698185460.79519296"/>
        <n v="2757.8277439424601"/>
        <n v="2.0103076976060805"/>
        <n v="490806870.41275537"/>
        <n v="-0.27315334054033258"/>
        <n v="1938.6837454338292"/>
        <n v="84.009468078613295"/>
        <n v="82.533798217773395"/>
        <n v="85.485023498535199"/>
        <n v="310"/>
        <n v="0.122644532625424"/>
        <n v="2.1747645027159801"/>
        <n v="5497"/>
        <n v="127244"/>
        <n v="74.492000000000004"/>
        <n v="188588"/>
        <n v="1.8511862075050716"/>
        <n v="122"/>
        <n v="11"/>
        <n v="43.449923962633065"/>
        <n v="29465372"/>
        <n v="1.5163647689044399"/>
        <n v="89.683068026175619"/>
        <n v="323342854422.54596"/>
        <n v="4.7134537155484963"/>
        <n v="144.715316654981"/>
        <n v="66.97"/>
        <n v="246202648774.30801"/>
        <n v="8355.6606301901775"/>
        <n v="4.3420039816856075"/>
        <n v="167425102886.03036"/>
        <n v="2.7717341914515998"/>
        <n v="5682.0970353277862"/>
        <n v="2938800"/>
        <n v="9.8893006065727107"/>
        <n v="15.263335269937601"/>
        <n v="4535800"/>
        <n v="924800000"/>
        <n v="43005000"/>
        <n v="26.715999999999994"/>
        <n v="7871969"/>
        <n v="-1.281381648542546"/>
        <n v="32"/>
        <n v="1986"/>
        <n v="67.401151426155408"/>
        <n v="52983829"/>
        <n v="0.83388659980079705"/>
        <n v="81.129155693023819"/>
        <n v="58652241646.007263"/>
        <n v="8.2448745393154326"/>
        <n v="12.828588014897299"/>
        <n v="1.6"/>
        <n v="92.785240173339801"/>
        <n v="90.700958251953097"/>
        <n v="95.047050476074205"/>
        <n v="95329"/>
        <n v="0.178991283692088"/>
        <n v="1.0041679702017801"/>
        <n v="534810"/>
        <n v="6832380"/>
        <n v="66.992999999999995"/>
        <n v="35495457"/>
        <n v="3.4027043712703618E-2"/>
        <n v="98"/>
        <n v="7"/>
        <n v="0.1321157819681171"/>
        <n v="5399200"/>
        <n v="1.62070839031011"/>
        <n v="7636.7751060820365"/>
        <n v="302245904259.57001"/>
        <n v="4.4432136469024073"/>
        <n v="155.92221129740801"/>
        <n v="81"/>
        <n v="96.540145874023395"/>
        <n v="94.637969970703097"/>
        <n v="98.530532836914105"/>
        <n v="1493400"/>
        <n v="27.595576059959999"/>
        <n v="36.346925210888898"/>
        <n v="1967000"/>
        <n v="8438100"/>
        <n v="3290"/>
        <n v="609.34953326418724"/>
        <n v="89708900"/>
        <n v="1.0488560522771599"/>
        <n v="289.31821846679782"/>
        <n v="171222025389.99905"/>
        <n v="5.4218829913071289"/>
        <n v="134.96500584267599"/>
        <n v="43.9"/>
        <n v="131218092488.13499"/>
        <n v="1462.7098592016512"/>
        <n v="4.4974480763403335"/>
        <n v="74288735449.352997"/>
        <n v="3.4071481016504777"/>
        <n v="828.10886600273773"/>
        <n v="5152576"/>
        <n v="5.6201908877723303"/>
        <n v="7.33567690473095"/>
        <n v="6725329"/>
        <n v="123735557"/>
        <n v="67.691000000000003"/>
        <n v="60724851"/>
        <n v="0.10636063244525019"/>
        <n v="115"/>
        <n v="732"/>
        <n v="8.1597255121844103"/>
        <n v="6579985"/>
        <n v="1.6385061772193801"/>
        <n v="28.509467071057191"/>
        <n v="11192471435.438274"/>
        <n v="8.4710976723592495"/>
        <n v="68.135864267495606"/>
        <n v="12.5"/>
        <n v="8247437418.2877302"/>
        <n v="1253.4127993130273"/>
        <n v="12.270283770671696"/>
        <n v="3754361073.6237249"/>
        <n v="10.445716876519697"/>
        <n v="570.57289243421144"/>
        <n v="9025"/>
        <n v="0.13331409080454801"/>
        <n v="10.365440142564101"/>
        <n v="701712"/>
        <n v="4612612"/>
        <n v="63.530999999999999"/>
        <n v="4180330"/>
        <n v="-7.9674877170263197E-2"/>
        <n v="134"/>
        <n v="1.0638322123834629"/>
      </sharedItems>
    </cacheField>
    <cacheField name="2014 [YR2014]" numFmtId="0">
      <sharedItems containsMixedTypes="1" containsNumber="1" minValue="-2.3399999999999892" maxValue="888538201025.34473" count="309">
        <n v="15328136"/>
        <n v="1.6415961259113401"/>
        <n v="86.835123498753688"/>
        <s v=".."/>
        <n v="16777820332.705883"/>
        <n v="7.0715253516474377"/>
        <n v="155.11150830041299"/>
        <n v="9"/>
        <n v="31900"/>
        <n v="2.8432783174230498"/>
        <n v="438100"/>
        <n v="23900000"/>
        <n v="79.486000000000004"/>
        <n v="12183722"/>
        <n v="1.3965653644819811"/>
        <n v="179"/>
        <n v="46"/>
        <n v="3.0010172143566578"/>
        <n v="417394"/>
        <n v="1.42240298587419"/>
        <n v="79.201897533206832"/>
        <n v="17104656669.297554"/>
        <n v="-2.3399999999999892"/>
        <n v="110.05706454318801"/>
        <n v="68.77"/>
        <n v="30259"/>
        <n v="7.14996278399357"/>
        <n v="11.4008577403386"/>
        <n v="48249"/>
        <n v="465767"/>
        <n v="23.113"/>
        <n v="96472"/>
        <n v="2.1770343694584117E-2"/>
        <n v="56"/>
        <n v="63"/>
        <n v="150.93652520160808"/>
        <n v="159077513"/>
        <n v="1.2143773848491499"/>
        <n v="1222.0750787431821"/>
        <n v="172886567164.17911"/>
        <n v="6.0610930537539076"/>
        <n v="75.924891634776998"/>
        <n v="9.6"/>
        <n v="1893171"/>
        <n v="1.1943349350780199"/>
        <n v="0.68541441224503497"/>
        <n v="1086468"/>
        <n v="120350497"/>
        <n v="66.484000000000009"/>
        <n v="105761094"/>
        <n v="7.326832365533037E-2"/>
        <n v="428.9"/>
        <n v="136"/>
        <n v="0.85492913130971571"/>
        <n v="254454778"/>
        <n v="1.2601933588140199"/>
        <n v="140.46091401381122"/>
        <n v="11.3"/>
        <n v="888538201025.34473"/>
        <n v="5.02466495739111"/>
        <n v="126.180596988093"/>
        <n v="17.14"/>
        <n v="3009185"/>
        <n v="1.1902845133154101"/>
        <n v="11.723149327675999"/>
        <n v="29637557"/>
        <n v="319000000"/>
        <n v="1.8"/>
        <n v="2.2999999999999998"/>
        <n v="46.997"/>
        <n v="119586112"/>
        <n v="-0.32514743602949836"/>
        <n v="14.2"/>
        <n v="81.3"/>
        <n v="1586"/>
        <n v="6.2329346395688425"/>
        <n v="34812326"/>
        <n v="3.0061608339124799"/>
        <n v="80.153633265794809"/>
        <n v="223508094682.67581"/>
        <n v="-2.1182680608771278"/>
        <n v="94.912786797320706"/>
        <n v="5.6018677225800504"/>
        <n v="1947700"/>
        <n v="33000000"/>
        <n v="30.638999999999996"/>
        <n v="10666149"/>
        <n v="2.6835694057435351"/>
        <n v="77"/>
        <n v="25"/>
        <n v="0.71813644397102339"/>
        <n v="401000"/>
        <n v="2.0151815437307898"/>
        <n v="1336.6666666666667"/>
        <n v="3061829144.6838369"/>
        <n v="6.4805858492173058"/>
        <n v="189.38311355853099"/>
        <n v="49.28"/>
        <n v="19842"/>
        <n v="6.1091326954365002"/>
        <n v="21478"/>
        <n v="665818"/>
        <n v="55.506"/>
        <n v="222579"/>
        <n v="9.1694878254172482E-2"/>
        <n v="91"/>
        <n v="31"/>
        <n v="86.733908761523708"/>
        <n v="2909871"/>
        <n v="1.7575978374928201"/>
        <n v="1.8730341924354386"/>
        <n v="21.6"/>
        <n v="12015944336.546377"/>
        <n v="7.823899143527143"/>
        <n v="105.060985661559"/>
        <n v="27"/>
        <n v="197247"/>
        <n v="6.8454908439082898"/>
        <n v="7.9241275553851098"/>
        <n v="228327"/>
        <n v="3027243"/>
        <n v="5.2"/>
        <n v="5.8"/>
        <n v="28.778000000000006"/>
        <n v="837403"/>
        <n v="-1.1735224373936131"/>
        <n v="26.4"/>
        <n v="79"/>
        <n v="83"/>
        <n v="28.523601218060868"/>
        <n v="185044286"/>
        <n v="2.1034372418058802"/>
        <n v="240.04291977999171"/>
        <n v="243631917866.47809"/>
        <n v="4.7383549441968569"/>
        <n v="73.3321910549828"/>
        <n v="13.8"/>
        <n v="2008684"/>
        <n v="1.08499554530889"/>
        <n v="2.6455661377058299"/>
        <n v="4897814"/>
        <n v="135762031"/>
        <n v="61.697000000000003"/>
        <n v="114166773"/>
        <n v="1.3879776640481567"/>
        <n v="178.3"/>
        <n v="342"/>
        <n v="1.8482062180509589"/>
        <n v="99138690"/>
        <n v="1.5932532484428199"/>
        <n v="332.49049200120737"/>
        <n v="284777093019.06512"/>
        <n v="6.1323430436888202"/>
        <n v="111.218723380687"/>
        <n v="39.69"/>
        <n v="23241748"/>
        <n v="23.219342263489398"/>
        <n v="3.09025402847268"/>
        <n v="3093236"/>
        <n v="111326045"/>
        <n v="55.512"/>
        <n v="55033870"/>
        <n v="1.8548002318552228"/>
        <n v="42"/>
        <n v="1084"/>
        <n v="10.934177161308064"/>
        <n v="67725979"/>
        <n v="0.40621786706108898"/>
        <n v="132.56469885885414"/>
        <n v="10.5"/>
        <n v="404823952117.93182"/>
        <n v="0.86566367876422134"/>
        <n v="144.438719549621"/>
        <n v="34.89"/>
        <n v="5517442"/>
        <n v="8.2076734125947297"/>
        <n v="8.4643684007306295"/>
        <n v="5690000"/>
        <n v="97096000"/>
        <n v="50.826000000000001"/>
        <n v="34422406"/>
        <n v="-1.9869068360056124"/>
        <n v="37"/>
        <n v="1581"/>
        <n v="23.344070079813836"/>
        <n v="1212107"/>
        <n v="2.6787256234444401"/>
        <n v="81.513584398117018"/>
        <n v="1417000000"/>
        <n v="7.0035778175313084"/>
        <n v="58.736297539392503"/>
        <n v="1.1399999999999999"/>
        <n v="800"/>
        <n v="0.26031746582682502"/>
        <n v="3000"/>
        <n v="676900"/>
        <n v="67.869"/>
        <n v="822645"/>
        <n v="1.7314395717572217"/>
        <n v="1"/>
        <n v="0.82500967323841867"/>
        <n v="258883"/>
        <n v="2.23347721161237"/>
        <n v="21.237325676784248"/>
        <n v="814954306.97103274"/>
        <n v="2.3043471016545283"/>
        <n v="60.414400253967301"/>
        <n v="18.8"/>
        <n v="4569"/>
        <n v="1.7688665549107401"/>
        <n v="2.2171807310076201"/>
        <n v="5727"/>
        <n v="156051"/>
        <n v="74.182999999999993"/>
        <n v="192047"/>
        <n v="1.8175392285989262"/>
        <n v="122"/>
        <n v="7"/>
        <n v="27.039241665153757"/>
        <n v="29901997"/>
        <n v="1.4709524105332501"/>
        <n v="91.012013392177749"/>
        <n v="0.6"/>
        <n v="338103822298.26758"/>
        <n v="5.9926093419592661"/>
        <n v="148.82984889042899"/>
        <n v="67.5"/>
        <n v="3061000"/>
        <n v="10.1398255777746"/>
        <n v="14.6091665348257"/>
        <n v="4410200"/>
        <n v="44928600"/>
        <n v="25.989999999999995"/>
        <n v="7771529"/>
        <n v="-1.284129421686554"/>
        <n v="1.6"/>
        <n v="32"/>
        <n v="2647"/>
        <n v="88.522515736992403"/>
        <n v="53437159"/>
        <n v="0.85196116019990997"/>
        <n v="81.823297298952653"/>
        <n v="64330038664.732689"/>
        <n v="8.4996636017044267"/>
        <n v="49.4717581826513"/>
        <n v="2.1"/>
        <n v="143600"/>
        <n v="0.98064448681227201"/>
        <n v="526792"/>
        <n v="26575713"/>
        <n v="66.448999999999998"/>
        <n v="35508458"/>
        <n v="3.6620516334316344E-2"/>
        <n v="98"/>
        <n v="26"/>
        <n v="0.48655281243525694"/>
        <n v="5469700"/>
        <n v="1.29729758758627"/>
        <n v="7736.4922206506362"/>
        <n v="307859758503.6698"/>
        <n v="2.9183894773562287"/>
        <n v="158.130119762151"/>
        <n v="82"/>
        <n v="1533000"/>
        <n v="27.7863269520846"/>
        <n v="35.522272381405998"/>
        <n v="1959800"/>
        <n v="8724200"/>
        <n v="0"/>
        <n v="4498"/>
        <n v="822.34857487613579"/>
        <n v="90730000"/>
        <n v="1.13180794177695"/>
        <n v="292.61134582513625"/>
        <n v="13.5"/>
        <n v="186204652922.26215"/>
        <n v="5.983654636978514"/>
        <n v="147.11088766419999"/>
        <n v="48.31"/>
        <n v="6000527"/>
        <n v="6.4836945782888602"/>
        <n v="6.01007311247134"/>
        <n v="5562200"/>
        <n v="136148124"/>
        <n v="67.049000000000007"/>
        <n v="60833558"/>
        <n v="0.17885562977196973"/>
        <n v="18.600000000000001"/>
        <n v="115"/>
        <n v="1076"/>
        <n v="11.859362945001653"/>
        <n v="6689300"/>
        <n v="1.64767691845082"/>
        <n v="28.983102253032929"/>
        <n v="11997062176.691822"/>
        <n v="7.5152701228370802"/>
        <n v="66.993332557790694"/>
        <n v="14.26"/>
        <n v="11287"/>
        <n v="0.16371974984979901"/>
        <n v="13.355713829423401"/>
        <n v="920756"/>
        <n v="4618586"/>
        <n v="62.448999999999998"/>
        <n v="4177401"/>
        <n v="-7.0090796650697007E-2"/>
        <n v="134"/>
        <n v="14"/>
        <n v="2.0928946227557441"/>
      </sharedItems>
    </cacheField>
    <cacheField name="2015 [YR2015]" numFmtId="0">
      <sharedItems containsMixedTypes="1" containsNumber="1" minValue="31" maxValue="428.9" count="16">
        <s v=".."/>
        <n v="179"/>
        <n v="56"/>
        <n v="428.9"/>
        <n v="79"/>
        <n v="77"/>
        <n v="91"/>
        <n v="178.3"/>
        <n v="42"/>
        <n v="37"/>
        <n v="63"/>
        <n v="122"/>
        <n v="32"/>
        <n v="31"/>
        <n v="59"/>
        <n v="13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9">
  <r>
    <x v="0"/>
    <s v="KHM"/>
    <x v="0"/>
    <s v="SP.POP.TOTL"/>
    <x v="0"/>
    <n v="11338733"/>
    <n v="11641509"/>
    <n v="11928306"/>
    <n v="12197905"/>
    <n v="12448881"/>
    <n v="12681984"/>
    <n v="12901217"/>
    <n v="13112334"/>
    <n v="13320058"/>
    <n v="13525360"/>
    <n v="13728700"/>
    <n v="13933660"/>
    <n v="14144337"/>
    <n v="14363586"/>
    <n v="14593099"/>
    <x v="0"/>
    <x v="0"/>
    <x v="0"/>
    <x v="0"/>
  </r>
  <r>
    <x v="0"/>
    <s v="KHM"/>
    <x v="1"/>
    <s v="SP.POP.GROW"/>
    <x v="1"/>
    <n v="2.8316590432458102"/>
    <n v="2.6352509413655598"/>
    <n v="2.43371579808045"/>
    <n v="2.23499846250207"/>
    <n v="2.03665236712955"/>
    <n v="1.85516642931481"/>
    <n v="1.7139244356671099"/>
    <n v="1.6231665963341999"/>
    <n v="1.5717705490717799"/>
    <n v="1.52954222964231"/>
    <n v="1.4922090368076599"/>
    <n v="1.4818963442231601"/>
    <n v="1.5006836405062101"/>
    <n v="1.53819219244247"/>
    <n v="1.5852491843818"/>
    <x v="1"/>
    <x v="1"/>
    <x v="1"/>
    <x v="0"/>
  </r>
  <r>
    <x v="0"/>
    <s v="KHM"/>
    <x v="2"/>
    <s v="EN.POP.DNST"/>
    <x v="2"/>
    <n v="64.234834579651036"/>
    <n v="65.950084976206668"/>
    <n v="67.574813052345348"/>
    <n v="69.102113075005661"/>
    <n v="70.523912304554727"/>
    <n v="71.844459551325627"/>
    <n v="73.086432132336284"/>
    <n v="74.282426920462271"/>
    <n v="75.459200090641289"/>
    <n v="76.622252435984592"/>
    <n v="77.774189893496484"/>
    <n v="78.935304781327901"/>
    <n v="80.12880693405846"/>
    <n v="81.370870156356219"/>
    <n v="82.67107976433266"/>
    <x v="2"/>
    <x v="2"/>
    <x v="2"/>
    <x v="0"/>
  </r>
  <r>
    <x v="0"/>
    <s v="KHM"/>
    <x v="3"/>
    <s v="SI.POV.NAHC"/>
    <x v="3"/>
    <s v=".."/>
    <s v=".."/>
    <s v=".."/>
    <s v=".."/>
    <s v=".."/>
    <s v=".."/>
    <n v="50.2"/>
    <s v=".."/>
    <s v=".."/>
    <n v="45"/>
    <s v=".."/>
    <n v="34"/>
    <n v="23.9"/>
    <n v="22.1"/>
    <n v="20.5"/>
    <x v="3"/>
    <x v="3"/>
    <x v="3"/>
    <x v="0"/>
  </r>
  <r>
    <x v="0"/>
    <s v="KHM"/>
    <x v="4"/>
    <s v="SI.POV.DDAY"/>
    <x v="3"/>
    <s v=".."/>
    <s v=".."/>
    <s v=".."/>
    <s v=".."/>
    <s v=".."/>
    <s v=".."/>
    <s v=".."/>
    <n v="31.95"/>
    <s v=".."/>
    <s v=".."/>
    <n v="29.4"/>
    <n v="19.5"/>
    <n v="11.72"/>
    <n v="9.9700000000000006"/>
    <n v="8.94"/>
    <x v="4"/>
    <x v="3"/>
    <x v="3"/>
    <x v="0"/>
  </r>
  <r>
    <x v="0"/>
    <s v="KHM"/>
    <x v="5"/>
    <s v="SI.DST.FRST.20"/>
    <x v="3"/>
    <s v=".."/>
    <s v=".."/>
    <s v=".."/>
    <s v=".."/>
    <s v=".."/>
    <s v=".."/>
    <s v=".."/>
    <n v="7.93"/>
    <s v=".."/>
    <s v=".."/>
    <n v="6.87"/>
    <n v="7.79"/>
    <n v="7.99"/>
    <n v="8.44"/>
    <n v="8.92"/>
    <x v="5"/>
    <x v="3"/>
    <x v="3"/>
    <x v="0"/>
  </r>
  <r>
    <x v="0"/>
    <s v="KHM"/>
    <x v="6"/>
    <s v="EG.USE.PCAP.KG.OE"/>
    <x v="4"/>
    <n v="265.89663942170614"/>
    <n v="294.82303368059934"/>
    <n v="288.09270989526931"/>
    <n v="279.75033417623763"/>
    <n v="275.53914283540826"/>
    <n v="314.97027594420558"/>
    <n v="318.94773958146737"/>
    <n v="258.47900152634912"/>
    <n v="257.95000292040771"/>
    <n v="253.549702189073"/>
    <n v="253.5940038022537"/>
    <n v="252.16102588982363"/>
    <n v="346.92492126000673"/>
    <n v="349.76947957146638"/>
    <n v="365.46171584253625"/>
    <x v="6"/>
    <x v="3"/>
    <x v="3"/>
    <x v="0"/>
  </r>
  <r>
    <x v="0"/>
    <s v="KHM"/>
    <x v="7"/>
    <s v="EG.USE.ELEC.KH.PC"/>
    <x v="5"/>
    <n v="24.164957407498704"/>
    <n v="26.542950746333659"/>
    <n v="30.096478074925308"/>
    <n v="32.628553837728695"/>
    <n v="36.388812777630378"/>
    <n v="50.149881911221463"/>
    <n v="51.312988534337499"/>
    <n v="55.520245289663912"/>
    <n v="66.516226881294358"/>
    <n v="80.441481779412896"/>
    <n v="100.22798954016039"/>
    <n v="114.18392583140395"/>
    <n v="127.47151032954037"/>
    <n v="143.76632687686765"/>
    <n v="164.52982330894898"/>
    <x v="7"/>
    <x v="3"/>
    <x v="3"/>
    <x v="0"/>
  </r>
  <r>
    <x v="0"/>
    <s v="KHM"/>
    <x v="8"/>
    <s v="NY.GDP.MKTP.CD"/>
    <x v="6"/>
    <n v="3443413388.6909003"/>
    <n v="3120425502.5825348"/>
    <n v="3517242477.2285037"/>
    <n v="3654031716.2688117"/>
    <n v="3979813387.8440361"/>
    <n v="4284028138.3456731"/>
    <n v="4658246906.6599646"/>
    <n v="5337833255.956975"/>
    <n v="6293046162.1258392"/>
    <n v="7274595706.6715412"/>
    <n v="8639235842.180748"/>
    <n v="10351914093.17234"/>
    <n v="10401851850.610821"/>
    <n v="11242275198.978273"/>
    <n v="12829541141.012688"/>
    <x v="8"/>
    <x v="4"/>
    <x v="4"/>
    <x v="0"/>
  </r>
  <r>
    <x v="0"/>
    <s v="KHM"/>
    <x v="9"/>
    <s v="NY.GDP.MKTP.KD.ZG"/>
    <x v="7"/>
    <n v="5.6197929246071254"/>
    <n v="5.0090327498864866"/>
    <n v="11.909757926383804"/>
    <n v="8.7667854387869539"/>
    <n v="8.0386316292739224"/>
    <n v="6.6878808478308258"/>
    <n v="8.5058987890987794"/>
    <n v="10.340528726883335"/>
    <n v="13.250085557088113"/>
    <n v="10.771087162684736"/>
    <n v="10.212571807809255"/>
    <n v="6.6915774747107832"/>
    <n v="8.6696959270597063E-2"/>
    <n v="5.9630785753869588"/>
    <n v="7.0695699458918"/>
    <x v="9"/>
    <x v="5"/>
    <x v="5"/>
    <x v="0"/>
  </r>
  <r>
    <x v="0"/>
    <s v="KHM"/>
    <x v="10"/>
    <s v="GC.BAL.CASH.GD.ZS"/>
    <x v="3"/>
    <s v=".."/>
    <s v=".."/>
    <s v=".."/>
    <s v=".."/>
    <s v=".."/>
    <n v="-3.3848883270448682"/>
    <n v="-4.4195966612520472"/>
    <n v="-2.1573917971471177"/>
    <n v="4.0352649897542732E-2"/>
    <n v="-1.7133068347405296"/>
    <n v="-0.80451899417992145"/>
    <n v="-0.30805405553132537"/>
    <n v="-4.5376844249884769"/>
    <n v="-3.527310855618758"/>
    <n v="-4.5640024090089888"/>
    <x v="10"/>
    <x v="3"/>
    <x v="3"/>
    <x v="0"/>
  </r>
  <r>
    <x v="0"/>
    <s v="KHM"/>
    <x v="11"/>
    <s v="IT.CEL.SETS.P2"/>
    <x v="8"/>
    <n v="0.29445527967021301"/>
    <n v="0.52497438669264995"/>
    <n v="0.74509632441609497"/>
    <n v="1.06805512387392"/>
    <n v="1.79159317883236"/>
    <n v="2.98992803400587"/>
    <n v="3.8532069094364001"/>
    <n v="6.5516367075998803"/>
    <n v="7.9512300597824703"/>
    <n v="12.7011666644781"/>
    <n v="18.791473634654299"/>
    <n v="30.3934186663652"/>
    <n v="44.314905906827697"/>
    <n v="56.740711110968803"/>
    <n v="94.188210185746001"/>
    <x v="11"/>
    <x v="6"/>
    <x v="6"/>
    <x v="0"/>
  </r>
  <r>
    <x v="0"/>
    <s v="KHM"/>
    <x v="12"/>
    <s v="IT.NET.USER.P2"/>
    <x v="3"/>
    <n v="5.8449106400836797E-3"/>
    <n v="1.6324986068665E-2"/>
    <n v="3.1969577749813301E-2"/>
    <n v="4.7022640068884999E-2"/>
    <n v="7.6956055552729594E-2"/>
    <n v="0.22698323766620401"/>
    <n v="0.26057019757400202"/>
    <n v="0.30043664436010098"/>
    <n v="0.31732178108965597"/>
    <n v="0.468356720063827"/>
    <n v="0.49"/>
    <n v="0.51"/>
    <n v="0.53"/>
    <n v="1.26"/>
    <n v="3.1"/>
    <x v="12"/>
    <x v="7"/>
    <x v="7"/>
    <x v="0"/>
  </r>
  <r>
    <x v="0"/>
    <s v="KHM"/>
    <x v="13"/>
    <s v="EG.ELC.ACCS.ZS"/>
    <x v="3"/>
    <s v=".."/>
    <s v=".."/>
    <s v=".."/>
    <n v="16.600000000000001"/>
    <s v=".."/>
    <s v=".."/>
    <s v=".."/>
    <s v=".."/>
    <s v=".."/>
    <s v=".."/>
    <s v=".."/>
    <s v=".."/>
    <s v=".."/>
    <n v="31.1"/>
    <s v=".."/>
    <x v="13"/>
    <x v="3"/>
    <x v="3"/>
    <x v="0"/>
  </r>
  <r>
    <x v="0"/>
    <s v="KHM"/>
    <x v="14"/>
    <s v="EG.ELC.ACCS.RU.ZS"/>
    <x v="3"/>
    <s v=".."/>
    <s v=".."/>
    <s v=".."/>
    <n v="9"/>
    <s v=".."/>
    <s v=".."/>
    <s v=".."/>
    <s v=".."/>
    <s v=".."/>
    <s v=".."/>
    <s v=".."/>
    <s v=".."/>
    <s v=".."/>
    <n v="18.8"/>
    <s v=".."/>
    <x v="14"/>
    <x v="3"/>
    <x v="3"/>
    <x v="0"/>
  </r>
  <r>
    <x v="0"/>
    <s v="KHM"/>
    <x v="15"/>
    <s v="EG.ELC.ACCS.UR.ZS"/>
    <x v="3"/>
    <s v=".."/>
    <s v=".."/>
    <s v=".."/>
    <n v="49.890993220703798"/>
    <s v=".."/>
    <s v=".."/>
    <s v=".."/>
    <s v=".."/>
    <s v=".."/>
    <s v=".."/>
    <s v=".."/>
    <s v=".."/>
    <s v=".."/>
    <n v="80.877319067326098"/>
    <s v=".."/>
    <x v="15"/>
    <x v="3"/>
    <x v="3"/>
    <x v="0"/>
  </r>
  <r>
    <x v="0"/>
    <s v="KHM"/>
    <x v="16"/>
    <s v="NY.ADJ.NNTY.CD"/>
    <x v="9"/>
    <n v="2919629123.1525602"/>
    <n v="2628843033.78234"/>
    <n v="3053377762.7486601"/>
    <n v="3190525726.2609501"/>
    <n v="3456733563.0922298"/>
    <n v="3680651684.8366299"/>
    <n v="3978408943.9938502"/>
    <n v="4537220293.8706999"/>
    <n v="5433197412.8184204"/>
    <n v="6260595291.3063803"/>
    <n v="7433336131.7793198"/>
    <n v="8823068987.38661"/>
    <n v="8784490386.9917793"/>
    <n v="9361296697.6781101"/>
    <n v="10738764597.826"/>
    <x v="16"/>
    <x v="8"/>
    <x v="3"/>
    <x v="0"/>
  </r>
  <r>
    <x v="0"/>
    <s v="KHM"/>
    <x v="17"/>
    <s v="NY.ADJ.NNTY.PC.CD"/>
    <x v="10"/>
    <n v="257.4916547688847"/>
    <n v="225.81634681400325"/>
    <n v="255.97748437612685"/>
    <n v="261.56341816573831"/>
    <n v="277.67423940290132"/>
    <n v="290.22680401084165"/>
    <n v="308.37470170402145"/>
    <n v="346.02690061667892"/>
    <n v="407.89592754163834"/>
    <n v="462.87827394659962"/>
    <n v="541.44501167476312"/>
    <n v="633.21977049724262"/>
    <n v="621.06059739610134"/>
    <n v="651.73813124926539"/>
    <n v="735.87965091074898"/>
    <x v="17"/>
    <x v="9"/>
    <x v="3"/>
    <x v="0"/>
  </r>
  <r>
    <x v="0"/>
    <s v="KHM"/>
    <x v="18"/>
    <s v="NY.ADJ.NNTY.KD.ZG"/>
    <x v="11"/>
    <n v="8.3076097359469117"/>
    <n v="2.625373854035189"/>
    <n v="15.015300919033507"/>
    <n v="9.7870154951212669"/>
    <n v="7.5910511607176971"/>
    <n v="7.1267164777155472"/>
    <n v="8.0580841728431665"/>
    <n v="9.2674559031063524"/>
    <n v="14.494957113963025"/>
    <n v="10.070818561451929"/>
    <n v="11.456286208457556"/>
    <n v="17.639501664786849"/>
    <n v="-6.4937031340329838"/>
    <n v="4.6474274598003831"/>
    <n v="6.8154406148118767"/>
    <x v="18"/>
    <x v="10"/>
    <x v="3"/>
    <x v="0"/>
  </r>
  <r>
    <x v="0"/>
    <s v="KHM"/>
    <x v="19"/>
    <s v="NY.ADJ.NNTY.KD"/>
    <x v="12"/>
    <n v="2690826747.3275137"/>
    <n v="2761471009.2092357"/>
    <n v="3176114191.033874"/>
    <n v="3486960979.0531049"/>
    <n v="3751657970.927289"/>
    <n v="4019027997.7288928"/>
    <n v="4342884656.7160206"/>
    <n v="4745359577.1999502"/>
    <n v="5433197412.8184204"/>
    <n v="5980364866.3488646"/>
    <n v="6665492581.7478304"/>
    <n v="7841252256.671483"/>
    <n v="7332064613.1325741"/>
    <n v="7672816997.3336039"/>
    <n v="8195753283.2700672"/>
    <x v="19"/>
    <x v="11"/>
    <x v="3"/>
    <x v="0"/>
  </r>
  <r>
    <x v="0"/>
    <s v="KHM"/>
    <x v="20"/>
    <s v="NY.ADJ.NNTY.PC.KD.ZG"/>
    <x v="13"/>
    <n v="5.2837226471761767"/>
    <n v="-4.373890394397506E-2"/>
    <n v="12.249942346099843"/>
    <n v="7.3604947450031801"/>
    <n v="5.421958881972941"/>
    <n v="5.1576587190001106"/>
    <n v="6.2218312079124445"/>
    <n v="7.5081796760139099"/>
    <n v="12.709428066601447"/>
    <n v="8.4000490446107392"/>
    <n v="9.80547285849525"/>
    <n v="15.909059536787822"/>
    <n v="-7.8864602568893787"/>
    <n v="3.0500656433895159"/>
    <n v="5.1355005128617961"/>
    <x v="20"/>
    <x v="12"/>
    <x v="3"/>
    <x v="0"/>
  </r>
  <r>
    <x v="0"/>
    <s v="KHM"/>
    <x v="21"/>
    <s v="NY.ADJ.NNTY.PC.KD"/>
    <x v="14"/>
    <n v="237.31282386907898"/>
    <n v="237.20902584100014"/>
    <n v="266.26699474626776"/>
    <n v="285.86556290224468"/>
    <n v="301.36507618052491"/>
    <n v="316.90845830817108"/>
    <n v="336.62596766770304"/>
    <n v="361.90045015631466"/>
    <n v="407.89592754163834"/>
    <n v="442.15938550610588"/>
    <n v="485.51520404319638"/>
    <n v="562.75610691458553"/>
    <n v="518.37457019954866"/>
    <n v="534.18533486927322"/>
    <n v="561.61842548111724"/>
    <x v="21"/>
    <x v="13"/>
    <x v="3"/>
    <x v="0"/>
  </r>
  <r>
    <x v="0"/>
    <s v="KHM"/>
    <x v="22"/>
    <s v="SE.ADT.LITR.ZS"/>
    <x v="3"/>
    <s v=".."/>
    <n v="67.335030000000003"/>
    <s v=".."/>
    <s v=".."/>
    <s v=".."/>
    <s v=".."/>
    <s v=".."/>
    <n v="73.609954833984403"/>
    <s v=".."/>
    <s v=".."/>
    <s v=".."/>
    <n v="77.586540222167997"/>
    <n v="73.9000244140625"/>
    <s v=".."/>
    <s v=".."/>
    <x v="22"/>
    <x v="3"/>
    <x v="3"/>
    <x v="0"/>
  </r>
  <r>
    <x v="0"/>
    <s v="KHM"/>
    <x v="23"/>
    <s v="SE.ADT.LITR.FE.ZS"/>
    <x v="3"/>
    <s v=".."/>
    <n v="56.9925"/>
    <s v=".."/>
    <s v=".."/>
    <s v=".."/>
    <s v=".."/>
    <s v=".."/>
    <n v="64.050987243652301"/>
    <s v=".."/>
    <s v=".."/>
    <s v=".."/>
    <n v="70.858200073242202"/>
    <n v="65.931251525878906"/>
    <s v=".."/>
    <s v=".."/>
    <x v="22"/>
    <x v="3"/>
    <x v="3"/>
    <x v="0"/>
  </r>
  <r>
    <x v="0"/>
    <s v="KHM"/>
    <x v="24"/>
    <s v="SE.ADT.LITR.MA.ZS"/>
    <x v="3"/>
    <s v=".."/>
    <n v="79.48218"/>
    <s v=".."/>
    <s v=".."/>
    <s v=".."/>
    <s v=".."/>
    <s v=".."/>
    <n v="84.680015563964801"/>
    <s v=".."/>
    <s v=".."/>
    <s v=".."/>
    <n v="85.082672119140597"/>
    <n v="82.752403259277301"/>
    <s v=".."/>
    <s v=".."/>
    <x v="22"/>
    <x v="3"/>
    <x v="3"/>
    <x v="0"/>
  </r>
  <r>
    <x v="0"/>
    <s v="KHM"/>
    <x v="25"/>
    <s v="IT.NET.BBND"/>
    <x v="3"/>
    <s v=".."/>
    <s v=".."/>
    <s v=".."/>
    <s v=".."/>
    <s v=".."/>
    <n v="50"/>
    <n v="419"/>
    <n v="780"/>
    <n v="1000"/>
    <n v="2900"/>
    <n v="8450"/>
    <n v="16594"/>
    <n v="30000"/>
    <n v="35666"/>
    <n v="22000"/>
    <x v="23"/>
    <x v="14"/>
    <x v="8"/>
    <x v="0"/>
  </r>
  <r>
    <x v="0"/>
    <s v="KHM"/>
    <x v="26"/>
    <s v="IT.NET.BBND.P2"/>
    <x v="3"/>
    <s v=".."/>
    <s v=".."/>
    <s v=".."/>
    <s v=".."/>
    <s v=".."/>
    <n v="3.9341158342182499E-4"/>
    <n v="3.23943131667266E-3"/>
    <n v="5.9318359047334998E-3"/>
    <n v="7.4870339545974303E-3"/>
    <n v="2.13942342096166E-2"/>
    <n v="6.1466668916807403E-2"/>
    <n v="0.119034314219888"/>
    <n v="0.21210069834154899"/>
    <n v="0.24828521626731101"/>
    <n v="0.15062445475659"/>
    <x v="24"/>
    <x v="15"/>
    <x v="3"/>
    <x v="0"/>
  </r>
  <r>
    <x v="0"/>
    <s v="KHM"/>
    <x v="27"/>
    <s v="IT.MLT.MAIN.P2"/>
    <x v="15"/>
    <n v="0.17588692411818299"/>
    <n v="0.20761926148097501"/>
    <n v="0.23162975158077001"/>
    <n v="0.25264113480376299"/>
    <n v="0.26854094251184202"/>
    <n v="0.27868489746435199"/>
    <n v="0.24260170712618401"/>
    <n v="0.24472625565938999"/>
    <n v="0.24685499651703199"/>
    <n v="0.18921355827870601"/>
    <n v="0.27299202577264697"/>
    <n v="0.30917072091582198"/>
    <n v="0.38319526167039902"/>
    <n v="2.4980976239983299"/>
    <n v="3.6286800464087601"/>
    <x v="25"/>
    <x v="16"/>
    <x v="9"/>
    <x v="0"/>
  </r>
  <r>
    <x v="0"/>
    <s v="KHM"/>
    <x v="28"/>
    <s v="IT.MLT.MAIN"/>
    <x v="16"/>
    <n v="20044"/>
    <n v="24261"/>
    <n v="27704"/>
    <n v="30880"/>
    <n v="33494"/>
    <n v="35419"/>
    <n v="31379"/>
    <n v="32180"/>
    <n v="32971"/>
    <n v="25648"/>
    <n v="37529"/>
    <n v="43100"/>
    <n v="54200"/>
    <n v="358850"/>
    <n v="530000"/>
    <x v="26"/>
    <x v="17"/>
    <x v="10"/>
    <x v="0"/>
  </r>
  <r>
    <x v="0"/>
    <s v="KHM"/>
    <x v="29"/>
    <s v="SI.DST.04TH.20"/>
    <x v="3"/>
    <s v=".."/>
    <s v=".."/>
    <s v=".."/>
    <s v=".."/>
    <s v=".."/>
    <s v=".."/>
    <s v=".."/>
    <n v="21.07"/>
    <s v=".."/>
    <s v=".."/>
    <n v="19.82"/>
    <n v="21.38"/>
    <n v="21.41"/>
    <n v="21"/>
    <n v="21.06"/>
    <x v="27"/>
    <x v="3"/>
    <x v="3"/>
    <x v="0"/>
  </r>
  <r>
    <x v="0"/>
    <s v="KHM"/>
    <x v="30"/>
    <s v="SI.DST.10TH.10"/>
    <x v="3"/>
    <s v=".."/>
    <s v=".."/>
    <s v=".."/>
    <s v=".."/>
    <s v=".."/>
    <s v=".."/>
    <s v=".."/>
    <n v="28.93"/>
    <s v=".."/>
    <s v=".."/>
    <n v="33.57"/>
    <n v="28.42"/>
    <n v="28.02"/>
    <n v="27.72"/>
    <n v="26.61"/>
    <x v="28"/>
    <x v="3"/>
    <x v="3"/>
    <x v="0"/>
  </r>
  <r>
    <x v="0"/>
    <s v="KHM"/>
    <x v="31"/>
    <s v="SI.DST.05TH.20"/>
    <x v="3"/>
    <s v=".."/>
    <s v=".."/>
    <s v=".."/>
    <s v=".."/>
    <s v=".."/>
    <s v=".."/>
    <s v=".."/>
    <n v="44.17"/>
    <s v=".."/>
    <s v=".."/>
    <n v="49.24"/>
    <n v="43.54"/>
    <n v="43.26"/>
    <n v="42.72"/>
    <n v="41.41"/>
    <x v="29"/>
    <x v="3"/>
    <x v="3"/>
    <x v="0"/>
  </r>
  <r>
    <x v="0"/>
    <s v="KHM"/>
    <x v="32"/>
    <s v="SI.DST.FRST.10"/>
    <x v="3"/>
    <s v=".."/>
    <s v=".."/>
    <s v=".."/>
    <s v=".."/>
    <s v=".."/>
    <s v=".."/>
    <s v=".."/>
    <n v="3.38"/>
    <s v=".."/>
    <s v=".."/>
    <n v="2.87"/>
    <n v="3.29"/>
    <n v="3.39"/>
    <n v="3.57"/>
    <n v="3.81"/>
    <x v="30"/>
    <x v="3"/>
    <x v="3"/>
    <x v="0"/>
  </r>
  <r>
    <x v="0"/>
    <s v="KHM"/>
    <x v="33"/>
    <s v="SI.DST.02ND.20"/>
    <x v="3"/>
    <s v=".."/>
    <s v=".."/>
    <s v=".."/>
    <s v=".."/>
    <s v=".."/>
    <s v=".."/>
    <s v=".."/>
    <n v="11.6"/>
    <s v=".."/>
    <s v=".."/>
    <n v="10.29"/>
    <n v="11.78"/>
    <n v="11.81"/>
    <n v="12.25"/>
    <n v="12.67"/>
    <x v="31"/>
    <x v="3"/>
    <x v="3"/>
    <x v="0"/>
  </r>
  <r>
    <x v="0"/>
    <s v="KHM"/>
    <x v="34"/>
    <s v="SI.DST.03RD.20"/>
    <x v="3"/>
    <s v=".."/>
    <s v=".."/>
    <s v=".."/>
    <s v=".."/>
    <s v=".."/>
    <s v=".."/>
    <s v=".."/>
    <n v="15.23"/>
    <s v=".."/>
    <s v=".."/>
    <n v="13.79"/>
    <n v="15.52"/>
    <n v="15.54"/>
    <n v="15.59"/>
    <n v="15.94"/>
    <x v="32"/>
    <x v="3"/>
    <x v="3"/>
    <x v="0"/>
  </r>
  <r>
    <x v="0"/>
    <s v="KHM"/>
    <x v="35"/>
    <s v="IE.PPI.TELE.CD"/>
    <x v="17"/>
    <n v="78000000"/>
    <n v="13800000"/>
    <n v="1100000"/>
    <n v="2400000"/>
    <n v="12000000"/>
    <n v="28370000"/>
    <n v="17000000"/>
    <n v="7500000"/>
    <n v="68800000"/>
    <n v="3100000"/>
    <n v="165800000"/>
    <n v="37000000"/>
    <n v="389580000"/>
    <n v="18250000"/>
    <n v="3900000"/>
    <x v="33"/>
    <x v="18"/>
    <x v="3"/>
    <x v="0"/>
  </r>
  <r>
    <x v="0"/>
    <s v="KHM"/>
    <x v="36"/>
    <s v="IT.CEL.SETS"/>
    <x v="18"/>
    <n v="33556"/>
    <n v="61345"/>
    <n v="89117"/>
    <n v="130547"/>
    <n v="223458"/>
    <n v="380000"/>
    <n v="498388"/>
    <n v="861500"/>
    <n v="1062000"/>
    <n v="1721650"/>
    <n v="2583318"/>
    <n v="4237000"/>
    <n v="6268000"/>
    <n v="8150764"/>
    <n v="13757000"/>
    <x v="34"/>
    <x v="19"/>
    <x v="11"/>
    <x v="0"/>
  </r>
  <r>
    <x v="0"/>
    <s v="KHM"/>
    <x v="37"/>
    <s v="SI.POV.2DAY"/>
    <x v="3"/>
    <s v=".."/>
    <s v=".."/>
    <s v=".."/>
    <s v=".."/>
    <s v=".."/>
    <s v=".."/>
    <s v=".."/>
    <n v="66.13"/>
    <s v=".."/>
    <s v=".."/>
    <n v="61.64"/>
    <n v="53.25"/>
    <n v="41.93"/>
    <n v="42.36"/>
    <n v="43.25"/>
    <x v="35"/>
    <x v="3"/>
    <x v="3"/>
    <x v="0"/>
  </r>
  <r>
    <x v="0"/>
    <s v="KHM"/>
    <x v="38"/>
    <s v="SI.POV.NAGP"/>
    <x v="3"/>
    <s v=".."/>
    <s v=".."/>
    <s v=".."/>
    <s v=".."/>
    <s v=".."/>
    <s v=".."/>
    <n v="14.7"/>
    <s v=".."/>
    <s v=".."/>
    <n v="13.2"/>
    <s v=".."/>
    <n v="8.6999999999999993"/>
    <n v="5.3"/>
    <n v="4.7"/>
    <n v="4.2"/>
    <x v="36"/>
    <x v="3"/>
    <x v="3"/>
    <x v="0"/>
  </r>
  <r>
    <x v="0"/>
    <s v="KHM"/>
    <x v="39"/>
    <s v="SI.POV.RUGP"/>
    <x v="3"/>
    <s v=".."/>
    <s v=".."/>
    <s v=".."/>
    <s v=".."/>
    <s v=".."/>
    <s v=".."/>
    <s v=".."/>
    <s v=".."/>
    <s v=".."/>
    <s v=".."/>
    <s v=".."/>
    <s v=".."/>
    <s v=".."/>
    <s v=".."/>
    <s v=".."/>
    <x v="22"/>
    <x v="3"/>
    <x v="3"/>
    <x v="0"/>
  </r>
  <r>
    <x v="0"/>
    <s v="KHM"/>
    <x v="40"/>
    <s v="SP.RUR.TOTL.ZS"/>
    <x v="19"/>
    <n v="81.94"/>
    <n v="81.644999999999996"/>
    <n v="81.53"/>
    <n v="81.414000000000001"/>
    <n v="81.296999999999997"/>
    <n v="81.180000000000007"/>
    <n v="81.063000000000002"/>
    <n v="80.944999999999993"/>
    <n v="80.825999999999993"/>
    <n v="80.706999999999994"/>
    <n v="80.587000000000003"/>
    <n v="80.466999999999999"/>
    <n v="80.334000000000003"/>
    <n v="80.19"/>
    <n v="80.033000000000001"/>
    <x v="37"/>
    <x v="20"/>
    <x v="12"/>
    <x v="0"/>
  </r>
  <r>
    <x v="0"/>
    <s v="KHM"/>
    <x v="41"/>
    <s v="SP.RUR.TOTL"/>
    <x v="20"/>
    <n v="9290958"/>
    <n v="9504710"/>
    <n v="9725148"/>
    <n v="9930802"/>
    <n v="10120567"/>
    <n v="10295235"/>
    <n v="10458114"/>
    <n v="10613779"/>
    <n v="10766070"/>
    <n v="10915912"/>
    <n v="11063547"/>
    <n v="11211998"/>
    <n v="11362712"/>
    <n v="11518160"/>
    <n v="11679295"/>
    <x v="38"/>
    <x v="21"/>
    <x v="13"/>
    <x v="0"/>
  </r>
  <r>
    <x v="0"/>
    <s v="KHM"/>
    <x v="42"/>
    <s v="SP.RUR.TOTL.ZG"/>
    <x v="21"/>
    <n v="2.3726244499875015"/>
    <n v="2.2745796071941475"/>
    <n v="2.2927642680521063"/>
    <n v="2.0926132255530825"/>
    <n v="1.8928449804574563"/>
    <n v="1.7111476876278637"/>
    <n v="1.5696969618275567"/>
    <n v="1.4774926180130088"/>
    <n v="1.4246459435716343"/>
    <n v="1.3822019184372893"/>
    <n v="1.3434108670791203"/>
    <n v="1.3328804998841843"/>
    <n v="1.3352662273108866"/>
    <n v="1.3587803093242381"/>
    <n v="1.389269570075621"/>
    <x v="39"/>
    <x v="22"/>
    <x v="14"/>
    <x v="0"/>
  </r>
  <r>
    <x v="0"/>
    <s v="KHM"/>
    <x v="43"/>
    <s v="SI.POV.RUHC"/>
    <x v="3"/>
    <s v=".."/>
    <s v=".."/>
    <s v=".."/>
    <s v=".."/>
    <s v=".."/>
    <s v=".."/>
    <n v="54.2"/>
    <s v=".."/>
    <s v=".."/>
    <n v="51.4"/>
    <s v=".."/>
    <n v="38.5"/>
    <n v="27.5"/>
    <n v="25.3"/>
    <n v="23.6"/>
    <x v="40"/>
    <x v="3"/>
    <x v="3"/>
    <x v="0"/>
  </r>
  <r>
    <x v="0"/>
    <s v="KHM"/>
    <x v="44"/>
    <s v="IC.ELC.TIME"/>
    <x v="3"/>
    <s v=".."/>
    <s v=".."/>
    <s v=".."/>
    <s v=".."/>
    <s v=".."/>
    <s v=".."/>
    <s v=".."/>
    <s v=".."/>
    <s v=".."/>
    <s v=".."/>
    <s v=".."/>
    <s v=".."/>
    <n v="194"/>
    <n v="194"/>
    <n v="194"/>
    <x v="41"/>
    <x v="23"/>
    <x v="15"/>
    <x v="1"/>
  </r>
  <r>
    <x v="0"/>
    <s v="KHM"/>
    <x v="45"/>
    <s v="IT.NET.SECR"/>
    <x v="3"/>
    <s v=".."/>
    <s v=".."/>
    <s v=".."/>
    <s v=".."/>
    <n v="2"/>
    <s v=".."/>
    <n v="1"/>
    <n v="2"/>
    <n v="1"/>
    <n v="2"/>
    <n v="7"/>
    <n v="12"/>
    <n v="22"/>
    <n v="24"/>
    <n v="36"/>
    <x v="42"/>
    <x v="24"/>
    <x v="16"/>
    <x v="0"/>
  </r>
  <r>
    <x v="0"/>
    <s v="KHM"/>
    <x v="46"/>
    <s v="IT.NET.SECR.P6"/>
    <x v="3"/>
    <s v=".."/>
    <s v=".."/>
    <s v=".."/>
    <s v=".."/>
    <n v="0.16065701005576324"/>
    <s v=".."/>
    <n v="7.7512067272413138E-2"/>
    <n v="0.15252814640017559"/>
    <n v="7.5074748173018471E-2"/>
    <n v="0.1478703709180384"/>
    <n v="0.5098807607420951"/>
    <n v="0.86122382776671746"/>
    <n v="1.5553928049084236"/>
    <n v="1.6708919346464037"/>
    <n v="2.4669194665231831"/>
    <x v="43"/>
    <x v="25"/>
    <x v="17"/>
    <x v="0"/>
  </r>
  <r>
    <x v="1"/>
    <s v="BRN"/>
    <x v="0"/>
    <s v="SP.POP.TOTL"/>
    <x v="22"/>
    <n v="309746"/>
    <n v="316873"/>
    <n v="323812"/>
    <n v="330554"/>
    <n v="337074"/>
    <n v="343383"/>
    <n v="349557"/>
    <n v="355700"/>
    <n v="361889"/>
    <n v="368150"/>
    <n v="374459"/>
    <n v="380786"/>
    <n v="387080"/>
    <n v="393302"/>
    <n v="399443"/>
    <x v="44"/>
    <x v="26"/>
    <x v="18"/>
    <x v="0"/>
  </r>
  <r>
    <x v="1"/>
    <s v="BRN"/>
    <x v="1"/>
    <s v="SP.POP.GROW"/>
    <x v="23"/>
    <n v="2.3839938570005601"/>
    <n v="2.27484559026106"/>
    <n v="2.1662037781911798"/>
    <n v="2.0606934279725002"/>
    <n v="1.95324560668466"/>
    <n v="1.8543951470538"/>
    <n v="1.7820196217401401"/>
    <n v="1.7421040449538401"/>
    <n v="1.72498560165676"/>
    <n v="1.71529288437488"/>
    <n v="1.69918538435108"/>
    <n v="1.6755219877253"/>
    <n v="1.63938524772522"/>
    <n v="1.5946374588802601"/>
    <n v="1.54933120773264"/>
    <x v="45"/>
    <x v="27"/>
    <x v="19"/>
    <x v="0"/>
  </r>
  <r>
    <x v="1"/>
    <s v="BRN"/>
    <x v="2"/>
    <s v="EN.POP.DNST"/>
    <x v="24"/>
    <n v="58.775332068311194"/>
    <n v="60.127703984819732"/>
    <n v="61.444402277039849"/>
    <n v="62.723719165085392"/>
    <n v="63.960910815939279"/>
    <n v="65.158064516129031"/>
    <n v="66.329601518026564"/>
    <n v="67.495256166982927"/>
    <n v="68.669639468690704"/>
    <n v="69.857685009487668"/>
    <n v="71.054838709677426"/>
    <n v="72.255407969639464"/>
    <n v="73.449715370018978"/>
    <n v="74.630360531309293"/>
    <n v="75.79563567362429"/>
    <x v="46"/>
    <x v="28"/>
    <x v="20"/>
    <x v="0"/>
  </r>
  <r>
    <x v="1"/>
    <s v="BRN"/>
    <x v="3"/>
    <s v="SI.POV.NAHC"/>
    <x v="3"/>
    <s v=".."/>
    <s v=".."/>
    <s v=".."/>
    <s v=".."/>
    <s v=".."/>
    <s v=".."/>
    <s v=".."/>
    <s v=".."/>
    <s v=".."/>
    <s v=".."/>
    <s v=".."/>
    <s v=".."/>
    <s v=".."/>
    <s v=".."/>
    <s v=".."/>
    <x v="22"/>
    <x v="3"/>
    <x v="3"/>
    <x v="0"/>
  </r>
  <r>
    <x v="1"/>
    <s v="BRN"/>
    <x v="4"/>
    <s v="SI.POV.DDAY"/>
    <x v="3"/>
    <s v=".."/>
    <s v=".."/>
    <s v=".."/>
    <s v=".."/>
    <s v=".."/>
    <s v=".."/>
    <s v=".."/>
    <s v=".."/>
    <s v=".."/>
    <s v=".."/>
    <s v=".."/>
    <s v=".."/>
    <s v=".."/>
    <s v=".."/>
    <s v=".."/>
    <x v="22"/>
    <x v="3"/>
    <x v="3"/>
    <x v="0"/>
  </r>
  <r>
    <x v="1"/>
    <s v="BRN"/>
    <x v="5"/>
    <s v="SI.DST.FRST.20"/>
    <x v="3"/>
    <s v=".."/>
    <s v=".."/>
    <s v=".."/>
    <s v=".."/>
    <s v=".."/>
    <s v=".."/>
    <s v=".."/>
    <s v=".."/>
    <s v=".."/>
    <s v=".."/>
    <s v=".."/>
    <s v=".."/>
    <s v=".."/>
    <s v=".."/>
    <s v=".."/>
    <x v="22"/>
    <x v="3"/>
    <x v="3"/>
    <x v="0"/>
  </r>
  <r>
    <x v="1"/>
    <s v="BRN"/>
    <x v="6"/>
    <s v="EG.USE.PCAP.KG.OE"/>
    <x v="25"/>
    <n v="7541.9989281540356"/>
    <n v="7341.2755267883349"/>
    <n v="7324.8798685657111"/>
    <n v="7213.6655433000351"/>
    <n v="6549.7398197428456"/>
    <n v="6282.7396813470668"/>
    <n v="7166.0272859648067"/>
    <n v="6454.0033736294627"/>
    <n v="6125.8811403496657"/>
    <n v="8560.4264566073616"/>
    <n v="8618.3961394972466"/>
    <n v="9300.8907890521186"/>
    <n v="7860.9228066549558"/>
    <n v="8238.793598812108"/>
    <n v="9695.713781440656"/>
    <x v="47"/>
    <x v="3"/>
    <x v="3"/>
    <x v="0"/>
  </r>
  <r>
    <x v="1"/>
    <s v="BRN"/>
    <x v="7"/>
    <s v="EG.USE.ELEC.KH.PC"/>
    <x v="26"/>
    <n v="7677.2581405409592"/>
    <n v="7810.7001858788853"/>
    <n v="7430.2372981853669"/>
    <n v="7605.4139414437577"/>
    <n v="7244.6999768596806"/>
    <n v="7446.4956040339794"/>
    <n v="8642.3673392322289"/>
    <n v="8687.0958673039077"/>
    <n v="8538.5297701781492"/>
    <n v="8480.239033002852"/>
    <n v="8625.7774549416627"/>
    <n v="8558.6129742164885"/>
    <n v="8768.2132892425343"/>
    <n v="8705.7782569119918"/>
    <n v="8657.0549490165049"/>
    <x v="48"/>
    <x v="3"/>
    <x v="3"/>
    <x v="0"/>
  </r>
  <r>
    <x v="1"/>
    <s v="BRN"/>
    <x v="8"/>
    <s v="NY.GDP.MKTP.CD"/>
    <x v="27"/>
    <n v="5197332974.1379318"/>
    <n v="4051147227.5334601"/>
    <n v="4599999999.999999"/>
    <n v="6001153306.2645025"/>
    <n v="5601090584.3612213"/>
    <n v="5843329107.5617113"/>
    <n v="6557333084.6056709"/>
    <n v="7872333215.0041418"/>
    <n v="9531402847.873106"/>
    <n v="11470703002.076908"/>
    <n v="12247694247.229778"/>
    <n v="14393099068.585943"/>
    <n v="10732366286.264265"/>
    <n v="12370616061.606161"/>
    <n v="16691533190.237701"/>
    <x v="49"/>
    <x v="29"/>
    <x v="21"/>
    <x v="0"/>
  </r>
  <r>
    <x v="1"/>
    <s v="BRN"/>
    <x v="9"/>
    <s v="NY.GDP.MKTP.KD.ZG"/>
    <x v="28"/>
    <n v="-1.4711717294099884"/>
    <n v="-0.55850869758015165"/>
    <n v="3.0521566883327438"/>
    <n v="2.8494217592344455"/>
    <n v="2.7440408161931913"/>
    <n v="3.872097249280543"/>
    <n v="2.9039551332156179"/>
    <n v="0.5043183843673944"/>
    <n v="0.3875069089607166"/>
    <n v="4.3977201592409187"/>
    <n v="0.15458146025166286"/>
    <n v="-1.9397145073959337"/>
    <n v="-1.7645357246167208"/>
    <n v="2.5989659114528934"/>
    <n v="3.4298184769881601"/>
    <x v="50"/>
    <x v="30"/>
    <x v="22"/>
    <x v="0"/>
  </r>
  <r>
    <x v="1"/>
    <s v="BRN"/>
    <x v="10"/>
    <s v="GC.BAL.CASH.GD.ZS"/>
    <x v="3"/>
    <s v=".."/>
    <s v=".."/>
    <s v=".."/>
    <s v=".."/>
    <s v=".."/>
    <s v=".."/>
    <s v=".."/>
    <s v=".."/>
    <s v=".."/>
    <s v=".."/>
    <s v=".."/>
    <s v=".."/>
    <s v=".."/>
    <s v=".."/>
    <s v=".."/>
    <x v="22"/>
    <x v="3"/>
    <x v="3"/>
    <x v="0"/>
  </r>
  <r>
    <x v="1"/>
    <s v="BRN"/>
    <x v="11"/>
    <s v="IT.CEL.SETS.P2"/>
    <x v="29"/>
    <n v="14.520625742165301"/>
    <n v="15.4876518690852"/>
    <n v="20.338920373126701"/>
    <n v="28.631619555094801"/>
    <n v="42.169889771581197"/>
    <n v="44.354473206372901"/>
    <n v="50.1528351557618"/>
    <n v="56.112994287646501"/>
    <n v="63.319875480880299"/>
    <n v="80.438327501954902"/>
    <n v="95.988359899328898"/>
    <n v="102.793692028957"/>
    <n v="104.68610547667301"/>
    <n v="108.62148593625599"/>
    <n v="109.015478017869"/>
    <x v="51"/>
    <x v="31"/>
    <x v="23"/>
    <x v="0"/>
  </r>
  <r>
    <x v="1"/>
    <s v="BRN"/>
    <x v="12"/>
    <s v="IT.NET.USER.P2"/>
    <x v="30"/>
    <n v="4.8310579050600504"/>
    <n v="6.28474284403468"/>
    <n v="7.67104120576494"/>
    <n v="8.9962845344872608"/>
    <n v="12.9177690823013"/>
    <n v="15.329879855734999"/>
    <n v="19.595003220734199"/>
    <n v="29.715604144786401"/>
    <n v="36.466391947578202"/>
    <n v="42.186349160930703"/>
    <n v="44.68"/>
    <n v="46"/>
    <n v="49"/>
    <n v="53"/>
    <n v="56"/>
    <x v="52"/>
    <x v="32"/>
    <x v="24"/>
    <x v="0"/>
  </r>
  <r>
    <x v="1"/>
    <s v="BRN"/>
    <x v="13"/>
    <s v="EG.ELC.ACCS.ZS"/>
    <x v="3"/>
    <s v=".."/>
    <s v=".."/>
    <s v=".."/>
    <n v="69.362740000000002"/>
    <s v=".."/>
    <s v=".."/>
    <s v=".."/>
    <s v=".."/>
    <s v=".."/>
    <s v=".."/>
    <s v=".."/>
    <s v=".."/>
    <s v=".."/>
    <n v="72.599999999999994"/>
    <s v=".."/>
    <x v="53"/>
    <x v="3"/>
    <x v="3"/>
    <x v="0"/>
  </r>
  <r>
    <x v="1"/>
    <s v="BRN"/>
    <x v="14"/>
    <s v="EG.ELC.ACCS.RU.ZS"/>
    <x v="3"/>
    <s v=".."/>
    <s v=".."/>
    <s v=".."/>
    <n v="61.150689999999997"/>
    <s v=".."/>
    <s v=".."/>
    <s v=".."/>
    <s v=".."/>
    <s v=".."/>
    <s v=".."/>
    <s v=".."/>
    <s v=".."/>
    <s v=".."/>
    <n v="64.3"/>
    <s v=".."/>
    <x v="54"/>
    <x v="3"/>
    <x v="3"/>
    <x v="0"/>
  </r>
  <r>
    <x v="1"/>
    <s v="BRN"/>
    <x v="15"/>
    <s v="EG.ELC.ACCS.UR.ZS"/>
    <x v="3"/>
    <s v=".."/>
    <s v=".."/>
    <s v=".."/>
    <n v="72.690302725535403"/>
    <s v=".."/>
    <s v=".."/>
    <s v=".."/>
    <s v=".."/>
    <s v=".."/>
    <s v=".."/>
    <s v=".."/>
    <s v=".."/>
    <s v=".."/>
    <n v="75.279271664219493"/>
    <s v=".."/>
    <x v="55"/>
    <x v="3"/>
    <x v="3"/>
    <x v="0"/>
  </r>
  <r>
    <x v="1"/>
    <s v="BRN"/>
    <x v="16"/>
    <s v="NY.ADJ.NNTY.CD"/>
    <x v="31"/>
    <n v="3465711553.526"/>
    <n v="2750326351.71593"/>
    <n v="3074544384.1666398"/>
    <n v="3379385155.5817499"/>
    <n v="3144280959.4446001"/>
    <n v="3532231137.8817301"/>
    <n v="3450941607.6627598"/>
    <n v="4282275288.6996498"/>
    <n v="4316935002.1904802"/>
    <n v="5528564432.2960196"/>
    <n v="6494839287.07763"/>
    <n v="6470827296.0015497"/>
    <n v="6617707895.0387802"/>
    <s v=".."/>
    <s v=".."/>
    <x v="56"/>
    <x v="3"/>
    <x v="3"/>
    <x v="0"/>
  </r>
  <r>
    <x v="1"/>
    <s v="BRN"/>
    <x v="17"/>
    <s v="NY.ADJ.NNTY.PC.CD"/>
    <x v="32"/>
    <n v="11188.882353689798"/>
    <n v="8679.5856753839234"/>
    <n v="9494.8438728850069"/>
    <n v="10223.398160608403"/>
    <n v="9328.1622416579157"/>
    <n v="10286.563801591023"/>
    <n v="9872.3287122350848"/>
    <n v="12039.008402304329"/>
    <n v="11928.892567031549"/>
    <n v="15017.151792193452"/>
    <n v="17344.593899672942"/>
    <n v="16993.34349477541"/>
    <n v="17096.486243254058"/>
    <s v=".."/>
    <s v=".."/>
    <x v="57"/>
    <x v="3"/>
    <x v="3"/>
    <x v="0"/>
  </r>
  <r>
    <x v="1"/>
    <s v="BRN"/>
    <x v="18"/>
    <s v="NY.ADJ.NNTY.KD.ZG"/>
    <x v="33"/>
    <n v="-10.135481238135043"/>
    <n v="-4.5414814214338861"/>
    <n v="5.3892597025337921"/>
    <n v="3.6894349079784803"/>
    <n v="2.265955757418169"/>
    <n v="7.6967717102716335"/>
    <n v="-5.1627693496470357"/>
    <n v="9.2270605092008537"/>
    <n v="-1.8296806903374261"/>
    <n v="19.207712227647164"/>
    <n v="13.356270502029417"/>
    <n v="11.006665229644483"/>
    <n v="8.2978308796587612"/>
    <s v=".."/>
    <s v=".."/>
    <x v="22"/>
    <x v="3"/>
    <x v="3"/>
    <x v="0"/>
  </r>
  <r>
    <x v="1"/>
    <s v="BRN"/>
    <x v="19"/>
    <s v="NY.ADJ.NNTY.KD"/>
    <x v="34"/>
    <n v="3694935638.2690077"/>
    <n v="3527130822.7230816"/>
    <n v="3717217062.807745"/>
    <n v="3854361366.7283063"/>
    <n v="3941699490.029388"/>
    <n v="4245083101.2818913"/>
    <n v="4025919252.0618639"/>
    <n v="4397393257.5011787"/>
    <n v="4316935002.1904802"/>
    <n v="5146119454.4658012"/>
    <n v="5833449089.1618137"/>
    <n v="6475517301.7475996"/>
    <n v="7012844776.0296574"/>
    <s v=".."/>
    <s v=".."/>
    <x v="22"/>
    <x v="3"/>
    <x v="3"/>
    <x v="0"/>
  </r>
  <r>
    <x v="1"/>
    <s v="BRN"/>
    <x v="20"/>
    <s v="NY.ADJ.NNTY.PC.KD.ZG"/>
    <x v="35"/>
    <n v="-12.252510653867049"/>
    <n v="-6.688502031929076"/>
    <n v="3.1308626293064918"/>
    <n v="1.5745787266901061"/>
    <n v="0.28783216574879589"/>
    <n v="5.7180513521871887"/>
    <n v="-6.8378182316184422"/>
    <n v="7.3406904425491177"/>
    <n v="-3.5085825254512457"/>
    <n v="17.180387804837721"/>
    <n v="11.446409314029381"/>
    <n v="9.1622193442706674"/>
    <n v="6.5368859908591048"/>
    <s v=".."/>
    <s v=".."/>
    <x v="22"/>
    <x v="3"/>
    <x v="3"/>
    <x v="0"/>
  </r>
  <r>
    <x v="1"/>
    <s v="BRN"/>
    <x v="21"/>
    <s v="NY.ADJ.NNTY.PC.KD"/>
    <x v="36"/>
    <n v="11928.921239560827"/>
    <n v="11131.055100065583"/>
    <n v="11479.55314444105"/>
    <n v="11660.307746172506"/>
    <n v="11693.869862491287"/>
    <n v="12362.531346286483"/>
    <n v="11517.20392400056"/>
    <n v="12362.646211698562"/>
    <n v="11928.892567031549"/>
    <n v="13978.322570870028"/>
    <n v="15578.338587567167"/>
    <n v="17005.660139153224"/>
    <n v="18117.30075444264"/>
    <s v=".."/>
    <s v=".."/>
    <x v="22"/>
    <x v="3"/>
    <x v="3"/>
    <x v="0"/>
  </r>
  <r>
    <x v="1"/>
    <s v="BRN"/>
    <x v="22"/>
    <s v="SE.ADT.LITR.ZS"/>
    <x v="3"/>
    <s v=".."/>
    <s v=".."/>
    <s v=".."/>
    <s v=".."/>
    <n v="92.671127319335895"/>
    <s v=".."/>
    <s v=".."/>
    <s v=".."/>
    <s v=".."/>
    <s v=".."/>
    <s v=".."/>
    <s v=".."/>
    <s v=".."/>
    <s v=".."/>
    <n v="96.085556030273395"/>
    <x v="22"/>
    <x v="3"/>
    <x v="3"/>
    <x v="0"/>
  </r>
  <r>
    <x v="1"/>
    <s v="BRN"/>
    <x v="23"/>
    <s v="SE.ADT.LITR.FE.ZS"/>
    <x v="3"/>
    <s v=".."/>
    <s v=".."/>
    <s v=".."/>
    <s v=".."/>
    <n v="90.161544799804702"/>
    <s v=".."/>
    <s v=".."/>
    <s v=".."/>
    <s v=".."/>
    <s v=".."/>
    <s v=".."/>
    <s v=".."/>
    <s v=".."/>
    <s v=".."/>
    <n v="94.652481079101605"/>
    <x v="22"/>
    <x v="3"/>
    <x v="3"/>
    <x v="0"/>
  </r>
  <r>
    <x v="1"/>
    <s v="BRN"/>
    <x v="24"/>
    <s v="SE.ADT.LITR.MA.ZS"/>
    <x v="3"/>
    <s v=".."/>
    <s v=".."/>
    <s v=".."/>
    <s v=".."/>
    <n v="95.150421142578097"/>
    <s v=".."/>
    <s v=".."/>
    <s v=".."/>
    <s v=".."/>
    <s v=".."/>
    <s v=".."/>
    <s v=".."/>
    <s v=".."/>
    <s v=".."/>
    <n v="97.428161621093807"/>
    <x v="22"/>
    <x v="3"/>
    <x v="3"/>
    <x v="0"/>
  </r>
  <r>
    <x v="1"/>
    <s v="BRN"/>
    <x v="25"/>
    <s v="IT.NET.BBND"/>
    <x v="3"/>
    <s v=".."/>
    <s v=".."/>
    <s v=".."/>
    <s v=".."/>
    <n v="1896"/>
    <n v="2757"/>
    <n v="3838"/>
    <n v="6262"/>
    <n v="8126"/>
    <n v="8964"/>
    <n v="11617"/>
    <n v="16891"/>
    <n v="20029"/>
    <n v="21699"/>
    <n v="23185"/>
    <x v="58"/>
    <x v="33"/>
    <x v="25"/>
    <x v="0"/>
  </r>
  <r>
    <x v="1"/>
    <s v="BRN"/>
    <x v="26"/>
    <s v="IT.NET.BBND.P2"/>
    <x v="3"/>
    <s v=".."/>
    <s v=".."/>
    <s v=".."/>
    <s v=".."/>
    <n v="0.55910401811780097"/>
    <n v="0.79588460972208996"/>
    <n v="1.08525685071922"/>
    <n v="1.7356020144291699"/>
    <n v="2.2092628087489601"/>
    <n v="2.3923330050680902"/>
    <n v="3.0455641778523499"/>
    <s v=".."/>
    <n v="5.0783468559837699"/>
    <n v="5.4170442545479096"/>
    <n v="5.7033986696579699"/>
    <x v="59"/>
    <x v="34"/>
    <x v="26"/>
    <x v="0"/>
  </r>
  <r>
    <x v="1"/>
    <s v="BRN"/>
    <x v="27"/>
    <s v="IT.MLT.MAIN.P2"/>
    <x v="37"/>
    <n v="24.778318447002899"/>
    <n v="24.507745559779799"/>
    <n v="24.371573585289401"/>
    <n v="24.2615302545803"/>
    <n v="26.079725402077202"/>
    <n v="23.463729081687099"/>
    <n v="23.1656246730515"/>
    <n v="23.032342286659802"/>
    <n v="22.807661460245001"/>
    <n v="21.397555891827299"/>
    <n v="20.8562290268456"/>
    <n v="20.820221794405899"/>
    <n v="20.4231744421907"/>
    <n v="19.946875569502399"/>
    <n v="19.640010626992598"/>
    <x v="60"/>
    <x v="35"/>
    <x v="27"/>
    <x v="0"/>
  </r>
  <r>
    <x v="1"/>
    <s v="BRN"/>
    <x v="28"/>
    <s v="IT.MLT.MAIN"/>
    <x v="38"/>
    <n v="76789"/>
    <n v="77742"/>
    <n v="79086"/>
    <n v="80500"/>
    <n v="88440"/>
    <n v="81280"/>
    <n v="81925"/>
    <n v="83100"/>
    <n v="83890"/>
    <n v="80176"/>
    <n v="79554"/>
    <n v="80786"/>
    <n v="80549"/>
    <n v="79901"/>
    <n v="79839"/>
    <x v="61"/>
    <x v="36"/>
    <x v="28"/>
    <x v="0"/>
  </r>
  <r>
    <x v="1"/>
    <s v="BRN"/>
    <x v="29"/>
    <s v="SI.DST.04TH.20"/>
    <x v="3"/>
    <s v=".."/>
    <s v=".."/>
    <s v=".."/>
    <s v=".."/>
    <s v=".."/>
    <s v=".."/>
    <s v=".."/>
    <s v=".."/>
    <s v=".."/>
    <s v=".."/>
    <s v=".."/>
    <s v=".."/>
    <s v=".."/>
    <s v=".."/>
    <s v=".."/>
    <x v="22"/>
    <x v="3"/>
    <x v="3"/>
    <x v="0"/>
  </r>
  <r>
    <x v="1"/>
    <s v="BRN"/>
    <x v="30"/>
    <s v="SI.DST.10TH.10"/>
    <x v="3"/>
    <s v=".."/>
    <s v=".."/>
    <s v=".."/>
    <s v=".."/>
    <s v=".."/>
    <s v=".."/>
    <s v=".."/>
    <s v=".."/>
    <s v=".."/>
    <s v=".."/>
    <s v=".."/>
    <s v=".."/>
    <s v=".."/>
    <s v=".."/>
    <s v=".."/>
    <x v="22"/>
    <x v="3"/>
    <x v="3"/>
    <x v="0"/>
  </r>
  <r>
    <x v="1"/>
    <s v="BRN"/>
    <x v="31"/>
    <s v="SI.DST.05TH.20"/>
    <x v="3"/>
    <s v=".."/>
    <s v=".."/>
    <s v=".."/>
    <s v=".."/>
    <s v=".."/>
    <s v=".."/>
    <s v=".."/>
    <s v=".."/>
    <s v=".."/>
    <s v=".."/>
    <s v=".."/>
    <s v=".."/>
    <s v=".."/>
    <s v=".."/>
    <s v=".."/>
    <x v="22"/>
    <x v="3"/>
    <x v="3"/>
    <x v="0"/>
  </r>
  <r>
    <x v="1"/>
    <s v="BRN"/>
    <x v="32"/>
    <s v="SI.DST.FRST.10"/>
    <x v="3"/>
    <s v=".."/>
    <s v=".."/>
    <s v=".."/>
    <s v=".."/>
    <s v=".."/>
    <s v=".."/>
    <s v=".."/>
    <s v=".."/>
    <s v=".."/>
    <s v=".."/>
    <s v=".."/>
    <s v=".."/>
    <s v=".."/>
    <s v=".."/>
    <s v=".."/>
    <x v="22"/>
    <x v="3"/>
    <x v="3"/>
    <x v="0"/>
  </r>
  <r>
    <x v="1"/>
    <s v="BRN"/>
    <x v="33"/>
    <s v="SI.DST.02ND.20"/>
    <x v="3"/>
    <s v=".."/>
    <s v=".."/>
    <s v=".."/>
    <s v=".."/>
    <s v=".."/>
    <s v=".."/>
    <s v=".."/>
    <s v=".."/>
    <s v=".."/>
    <s v=".."/>
    <s v=".."/>
    <s v=".."/>
    <s v=".."/>
    <s v=".."/>
    <s v=".."/>
    <x v="22"/>
    <x v="3"/>
    <x v="3"/>
    <x v="0"/>
  </r>
  <r>
    <x v="1"/>
    <s v="BRN"/>
    <x v="34"/>
    <s v="SI.DST.03RD.20"/>
    <x v="3"/>
    <s v=".."/>
    <s v=".."/>
    <s v=".."/>
    <s v=".."/>
    <s v=".."/>
    <s v=".."/>
    <s v=".."/>
    <s v=".."/>
    <s v=".."/>
    <s v=".."/>
    <s v=".."/>
    <s v=".."/>
    <s v=".."/>
    <s v=".."/>
    <s v=".."/>
    <x v="22"/>
    <x v="3"/>
    <x v="3"/>
    <x v="0"/>
  </r>
  <r>
    <x v="1"/>
    <s v="BRN"/>
    <x v="35"/>
    <s v="IE.PPI.TELE.CD"/>
    <x v="3"/>
    <s v=".."/>
    <s v=".."/>
    <s v=".."/>
    <s v=".."/>
    <s v=".."/>
    <s v=".."/>
    <s v=".."/>
    <s v=".."/>
    <s v=".."/>
    <s v=".."/>
    <s v=".."/>
    <s v=".."/>
    <s v=".."/>
    <s v=".."/>
    <s v=".."/>
    <x v="22"/>
    <x v="3"/>
    <x v="3"/>
    <x v="0"/>
  </r>
  <r>
    <x v="1"/>
    <s v="BRN"/>
    <x v="36"/>
    <s v="IT.CEL.SETS"/>
    <x v="39"/>
    <n v="45000"/>
    <n v="49129"/>
    <n v="66000"/>
    <n v="95000"/>
    <n v="143004"/>
    <n v="153647"/>
    <n v="177365"/>
    <n v="202454"/>
    <n v="232900"/>
    <n v="301400"/>
    <n v="366138"/>
    <n v="398857"/>
    <n v="412882"/>
    <n v="435104"/>
    <n v="443161"/>
    <x v="62"/>
    <x v="37"/>
    <x v="29"/>
    <x v="0"/>
  </r>
  <r>
    <x v="1"/>
    <s v="BRN"/>
    <x v="37"/>
    <s v="SI.POV.2DAY"/>
    <x v="3"/>
    <s v=".."/>
    <s v=".."/>
    <s v=".."/>
    <s v=".."/>
    <s v=".."/>
    <s v=".."/>
    <s v=".."/>
    <s v=".."/>
    <s v=".."/>
    <s v=".."/>
    <s v=".."/>
    <s v=".."/>
    <s v=".."/>
    <s v=".."/>
    <s v=".."/>
    <x v="22"/>
    <x v="3"/>
    <x v="3"/>
    <x v="0"/>
  </r>
  <r>
    <x v="1"/>
    <s v="BRN"/>
    <x v="38"/>
    <s v="SI.POV.NAGP"/>
    <x v="3"/>
    <s v=".."/>
    <s v=".."/>
    <s v=".."/>
    <s v=".."/>
    <s v=".."/>
    <s v=".."/>
    <s v=".."/>
    <s v=".."/>
    <s v=".."/>
    <s v=".."/>
    <s v=".."/>
    <s v=".."/>
    <s v=".."/>
    <s v=".."/>
    <s v=".."/>
    <x v="22"/>
    <x v="3"/>
    <x v="3"/>
    <x v="0"/>
  </r>
  <r>
    <x v="1"/>
    <s v="BRN"/>
    <x v="39"/>
    <s v="SI.POV.RUGP"/>
    <x v="3"/>
    <s v=".."/>
    <s v=".."/>
    <s v=".."/>
    <s v=".."/>
    <s v=".."/>
    <s v=".."/>
    <s v=".."/>
    <s v=".."/>
    <s v=".."/>
    <s v=".."/>
    <s v=".."/>
    <s v=".."/>
    <s v=".."/>
    <s v=".."/>
    <s v=".."/>
    <x v="22"/>
    <x v="3"/>
    <x v="3"/>
    <x v="0"/>
  </r>
  <r>
    <x v="1"/>
    <s v="BRN"/>
    <x v="40"/>
    <s v="SP.RUR.TOTL.ZS"/>
    <x v="40"/>
    <n v="30.334000000000003"/>
    <n v="29.83"/>
    <n v="29.331000000000003"/>
    <n v="28.835999999999999"/>
    <n v="28.347999999999999"/>
    <n v="27.864000000000004"/>
    <n v="27.394000000000005"/>
    <n v="26.938999999999993"/>
    <n v="26.497"/>
    <n v="26.069000000000003"/>
    <n v="25.655000000000001"/>
    <n v="25.254000000000005"/>
    <n v="24.866"/>
    <n v="24.489999999999995"/>
    <n v="24.128"/>
    <x v="63"/>
    <x v="38"/>
    <x v="30"/>
    <x v="0"/>
  </r>
  <r>
    <x v="1"/>
    <s v="BRN"/>
    <x v="41"/>
    <s v="SP.RUR.TOTL"/>
    <x v="41"/>
    <n v="93958"/>
    <n v="94523"/>
    <n v="94977"/>
    <n v="95319"/>
    <n v="95554"/>
    <n v="95680"/>
    <n v="95758"/>
    <n v="95822"/>
    <n v="95890"/>
    <n v="95973"/>
    <n v="96067"/>
    <n v="96164"/>
    <n v="96251"/>
    <n v="96320"/>
    <n v="96378"/>
    <x v="64"/>
    <x v="39"/>
    <x v="31"/>
    <x v="0"/>
  </r>
  <r>
    <x v="1"/>
    <s v="BRN"/>
    <x v="42"/>
    <s v="SP.RUR.TOTL.ZG"/>
    <x v="42"/>
    <n v="0.72314309543169542"/>
    <n v="0.59953172187567727"/>
    <n v="0.47915658957159729"/>
    <n v="0.35944041725789377"/>
    <n v="0.24623715113094827"/>
    <n v="0.13177574932605335"/>
    <n v="8.1488528208864139E-2"/>
    <n v="6.6812822195185806E-2"/>
    <n v="7.093974592275952E-2"/>
    <n v="8.652007440478722E-2"/>
    <n v="9.7896279428471539E-2"/>
    <n v="0.10092025556003033"/>
    <n v="9.0429546478900558E-2"/>
    <n v="7.1661883619937986E-2"/>
    <n v="6.0197824317308753E-2"/>
    <x v="65"/>
    <x v="40"/>
    <x v="32"/>
    <x v="0"/>
  </r>
  <r>
    <x v="1"/>
    <s v="BRN"/>
    <x v="43"/>
    <s v="SI.POV.RUHC"/>
    <x v="3"/>
    <s v=".."/>
    <s v=".."/>
    <s v=".."/>
    <s v=".."/>
    <s v=".."/>
    <s v=".."/>
    <s v=".."/>
    <s v=".."/>
    <s v=".."/>
    <s v=".."/>
    <s v=".."/>
    <s v=".."/>
    <s v=".."/>
    <s v=".."/>
    <s v=".."/>
    <x v="22"/>
    <x v="3"/>
    <x v="3"/>
    <x v="0"/>
  </r>
  <r>
    <x v="1"/>
    <s v="BRN"/>
    <x v="44"/>
    <s v="IC.ELC.TIME"/>
    <x v="3"/>
    <s v=".."/>
    <s v=".."/>
    <s v=".."/>
    <s v=".."/>
    <s v=".."/>
    <s v=".."/>
    <s v=".."/>
    <s v=".."/>
    <s v=".."/>
    <s v=".."/>
    <s v=".."/>
    <s v=".."/>
    <n v="79"/>
    <n v="79"/>
    <n v="56"/>
    <x v="66"/>
    <x v="41"/>
    <x v="33"/>
    <x v="2"/>
  </r>
  <r>
    <x v="1"/>
    <s v="BRN"/>
    <x v="45"/>
    <s v="IT.NET.SECR"/>
    <x v="3"/>
    <s v=".."/>
    <s v=".."/>
    <s v=".."/>
    <s v=".."/>
    <n v="3"/>
    <s v=".."/>
    <n v="3"/>
    <n v="5"/>
    <n v="5"/>
    <n v="7"/>
    <n v="11"/>
    <n v="12"/>
    <n v="17"/>
    <n v="26"/>
    <n v="46"/>
    <x v="67"/>
    <x v="42"/>
    <x v="34"/>
    <x v="0"/>
  </r>
  <r>
    <x v="1"/>
    <s v="BRN"/>
    <x v="46"/>
    <s v="IT.NET.SECR.P6"/>
    <x v="3"/>
    <s v=".."/>
    <s v=".."/>
    <s v=".."/>
    <s v=".."/>
    <n v="8.9001228216949393"/>
    <s v=".."/>
    <n v="8.5822913001313097"/>
    <n v="14.056789429294348"/>
    <n v="13.816391213880499"/>
    <n v="19.013988863235092"/>
    <n v="29.375712694847767"/>
    <n v="31.513763636268141"/>
    <n v="43.918569804691536"/>
    <n v="66.106961062999929"/>
    <n v="115.16036080241736"/>
    <x v="68"/>
    <x v="43"/>
    <x v="35"/>
    <x v="0"/>
  </r>
  <r>
    <x v="2"/>
    <s v="BGD"/>
    <x v="0"/>
    <s v="SP.POP.TOTL"/>
    <x v="43"/>
    <n v="123574107"/>
    <n v="126169583"/>
    <n v="128746273"/>
    <n v="131280739"/>
    <n v="133776064"/>
    <n v="136228456"/>
    <n v="138600174"/>
    <n v="140843786"/>
    <n v="142929979"/>
    <n v="144839238"/>
    <n v="146592687"/>
    <n v="148252473"/>
    <n v="149905836"/>
    <n v="151616777"/>
    <n v="153405612"/>
    <x v="69"/>
    <x v="44"/>
    <x v="36"/>
    <x v="0"/>
  </r>
  <r>
    <x v="2"/>
    <s v="BGD"/>
    <x v="1"/>
    <s v="SP.POP.GROW"/>
    <x v="44"/>
    <n v="2.1156906074860302"/>
    <n v="2.0785866083420501"/>
    <n v="2.0216692682448199"/>
    <n v="1.9494484403469401"/>
    <n v="1.8829161863750701"/>
    <n v="1.81660621207158"/>
    <n v="1.7260042226293499"/>
    <n v="1.6058033327015"/>
    <n v="1.4703477502659601"/>
    <n v="1.32695709100262"/>
    <n v="1.20334802641309"/>
    <n v="1.12588148502208"/>
    <n v="1.1090617952122299"/>
    <n v="1.1348796339684"/>
    <n v="1.17293390457173"/>
    <x v="70"/>
    <x v="45"/>
    <x v="37"/>
    <x v="0"/>
  </r>
  <r>
    <x v="2"/>
    <s v="BGD"/>
    <x v="2"/>
    <s v="EN.POP.DNST"/>
    <x v="45"/>
    <n v="949.32862410693713"/>
    <n v="969.2677498655604"/>
    <n v="989.0625566566797"/>
    <n v="1008.5329876315587"/>
    <n v="1027.7027272028886"/>
    <n v="1046.5426442344626"/>
    <n v="1064.7628024890528"/>
    <n v="1081.9988169317046"/>
    <n v="1098.0254974264424"/>
    <n v="1112.6929246370132"/>
    <n v="1126.1633786586772"/>
    <n v="1138.9142890066835"/>
    <n v="1151.6158561880618"/>
    <n v="1164.7597526311747"/>
    <n v="1178.5020511638627"/>
    <x v="71"/>
    <x v="46"/>
    <x v="38"/>
    <x v="0"/>
  </r>
  <r>
    <x v="2"/>
    <s v="BGD"/>
    <x v="3"/>
    <s v="SI.POV.NAHC"/>
    <x v="3"/>
    <s v=".."/>
    <s v=".."/>
    <s v=".."/>
    <n v="48.9"/>
    <s v=".."/>
    <s v=".."/>
    <s v=".."/>
    <s v=".."/>
    <n v="40"/>
    <s v=".."/>
    <s v=".."/>
    <s v=".."/>
    <s v=".."/>
    <n v="31.5"/>
    <s v=".."/>
    <x v="22"/>
    <x v="3"/>
    <x v="3"/>
    <x v="0"/>
  </r>
  <r>
    <x v="2"/>
    <s v="BGD"/>
    <x v="4"/>
    <s v="SI.POV.DDAY"/>
    <x v="3"/>
    <s v=".."/>
    <s v=".."/>
    <s v=".."/>
    <n v="59.97"/>
    <s v=".."/>
    <s v=".."/>
    <s v=".."/>
    <s v=".."/>
    <n v="51.58"/>
    <s v=".."/>
    <s v=".."/>
    <s v=".."/>
    <s v=".."/>
    <n v="43.65"/>
    <s v=".."/>
    <x v="22"/>
    <x v="3"/>
    <x v="3"/>
    <x v="0"/>
  </r>
  <r>
    <x v="2"/>
    <s v="BGD"/>
    <x v="5"/>
    <s v="SI.DST.FRST.20"/>
    <x v="3"/>
    <s v=".."/>
    <s v=".."/>
    <s v=".."/>
    <n v="8.7200000000000006"/>
    <s v=".."/>
    <s v=".."/>
    <s v=".."/>
    <s v=".."/>
    <n v="8.85"/>
    <s v=".."/>
    <s v=".."/>
    <s v=".."/>
    <s v=".."/>
    <n v="8.89"/>
    <s v=".."/>
    <x v="22"/>
    <x v="3"/>
    <x v="3"/>
    <x v="0"/>
  </r>
  <r>
    <x v="2"/>
    <s v="BGD"/>
    <x v="6"/>
    <s v="EG.USE.PCAP.KG.OE"/>
    <x v="46"/>
    <n v="135.18219476188486"/>
    <n v="138.02372636834349"/>
    <n v="137.05373824685392"/>
    <n v="139.0074975126397"/>
    <n v="149.15296805264057"/>
    <n v="149.90037030148827"/>
    <n v="155.20438668424759"/>
    <n v="155.74790072740589"/>
    <n v="159.20838412772733"/>
    <n v="167.75487316496378"/>
    <n v="173.49011414191489"/>
    <n v="180.0111422087374"/>
    <n v="187.80687764551075"/>
    <n v="201.72381714722772"/>
    <n v="206.59256585736901"/>
    <x v="72"/>
    <x v="3"/>
    <x v="3"/>
    <x v="0"/>
  </r>
  <r>
    <x v="2"/>
    <s v="BGD"/>
    <x v="7"/>
    <s v="EG.USE.ELEC.KH.PC"/>
    <x v="47"/>
    <n v="81.432917010680882"/>
    <n v="86.359958881690204"/>
    <n v="94.480404881312566"/>
    <n v="101.72093866717188"/>
    <n v="111.97070351838128"/>
    <n v="119.60056274879898"/>
    <n v="125.83678286002728"/>
    <n v="160.78806629069175"/>
    <n v="171.28666897796157"/>
    <n v="191.64696240669258"/>
    <n v="200.61710172486298"/>
    <n v="202.53287781580548"/>
    <n v="220.21157335061991"/>
    <n v="247.32091488793486"/>
    <n v="258.37385923013039"/>
    <x v="73"/>
    <x v="3"/>
    <x v="3"/>
    <x v="0"/>
  </r>
  <r>
    <x v="2"/>
    <s v="BGD"/>
    <x v="8"/>
    <s v="NY.GDP.MKTP.CD"/>
    <x v="48"/>
    <n v="48244308274.808563"/>
    <n v="49984559471.365639"/>
    <n v="51270569883.527458"/>
    <n v="53369787318.624527"/>
    <n v="53991289844.329132"/>
    <n v="54724081490.510185"/>
    <n v="60158929188.255615"/>
    <n v="65108544250.042473"/>
    <n v="69442943089.430893"/>
    <n v="71819083683.740326"/>
    <n v="79611888213.14798"/>
    <n v="91631278239.323715"/>
    <n v="102477791472.39047"/>
    <n v="115279077465.22643"/>
    <n v="128637938711.3856"/>
    <x v="74"/>
    <x v="47"/>
    <x v="39"/>
    <x v="0"/>
  </r>
  <r>
    <x v="2"/>
    <s v="BGD"/>
    <x v="9"/>
    <s v="NY.GDP.MKTP.KD.ZG"/>
    <x v="49"/>
    <n v="4.4898964973563125"/>
    <n v="5.1770268734525615"/>
    <n v="4.6701563682786542"/>
    <n v="5.2932947184604018"/>
    <n v="5.0772877759731188"/>
    <n v="3.8331239400560833"/>
    <n v="4.7395673991644571"/>
    <n v="5.2395329104526951"/>
    <n v="6.535944940523521"/>
    <n v="6.6718682650966201"/>
    <n v="7.0586362060701191"/>
    <n v="6.0137897592330631"/>
    <n v="5.0451247941773829"/>
    <n v="5.5718022739686575"/>
    <n v="6.4643838804751681"/>
    <x v="75"/>
    <x v="48"/>
    <x v="40"/>
    <x v="0"/>
  </r>
  <r>
    <x v="2"/>
    <s v="BGD"/>
    <x v="10"/>
    <s v="GC.BAL.CASH.GD.ZS"/>
    <x v="3"/>
    <s v=".."/>
    <s v=".."/>
    <s v=".."/>
    <s v=".."/>
    <n v="-0.57092748260605419"/>
    <n v="-0.15186470425772655"/>
    <n v="-0.10476079193799269"/>
    <n v="-0.63112206295950368"/>
    <n v="-0.97070674620633757"/>
    <n v="-1.2407973930307967"/>
    <n v="-1.1451289442318722"/>
    <n v="-0.82975773769322569"/>
    <n v="-1.443157746487663"/>
    <n v="-0.81367418283275783"/>
    <n v="-0.80580248186123871"/>
    <x v="22"/>
    <x v="3"/>
    <x v="3"/>
    <x v="0"/>
  </r>
  <r>
    <x v="2"/>
    <s v="BGD"/>
    <x v="11"/>
    <s v="IT.CEL.SETS.P2"/>
    <x v="50"/>
    <n v="2.0809103566628299E-2"/>
    <n v="5.8833439270131502E-2"/>
    <n v="0.114644642810112"/>
    <n v="0.21075171397230599"/>
    <n v="0.38595852313060203"/>
    <n v="0.784635571337573"/>
    <n v="0.98070218074972004"/>
    <n v="1.96945467532188"/>
    <n v="6.2877623795910997"/>
    <n v="13.2057392217126"/>
    <n v="23.467628229916699"/>
    <n v="30.168284081593399"/>
    <n v="34.353344512588698"/>
    <n v="44.945358815249399"/>
    <n v="55.192567230597"/>
    <x v="76"/>
    <x v="49"/>
    <x v="41"/>
    <x v="0"/>
  </r>
  <r>
    <x v="2"/>
    <s v="BGD"/>
    <x v="12"/>
    <s v="IT.NET.USER.P2"/>
    <x v="3"/>
    <n v="7.5104582943988005E-4"/>
    <n v="3.6848126246986699E-3"/>
    <n v="3.61704074704913E-2"/>
    <n v="7.1039423050768297E-2"/>
    <n v="0.12980797394751201"/>
    <n v="0.13992028850905"/>
    <n v="0.163877665498048"/>
    <n v="0.199036333744363"/>
    <n v="0.24163732563671"/>
    <n v="1"/>
    <n v="1.8"/>
    <n v="2.5"/>
    <n v="3.1"/>
    <n v="3.7"/>
    <n v="4.5"/>
    <x v="77"/>
    <x v="50"/>
    <x v="42"/>
    <x v="0"/>
  </r>
  <r>
    <x v="2"/>
    <s v="BGD"/>
    <x v="13"/>
    <s v="EG.ELC.ACCS.ZS"/>
    <x v="3"/>
    <s v=".."/>
    <s v=".."/>
    <s v=".."/>
    <n v="32"/>
    <s v=".."/>
    <s v=".."/>
    <s v=".."/>
    <s v=".."/>
    <s v=".."/>
    <s v=".."/>
    <s v=".."/>
    <s v=".."/>
    <s v=".."/>
    <n v="55.2"/>
    <s v=".."/>
    <x v="78"/>
    <x v="3"/>
    <x v="3"/>
    <x v="0"/>
  </r>
  <r>
    <x v="2"/>
    <s v="BGD"/>
    <x v="14"/>
    <s v="EG.ELC.ACCS.RU.ZS"/>
    <x v="3"/>
    <s v=".."/>
    <s v=".."/>
    <s v=".."/>
    <n v="20.5"/>
    <s v=".."/>
    <s v=".."/>
    <s v=".."/>
    <s v=".."/>
    <s v=".."/>
    <s v=".."/>
    <s v=".."/>
    <s v=".."/>
    <s v=".."/>
    <n v="42.5"/>
    <s v=".."/>
    <x v="79"/>
    <x v="3"/>
    <x v="3"/>
    <x v="0"/>
  </r>
  <r>
    <x v="2"/>
    <s v="BGD"/>
    <x v="15"/>
    <s v="EG.ELC.ACCS.UR.ZS"/>
    <x v="3"/>
    <s v=".."/>
    <s v=".."/>
    <s v=".."/>
    <n v="69.249470114455306"/>
    <s v=".."/>
    <s v=".."/>
    <s v=".."/>
    <s v=".."/>
    <s v=".."/>
    <s v=".."/>
    <s v=".."/>
    <s v=".."/>
    <s v=".."/>
    <n v="88.029504552950399"/>
    <s v=".."/>
    <x v="80"/>
    <x v="3"/>
    <x v="3"/>
    <x v="0"/>
  </r>
  <r>
    <x v="2"/>
    <s v="BGD"/>
    <x v="16"/>
    <s v="NY.ADJ.NNTY.CD"/>
    <x v="51"/>
    <n v="44967500564.208504"/>
    <n v="46665908456.183601"/>
    <n v="48006283231.459396"/>
    <n v="49637025362.773903"/>
    <n v="50075148909.520599"/>
    <n v="51432448501.574203"/>
    <n v="56256389071.527802"/>
    <n v="61084187225.3228"/>
    <n v="64531400966.7817"/>
    <n v="67188996863.5215"/>
    <n v="74712307491.428207"/>
    <n v="86312271324.4991"/>
    <n v="99478145058.784897"/>
    <n v="111491400993.276"/>
    <n v="124401338732.258"/>
    <x v="81"/>
    <x v="51"/>
    <x v="3"/>
    <x v="0"/>
  </r>
  <r>
    <x v="2"/>
    <s v="BGD"/>
    <x v="17"/>
    <s v="NY.ADJ.NNTY.PC.CD"/>
    <x v="52"/>
    <n v="363.89096110731759"/>
    <n v="369.86655061056672"/>
    <n v="372.87512960829082"/>
    <n v="378.09830856279615"/>
    <n v="374.32069244854296"/>
    <n v="377.54555848136607"/>
    <n v="405.88974348277372"/>
    <n v="433.70168439893257"/>
    <n v="451.48961343359395"/>
    <n v="463.88670495160642"/>
    <n v="509.65917209381809"/>
    <n v="582.19785193397149"/>
    <n v="663.60421790906719"/>
    <n v="735.35002655593973"/>
    <n v="810.93082000323432"/>
    <x v="82"/>
    <x v="52"/>
    <x v="3"/>
    <x v="0"/>
  </r>
  <r>
    <x v="2"/>
    <s v="BGD"/>
    <x v="18"/>
    <s v="NY.ADJ.NNTY.KD.ZG"/>
    <x v="53"/>
    <n v="5.9381965643558772"/>
    <n v="5.8546826919176738"/>
    <n v="4.4117435993857015"/>
    <n v="4.7286777676373077"/>
    <n v="4.1669358197599138"/>
    <n v="5.8807168755234756"/>
    <n v="4.2664452309185918"/>
    <n v="7.9137927468364069"/>
    <n v="5.41444898389733"/>
    <n v="7.2643823028043926"/>
    <n v="7.7622083977276048"/>
    <n v="3.1574974591042917"/>
    <n v="8.5748374097819777"/>
    <n v="5.4253296318496353"/>
    <n v="5.3619612284069547"/>
    <x v="83"/>
    <x v="53"/>
    <x v="3"/>
    <x v="0"/>
  </r>
  <r>
    <x v="2"/>
    <s v="BGD"/>
    <x v="19"/>
    <s v="NY.ADJ.NNTY.KD"/>
    <x v="54"/>
    <n v="42616484503.643066"/>
    <n v="45111544445.781631"/>
    <n v="47101750120.452438"/>
    <n v="49329040106.566345"/>
    <n v="51384549548.310593"/>
    <n v="54406329425.009811"/>
    <n v="56727545672.081001"/>
    <n v="61216846066.936462"/>
    <n v="64531400966.7817"/>
    <n v="69219208638.364334"/>
    <n v="74592147864.13205"/>
    <n v="76947393037.633347"/>
    <n v="83545506881.6763"/>
    <n v="88078126022.606857"/>
    <n v="92800840990.646454"/>
    <x v="84"/>
    <x v="54"/>
    <x v="3"/>
    <x v="0"/>
  </r>
  <r>
    <x v="2"/>
    <s v="BGD"/>
    <x v="20"/>
    <s v="NY.ADJ.NNTY.PC.KD.ZG"/>
    <x v="55"/>
    <n v="3.7204155079841854"/>
    <n v="3.6771111894859985"/>
    <n v="2.322077705794328"/>
    <n v="2.7068177823196464"/>
    <n v="2.2239099050159723"/>
    <n v="3.9746465092866288"/>
    <n v="2.4822439719058593"/>
    <n v="6.1947486395421407"/>
    <n v="3.8758292547986315"/>
    <n v="5.8504319802331821"/>
    <n v="6.4732250219553578"/>
    <n v="2.0025799955847532"/>
    <n v="7.3773282020394078"/>
    <n v="4.2356425637381108"/>
    <n v="4.133354520628771"/>
    <x v="85"/>
    <x v="55"/>
    <x v="3"/>
    <x v="0"/>
  </r>
  <r>
    <x v="2"/>
    <s v="BGD"/>
    <x v="21"/>
    <s v="NY.ADJ.NNTY.PC.KD"/>
    <x v="56"/>
    <n v="344.86580998431219"/>
    <n v="357.54690927195685"/>
    <n v="365.84942633991773"/>
    <n v="375.75230366860097"/>
    <n v="384.10869636821275"/>
    <n v="399.37565926027827"/>
    <n v="409.28913748752581"/>
    <n v="434.64357076382811"/>
    <n v="451.48961343359395"/>
    <n v="477.90370616534403"/>
    <n v="508.83948845369105"/>
    <n v="519.0294062591006"/>
    <n v="557.3199090239309"/>
    <n v="580.92598830673501"/>
    <n v="604.93771890591881"/>
    <x v="86"/>
    <x v="56"/>
    <x v="3"/>
    <x v="0"/>
  </r>
  <r>
    <x v="2"/>
    <s v="BGD"/>
    <x v="22"/>
    <s v="SE.ADT.LITR.ZS"/>
    <x v="3"/>
    <s v=".."/>
    <s v=".."/>
    <s v=".."/>
    <s v=".."/>
    <n v="47.485500335693402"/>
    <s v=".."/>
    <s v=".."/>
    <s v=".."/>
    <s v=".."/>
    <s v=".."/>
    <s v=".."/>
    <s v=".."/>
    <s v=".."/>
    <s v=".."/>
    <s v=".."/>
    <x v="22"/>
    <x v="57"/>
    <x v="3"/>
    <x v="0"/>
  </r>
  <r>
    <x v="2"/>
    <s v="BGD"/>
    <x v="23"/>
    <s v="SE.ADT.LITR.FE.ZS"/>
    <x v="3"/>
    <s v=".."/>
    <s v=".."/>
    <s v=".."/>
    <s v=".."/>
    <n v="40.823348999023402"/>
    <s v=".."/>
    <s v=".."/>
    <s v=".."/>
    <s v=".."/>
    <s v=".."/>
    <s v=".."/>
    <s v=".."/>
    <s v=".."/>
    <s v=".."/>
    <s v=".."/>
    <x v="22"/>
    <x v="58"/>
    <x v="3"/>
    <x v="0"/>
  </r>
  <r>
    <x v="2"/>
    <s v="BGD"/>
    <x v="24"/>
    <s v="SE.ADT.LITR.MA.ZS"/>
    <x v="3"/>
    <s v=".."/>
    <s v=".."/>
    <s v=".."/>
    <s v=".."/>
    <n v="53.896091461181598"/>
    <s v=".."/>
    <s v=".."/>
    <s v=".."/>
    <s v=".."/>
    <s v=".."/>
    <s v=".."/>
    <s v=".."/>
    <s v=".."/>
    <s v=".."/>
    <s v=".."/>
    <x v="22"/>
    <x v="59"/>
    <x v="3"/>
    <x v="0"/>
  </r>
  <r>
    <x v="2"/>
    <s v="BGD"/>
    <x v="25"/>
    <s v="IT.NET.BBND"/>
    <x v="3"/>
    <s v=".."/>
    <s v=".."/>
    <s v=".."/>
    <s v=".."/>
    <s v=".."/>
    <s v=".."/>
    <s v=".."/>
    <s v=".."/>
    <s v=".."/>
    <s v=".."/>
    <n v="43710"/>
    <n v="50000"/>
    <n v="316699"/>
    <n v="414569"/>
    <n v="468500"/>
    <x v="87"/>
    <x v="60"/>
    <x v="43"/>
    <x v="0"/>
  </r>
  <r>
    <x v="2"/>
    <s v="BGD"/>
    <x v="26"/>
    <s v="IT.NET.BBND.P2"/>
    <x v="3"/>
    <s v=".."/>
    <s v=".."/>
    <s v=".."/>
    <s v=".."/>
    <s v=".."/>
    <s v=".."/>
    <s v=".."/>
    <s v=".."/>
    <s v=".."/>
    <s v=".."/>
    <n v="2.9844923768683699E-2"/>
    <s v=".."/>
    <s v=".."/>
    <s v=".."/>
    <n v="0.30648472416351902"/>
    <x v="88"/>
    <x v="61"/>
    <x v="44"/>
    <x v="0"/>
  </r>
  <r>
    <x v="2"/>
    <s v="BGD"/>
    <x v="27"/>
    <s v="IT.MLT.MAIN.P2"/>
    <x v="57"/>
    <n v="0.29454245643384103"/>
    <n v="0.32366785169241502"/>
    <n v="0.333137326900728"/>
    <n v="0.37112168218543301"/>
    <n v="0.419269712588489"/>
    <n v="0.44226513151269498"/>
    <n v="0.53313413320217495"/>
    <n v="0.58834551922616096"/>
    <n v="0.74754508290694199"/>
    <n v="0.78277777349037103"/>
    <n v="0.81042111815607998"/>
    <n v="0.90860059460579601"/>
    <n v="0.82599959465723505"/>
    <n v="0.84749576469486698"/>
    <n v="0.63959469544220404"/>
    <x v="89"/>
    <x v="62"/>
    <x v="45"/>
    <x v="0"/>
  </r>
  <r>
    <x v="2"/>
    <s v="BGD"/>
    <x v="28"/>
    <s v="IT.MLT.MAIN"/>
    <x v="58"/>
    <n v="368017"/>
    <n v="412607"/>
    <n v="432968"/>
    <n v="491303"/>
    <n v="564880"/>
    <n v="605931"/>
    <n v="742048"/>
    <n v="830950"/>
    <n v="1070000"/>
    <n v="1134000"/>
    <n v="1186919"/>
    <n v="1344456"/>
    <n v="1234895"/>
    <n v="1280782"/>
    <n v="977700"/>
    <x v="90"/>
    <x v="63"/>
    <x v="46"/>
    <x v="0"/>
  </r>
  <r>
    <x v="2"/>
    <s v="BGD"/>
    <x v="29"/>
    <s v="SI.DST.04TH.20"/>
    <x v="3"/>
    <s v=".."/>
    <s v=".."/>
    <s v=".."/>
    <n v="21.01"/>
    <s v=".."/>
    <s v=".."/>
    <s v=".."/>
    <s v=".."/>
    <n v="21.05"/>
    <s v=".."/>
    <s v=".."/>
    <s v=".."/>
    <s v=".."/>
    <n v="21.24"/>
    <s v=".."/>
    <x v="22"/>
    <x v="3"/>
    <x v="3"/>
    <x v="0"/>
  </r>
  <r>
    <x v="2"/>
    <s v="BGD"/>
    <x v="30"/>
    <s v="SI.DST.10TH.10"/>
    <x v="3"/>
    <s v=".."/>
    <s v=".."/>
    <s v=".."/>
    <n v="27.58"/>
    <s v=".."/>
    <s v=".."/>
    <s v=".."/>
    <s v=".."/>
    <n v="27.59"/>
    <s v=".."/>
    <s v=".."/>
    <s v=".."/>
    <s v=".."/>
    <n v="26.81"/>
    <s v=".."/>
    <x v="22"/>
    <x v="3"/>
    <x v="3"/>
    <x v="0"/>
  </r>
  <r>
    <x v="2"/>
    <s v="BGD"/>
    <x v="31"/>
    <s v="SI.DST.05TH.20"/>
    <x v="3"/>
    <s v=".."/>
    <s v=".."/>
    <s v=".."/>
    <n v="42.37"/>
    <s v=".."/>
    <s v=".."/>
    <s v=".."/>
    <s v=".."/>
    <n v="42.1"/>
    <s v=".."/>
    <s v=".."/>
    <s v=".."/>
    <s v=".."/>
    <n v="41.35"/>
    <s v=".."/>
    <x v="22"/>
    <x v="3"/>
    <x v="3"/>
    <x v="0"/>
  </r>
  <r>
    <x v="2"/>
    <s v="BGD"/>
    <x v="32"/>
    <s v="SI.DST.FRST.10"/>
    <x v="3"/>
    <s v=".."/>
    <s v=".."/>
    <s v=".."/>
    <n v="3.77"/>
    <s v=".."/>
    <s v=".."/>
    <s v=".."/>
    <s v=".."/>
    <n v="3.89"/>
    <s v=".."/>
    <s v=".."/>
    <s v=".."/>
    <s v=".."/>
    <n v="3.87"/>
    <s v=".."/>
    <x v="22"/>
    <x v="3"/>
    <x v="3"/>
    <x v="0"/>
  </r>
  <r>
    <x v="2"/>
    <s v="BGD"/>
    <x v="33"/>
    <s v="SI.DST.02ND.20"/>
    <x v="3"/>
    <s v=".."/>
    <s v=".."/>
    <s v=".."/>
    <n v="12.2"/>
    <s v=".."/>
    <s v=".."/>
    <s v=".."/>
    <s v=".."/>
    <n v="12.29"/>
    <s v=".."/>
    <s v=".."/>
    <s v=".."/>
    <s v=".."/>
    <n v="12.5"/>
    <s v=".."/>
    <x v="22"/>
    <x v="3"/>
    <x v="3"/>
    <x v="0"/>
  </r>
  <r>
    <x v="2"/>
    <s v="BGD"/>
    <x v="34"/>
    <s v="SI.DST.03RD.20"/>
    <x v="3"/>
    <s v=".."/>
    <s v=".."/>
    <s v=".."/>
    <n v="15.7"/>
    <s v=".."/>
    <s v=".."/>
    <s v=".."/>
    <s v=".."/>
    <n v="15.71"/>
    <s v=".."/>
    <s v=".."/>
    <s v=".."/>
    <s v=".."/>
    <n v="16.010000000000002"/>
    <s v=".."/>
    <x v="22"/>
    <x v="3"/>
    <x v="3"/>
    <x v="0"/>
  </r>
  <r>
    <x v="2"/>
    <s v="BGD"/>
    <x v="35"/>
    <s v="IE.PPI.TELE.CD"/>
    <x v="59"/>
    <n v="74000000"/>
    <n v="1000000"/>
    <n v="142700000"/>
    <n v="74100000"/>
    <n v="61300000"/>
    <n v="60900000"/>
    <n v="205000000"/>
    <n v="420000000"/>
    <n v="473000000"/>
    <n v="1113000000"/>
    <n v="1348800000"/>
    <n v="896000000"/>
    <n v="372000000"/>
    <n v="520500000"/>
    <n v="494000000"/>
    <x v="91"/>
    <x v="3"/>
    <x v="3"/>
    <x v="0"/>
  </r>
  <r>
    <x v="2"/>
    <s v="BGD"/>
    <x v="36"/>
    <s v="IT.CEL.SETS"/>
    <x v="60"/>
    <n v="26000"/>
    <n v="75000"/>
    <n v="149000"/>
    <n v="279000"/>
    <n v="520000"/>
    <n v="1075000"/>
    <n v="1365000"/>
    <n v="2781560"/>
    <n v="9000000"/>
    <n v="19130983"/>
    <n v="34370000"/>
    <n v="44640000"/>
    <n v="51359315"/>
    <n v="67923887"/>
    <n v="84368700"/>
    <x v="92"/>
    <x v="64"/>
    <x v="47"/>
    <x v="0"/>
  </r>
  <r>
    <x v="2"/>
    <s v="BGD"/>
    <x v="37"/>
    <s v="SI.POV.2DAY"/>
    <x v="3"/>
    <s v=".."/>
    <s v=".."/>
    <s v=".."/>
    <n v="84.77"/>
    <s v=".."/>
    <s v=".."/>
    <s v=".."/>
    <s v=".."/>
    <n v="81.5"/>
    <s v=".."/>
    <s v=".."/>
    <s v=".."/>
    <s v=".."/>
    <n v="77.61"/>
    <s v=".."/>
    <x v="22"/>
    <x v="3"/>
    <x v="3"/>
    <x v="0"/>
  </r>
  <r>
    <x v="2"/>
    <s v="BGD"/>
    <x v="38"/>
    <s v="SI.POV.NAGP"/>
    <x v="3"/>
    <s v=".."/>
    <s v=".."/>
    <s v=".."/>
    <n v="12.8"/>
    <s v=".."/>
    <s v=".."/>
    <s v=".."/>
    <s v=".."/>
    <n v="9"/>
    <s v=".."/>
    <s v=".."/>
    <s v=".."/>
    <s v=".."/>
    <n v="6.5"/>
    <s v=".."/>
    <x v="22"/>
    <x v="3"/>
    <x v="3"/>
    <x v="0"/>
  </r>
  <r>
    <x v="2"/>
    <s v="BGD"/>
    <x v="39"/>
    <s v="SI.POV.RUGP"/>
    <x v="3"/>
    <s v=".."/>
    <s v=".."/>
    <s v=".."/>
    <n v="13.7"/>
    <s v=".."/>
    <s v=".."/>
    <s v=".."/>
    <s v=".."/>
    <n v="9.8000000000000007"/>
    <s v=".."/>
    <s v=".."/>
    <s v=".."/>
    <s v=".."/>
    <n v="7.4"/>
    <s v=".."/>
    <x v="22"/>
    <x v="3"/>
    <x v="3"/>
    <x v="0"/>
  </r>
  <r>
    <x v="2"/>
    <s v="BGD"/>
    <x v="40"/>
    <s v="SP.RUR.TOTL.ZS"/>
    <x v="61"/>
    <n v="77.561999999999998"/>
    <n v="77.182000000000002"/>
    <n v="76.798000000000002"/>
    <n v="76.41"/>
    <n v="75.903999999999996"/>
    <n v="75.244"/>
    <n v="74.570999999999998"/>
    <n v="73.885999999999996"/>
    <n v="73.191000000000003"/>
    <n v="72.483000000000004"/>
    <n v="71.763000000000005"/>
    <n v="71.031999999999996"/>
    <n v="70.290999999999997"/>
    <n v="69.537999999999997"/>
    <n v="68.775000000000006"/>
    <x v="93"/>
    <x v="65"/>
    <x v="48"/>
    <x v="0"/>
  </r>
  <r>
    <x v="2"/>
    <s v="BGD"/>
    <x v="41"/>
    <s v="SP.RUR.TOTL"/>
    <x v="62"/>
    <n v="95846549"/>
    <n v="97380208"/>
    <n v="98874563"/>
    <n v="100311613"/>
    <n v="101541384"/>
    <n v="102503739"/>
    <n v="103355536"/>
    <n v="104063840"/>
    <n v="104611881"/>
    <n v="104983825"/>
    <n v="105199310"/>
    <n v="105306697"/>
    <n v="105370311"/>
    <n v="105431274"/>
    <n v="105504710"/>
    <x v="94"/>
    <x v="66"/>
    <x v="49"/>
    <x v="0"/>
  </r>
  <r>
    <x v="2"/>
    <s v="BGD"/>
    <x v="42"/>
    <s v="SP.RUR.TOTL.ZG"/>
    <x v="63"/>
    <n v="1.6346546465468605"/>
    <n v="1.5874522044183208"/>
    <n v="1.522901964169628"/>
    <n v="1.4429464561459808"/>
    <n v="1.2184968605233188"/>
    <n v="0.9432836439062382"/>
    <n v="0.82755742852016045"/>
    <n v="0.68297067215965335"/>
    <n v="0.52525732978335404"/>
    <n v="0.35491604053554221"/>
    <n v="0.20504506748156645"/>
    <n v="0.10202750111115262"/>
    <n v="6.0390075345408828E-2"/>
    <n v="5.7839225164788073E-2"/>
    <n v="6.9628710639434849E-2"/>
    <x v="95"/>
    <x v="67"/>
    <x v="50"/>
    <x v="0"/>
  </r>
  <r>
    <x v="2"/>
    <s v="BGD"/>
    <x v="43"/>
    <s v="SI.POV.RUHC"/>
    <x v="3"/>
    <s v=".."/>
    <s v=".."/>
    <s v=".."/>
    <n v="52.3"/>
    <s v=".."/>
    <s v=".."/>
    <s v=".."/>
    <s v=".."/>
    <n v="43.8"/>
    <s v=".."/>
    <s v=".."/>
    <s v=".."/>
    <s v=".."/>
    <n v="35.200000000000003"/>
    <s v=".."/>
    <x v="22"/>
    <x v="3"/>
    <x v="3"/>
    <x v="0"/>
  </r>
  <r>
    <x v="2"/>
    <s v="BGD"/>
    <x v="44"/>
    <s v="IC.ELC.TIME"/>
    <x v="3"/>
    <s v=".."/>
    <s v=".."/>
    <s v=".."/>
    <s v=".."/>
    <s v=".."/>
    <s v=".."/>
    <s v=".."/>
    <s v=".."/>
    <s v=".."/>
    <s v=".."/>
    <s v=".."/>
    <s v=".."/>
    <s v=".."/>
    <s v=".."/>
    <s v=".."/>
    <x v="22"/>
    <x v="68"/>
    <x v="51"/>
    <x v="3"/>
  </r>
  <r>
    <x v="2"/>
    <s v="BGD"/>
    <x v="45"/>
    <s v="IT.NET.SECR"/>
    <x v="3"/>
    <s v=".."/>
    <s v=".."/>
    <s v=".."/>
    <s v=".."/>
    <n v="1"/>
    <s v=".."/>
    <n v="1"/>
    <n v="3"/>
    <n v="3"/>
    <n v="3"/>
    <n v="6"/>
    <n v="15"/>
    <n v="29"/>
    <n v="47"/>
    <n v="96"/>
    <x v="96"/>
    <x v="69"/>
    <x v="52"/>
    <x v="0"/>
  </r>
  <r>
    <x v="2"/>
    <s v="BGD"/>
    <x v="46"/>
    <s v="IT.NET.SECR.P6"/>
    <x v="3"/>
    <s v=".."/>
    <s v=".."/>
    <s v=".."/>
    <s v=".."/>
    <n v="7.4751788182376181E-3"/>
    <s v=".."/>
    <n v="7.214998157217321E-3"/>
    <n v="2.1300194244991397E-2"/>
    <n v="2.098929854316987E-2"/>
    <n v="2.0712619324882116E-2"/>
    <n v="4.0929736147069871E-2"/>
    <n v="0.10117875065733305"/>
    <n v="0.19345477650383139"/>
    <n v="0.30999207957045549"/>
    <n v="0.62579196907085766"/>
    <x v="97"/>
    <x v="70"/>
    <x v="53"/>
    <x v="0"/>
  </r>
  <r>
    <x v="3"/>
    <s v="IDN"/>
    <x v="0"/>
    <s v="SP.POP.TOTL"/>
    <x v="64"/>
    <n v="202853850"/>
    <n v="205753493"/>
    <n v="208644079"/>
    <n v="211540428"/>
    <n v="214448301"/>
    <n v="217369087"/>
    <n v="220307809"/>
    <n v="223268606"/>
    <n v="226254703"/>
    <n v="229263980"/>
    <n v="232296830"/>
    <n v="235360765"/>
    <n v="238465165"/>
    <n v="241613126"/>
    <n v="244808254"/>
    <x v="98"/>
    <x v="71"/>
    <x v="54"/>
    <x v="0"/>
  </r>
  <r>
    <x v="3"/>
    <s v="IDN"/>
    <x v="1"/>
    <s v="SP.POP.GROW"/>
    <x v="65"/>
    <n v="1.45353947992928"/>
    <n v="1.4193047312922999"/>
    <n v="1.3951012642156899"/>
    <n v="1.3786300186912399"/>
    <n v="1.3652559182953801"/>
    <n v="1.3528082125505601"/>
    <n v="1.34289298332979"/>
    <n v="1.33498575316173"/>
    <n v="1.3285811275078201"/>
    <n v="1.32127216342416"/>
    <n v="1.3141902797463301"/>
    <n v="1.3103513651719301"/>
    <n v="1.3103733772825801"/>
    <n v="1.31145530944907"/>
    <n v="1.3137473334950101"/>
    <x v="99"/>
    <x v="72"/>
    <x v="55"/>
    <x v="0"/>
  </r>
  <r>
    <x v="3"/>
    <s v="IDN"/>
    <x v="2"/>
    <s v="EN.POP.DNST"/>
    <x v="66"/>
    <n v="111.97682121033137"/>
    <n v="113.57744553067229"/>
    <n v="115.17307032021948"/>
    <n v="116.77187632826775"/>
    <n v="118.37704366930342"/>
    <n v="119.98933908157014"/>
    <n v="121.61153529811158"/>
    <n v="123.24591707745215"/>
    <n v="124.89426464337564"/>
    <n v="126.5554077402474"/>
    <n v="128.22956330696579"/>
    <n v="129.9208780229304"/>
    <n v="131.63452971731704"/>
    <n v="133.37222740495812"/>
    <n v="135.1359616244473"/>
    <x v="100"/>
    <x v="73"/>
    <x v="56"/>
    <x v="0"/>
  </r>
  <r>
    <x v="3"/>
    <s v="IDN"/>
    <x v="3"/>
    <s v="SI.POV.NAHC"/>
    <x v="67"/>
    <s v=".."/>
    <s v=".."/>
    <n v="23.4"/>
    <s v=".."/>
    <s v=".."/>
    <n v="18.2"/>
    <n v="17.399999999999999"/>
    <n v="16.7"/>
    <n v="16"/>
    <n v="17.8"/>
    <n v="16.600000000000001"/>
    <n v="15.4"/>
    <n v="14.2"/>
    <n v="13.3"/>
    <n v="12.5"/>
    <x v="101"/>
    <x v="74"/>
    <x v="57"/>
    <x v="0"/>
  </r>
  <r>
    <x v="3"/>
    <s v="IDN"/>
    <x v="4"/>
    <s v="SI.POV.DDAY"/>
    <x v="68"/>
    <s v=".."/>
    <s v=".."/>
    <n v="39.99"/>
    <s v=".."/>
    <s v=".."/>
    <n v="23.4"/>
    <s v=".."/>
    <s v=".."/>
    <n v="21.63"/>
    <s v=".."/>
    <s v=".."/>
    <n v="21.29"/>
    <s v=".."/>
    <n v="15.9"/>
    <s v=".."/>
    <x v="22"/>
    <x v="3"/>
    <x v="3"/>
    <x v="0"/>
  </r>
  <r>
    <x v="3"/>
    <s v="IDN"/>
    <x v="5"/>
    <s v="SI.DST.FRST.20"/>
    <x v="69"/>
    <s v=".."/>
    <s v=".."/>
    <n v="9.58"/>
    <s v=".."/>
    <s v=".."/>
    <n v="9.5299999999999994"/>
    <s v=".."/>
    <s v=".."/>
    <n v="8.33"/>
    <s v=".."/>
    <s v=".."/>
    <n v="8.1"/>
    <s v=".."/>
    <n v="7.63"/>
    <s v=".."/>
    <x v="22"/>
    <x v="3"/>
    <x v="3"/>
    <x v="0"/>
  </r>
  <r>
    <x v="3"/>
    <s v="IDN"/>
    <x v="6"/>
    <s v="EG.USE.PCAP.KG.OE"/>
    <x v="70"/>
    <n v="690.72690510926952"/>
    <n v="666.1335367949257"/>
    <n v="688.14543737903045"/>
    <n v="735.6998162072357"/>
    <n v="742.80511553225131"/>
    <n v="760.06594718778933"/>
    <n v="752.10774757421325"/>
    <n v="791.18934437204302"/>
    <n v="794.6244326245012"/>
    <n v="802.67934369803754"/>
    <n v="788.52577540554466"/>
    <n v="793.70135884797969"/>
    <n v="838.66449005245693"/>
    <n v="866.7853252310473"/>
    <n v="838.75644977231855"/>
    <x v="102"/>
    <x v="3"/>
    <x v="3"/>
    <x v="0"/>
  </r>
  <r>
    <x v="3"/>
    <s v="IDN"/>
    <x v="7"/>
    <s v="EG.USE.ELEC.KH.PC"/>
    <x v="71"/>
    <n v="331.2532643575658"/>
    <n v="331.06606846280857"/>
    <n v="356.97154866302247"/>
    <n v="390.37455289633812"/>
    <n v="411.42783406803488"/>
    <n v="417.47426578646855"/>
    <n v="428.8590605519571"/>
    <n v="474.41062985810015"/>
    <n v="501.67354974274281"/>
    <n v="519.50594245114303"/>
    <n v="552.03508373317015"/>
    <n v="574.98538467106016"/>
    <n v="594.42225031064811"/>
    <n v="636.68726342293178"/>
    <n v="681.12082528067049"/>
    <x v="103"/>
    <x v="3"/>
    <x v="3"/>
    <x v="0"/>
  </r>
  <r>
    <x v="3"/>
    <s v="IDN"/>
    <x v="8"/>
    <s v="NY.GDP.MKTP.CD"/>
    <x v="72"/>
    <n v="215748854646.90356"/>
    <n v="95445548017.310455"/>
    <n v="140001352527.28873"/>
    <n v="165021012261.41068"/>
    <n v="160446947638.23529"/>
    <n v="195660611033.84912"/>
    <n v="234772458818.09644"/>
    <n v="256836883304.40976"/>
    <n v="285868619205.80548"/>
    <n v="364570515631.49194"/>
    <n v="432216737774.86053"/>
    <n v="510228634992.25824"/>
    <n v="539580085612.40143"/>
    <n v="755094157594.52649"/>
    <n v="892969104529.57434"/>
    <x v="104"/>
    <x v="75"/>
    <x v="58"/>
    <x v="0"/>
  </r>
  <r>
    <x v="3"/>
    <s v="IDN"/>
    <x v="9"/>
    <s v="NY.GDP.MKTP.KD.ZG"/>
    <x v="73"/>
    <n v="4.6998725423379284"/>
    <n v="-13.126723934709972"/>
    <n v="0.79112983560850125"/>
    <n v="4.9200645973219963"/>
    <n v="3.6434664472154026"/>
    <n v="4.4994753908569152"/>
    <n v="4.7803691216759034"/>
    <n v="5.0308739450177598"/>
    <n v="5.692571303834697"/>
    <n v="5.5009517852026875"/>
    <n v="6.3450222266725262"/>
    <n v="6.0137036000901958"/>
    <n v="4.6288711825631879"/>
    <n v="6.2238541806228369"/>
    <n v="6.169784207709796"/>
    <x v="105"/>
    <x v="76"/>
    <x v="59"/>
    <x v="0"/>
  </r>
  <r>
    <x v="3"/>
    <s v="IDN"/>
    <x v="10"/>
    <s v="GC.BAL.CASH.GD.ZS"/>
    <x v="74"/>
    <n v="1.3160205247283616"/>
    <n v="-1.8425462168671585"/>
    <n v="-3.6750330361756576"/>
    <s v=".."/>
    <s v=".."/>
    <n v="-0.93898218135642919"/>
    <n v="-1.7435363105984216"/>
    <n v="-1.0177093216766626"/>
    <n v="-0.12593246738883093"/>
    <n v="-0.62474729329389456"/>
    <n v="-1.0212023772134868"/>
    <n v="-0.33517474936764918"/>
    <n v="-1.671707290356186"/>
    <s v=".."/>
    <s v=".."/>
    <x v="22"/>
    <x v="3"/>
    <x v="3"/>
    <x v="0"/>
  </r>
  <r>
    <x v="3"/>
    <s v="IDN"/>
    <x v="11"/>
    <s v="IT.CEL.SETS.P2"/>
    <x v="75"/>
    <n v="0.45797099055676199"/>
    <n v="0.525057962936884"/>
    <n v="1.07841863320538"/>
    <n v="1.7561739568224899"/>
    <n v="3.0763483449297699"/>
    <n v="5.4408916068131798"/>
    <n v="8.4783967949262102"/>
    <n v="13.7087471096174"/>
    <n v="20.897088256073999"/>
    <n v="28.019439266960699"/>
    <n v="40.431980633841498"/>
    <n v="60.013724863874401"/>
    <n v="68.9204184042257"/>
    <n v="87.790144932522196"/>
    <n v="102.462649564058"/>
    <x v="106"/>
    <x v="77"/>
    <x v="60"/>
    <x v="0"/>
  </r>
  <r>
    <x v="3"/>
    <s v="IDN"/>
    <x v="12"/>
    <s v="IT.NET.USER.P2"/>
    <x v="76"/>
    <n v="0.19491026361917699"/>
    <n v="0.25530664625975602"/>
    <n v="0.44441593598514301"/>
    <n v="0.92556386446685801"/>
    <n v="2.0186138594845899"/>
    <n v="2.1341357329580801"/>
    <n v="2.3870197795947599"/>
    <n v="2.6002858763341399"/>
    <n v="3.6020247625964599"/>
    <n v="4.7648131336665704"/>
    <n v="5.7862747293419901"/>
    <n v="7.9174793849290301"/>
    <n v="6.92"/>
    <n v="10.92"/>
    <n v="12.28"/>
    <x v="107"/>
    <x v="78"/>
    <x v="61"/>
    <x v="0"/>
  </r>
  <r>
    <x v="3"/>
    <s v="IDN"/>
    <x v="13"/>
    <s v="EG.ELC.ACCS.ZS"/>
    <x v="3"/>
    <s v=".."/>
    <s v=".."/>
    <s v=".."/>
    <n v="87.6"/>
    <s v=".."/>
    <s v=".."/>
    <s v=".."/>
    <s v=".."/>
    <s v=".."/>
    <s v=".."/>
    <s v=".."/>
    <s v=".."/>
    <s v=".."/>
    <n v="94.2"/>
    <s v=".."/>
    <x v="108"/>
    <x v="3"/>
    <x v="3"/>
    <x v="0"/>
  </r>
  <r>
    <x v="3"/>
    <s v="IDN"/>
    <x v="14"/>
    <s v="EG.ELC.ACCS.RU.ZS"/>
    <x v="3"/>
    <s v=".."/>
    <s v=".."/>
    <s v=".."/>
    <n v="73.400000000000006"/>
    <s v=".."/>
    <s v=".."/>
    <s v=".."/>
    <s v=".."/>
    <s v=".."/>
    <s v=".."/>
    <s v=".."/>
    <s v=".."/>
    <s v=".."/>
    <n v="89.4"/>
    <s v=".."/>
    <x v="109"/>
    <x v="3"/>
    <x v="3"/>
    <x v="0"/>
  </r>
  <r>
    <x v="3"/>
    <s v="IDN"/>
    <x v="15"/>
    <s v="EG.ELC.ACCS.UR.ZS"/>
    <x v="3"/>
    <s v=".."/>
    <s v=".."/>
    <s v=".."/>
    <n v="100"/>
    <s v=".."/>
    <s v=".."/>
    <s v=".."/>
    <s v=".."/>
    <s v=".."/>
    <s v=".."/>
    <s v=".."/>
    <s v=".."/>
    <s v=".."/>
    <n v="99.014614213604702"/>
    <s v=".."/>
    <x v="110"/>
    <x v="3"/>
    <x v="3"/>
    <x v="0"/>
  </r>
  <r>
    <x v="3"/>
    <s v="IDN"/>
    <x v="16"/>
    <s v="NY.ADJ.NNTY.CD"/>
    <x v="77"/>
    <n v="187732510092.69"/>
    <n v="78188791538.290604"/>
    <n v="114322296882.564"/>
    <n v="127064835987.39799"/>
    <n v="123492688126.44701"/>
    <n v="151374296467.34799"/>
    <n v="199377613607.64899"/>
    <n v="213892942484.427"/>
    <n v="230503750080.76401"/>
    <n v="300062555419.07703"/>
    <n v="357344515024.43402"/>
    <n v="419196325134.73999"/>
    <n v="468226638966.87598"/>
    <n v="661043313353.51599"/>
    <n v="774660270946.56396"/>
    <x v="111"/>
    <x v="79"/>
    <x v="3"/>
    <x v="0"/>
  </r>
  <r>
    <x v="3"/>
    <s v="IDN"/>
    <x v="17"/>
    <s v="NY.ADJ.NNTY.PC.CD"/>
    <x v="78"/>
    <n v="925.45697354371146"/>
    <n v="380.01197645908547"/>
    <n v="547.92974442645937"/>
    <n v="600.66454998095207"/>
    <n v="575.86228266013177"/>
    <n v="696.39293496847597"/>
    <n v="904.99567179504288"/>
    <n v="958.00724659169953"/>
    <n v="1018.779928215521"/>
    <n v="1308.8081059182391"/>
    <n v="1538.3099073045207"/>
    <n v="1781.0798887178157"/>
    <n v="1963.5012055822745"/>
    <n v="2735.957786306345"/>
    <n v="3164.3551975439682"/>
    <x v="112"/>
    <x v="80"/>
    <x v="3"/>
    <x v="0"/>
  </r>
  <r>
    <x v="3"/>
    <s v="IDN"/>
    <x v="18"/>
    <s v="NY.ADJ.NNTY.KD.ZG"/>
    <x v="79"/>
    <n v="6.7408963849401999"/>
    <n v="-12.203472562100828"/>
    <n v="-3.8607249449387808"/>
    <n v="1.1199146462710416"/>
    <n v="1.8085789845877969"/>
    <n v="2.3447270914954714"/>
    <n v="15.42547216731225"/>
    <n v="2.0569800893491959"/>
    <n v="1.8926595046419408"/>
    <n v="8.8969604600659409"/>
    <n v="5.3967359891992146"/>
    <n v="2.2419311174505623"/>
    <n v="11.22087189768628"/>
    <n v="6.4062483387029374"/>
    <n v="5.7241918277247663"/>
    <x v="113"/>
    <x v="81"/>
    <x v="3"/>
    <x v="0"/>
  </r>
  <r>
    <x v="3"/>
    <s v="IDN"/>
    <x v="19"/>
    <s v="NY.ADJ.NNTY.KD"/>
    <x v="80"/>
    <n v="215936471351.67764"/>
    <n v="189584723318.70694"/>
    <n v="182265378613.74844"/>
    <n v="184306595283.92517"/>
    <n v="187639925633.43951"/>
    <n v="192039569804.22873"/>
    <n v="221662580194.6062"/>
    <n v="226222135334.74695"/>
    <n v="230503750080.76401"/>
    <n v="251011577584.41879"/>
    <n v="264558009728.97382"/>
    <n v="270489218072.79559"/>
    <n v="300840466729.7973"/>
    <n v="320113054131.82111"/>
    <n v="338436939415.91498"/>
    <x v="114"/>
    <x v="82"/>
    <x v="3"/>
    <x v="0"/>
  </r>
  <r>
    <x v="3"/>
    <s v="IDN"/>
    <x v="20"/>
    <s v="NY.ADJ.NNTY.PC.KD.ZG"/>
    <x v="81"/>
    <n v="5.2005968647222574"/>
    <n v="-13.440771538160561"/>
    <n v="-5.1926527133002764"/>
    <n v="-0.26458932980020222"/>
    <n v="0.42807647364624302"/>
    <n v="0.96952213393559816"/>
    <n v="13.885792861534824"/>
    <n v="0.70358784181752299"/>
    <n v="0.54788584542289698"/>
    <n v="7.4675989071417064"/>
    <n v="4.0206841044410453"/>
    <n v="0.91094193912108778"/>
    <n v="9.7729703783210482"/>
    <n v="5.0198885598614851"/>
    <n v="4.3443268923450091"/>
    <x v="115"/>
    <x v="83"/>
    <x v="3"/>
    <x v="0"/>
  </r>
  <r>
    <x v="3"/>
    <s v="IDN"/>
    <x v="21"/>
    <s v="NY.ADJ.NNTY.PC.KD"/>
    <x v="82"/>
    <n v="1064.4928422688436"/>
    <n v="921.41679129941645"/>
    <n v="873.57081728520291"/>
    <n v="871.25944211441777"/>
    <n v="874.98909881053112"/>
    <n v="883.47231179302298"/>
    <n v="1006.1494469976151"/>
    <n v="1013.2285921772045"/>
    <n v="1018.779928215521"/>
    <n v="1094.8583270011225"/>
    <n v="1138.879121721006"/>
    <n v="1149.2536492766567"/>
    <n v="1261.5698679922382"/>
    <n v="1324.8992694702401"/>
    <n v="1382.4572247303188"/>
    <x v="116"/>
    <x v="84"/>
    <x v="3"/>
    <x v="0"/>
  </r>
  <r>
    <x v="3"/>
    <s v="IDN"/>
    <x v="22"/>
    <s v="SE.ADT.LITR.ZS"/>
    <x v="3"/>
    <s v=".."/>
    <s v=".."/>
    <s v=".."/>
    <s v=".."/>
    <s v=".."/>
    <s v=".."/>
    <s v=".."/>
    <n v="90.384788513183594"/>
    <s v=".."/>
    <n v="91.982269287109403"/>
    <s v=".."/>
    <n v="92.192298889160199"/>
    <n v="92.581695556640597"/>
    <s v=".."/>
    <n v="92.811904907226605"/>
    <x v="22"/>
    <x v="3"/>
    <x v="3"/>
    <x v="0"/>
  </r>
  <r>
    <x v="3"/>
    <s v="IDN"/>
    <x v="23"/>
    <s v="SE.ADT.LITR.FE.ZS"/>
    <x v="3"/>
    <s v=".."/>
    <s v=".."/>
    <s v=".."/>
    <s v=".."/>
    <s v=".."/>
    <s v=".."/>
    <s v=".."/>
    <n v="86.799591064453097"/>
    <s v=".."/>
    <n v="88.7869873046875"/>
    <s v=".."/>
    <n v="89.101394653320298"/>
    <n v="89.677116394042997"/>
    <s v=".."/>
    <n v="90.068695068359403"/>
    <x v="22"/>
    <x v="3"/>
    <x v="3"/>
    <x v="0"/>
  </r>
  <r>
    <x v="3"/>
    <s v="IDN"/>
    <x v="24"/>
    <s v="SE.ADT.LITR.MA.ZS"/>
    <x v="3"/>
    <s v=".."/>
    <s v=".."/>
    <s v=".."/>
    <s v=".."/>
    <s v=".."/>
    <s v=".."/>
    <s v=".."/>
    <n v="94.035079956054702"/>
    <s v=".."/>
    <n v="95.158546447753906"/>
    <s v=".."/>
    <n v="95.383193969726605"/>
    <n v="95.647003173828097"/>
    <s v=".."/>
    <n v="95.591094970703097"/>
    <x v="22"/>
    <x v="3"/>
    <x v="3"/>
    <x v="0"/>
  </r>
  <r>
    <x v="3"/>
    <s v="IDN"/>
    <x v="25"/>
    <s v="IT.NET.BBND"/>
    <x v="3"/>
    <s v=".."/>
    <s v=".."/>
    <s v=".."/>
    <n v="4000"/>
    <n v="15000"/>
    <n v="38300"/>
    <n v="61600"/>
    <n v="84900"/>
    <n v="108200"/>
    <n v="194367"/>
    <n v="778770"/>
    <n v="981562"/>
    <n v="1863821"/>
    <n v="2280316"/>
    <n v="2736379"/>
    <x v="117"/>
    <x v="85"/>
    <x v="62"/>
    <x v="0"/>
  </r>
  <r>
    <x v="3"/>
    <s v="IDN"/>
    <x v="26"/>
    <s v="IT.NET.BBND.P2"/>
    <x v="3"/>
    <s v=".."/>
    <s v=".."/>
    <s v=".."/>
    <n v="1.91443712356243E-3"/>
    <n v="7.0764607002551296E-3"/>
    <n v="1.7810781926576501E-2"/>
    <n v="2.8238018644216E-2"/>
    <n v="3.8365286849861402E-2"/>
    <n v="4.8200091641649297E-2"/>
    <n v="8.5357319744237103E-2"/>
    <n v="0.337169559803767"/>
    <n v="0.41903491285514399"/>
    <n v="0.78481004513874297"/>
    <n v="0.94746106999194402"/>
    <n v="1.1223792470074401"/>
    <x v="22"/>
    <x v="86"/>
    <x v="63"/>
    <x v="0"/>
  </r>
  <r>
    <x v="3"/>
    <s v="IDN"/>
    <x v="27"/>
    <s v="IT.MLT.MAIN.P2"/>
    <x v="83"/>
    <n v="2.4906048196523898"/>
    <n v="2.7447749609216499"/>
    <n v="2.9523119974591898"/>
    <n v="3.1887845879081702"/>
    <n v="3.4056354036385601"/>
    <n v="3.6040256738468699"/>
    <n v="3.6939266123325298"/>
    <n v="4.68896152565903"/>
    <n v="6.0173626975953702"/>
    <n v="6.5086050899842398"/>
    <n v="8.4553273474512203"/>
    <n v="12.9685871439526"/>
    <n v="14.657493899431801"/>
    <n v="17.006673086487901"/>
    <n v="15.8397130381884"/>
    <x v="118"/>
    <x v="87"/>
    <x v="64"/>
    <x v="0"/>
  </r>
  <r>
    <x v="3"/>
    <s v="IDN"/>
    <x v="28"/>
    <s v="IT.MLT.MAIN"/>
    <x v="84"/>
    <n v="4982466"/>
    <n v="5571644"/>
    <n v="6080193"/>
    <n v="6662605"/>
    <n v="7218938"/>
    <n v="7750035"/>
    <n v="8058139"/>
    <n v="10376381"/>
    <n v="13507830"/>
    <n v="14820733"/>
    <n v="19529507"/>
    <n v="30378071"/>
    <n v="34809627"/>
    <n v="40931063"/>
    <n v="38617480"/>
    <x v="119"/>
    <x v="88"/>
    <x v="65"/>
    <x v="0"/>
  </r>
  <r>
    <x v="3"/>
    <s v="IDN"/>
    <x v="29"/>
    <s v="SI.DST.04TH.20"/>
    <x v="85"/>
    <s v=".."/>
    <s v=".."/>
    <n v="21.36"/>
    <s v=".."/>
    <s v=".."/>
    <n v="21.3"/>
    <s v=".."/>
    <s v=".."/>
    <n v="21.05"/>
    <s v=".."/>
    <s v=".."/>
    <n v="21.52"/>
    <s v=".."/>
    <n v="21.83"/>
    <s v=".."/>
    <x v="22"/>
    <x v="3"/>
    <x v="3"/>
    <x v="0"/>
  </r>
  <r>
    <x v="3"/>
    <s v="IDN"/>
    <x v="30"/>
    <s v="SI.DST.10TH.10"/>
    <x v="86"/>
    <s v=".."/>
    <s v=".."/>
    <n v="25.08"/>
    <s v=".."/>
    <s v=".."/>
    <n v="25.6"/>
    <s v=".."/>
    <s v=".."/>
    <n v="28.51"/>
    <s v=".."/>
    <s v=".."/>
    <n v="27.84"/>
    <s v=".."/>
    <n v="28.18"/>
    <s v=".."/>
    <x v="22"/>
    <x v="3"/>
    <x v="3"/>
    <x v="0"/>
  </r>
  <r>
    <x v="3"/>
    <s v="IDN"/>
    <x v="31"/>
    <s v="SI.DST.05TH.20"/>
    <x v="87"/>
    <s v=".."/>
    <s v=".."/>
    <n v="38.869999999999997"/>
    <s v=".."/>
    <s v=".."/>
    <n v="39.61"/>
    <s v=".."/>
    <s v=".."/>
    <n v="42.75"/>
    <s v=".."/>
    <s v=".."/>
    <n v="42.64"/>
    <s v=".."/>
    <n v="43.65"/>
    <s v=".."/>
    <x v="22"/>
    <x v="3"/>
    <x v="3"/>
    <x v="0"/>
  </r>
  <r>
    <x v="3"/>
    <s v="IDN"/>
    <x v="32"/>
    <s v="SI.DST.FRST.10"/>
    <x v="88"/>
    <s v=".."/>
    <s v=".."/>
    <n v="4.25"/>
    <s v=".."/>
    <s v=".."/>
    <n v="4.29"/>
    <s v=".."/>
    <s v=".."/>
    <n v="3.67"/>
    <s v=".."/>
    <s v=".."/>
    <n v="3.56"/>
    <s v=".."/>
    <n v="3.36"/>
    <s v=".."/>
    <x v="22"/>
    <x v="3"/>
    <x v="3"/>
    <x v="0"/>
  </r>
  <r>
    <x v="3"/>
    <s v="IDN"/>
    <x v="33"/>
    <s v="SI.DST.02ND.20"/>
    <x v="89"/>
    <s v=".."/>
    <s v=".."/>
    <n v="13.35"/>
    <s v=".."/>
    <s v=".."/>
    <n v="13.03"/>
    <s v=".."/>
    <s v=".."/>
    <n v="12.03"/>
    <s v=".."/>
    <s v=".."/>
    <n v="11.87"/>
    <s v=".."/>
    <n v="11.33"/>
    <s v=".."/>
    <x v="22"/>
    <x v="3"/>
    <x v="3"/>
    <x v="0"/>
  </r>
  <r>
    <x v="3"/>
    <s v="IDN"/>
    <x v="34"/>
    <s v="SI.DST.03RD.20"/>
    <x v="90"/>
    <s v=".."/>
    <s v=".."/>
    <n v="16.84"/>
    <s v=".."/>
    <s v=".."/>
    <n v="16.53"/>
    <s v=".."/>
    <s v=".."/>
    <n v="15.82"/>
    <s v=".."/>
    <s v=".."/>
    <n v="15.87"/>
    <s v=".."/>
    <n v="15.56"/>
    <s v=".."/>
    <x v="22"/>
    <x v="3"/>
    <x v="3"/>
    <x v="0"/>
  </r>
  <r>
    <x v="3"/>
    <s v="IDN"/>
    <x v="35"/>
    <s v="IE.PPI.TELE.CD"/>
    <x v="91"/>
    <n v="1510600000"/>
    <n v="579300000"/>
    <n v="1259600000"/>
    <n v="642300000"/>
    <n v="1421300000"/>
    <n v="1321500000"/>
    <n v="939500000"/>
    <n v="895000000"/>
    <n v="1537600000"/>
    <n v="1476100000"/>
    <n v="3516600000"/>
    <n v="2876000000"/>
    <n v="2975900000"/>
    <n v="1845600000"/>
    <n v="2102000000"/>
    <x v="120"/>
    <x v="89"/>
    <x v="3"/>
    <x v="0"/>
  </r>
  <r>
    <x v="3"/>
    <s v="IDN"/>
    <x v="36"/>
    <s v="IT.CEL.SETS"/>
    <x v="92"/>
    <n v="916173"/>
    <n v="1065820"/>
    <n v="2220969"/>
    <n v="3669327"/>
    <n v="6520947"/>
    <n v="11700000"/>
    <n v="18495251"/>
    <n v="30336607"/>
    <n v="46909972"/>
    <n v="63803015"/>
    <n v="93386881"/>
    <n v="140578243"/>
    <n v="163676961"/>
    <n v="211290235"/>
    <n v="249805619"/>
    <x v="121"/>
    <x v="90"/>
    <x v="66"/>
    <x v="0"/>
  </r>
  <r>
    <x v="3"/>
    <s v="IDN"/>
    <x v="37"/>
    <s v="SI.POV.2DAY"/>
    <x v="93"/>
    <s v=".."/>
    <s v=".."/>
    <n v="77.52"/>
    <s v=".."/>
    <s v=".."/>
    <n v="63.39"/>
    <s v=".."/>
    <s v=".."/>
    <n v="59.5"/>
    <s v=".."/>
    <s v=".."/>
    <n v="54.51"/>
    <s v=".."/>
    <n v="46.3"/>
    <s v=".."/>
    <x v="122"/>
    <x v="3"/>
    <x v="3"/>
    <x v="0"/>
  </r>
  <r>
    <x v="3"/>
    <s v="IDN"/>
    <x v="38"/>
    <s v="SI.POV.NAGP"/>
    <x v="3"/>
    <s v=".."/>
    <s v=".."/>
    <s v=".."/>
    <s v=".."/>
    <s v=".."/>
    <s v=".."/>
    <n v="3.1"/>
    <n v="3"/>
    <n v="2.9"/>
    <n v="3.7"/>
    <n v="5.0999999999999996"/>
    <n v="2.8"/>
    <n v="2.5"/>
    <n v="2.2000000000000002"/>
    <n v="2.1"/>
    <x v="123"/>
    <x v="91"/>
    <x v="67"/>
    <x v="0"/>
  </r>
  <r>
    <x v="3"/>
    <s v="IDN"/>
    <x v="39"/>
    <s v="SI.POV.RUGP"/>
    <x v="3"/>
    <s v=".."/>
    <s v=".."/>
    <s v=".."/>
    <s v=".."/>
    <s v=".."/>
    <s v=".."/>
    <n v="3.6"/>
    <n v="3.6"/>
    <n v="3.7"/>
    <n v="4.5999999999999996"/>
    <n v="6.5"/>
    <n v="3.4"/>
    <n v="3.1"/>
    <n v="2.8"/>
    <n v="2.6"/>
    <x v="124"/>
    <x v="92"/>
    <x v="68"/>
    <x v="0"/>
  </r>
  <r>
    <x v="3"/>
    <s v="IDN"/>
    <x v="40"/>
    <s v="SP.RUR.TOTL.ZS"/>
    <x v="94"/>
    <n v="61.594000000000001"/>
    <n v="60.406999999999996"/>
    <n v="59.207999999999998"/>
    <n v="57.997999999999998"/>
    <n v="57.218000000000004"/>
    <n v="56.433999999999997"/>
    <n v="55.646999999999998"/>
    <n v="54.854999999999997"/>
    <n v="54.063000000000002"/>
    <n v="53.268000000000001"/>
    <n v="52.472000000000001"/>
    <n v="51.673000000000002"/>
    <n v="50.875999999999998"/>
    <n v="50.076000000000001"/>
    <n v="49.287999999999997"/>
    <x v="125"/>
    <x v="93"/>
    <x v="69"/>
    <x v="0"/>
  </r>
  <r>
    <x v="3"/>
    <s v="IDN"/>
    <x v="41"/>
    <s v="SP.RUR.TOTL"/>
    <x v="95"/>
    <n v="124945800"/>
    <n v="124289513"/>
    <n v="123533986"/>
    <n v="122689217"/>
    <n v="122703029"/>
    <n v="122670071"/>
    <n v="122594686"/>
    <n v="122473994"/>
    <n v="122320080"/>
    <n v="122124337"/>
    <n v="121890793"/>
    <n v="121617968"/>
    <n v="121321537"/>
    <n v="120990189"/>
    <n v="120661092"/>
    <x v="126"/>
    <x v="94"/>
    <x v="70"/>
    <x v="0"/>
  </r>
  <r>
    <x v="3"/>
    <s v="IDN"/>
    <x v="42"/>
    <s v="SP.RUR.TOTL.ZG"/>
    <x v="96"/>
    <n v="-0.42977389850903647"/>
    <n v="-0.52664167765873127"/>
    <n v="-0.60973180005194816"/>
    <n v="-0.68618416490233514"/>
    <n v="1.1257079422628598E-2"/>
    <n v="-2.6863580562170353E-2"/>
    <n v="-6.1472347919846557E-2"/>
    <n v="-9.8496478421887093E-2"/>
    <n v="-0.12574979268659056"/>
    <n v="-0.16015341584882672"/>
    <n v="-0.19141769718147372"/>
    <n v="-0.22407827384654547"/>
    <n v="-0.24403700593191349"/>
    <n v="-0.27348920500045404"/>
    <n v="-0.27237364693057087"/>
    <x v="127"/>
    <x v="95"/>
    <x v="71"/>
    <x v="0"/>
  </r>
  <r>
    <x v="3"/>
    <s v="IDN"/>
    <x v="43"/>
    <s v="SI.POV.RUHC"/>
    <x v="97"/>
    <s v=".."/>
    <s v=".."/>
    <n v="26"/>
    <s v=".."/>
    <s v=".."/>
    <n v="21.1"/>
    <n v="20.2"/>
    <n v="20.100000000000001"/>
    <n v="20"/>
    <n v="21.8"/>
    <n v="20.399999999999999"/>
    <n v="18.899999999999999"/>
    <n v="17.399999999999999"/>
    <n v="16.600000000000001"/>
    <n v="15.7"/>
    <x v="128"/>
    <x v="96"/>
    <x v="72"/>
    <x v="0"/>
  </r>
  <r>
    <x v="3"/>
    <s v="IDN"/>
    <x v="44"/>
    <s v="IC.ELC.TIME"/>
    <x v="3"/>
    <s v=".."/>
    <s v=".."/>
    <s v=".."/>
    <s v=".."/>
    <s v=".."/>
    <s v=".."/>
    <s v=".."/>
    <s v=".."/>
    <s v=".."/>
    <s v=".."/>
    <s v=".."/>
    <s v=".."/>
    <s v=".."/>
    <s v=".."/>
    <s v=".."/>
    <x v="22"/>
    <x v="97"/>
    <x v="73"/>
    <x v="4"/>
  </r>
  <r>
    <x v="3"/>
    <s v="IDN"/>
    <x v="45"/>
    <s v="IT.NET.SECR"/>
    <x v="3"/>
    <s v=".."/>
    <s v=".."/>
    <s v=".."/>
    <s v=".."/>
    <n v="60"/>
    <s v=".."/>
    <n v="60"/>
    <n v="85"/>
    <n v="103"/>
    <n v="131"/>
    <n v="169"/>
    <n v="234"/>
    <n v="320"/>
    <n v="480"/>
    <n v="820"/>
    <x v="129"/>
    <x v="98"/>
    <x v="74"/>
    <x v="0"/>
  </r>
  <r>
    <x v="3"/>
    <s v="IDN"/>
    <x v="46"/>
    <s v="IT.NET.SECR.P6"/>
    <x v="3"/>
    <s v=".."/>
    <s v=".."/>
    <s v=".."/>
    <s v=".."/>
    <n v="0.27978771442912947"/>
    <s v=".."/>
    <n v="0.27234622445907036"/>
    <n v="0.38070735300779368"/>
    <n v="0.45523915584640912"/>
    <n v="0.5713937270041286"/>
    <n v="0.72751746117241467"/>
    <n v="0.9942183863992794"/>
    <n v="1.3419150759399177"/>
    <n v="1.9866470334066202"/>
    <n v="3.349560264418209"/>
    <x v="130"/>
    <x v="99"/>
    <x v="75"/>
    <x v="0"/>
  </r>
  <r>
    <x v="4"/>
    <s v="IRQ"/>
    <x v="0"/>
    <s v="SP.POP.TOTL"/>
    <x v="98"/>
    <n v="21519356"/>
    <n v="22200835"/>
    <n v="22888600"/>
    <n v="23574751"/>
    <n v="24258794"/>
    <n v="24943793"/>
    <n v="25630426"/>
    <n v="26320530"/>
    <n v="27017712"/>
    <n v="27716983"/>
    <n v="28423538"/>
    <n v="29163327"/>
    <n v="29970634"/>
    <n v="30868156"/>
    <n v="31810191"/>
    <x v="131"/>
    <x v="100"/>
    <x v="76"/>
    <x v="0"/>
  </r>
  <r>
    <x v="4"/>
    <s v="IRQ"/>
    <x v="1"/>
    <s v="SP.POP.GROW"/>
    <x v="99"/>
    <n v="3.1835771326075299"/>
    <n v="3.1668187468063498"/>
    <n v="3.0979240195244899"/>
    <n v="2.9977849234990499"/>
    <n v="2.9015916223250802"/>
    <n v="2.8237141549575702"/>
    <n v="2.7527208873165301"/>
    <n v="2.69251864951445"/>
    <n v="2.64881444256633"/>
    <n v="2.5881947368452201"/>
    <n v="2.5491771597218902"/>
    <n v="2.6027336920548199"/>
    <n v="2.7682266841502701"/>
    <n v="2.99467138399541"/>
    <n v="3.00616077841971"/>
    <x v="132"/>
    <x v="101"/>
    <x v="77"/>
    <x v="0"/>
  </r>
  <r>
    <x v="4"/>
    <s v="IRQ"/>
    <x v="2"/>
    <s v="EN.POP.DNST"/>
    <x v="100"/>
    <n v="49.201719368040791"/>
    <n v="50.759848640738966"/>
    <n v="52.33235018405469"/>
    <n v="53.901161487985"/>
    <n v="55.465153074056289"/>
    <n v="57.031330452477306"/>
    <n v="58.601243798157164"/>
    <n v="60.179093216269976"/>
    <n v="61.773125728787981"/>
    <n v="63.371934517685254"/>
    <n v="64.987397398083999"/>
    <n v="66.67884628575348"/>
    <n v="69.00588045680604"/>
    <n v="71.07237981212009"/>
    <n v="73.241368115675073"/>
    <x v="133"/>
    <x v="102"/>
    <x v="78"/>
    <x v="0"/>
  </r>
  <r>
    <x v="4"/>
    <s v="IRQ"/>
    <x v="3"/>
    <s v="SI.POV.NAHC"/>
    <x v="3"/>
    <s v=".."/>
    <s v=".."/>
    <s v=".."/>
    <s v=".."/>
    <s v=".."/>
    <s v=".."/>
    <s v=".."/>
    <s v=".."/>
    <s v=".."/>
    <n v="22.4"/>
    <s v=".."/>
    <s v=".."/>
    <s v=".."/>
    <s v=".."/>
    <s v=".."/>
    <x v="134"/>
    <x v="3"/>
    <x v="3"/>
    <x v="0"/>
  </r>
  <r>
    <x v="4"/>
    <s v="IRQ"/>
    <x v="4"/>
    <s v="SI.POV.DDAY"/>
    <x v="3"/>
    <s v=".."/>
    <s v=".."/>
    <s v=".."/>
    <s v=".."/>
    <s v=".."/>
    <s v=".."/>
    <s v=".."/>
    <s v=".."/>
    <s v=".."/>
    <s v=".."/>
    <s v=".."/>
    <s v=".."/>
    <s v=".."/>
    <s v=".."/>
    <s v=".."/>
    <x v="22"/>
    <x v="3"/>
    <x v="3"/>
    <x v="0"/>
  </r>
  <r>
    <x v="4"/>
    <s v="IRQ"/>
    <x v="5"/>
    <s v="SI.DST.FRST.20"/>
    <x v="3"/>
    <s v=".."/>
    <s v=".."/>
    <s v=".."/>
    <s v=".."/>
    <s v=".."/>
    <s v=".."/>
    <s v=".."/>
    <s v=".."/>
    <s v=".."/>
    <s v=".."/>
    <s v=".."/>
    <s v=".."/>
    <s v=".."/>
    <s v=".."/>
    <s v=".."/>
    <x v="135"/>
    <x v="3"/>
    <x v="3"/>
    <x v="0"/>
  </r>
  <r>
    <x v="4"/>
    <s v="IRQ"/>
    <x v="6"/>
    <s v="EG.USE.PCAP.KG.OE"/>
    <x v="101"/>
    <n v="1810.4248565802809"/>
    <n v="1299.2907248758888"/>
    <n v="969.43871621680671"/>
    <n v="1100.1827336373563"/>
    <n v="1110.3099354403191"/>
    <n v="1123.7266922476465"/>
    <n v="1056.7960907087538"/>
    <n v="1021.9636914606205"/>
    <n v="994.43946252739681"/>
    <n v="775.80633505457638"/>
    <n v="833.66831391644484"/>
    <n v="977.29038254105922"/>
    <n v="1107.6550799692791"/>
    <n v="1216.8401636949095"/>
    <n v="1255.2346824953047"/>
    <x v="136"/>
    <x v="3"/>
    <x v="3"/>
    <x v="0"/>
  </r>
  <r>
    <x v="4"/>
    <s v="IRQ"/>
    <x v="7"/>
    <s v="EG.USE.ELEC.KH.PC"/>
    <x v="102"/>
    <n v="1355.059138386855"/>
    <n v="1313.4641106967374"/>
    <n v="1273.9966620937935"/>
    <n v="1236.9165638271218"/>
    <n v="1238.1077146703994"/>
    <n v="1264.3225511051987"/>
    <n v="1040.6772013855721"/>
    <n v="1200.3557679119683"/>
    <n v="833.5642929349458"/>
    <n v="972.32804883561823"/>
    <n v="767.95506597384178"/>
    <n v="747.13697789007404"/>
    <n v="1093.3035317170802"/>
    <n v="1190.8064738301828"/>
    <n v="1340.7024182910438"/>
    <x v="137"/>
    <x v="3"/>
    <x v="3"/>
    <x v="0"/>
  </r>
  <r>
    <x v="4"/>
    <s v="IRQ"/>
    <x v="8"/>
    <s v="NY.GDP.MKTP.CD"/>
    <x v="3"/>
    <s v=".."/>
    <s v=".."/>
    <s v=".."/>
    <s v=".."/>
    <s v=".."/>
    <s v=".."/>
    <s v=".."/>
    <n v="36627901762.063004"/>
    <n v="49954890353.260872"/>
    <n v="65140293687.539459"/>
    <n v="88840050497.095734"/>
    <n v="131613661510.47458"/>
    <n v="111660855042.73506"/>
    <n v="138516722649.57266"/>
    <n v="185749664444.44446"/>
    <x v="138"/>
    <x v="103"/>
    <x v="79"/>
    <x v="0"/>
  </r>
  <r>
    <x v="4"/>
    <s v="IRQ"/>
    <x v="9"/>
    <s v="NY.GDP.MKTP.KD.ZG"/>
    <x v="103"/>
    <n v="21.23793612886098"/>
    <n v="34.8570951344918"/>
    <n v="17.582266009787915"/>
    <n v="1.4064748116001056"/>
    <n v="2.3053169839734693"/>
    <n v="-6.9001802234179195"/>
    <n v="-33.100838024126688"/>
    <n v="54.157774616230512"/>
    <n v="4.4006171919100439"/>
    <n v="10.158199582002851"/>
    <n v="1.3775981475597519"/>
    <n v="8.2281071038327696"/>
    <n v="3.3792990944277363"/>
    <n v="6.4025648447119181"/>
    <n v="7.5464712004259979"/>
    <x v="139"/>
    <x v="104"/>
    <x v="80"/>
    <x v="0"/>
  </r>
  <r>
    <x v="4"/>
    <s v="IRQ"/>
    <x v="10"/>
    <s v="GC.BAL.CASH.GD.ZS"/>
    <x v="3"/>
    <s v=".."/>
    <s v=".."/>
    <s v=".."/>
    <s v=".."/>
    <s v=".."/>
    <s v=".."/>
    <s v=".."/>
    <s v=".."/>
    <s v=".."/>
    <s v=".."/>
    <s v=".."/>
    <s v=".."/>
    <s v=".."/>
    <s v=".."/>
    <s v=".."/>
    <x v="22"/>
    <x v="3"/>
    <x v="3"/>
    <x v="0"/>
  </r>
  <r>
    <x v="4"/>
    <s v="IRQ"/>
    <x v="11"/>
    <s v="IT.CEL.SETS.P2"/>
    <x v="104"/>
    <n v="0"/>
    <n v="0"/>
    <n v="0"/>
    <n v="0"/>
    <n v="0"/>
    <n v="7.9244743706055595E-2"/>
    <n v="0.308171977375092"/>
    <n v="2.1519456587982901"/>
    <n v="5.5995816933493003"/>
    <n v="33.300097508934499"/>
    <n v="48.785402407671597"/>
    <n v="59.562017842509398"/>
    <n v="66.693443225302502"/>
    <n v="75.137660606193705"/>
    <n v="80.1551276085399"/>
    <x v="140"/>
    <x v="105"/>
    <x v="81"/>
    <x v="0"/>
  </r>
  <r>
    <x v="4"/>
    <s v="IRQ"/>
    <x v="12"/>
    <s v="IT.NET.USER.P2"/>
    <x v="3"/>
    <s v=".."/>
    <s v=".."/>
    <s v=".."/>
    <s v=".."/>
    <n v="0.1"/>
    <n v="0.5"/>
    <n v="0.6"/>
    <n v="0.9"/>
    <n v="0.9"/>
    <n v="0.95234424383919003"/>
    <n v="0.93"/>
    <n v="1"/>
    <n v="1.06"/>
    <n v="2.5"/>
    <n v="5"/>
    <x v="141"/>
    <x v="106"/>
    <x v="57"/>
    <x v="0"/>
  </r>
  <r>
    <x v="4"/>
    <s v="IRQ"/>
    <x v="13"/>
    <s v="EG.ELC.ACCS.ZS"/>
    <x v="3"/>
    <s v=".."/>
    <s v=".."/>
    <s v=".."/>
    <n v="94.455849999999998"/>
    <s v=".."/>
    <s v=".."/>
    <s v=".."/>
    <s v=".."/>
    <s v=".."/>
    <s v=".."/>
    <s v=".."/>
    <s v=".."/>
    <s v=".."/>
    <n v="98"/>
    <s v=".."/>
    <x v="142"/>
    <x v="3"/>
    <x v="3"/>
    <x v="0"/>
  </r>
  <r>
    <x v="4"/>
    <s v="IRQ"/>
    <x v="14"/>
    <s v="EG.ELC.ACCS.RU.ZS"/>
    <x v="3"/>
    <s v=".."/>
    <s v=".."/>
    <s v=".."/>
    <n v="89.380650000000003"/>
    <s v=".."/>
    <s v=".."/>
    <s v=".."/>
    <s v=".."/>
    <s v=".."/>
    <s v=".."/>
    <s v=".."/>
    <s v=".."/>
    <s v=".."/>
    <n v="94.1"/>
    <s v=".."/>
    <x v="143"/>
    <x v="3"/>
    <x v="3"/>
    <x v="0"/>
  </r>
  <r>
    <x v="4"/>
    <s v="IRQ"/>
    <x v="15"/>
    <s v="EG.ELC.ACCS.UR.ZS"/>
    <x v="3"/>
    <s v=".."/>
    <s v=".."/>
    <s v=".."/>
    <n v="96.862884999262803"/>
    <s v=".."/>
    <s v=".."/>
    <s v=".."/>
    <s v=".."/>
    <s v=".."/>
    <s v=".."/>
    <s v=".."/>
    <s v=".."/>
    <s v=".."/>
    <n v="99.961488517494303"/>
    <s v=".."/>
    <x v="142"/>
    <x v="3"/>
    <x v="3"/>
    <x v="0"/>
  </r>
  <r>
    <x v="4"/>
    <s v="IRQ"/>
    <x v="16"/>
    <s v="NY.ADJ.NNTY.CD"/>
    <x v="3"/>
    <s v=".."/>
    <s v=".."/>
    <s v=".."/>
    <s v=".."/>
    <s v=".."/>
    <s v=".."/>
    <s v=".."/>
    <n v="19168268986.215199"/>
    <n v="27252128871.188702"/>
    <n v="37679011278.276802"/>
    <n v="56122181548.648399"/>
    <n v="87261913496.630402"/>
    <n v="80376597581.148193"/>
    <n v="95594103480.732498"/>
    <n v="120279038121.645"/>
    <x v="144"/>
    <x v="107"/>
    <x v="3"/>
    <x v="0"/>
  </r>
  <r>
    <x v="4"/>
    <s v="IRQ"/>
    <x v="17"/>
    <s v="NY.ADJ.NNTY.PC.CD"/>
    <x v="3"/>
    <s v=".."/>
    <s v=".."/>
    <s v=".."/>
    <s v=".."/>
    <s v=".."/>
    <s v=".."/>
    <s v=".."/>
    <n v="728.26303217356178"/>
    <n v="1008.6764146123365"/>
    <n v="1359.4196481729921"/>
    <n v="1974.4966847071746"/>
    <n v="2992.1796472888846"/>
    <n v="2681.8450881335443"/>
    <n v="3096.8517679103506"/>
    <n v="3781.1479384592503"/>
    <x v="145"/>
    <x v="108"/>
    <x v="3"/>
    <x v="0"/>
  </r>
  <r>
    <x v="4"/>
    <s v="IRQ"/>
    <x v="18"/>
    <s v="NY.ADJ.NNTY.KD.ZG"/>
    <x v="3"/>
    <s v=".."/>
    <s v=".."/>
    <s v=".."/>
    <s v=".."/>
    <s v=".."/>
    <s v=".."/>
    <s v=".."/>
    <s v=".."/>
    <s v=".."/>
    <s v=".."/>
    <s v=".."/>
    <s v=".."/>
    <s v=".."/>
    <s v=".."/>
    <s v=".."/>
    <x v="22"/>
    <x v="3"/>
    <x v="3"/>
    <x v="0"/>
  </r>
  <r>
    <x v="4"/>
    <s v="IRQ"/>
    <x v="19"/>
    <s v="NY.ADJ.NNTY.KD"/>
    <x v="3"/>
    <s v=".."/>
    <s v=".."/>
    <s v=".."/>
    <s v=".."/>
    <s v=".."/>
    <s v=".."/>
    <s v=".."/>
    <s v=".."/>
    <n v="27252128871.188698"/>
    <s v=".."/>
    <s v=".."/>
    <s v=".."/>
    <s v=".."/>
    <s v=".."/>
    <s v=".."/>
    <x v="22"/>
    <x v="3"/>
    <x v="3"/>
    <x v="0"/>
  </r>
  <r>
    <x v="4"/>
    <s v="IRQ"/>
    <x v="20"/>
    <s v="NY.ADJ.NNTY.PC.KD.ZG"/>
    <x v="3"/>
    <s v=".."/>
    <s v=".."/>
    <s v=".."/>
    <s v=".."/>
    <s v=".."/>
    <s v=".."/>
    <s v=".."/>
    <s v=".."/>
    <s v=".."/>
    <s v=".."/>
    <s v=".."/>
    <s v=".."/>
    <s v=".."/>
    <s v=".."/>
    <s v=".."/>
    <x v="22"/>
    <x v="3"/>
    <x v="3"/>
    <x v="0"/>
  </r>
  <r>
    <x v="4"/>
    <s v="IRQ"/>
    <x v="21"/>
    <s v="NY.ADJ.NNTY.PC.KD"/>
    <x v="3"/>
    <s v=".."/>
    <s v=".."/>
    <s v=".."/>
    <s v=".."/>
    <s v=".."/>
    <s v=".."/>
    <s v=".."/>
    <s v=".."/>
    <n v="1008.6764146123364"/>
    <s v=".."/>
    <s v=".."/>
    <s v=".."/>
    <s v=".."/>
    <s v=".."/>
    <s v=".."/>
    <x v="22"/>
    <x v="3"/>
    <x v="3"/>
    <x v="0"/>
  </r>
  <r>
    <x v="4"/>
    <s v="IRQ"/>
    <x v="22"/>
    <s v="SE.ADT.LITR.ZS"/>
    <x v="3"/>
    <s v=".."/>
    <s v=".."/>
    <s v=".."/>
    <n v="74.052200317382798"/>
    <s v=".."/>
    <s v=".."/>
    <s v=".."/>
    <s v=".."/>
    <s v=".."/>
    <s v=".."/>
    <s v=".."/>
    <s v=".."/>
    <s v=".."/>
    <s v=".."/>
    <s v=".."/>
    <x v="22"/>
    <x v="109"/>
    <x v="3"/>
    <x v="0"/>
  </r>
  <r>
    <x v="4"/>
    <s v="IRQ"/>
    <x v="23"/>
    <s v="SE.ADT.LITR.FE.ZS"/>
    <x v="3"/>
    <s v=".."/>
    <s v=".."/>
    <s v=".."/>
    <n v="64.169502258300795"/>
    <s v=".."/>
    <s v=".."/>
    <s v=".."/>
    <s v=".."/>
    <s v=".."/>
    <s v=".."/>
    <s v=".."/>
    <s v=".."/>
    <s v=".."/>
    <s v=".."/>
    <s v=".."/>
    <x v="22"/>
    <x v="110"/>
    <x v="3"/>
    <x v="0"/>
  </r>
  <r>
    <x v="4"/>
    <s v="IRQ"/>
    <x v="24"/>
    <s v="SE.ADT.LITR.MA.ZS"/>
    <x v="3"/>
    <s v=".."/>
    <s v=".."/>
    <s v=".."/>
    <n v="84.087409973144503"/>
    <s v=".."/>
    <s v=".."/>
    <s v=".."/>
    <s v=".."/>
    <s v=".."/>
    <s v=".."/>
    <s v=".."/>
    <s v=".."/>
    <s v=".."/>
    <s v=".."/>
    <s v=".."/>
    <x v="22"/>
    <x v="111"/>
    <x v="3"/>
    <x v="0"/>
  </r>
  <r>
    <x v="4"/>
    <s v="IRQ"/>
    <x v="25"/>
    <s v="IT.NET.BBND"/>
    <x v="3"/>
    <s v=".."/>
    <s v=".."/>
    <s v=".."/>
    <s v=".."/>
    <s v=".."/>
    <s v=".."/>
    <s v=".."/>
    <s v=".."/>
    <s v=".."/>
    <n v="26"/>
    <n v="98"/>
    <n v="54"/>
    <n v="121"/>
    <n v="3117"/>
    <s v=".."/>
    <x v="22"/>
    <x v="3"/>
    <x v="3"/>
    <x v="0"/>
  </r>
  <r>
    <x v="4"/>
    <s v="IRQ"/>
    <x v="26"/>
    <s v="IT.NET.BBND.P2"/>
    <x v="3"/>
    <s v=".."/>
    <s v=".."/>
    <s v=".."/>
    <s v=".."/>
    <s v=".."/>
    <s v=".."/>
    <s v=".."/>
    <s v=".."/>
    <s v=".."/>
    <n v="9.2645068369387996E-5"/>
    <n v="3.4098069527355499E-4"/>
    <n v="1.8348730466629599E-4"/>
    <n v="4.0115108480370403E-4"/>
    <n v="1.00670555687257E-2"/>
    <s v=".."/>
    <x v="22"/>
    <x v="3"/>
    <x v="3"/>
    <x v="0"/>
  </r>
  <r>
    <x v="4"/>
    <s v="IRQ"/>
    <x v="27"/>
    <s v="IT.MLT.MAIN.P2"/>
    <x v="105"/>
    <n v="2.9991153610901899"/>
    <n v="2.9032822759848398"/>
    <n v="2.923165187675"/>
    <n v="2.8359967053701101"/>
    <n v="2.7532094060075099"/>
    <n v="4.4705922161771303"/>
    <n v="4.55824876034933"/>
    <n v="3.8774011814556602"/>
    <n v="4.0727551129057202"/>
    <n v="4.4452244050627696"/>
    <n v="4.7476760251949903"/>
    <n v="3.6775612933394899"/>
    <n v="5.4706929460631804"/>
    <n v="5.5570372820177303"/>
    <n v="5.6349503871515596"/>
    <x v="146"/>
    <x v="112"/>
    <x v="82"/>
    <x v="0"/>
  </r>
  <r>
    <x v="4"/>
    <s v="IRQ"/>
    <x v="28"/>
    <s v="IT.MLT.MAIN"/>
    <x v="106"/>
    <n v="650616"/>
    <n v="649963"/>
    <n v="675000"/>
    <n v="675000"/>
    <n v="675000"/>
    <n v="1128300"/>
    <n v="1183300"/>
    <n v="1034240"/>
    <n v="1115000"/>
    <n v="1247512"/>
    <n v="1364512"/>
    <n v="1082300"/>
    <n v="1650136"/>
    <n v="1720591"/>
    <n v="1794000"/>
    <x v="147"/>
    <x v="113"/>
    <x v="83"/>
    <x v="0"/>
  </r>
  <r>
    <x v="4"/>
    <s v="IRQ"/>
    <x v="29"/>
    <s v="SI.DST.04TH.20"/>
    <x v="3"/>
    <s v=".."/>
    <s v=".."/>
    <s v=".."/>
    <s v=".."/>
    <s v=".."/>
    <s v=".."/>
    <s v=".."/>
    <s v=".."/>
    <s v=".."/>
    <s v=".."/>
    <s v=".."/>
    <s v=".."/>
    <s v=".."/>
    <s v=".."/>
    <s v=".."/>
    <x v="148"/>
    <x v="3"/>
    <x v="3"/>
    <x v="0"/>
  </r>
  <r>
    <x v="4"/>
    <s v="IRQ"/>
    <x v="30"/>
    <s v="SI.DST.10TH.10"/>
    <x v="3"/>
    <s v=".."/>
    <s v=".."/>
    <s v=".."/>
    <s v=".."/>
    <s v=".."/>
    <s v=".."/>
    <s v=".."/>
    <s v=".."/>
    <s v=".."/>
    <s v=".."/>
    <s v=".."/>
    <s v=".."/>
    <s v=".."/>
    <s v=".."/>
    <s v=".."/>
    <x v="149"/>
    <x v="3"/>
    <x v="3"/>
    <x v="0"/>
  </r>
  <r>
    <x v="4"/>
    <s v="IRQ"/>
    <x v="31"/>
    <s v="SI.DST.05TH.20"/>
    <x v="3"/>
    <s v=".."/>
    <s v=".."/>
    <s v=".."/>
    <s v=".."/>
    <s v=".."/>
    <s v=".."/>
    <s v=".."/>
    <s v=".."/>
    <s v=".."/>
    <s v=".."/>
    <s v=".."/>
    <s v=".."/>
    <s v=".."/>
    <s v=".."/>
    <s v=".."/>
    <x v="150"/>
    <x v="3"/>
    <x v="3"/>
    <x v="0"/>
  </r>
  <r>
    <x v="4"/>
    <s v="IRQ"/>
    <x v="32"/>
    <s v="SI.DST.FRST.10"/>
    <x v="3"/>
    <s v=".."/>
    <s v=".."/>
    <s v=".."/>
    <s v=".."/>
    <s v=".."/>
    <s v=".."/>
    <s v=".."/>
    <s v=".."/>
    <s v=".."/>
    <s v=".."/>
    <s v=".."/>
    <s v=".."/>
    <s v=".."/>
    <s v=".."/>
    <s v=".."/>
    <x v="151"/>
    <x v="3"/>
    <x v="3"/>
    <x v="0"/>
  </r>
  <r>
    <x v="4"/>
    <s v="IRQ"/>
    <x v="33"/>
    <s v="SI.DST.02ND.20"/>
    <x v="3"/>
    <s v=".."/>
    <s v=".."/>
    <s v=".."/>
    <s v=".."/>
    <s v=".."/>
    <s v=".."/>
    <s v=".."/>
    <s v=".."/>
    <s v=".."/>
    <s v=".."/>
    <s v=".."/>
    <s v=".."/>
    <s v=".."/>
    <s v=".."/>
    <s v=".."/>
    <x v="152"/>
    <x v="3"/>
    <x v="3"/>
    <x v="0"/>
  </r>
  <r>
    <x v="4"/>
    <s v="IRQ"/>
    <x v="34"/>
    <s v="SI.DST.03RD.20"/>
    <x v="3"/>
    <s v=".."/>
    <s v=".."/>
    <s v=".."/>
    <s v=".."/>
    <s v=".."/>
    <s v=".."/>
    <s v=".."/>
    <s v=".."/>
    <s v=".."/>
    <s v=".."/>
    <s v=".."/>
    <s v=".."/>
    <s v=".."/>
    <s v=".."/>
    <s v=".."/>
    <x v="153"/>
    <x v="3"/>
    <x v="3"/>
    <x v="0"/>
  </r>
  <r>
    <x v="4"/>
    <s v="IRQ"/>
    <x v="35"/>
    <s v="IE.PPI.TELE.CD"/>
    <x v="3"/>
    <s v=".."/>
    <s v=".."/>
    <s v=".."/>
    <s v=".."/>
    <s v=".."/>
    <s v=".."/>
    <n v="420000000"/>
    <n v="89000000"/>
    <n v="475000000"/>
    <n v="90000000"/>
    <n v="3700000000"/>
    <n v="284000000"/>
    <n v="447000000"/>
    <n v="456000000"/>
    <n v="385600000"/>
    <x v="154"/>
    <x v="114"/>
    <x v="3"/>
    <x v="0"/>
  </r>
  <r>
    <x v="4"/>
    <s v="IRQ"/>
    <x v="36"/>
    <s v="IT.CEL.SETS"/>
    <x v="104"/>
    <n v="0"/>
    <n v="0"/>
    <n v="0"/>
    <n v="0"/>
    <n v="0"/>
    <n v="20000"/>
    <n v="80000"/>
    <n v="574000"/>
    <n v="1533000"/>
    <n v="9345371"/>
    <n v="14021232"/>
    <n v="17529000"/>
    <n v="20116876"/>
    <n v="23264408"/>
    <n v="25519000"/>
    <x v="155"/>
    <x v="115"/>
    <x v="84"/>
    <x v="0"/>
  </r>
  <r>
    <x v="4"/>
    <s v="IRQ"/>
    <x v="37"/>
    <s v="SI.POV.2DAY"/>
    <x v="3"/>
    <s v=".."/>
    <s v=".."/>
    <s v=".."/>
    <s v=".."/>
    <s v=".."/>
    <s v=".."/>
    <s v=".."/>
    <s v=".."/>
    <s v=".."/>
    <s v=".."/>
    <s v=".."/>
    <s v=".."/>
    <s v=".."/>
    <s v=".."/>
    <s v=".."/>
    <x v="22"/>
    <x v="3"/>
    <x v="3"/>
    <x v="0"/>
  </r>
  <r>
    <x v="4"/>
    <s v="IRQ"/>
    <x v="38"/>
    <s v="SI.POV.NAGP"/>
    <x v="3"/>
    <s v=".."/>
    <s v=".."/>
    <s v=".."/>
    <s v=".."/>
    <s v=".."/>
    <s v=".."/>
    <s v=".."/>
    <s v=".."/>
    <s v=".."/>
    <n v="4.7"/>
    <s v=".."/>
    <s v=".."/>
    <s v=".."/>
    <s v=".."/>
    <s v=".."/>
    <x v="156"/>
    <x v="3"/>
    <x v="3"/>
    <x v="0"/>
  </r>
  <r>
    <x v="4"/>
    <s v="IRQ"/>
    <x v="39"/>
    <s v="SI.POV.RUGP"/>
    <x v="3"/>
    <s v=".."/>
    <s v=".."/>
    <s v=".."/>
    <s v=".."/>
    <s v=".."/>
    <s v=".."/>
    <s v=".."/>
    <s v=".."/>
    <s v=".."/>
    <n v="9.5"/>
    <s v=".."/>
    <s v=".."/>
    <s v=".."/>
    <s v=".."/>
    <s v=".."/>
    <x v="157"/>
    <x v="3"/>
    <x v="3"/>
    <x v="0"/>
  </r>
  <r>
    <x v="4"/>
    <s v="IRQ"/>
    <x v="40"/>
    <s v="SP.RUR.TOTL.ZS"/>
    <x v="107"/>
    <n v="31.594999999999999"/>
    <n v="31.611999999999995"/>
    <n v="31.558000000000007"/>
    <n v="31.504000000000005"/>
    <n v="31.450000000000003"/>
    <n v="31.396000000000001"/>
    <n v="31.341999999999999"/>
    <n v="31.287999999999997"/>
    <n v="31.233999999999995"/>
    <n v="31.180999999999997"/>
    <n v="31.126999999999995"/>
    <n v="31.072999999999993"/>
    <n v="31.019999999999996"/>
    <n v="30.965999999999994"/>
    <n v="30.902000000000001"/>
    <x v="158"/>
    <x v="116"/>
    <x v="85"/>
    <x v="0"/>
  </r>
  <r>
    <x v="4"/>
    <s v="IRQ"/>
    <x v="41"/>
    <s v="SP.RUR.TOTL"/>
    <x v="108"/>
    <n v="6799041"/>
    <n v="7018128"/>
    <n v="7223184"/>
    <n v="7426990"/>
    <n v="7629391"/>
    <n v="7831353"/>
    <n v="8033088"/>
    <n v="8235167"/>
    <n v="8438712"/>
    <n v="8642432"/>
    <n v="8847395"/>
    <n v="9061921"/>
    <n v="9296891"/>
    <n v="9558633"/>
    <n v="9829985"/>
    <x v="159"/>
    <x v="117"/>
    <x v="86"/>
    <x v="0"/>
  </r>
  <r>
    <x v="4"/>
    <s v="IRQ"/>
    <x v="42"/>
    <s v="SP.RUR.TOTL.ZG"/>
    <x v="109"/>
    <n v="3.7307668254926054"/>
    <n v="3.1714942984461447"/>
    <n v="2.8799337114776868"/>
    <n v="2.7824809323631192"/>
    <n v="2.6887363349513418"/>
    <n v="2.6127266412810228"/>
    <n v="2.5433719933168129"/>
    <n v="2.4844630776595746"/>
    <n v="2.441604760754676"/>
    <n v="2.385433436174865"/>
    <n v="2.3439040718838808"/>
    <n v="2.3958063076784799"/>
    <n v="2.5598914708290459"/>
    <n v="2.7764682014352302"/>
    <n v="2.7992683009681318"/>
    <x v="160"/>
    <x v="118"/>
    <x v="87"/>
    <x v="0"/>
  </r>
  <r>
    <x v="4"/>
    <s v="IRQ"/>
    <x v="43"/>
    <s v="SI.POV.RUHC"/>
    <x v="3"/>
    <s v=".."/>
    <s v=".."/>
    <s v=".."/>
    <s v=".."/>
    <s v=".."/>
    <s v=".."/>
    <s v=".."/>
    <s v=".."/>
    <s v=".."/>
    <n v="39"/>
    <s v=".."/>
    <s v=".."/>
    <s v=".."/>
    <s v=".."/>
    <s v=".."/>
    <x v="161"/>
    <x v="3"/>
    <x v="3"/>
    <x v="0"/>
  </r>
  <r>
    <x v="4"/>
    <s v="IRQ"/>
    <x v="44"/>
    <s v="IC.ELC.TIME"/>
    <x v="3"/>
    <s v=".."/>
    <s v=".."/>
    <s v=".."/>
    <s v=".."/>
    <s v=".."/>
    <s v=".."/>
    <s v=".."/>
    <s v=".."/>
    <s v=".."/>
    <s v=".."/>
    <s v=".."/>
    <s v=".."/>
    <n v="47"/>
    <n v="47"/>
    <n v="47"/>
    <x v="162"/>
    <x v="119"/>
    <x v="88"/>
    <x v="5"/>
  </r>
  <r>
    <x v="4"/>
    <s v="IRQ"/>
    <x v="45"/>
    <s v="IT.NET.SECR"/>
    <x v="3"/>
    <s v=".."/>
    <s v=".."/>
    <s v=".."/>
    <s v=".."/>
    <s v=".."/>
    <s v=".."/>
    <s v=".."/>
    <s v=".."/>
    <s v=".."/>
    <n v="1"/>
    <s v=".."/>
    <n v="4"/>
    <n v="4"/>
    <n v="4"/>
    <n v="4"/>
    <x v="163"/>
    <x v="120"/>
    <x v="89"/>
    <x v="0"/>
  </r>
  <r>
    <x v="4"/>
    <s v="IRQ"/>
    <x v="46"/>
    <s v="IT.NET.SECR.P6"/>
    <x v="3"/>
    <s v=".."/>
    <s v=".."/>
    <s v=".."/>
    <s v=".."/>
    <s v=".."/>
    <s v=".."/>
    <s v=".."/>
    <s v=".."/>
    <s v=".."/>
    <n v="3.6078962851043346E-2"/>
    <s v=".."/>
    <n v="0.13715856219010952"/>
    <n v="0.13346397677139563"/>
    <n v="0.12958338036130176"/>
    <n v="0.12574586553095518"/>
    <x v="164"/>
    <x v="121"/>
    <x v="90"/>
    <x v="0"/>
  </r>
  <r>
    <x v="5"/>
    <s v="MDV"/>
    <x v="0"/>
    <s v="SP.POP.TOTL"/>
    <x v="110"/>
    <n v="264000"/>
    <n v="271000"/>
    <n v="280000"/>
    <n v="286000"/>
    <n v="292000"/>
    <n v="297000"/>
    <n v="304000"/>
    <n v="312000"/>
    <n v="321000"/>
    <n v="333000"/>
    <n v="349000"/>
    <n v="362000"/>
    <n v="360000"/>
    <n v="367000"/>
    <n v="377000"/>
    <x v="165"/>
    <x v="122"/>
    <x v="91"/>
    <x v="0"/>
  </r>
  <r>
    <x v="5"/>
    <s v="MDV"/>
    <x v="1"/>
    <s v="SP.POP.GROW"/>
    <x v="111"/>
    <n v="0.76045993852192095"/>
    <n v="2.6169717733384799"/>
    <n v="3.2670782289548699"/>
    <n v="2.12022076506029"/>
    <n v="2.0761991448429198"/>
    <n v="1.6978336534417799"/>
    <n v="2.3295562603522102"/>
    <n v="2.5975486403260701"/>
    <n v="2.8437935320533398"/>
    <n v="3.6701366850428001"/>
    <n v="4.6929432221983403"/>
    <n v="3.6572289623343801"/>
    <n v="-0.554018037561536"/>
    <n v="1.9257816604414499"/>
    <n v="2.68833393934404"/>
    <x v="166"/>
    <x v="123"/>
    <x v="92"/>
    <x v="0"/>
  </r>
  <r>
    <x v="5"/>
    <s v="MDV"/>
    <x v="2"/>
    <s v="EN.POP.DNST"/>
    <x v="112"/>
    <n v="880"/>
    <n v="903.33333333333337"/>
    <n v="933.33333333333337"/>
    <n v="953.33333333333337"/>
    <n v="973.33333333333337"/>
    <n v="990"/>
    <n v="1013.3333333333334"/>
    <n v="1040"/>
    <n v="1070"/>
    <n v="1110"/>
    <n v="1163.3333333333333"/>
    <n v="1206.6666666666667"/>
    <n v="1200"/>
    <n v="1223.3333333333333"/>
    <n v="1256.6666666666667"/>
    <x v="167"/>
    <x v="124"/>
    <x v="93"/>
    <x v="0"/>
  </r>
  <r>
    <x v="5"/>
    <s v="MDV"/>
    <x v="3"/>
    <s v="SI.POV.NAHC"/>
    <x v="3"/>
    <s v=".."/>
    <s v=".."/>
    <s v=".."/>
    <s v=".."/>
    <s v=".."/>
    <s v=".."/>
    <s v=".."/>
    <s v=".."/>
    <s v=".."/>
    <s v=".."/>
    <s v=".."/>
    <s v=".."/>
    <s v=".."/>
    <s v=".."/>
    <s v=".."/>
    <x v="22"/>
    <x v="3"/>
    <x v="3"/>
    <x v="0"/>
  </r>
  <r>
    <x v="5"/>
    <s v="MDV"/>
    <x v="4"/>
    <s v="SI.POV.DDAY"/>
    <x v="3"/>
    <s v=".."/>
    <n v="24.05"/>
    <s v=".."/>
    <s v=".."/>
    <s v=".."/>
    <s v=".."/>
    <s v=".."/>
    <n v="2.36"/>
    <s v=".."/>
    <s v=".."/>
    <s v=".."/>
    <s v=".."/>
    <n v="5.59"/>
    <s v=".."/>
    <s v=".."/>
    <x v="22"/>
    <x v="3"/>
    <x v="3"/>
    <x v="0"/>
  </r>
  <r>
    <x v="5"/>
    <s v="MDV"/>
    <x v="5"/>
    <s v="SI.DST.FRST.20"/>
    <x v="3"/>
    <s v=".."/>
    <n v="1.41"/>
    <s v=".."/>
    <s v=".."/>
    <s v=".."/>
    <s v=".."/>
    <s v=".."/>
    <n v="6.52"/>
    <s v=".."/>
    <s v=".."/>
    <s v=".."/>
    <s v=".."/>
    <n v="6.49"/>
    <s v=".."/>
    <s v=".."/>
    <x v="22"/>
    <x v="3"/>
    <x v="3"/>
    <x v="0"/>
  </r>
  <r>
    <x v="5"/>
    <s v="MDV"/>
    <x v="6"/>
    <s v="EG.USE.PCAP.KG.OE"/>
    <x v="3"/>
    <s v=".."/>
    <s v=".."/>
    <s v=".."/>
    <s v=".."/>
    <s v=".."/>
    <s v=".."/>
    <s v=".."/>
    <n v="801.28205128205127"/>
    <n v="700.93457943925227"/>
    <n v="864.8648648648649"/>
    <n v="856.73352435530091"/>
    <s v=".."/>
    <s v=".."/>
    <s v=".."/>
    <s v=".."/>
    <x v="22"/>
    <x v="3"/>
    <x v="3"/>
    <x v="0"/>
  </r>
  <r>
    <x v="5"/>
    <s v="MDV"/>
    <x v="7"/>
    <s v="EG.USE.ELEC.KH.PC"/>
    <x v="3"/>
    <s v=".."/>
    <s v=".."/>
    <s v=".."/>
    <s v=".."/>
    <s v=".."/>
    <s v=".."/>
    <s v=".."/>
    <s v=".."/>
    <s v=".."/>
    <s v=".."/>
    <s v=".."/>
    <s v=".."/>
    <s v=".."/>
    <s v=".."/>
    <s v=".."/>
    <x v="22"/>
    <x v="3"/>
    <x v="3"/>
    <x v="0"/>
  </r>
  <r>
    <x v="5"/>
    <s v="MDV"/>
    <x v="8"/>
    <s v="NY.GDP.MKTP.CD"/>
    <x v="113"/>
    <n v="508223602.3789295"/>
    <n v="540096397.6210705"/>
    <n v="589239753.61087513"/>
    <n v="624337145.28462195"/>
    <n v="884276168.3006537"/>
    <n v="910864151.78922629"/>
    <n v="1043403340.521875"/>
    <n v="1202240024.4048436"/>
    <n v="1119806501.9863203"/>
    <n v="1474698126.1822033"/>
    <n v="1745998940.1871092"/>
    <n v="2117773600.7949769"/>
    <n v="2166330189.3295155"/>
    <n v="2323401758.7013984"/>
    <n v="2449576517.9987335"/>
    <x v="168"/>
    <x v="125"/>
    <x v="94"/>
    <x v="0"/>
  </r>
  <r>
    <x v="5"/>
    <s v="MDV"/>
    <x v="9"/>
    <s v="NY.GDP.MKTP.KD.ZG"/>
    <x v="3"/>
    <s v=".."/>
    <s v=".."/>
    <s v=".."/>
    <s v=".."/>
    <s v=".."/>
    <n v="5.7337441453535263"/>
    <n v="14.181466890238454"/>
    <n v="14.100066290175079"/>
    <n v="-8.6040503054035753"/>
    <n v="20.654325737380503"/>
    <n v="10.790882361181261"/>
    <n v="12.47675617848958"/>
    <n v="-5.5114389423709014"/>
    <n v="5.9626733698920731"/>
    <n v="8.7093389296957042"/>
    <x v="169"/>
    <x v="126"/>
    <x v="95"/>
    <x v="0"/>
  </r>
  <r>
    <x v="5"/>
    <s v="MDV"/>
    <x v="10"/>
    <s v="GC.BAL.CASH.GD.ZS"/>
    <x v="114"/>
    <n v="-1.8756921630070775"/>
    <n v="-2.889757588508147"/>
    <n v="-3.8873297835110572"/>
    <n v="-4.9969733745962852"/>
    <n v="-3.5986376841965462"/>
    <n v="-3.6074945902145514"/>
    <n v="-3.4742077768189792"/>
    <n v="-2.3029927001229566"/>
    <n v="-8.1103576679455163"/>
    <n v="-4.8314972898525852"/>
    <n v="-3.374679883464629"/>
    <n v="-10.646130323626931"/>
    <n v="-19.363824456041552"/>
    <n v="-14.961225440161789"/>
    <n v="-7.7137249674791413"/>
    <x v="22"/>
    <x v="3"/>
    <x v="3"/>
    <x v="0"/>
  </r>
  <r>
    <x v="5"/>
    <s v="MDV"/>
    <x v="11"/>
    <s v="IT.CEL.SETS.P2"/>
    <x v="115"/>
    <n v="0.50322414539666904"/>
    <n v="0.61304027514285797"/>
    <n v="1.0940117252931301"/>
    <n v="2.8004179728317702"/>
    <n v="6.8006838837397598"/>
    <n v="14.8187576703933"/>
    <n v="23.111052386350199"/>
    <n v="38.715919385993402"/>
    <n v="68.426217168051195"/>
    <n v="89.508131759266902"/>
    <n v="101.719444976139"/>
    <n v="138.804115433513"/>
    <n v="143.205280610649"/>
    <n v="151.783883031312"/>
    <n v="159.791121928884"/>
    <x v="170"/>
    <x v="127"/>
    <x v="96"/>
    <x v="0"/>
  </r>
  <r>
    <x v="5"/>
    <s v="MDV"/>
    <x v="12"/>
    <s v="IT.NET.USER.P2"/>
    <x v="116"/>
    <n v="0.30944423814828598"/>
    <n v="0.56962746363878003"/>
    <n v="1.11990861545698"/>
    <n v="2.2038729393788001"/>
    <n v="3.6172906493036701"/>
    <n v="5.3477651689358998"/>
    <n v="5.97659284988557"/>
    <n v="6.5882548753086096"/>
    <n v="6.8696050669621496"/>
    <n v="11.0363527828647"/>
    <n v="16.3"/>
    <n v="23.2"/>
    <n v="24.8"/>
    <n v="26.53"/>
    <n v="34"/>
    <x v="171"/>
    <x v="128"/>
    <x v="97"/>
    <x v="0"/>
  </r>
  <r>
    <x v="5"/>
    <s v="MDV"/>
    <x v="13"/>
    <s v="EG.ELC.ACCS.ZS"/>
    <x v="3"/>
    <s v=".."/>
    <s v=".."/>
    <s v=".."/>
    <n v="96.355850000000004"/>
    <s v=".."/>
    <s v=".."/>
    <s v=".."/>
    <s v=".."/>
    <s v=".."/>
    <s v=".."/>
    <s v=".."/>
    <s v=".."/>
    <s v=".."/>
    <n v="99.9"/>
    <s v=".."/>
    <x v="142"/>
    <x v="3"/>
    <x v="3"/>
    <x v="0"/>
  </r>
  <r>
    <x v="5"/>
    <s v="MDV"/>
    <x v="14"/>
    <s v="EG.ELC.ACCS.RU.ZS"/>
    <x v="3"/>
    <s v=".."/>
    <s v=".."/>
    <s v=".."/>
    <n v="95.080659999999995"/>
    <s v=".."/>
    <s v=".."/>
    <s v=".."/>
    <s v=".."/>
    <s v=".."/>
    <s v=".."/>
    <s v=".."/>
    <s v=".."/>
    <s v=".."/>
    <n v="99.8"/>
    <s v=".."/>
    <x v="142"/>
    <x v="3"/>
    <x v="3"/>
    <x v="0"/>
  </r>
  <r>
    <x v="5"/>
    <s v="MDV"/>
    <x v="15"/>
    <s v="EG.ELC.ACCS.UR.ZS"/>
    <x v="3"/>
    <s v=".."/>
    <s v=".."/>
    <s v=".."/>
    <n v="99.683237059120799"/>
    <s v=".."/>
    <s v=".."/>
    <s v=".."/>
    <s v=".."/>
    <s v=".."/>
    <s v=".."/>
    <s v=".."/>
    <s v=".."/>
    <s v=".."/>
    <n v="100"/>
    <s v=".."/>
    <x v="142"/>
    <x v="3"/>
    <x v="3"/>
    <x v="0"/>
  </r>
  <r>
    <x v="5"/>
    <s v="MDV"/>
    <x v="16"/>
    <s v="NY.ADJ.NNTY.CD"/>
    <x v="117"/>
    <n v="444252103.66079998"/>
    <n v="472457991.136186"/>
    <n v="511612478.39042902"/>
    <n v="543539682.98067796"/>
    <n v="771712518.38503695"/>
    <n v="803785872.31207097"/>
    <n v="948826728.51499403"/>
    <n v="1075289979.48874"/>
    <n v="997006317.36234701"/>
    <n v="1317088646.9454"/>
    <n v="1367252714.98083"/>
    <n v="1639616021.4721899"/>
    <n v="1600737112.4680099"/>
    <n v="1754017933.1847899"/>
    <n v="1870632575.4544899"/>
    <x v="172"/>
    <x v="129"/>
    <x v="3"/>
    <x v="0"/>
  </r>
  <r>
    <x v="5"/>
    <s v="MDV"/>
    <x v="17"/>
    <s v="NY.ADJ.NNTY.PC.CD"/>
    <x v="118"/>
    <n v="1675.9992894656823"/>
    <n v="1747.9540316997395"/>
    <n v="1857.8080810154113"/>
    <n v="1938.5545643855496"/>
    <n v="2704.934904503491"/>
    <n v="2770.2711808568447"/>
    <n v="3216.4054038529134"/>
    <n v="3585.2918623777246"/>
    <n v="3269.2161714092854"/>
    <n v="4246.3717951091021"/>
    <n v="4333.4000443111418"/>
    <n v="5107.4243876576656"/>
    <n v="4899.5207183920138"/>
    <n v="5274.0522684651278"/>
    <n v="5524.3152326648024"/>
    <x v="173"/>
    <x v="130"/>
    <x v="3"/>
    <x v="0"/>
  </r>
  <r>
    <x v="5"/>
    <s v="MDV"/>
    <x v="18"/>
    <s v="NY.ADJ.NNTY.KD.ZG"/>
    <x v="3"/>
    <s v=".."/>
    <s v=".."/>
    <s v=".."/>
    <s v=".."/>
    <s v=".."/>
    <n v="7.5334231389382751"/>
    <n v="16.698673051995968"/>
    <n v="11.496401348507177"/>
    <s v=".."/>
    <s v=".."/>
    <s v=".."/>
    <s v=".."/>
    <s v=".."/>
    <s v=".."/>
    <s v=".."/>
    <x v="22"/>
    <x v="3"/>
    <x v="3"/>
    <x v="0"/>
  </r>
  <r>
    <x v="5"/>
    <s v="MDV"/>
    <x v="19"/>
    <s v="NY.ADJ.NNTY.KD"/>
    <x v="3"/>
    <s v=".."/>
    <s v=".."/>
    <s v=".."/>
    <s v=".."/>
    <s v=".."/>
    <s v=".."/>
    <s v=".."/>
    <s v=".."/>
    <n v="997006317.36234701"/>
    <s v=".."/>
    <s v=".."/>
    <s v=".."/>
    <s v=".."/>
    <s v=".."/>
    <s v=".."/>
    <x v="22"/>
    <x v="3"/>
    <x v="3"/>
    <x v="0"/>
  </r>
  <r>
    <x v="5"/>
    <s v="MDV"/>
    <x v="20"/>
    <s v="NY.ADJ.NNTY.PC.KD.ZG"/>
    <x v="3"/>
    <s v=".."/>
    <s v=".."/>
    <s v=".."/>
    <s v=".."/>
    <s v=".."/>
    <n v="5.7363010980393057"/>
    <n v="14.780437328023012"/>
    <n v="9.6669825725257823"/>
    <s v=".."/>
    <s v=".."/>
    <s v=".."/>
    <s v=".."/>
    <s v=".."/>
    <s v=".."/>
    <s v=".."/>
    <x v="22"/>
    <x v="3"/>
    <x v="3"/>
    <x v="0"/>
  </r>
  <r>
    <x v="5"/>
    <s v="MDV"/>
    <x v="21"/>
    <s v="NY.ADJ.NNTY.PC.KD"/>
    <x v="3"/>
    <s v=".."/>
    <s v=".."/>
    <s v=".."/>
    <s v=".."/>
    <s v=".."/>
    <s v=".."/>
    <s v=".."/>
    <s v=".."/>
    <n v="3269.2161714092854"/>
    <s v=".."/>
    <s v=".."/>
    <s v=".."/>
    <s v=".."/>
    <s v=".."/>
    <s v=".."/>
    <x v="22"/>
    <x v="3"/>
    <x v="3"/>
    <x v="0"/>
  </r>
  <r>
    <x v="5"/>
    <s v="MDV"/>
    <x v="22"/>
    <s v="SE.ADT.LITR.ZS"/>
    <x v="3"/>
    <s v=".."/>
    <s v=".."/>
    <s v=".."/>
    <n v="96.326492309570298"/>
    <s v=".."/>
    <s v=".."/>
    <s v=".."/>
    <s v=".."/>
    <s v=".."/>
    <n v="98.397895812988295"/>
    <s v=".."/>
    <s v=".."/>
    <s v=".."/>
    <s v=".."/>
    <s v=".."/>
    <x v="22"/>
    <x v="3"/>
    <x v="3"/>
    <x v="0"/>
  </r>
  <r>
    <x v="5"/>
    <s v="MDV"/>
    <x v="23"/>
    <s v="SE.ADT.LITR.FE.ZS"/>
    <x v="3"/>
    <s v=".."/>
    <s v=".."/>
    <s v=".."/>
    <n v="96.442977905273395"/>
    <s v=".."/>
    <s v=".."/>
    <s v=".."/>
    <s v=".."/>
    <s v=".."/>
    <n v="98.429847717285199"/>
    <s v=".."/>
    <s v=".."/>
    <s v=".."/>
    <s v=".."/>
    <s v=".."/>
    <x v="22"/>
    <x v="3"/>
    <x v="3"/>
    <x v="0"/>
  </r>
  <r>
    <x v="5"/>
    <s v="MDV"/>
    <x v="24"/>
    <s v="SE.ADT.LITR.MA.ZS"/>
    <x v="3"/>
    <s v=".."/>
    <s v=".."/>
    <s v=".."/>
    <n v="96.212272644042997"/>
    <s v=".."/>
    <s v=".."/>
    <s v=".."/>
    <s v=".."/>
    <s v=".."/>
    <n v="98.365684509277301"/>
    <s v=".."/>
    <s v=".."/>
    <s v=".."/>
    <s v=".."/>
    <s v=".."/>
    <x v="22"/>
    <x v="3"/>
    <x v="3"/>
    <x v="0"/>
  </r>
  <r>
    <x v="5"/>
    <s v="MDV"/>
    <x v="25"/>
    <s v="IT.NET.BBND"/>
    <x v="3"/>
    <s v=".."/>
    <s v=".."/>
    <s v=".."/>
    <s v=".."/>
    <s v=".."/>
    <n v="190"/>
    <n v="503"/>
    <n v="717"/>
    <n v="3260"/>
    <n v="6274"/>
    <n v="10405"/>
    <n v="15359"/>
    <n v="15380"/>
    <n v="15553"/>
    <n v="17638"/>
    <x v="174"/>
    <x v="131"/>
    <x v="98"/>
    <x v="0"/>
  </r>
  <r>
    <x v="5"/>
    <s v="MDV"/>
    <x v="26"/>
    <s v="IT.NET.BBND.P2"/>
    <x v="3"/>
    <s v=".."/>
    <s v=".."/>
    <s v=".."/>
    <s v=".."/>
    <s v=".."/>
    <n v="6.7198834277064301E-2"/>
    <n v="0.17489933726016499"/>
    <n v="0.24512401497410299"/>
    <n v="1.09551845578945"/>
    <n v="2.07182366053001"/>
    <n v="3.3756273540986101"/>
    <n v="4.8938481979843402"/>
    <n v="4.8113620722017103"/>
    <n v="4.7753412712546099"/>
    <n v="5.31322673542914"/>
    <x v="175"/>
    <x v="132"/>
    <x v="3"/>
    <x v="0"/>
  </r>
  <r>
    <x v="5"/>
    <s v="MDV"/>
    <x v="27"/>
    <s v="IT.MLT.MAIN.P2"/>
    <x v="119"/>
    <n v="7.0088590855364004"/>
    <n v="7.6286487538792196"/>
    <n v="8.2925789662598692"/>
    <n v="8.9578177418467799"/>
    <n v="9.8054530729775902"/>
    <n v="10.1332305309062"/>
    <n v="10.450843897995099"/>
    <n v="10.770072306456299"/>
    <n v="10.8530257816491"/>
    <n v="10.626929744902201"/>
    <n v="10.7264168388815"/>
    <n v="14.9517433876174"/>
    <n v="9.5382594006131498"/>
    <n v="8.7124724434592"/>
    <n v="7.2550035546023102"/>
    <x v="176"/>
    <x v="133"/>
    <x v="99"/>
    <x v="0"/>
  </r>
  <r>
    <x v="5"/>
    <s v="MDV"/>
    <x v="28"/>
    <s v="IT.MLT.MAIN"/>
    <x v="120"/>
    <n v="17967"/>
    <n v="19985"/>
    <n v="22179"/>
    <n v="24432"/>
    <n v="27242"/>
    <n v="28651"/>
    <n v="30056"/>
    <n v="31503"/>
    <n v="32296"/>
    <n v="32181"/>
    <n v="33063"/>
    <n v="46925"/>
    <n v="30490"/>
    <n v="28376"/>
    <n v="24084"/>
    <x v="177"/>
    <x v="134"/>
    <x v="100"/>
    <x v="0"/>
  </r>
  <r>
    <x v="5"/>
    <s v="MDV"/>
    <x v="29"/>
    <s v="SI.DST.04TH.20"/>
    <x v="3"/>
    <s v=".."/>
    <n v="18.82"/>
    <s v=".."/>
    <s v=".."/>
    <s v=".."/>
    <s v=".."/>
    <s v=".."/>
    <n v="22.66"/>
    <s v=".."/>
    <s v=".."/>
    <s v=".."/>
    <s v=".."/>
    <n v="22.82"/>
    <s v=".."/>
    <s v=".."/>
    <x v="22"/>
    <x v="3"/>
    <x v="3"/>
    <x v="0"/>
  </r>
  <r>
    <x v="5"/>
    <s v="MDV"/>
    <x v="30"/>
    <s v="SI.DST.10TH.10"/>
    <x v="3"/>
    <s v=".."/>
    <n v="48.13"/>
    <s v=".."/>
    <s v=".."/>
    <s v=".."/>
    <s v=".."/>
    <s v=".."/>
    <n v="28.03"/>
    <s v=".."/>
    <s v=".."/>
    <s v=".."/>
    <s v=".."/>
    <n v="27.64"/>
    <s v=".."/>
    <s v=".."/>
    <x v="22"/>
    <x v="3"/>
    <x v="3"/>
    <x v="0"/>
  </r>
  <r>
    <x v="5"/>
    <s v="MDV"/>
    <x v="31"/>
    <s v="SI.DST.05TH.20"/>
    <x v="3"/>
    <s v=".."/>
    <n v="65.739999999999995"/>
    <s v=".."/>
    <s v=".."/>
    <s v=".."/>
    <s v=".."/>
    <s v=".."/>
    <n v="44.25"/>
    <s v=".."/>
    <s v=".."/>
    <s v=".."/>
    <s v=".."/>
    <n v="43.5"/>
    <s v=".."/>
    <s v=".."/>
    <x v="22"/>
    <x v="3"/>
    <x v="3"/>
    <x v="0"/>
  </r>
  <r>
    <x v="5"/>
    <s v="MDV"/>
    <x v="32"/>
    <s v="SI.DST.FRST.10"/>
    <x v="3"/>
    <s v=".."/>
    <n v="0.38"/>
    <s v=".."/>
    <s v=".."/>
    <s v=".."/>
    <s v=".."/>
    <s v=".."/>
    <n v="2.71"/>
    <s v=".."/>
    <s v=".."/>
    <s v=".."/>
    <s v=".."/>
    <n v="2.5"/>
    <s v=".."/>
    <s v=".."/>
    <x v="22"/>
    <x v="3"/>
    <x v="3"/>
    <x v="0"/>
  </r>
  <r>
    <x v="5"/>
    <s v="MDV"/>
    <x v="33"/>
    <s v="SI.DST.02ND.20"/>
    <x v="3"/>
    <s v=".."/>
    <n v="4.57"/>
    <s v=".."/>
    <s v=".."/>
    <s v=".."/>
    <s v=".."/>
    <s v=".."/>
    <n v="10.87"/>
    <s v=".."/>
    <s v=".."/>
    <s v=".."/>
    <s v=".."/>
    <n v="11.15"/>
    <s v=".."/>
    <s v=".."/>
    <x v="22"/>
    <x v="3"/>
    <x v="3"/>
    <x v="0"/>
  </r>
  <r>
    <x v="5"/>
    <s v="MDV"/>
    <x v="34"/>
    <s v="SI.DST.03RD.20"/>
    <x v="3"/>
    <s v=".."/>
    <n v="9.4700000000000006"/>
    <s v=".."/>
    <s v=".."/>
    <s v=".."/>
    <s v=".."/>
    <s v=".."/>
    <n v="15.72"/>
    <s v=".."/>
    <s v=".."/>
    <s v=".."/>
    <s v=".."/>
    <n v="16.05"/>
    <s v=".."/>
    <s v=".."/>
    <x v="22"/>
    <x v="3"/>
    <x v="3"/>
    <x v="0"/>
  </r>
  <r>
    <x v="5"/>
    <s v="MDV"/>
    <x v="35"/>
    <s v="IE.PPI.TELE.CD"/>
    <x v="3"/>
    <s v=".."/>
    <s v=".."/>
    <s v=".."/>
    <s v=".."/>
    <s v=".."/>
    <s v=".."/>
    <s v=".."/>
    <s v=".."/>
    <n v="40000000"/>
    <n v="0"/>
    <n v="0"/>
    <n v="0"/>
    <n v="9200000"/>
    <n v="11600000"/>
    <n v="18500000"/>
    <x v="178"/>
    <x v="3"/>
    <x v="3"/>
    <x v="0"/>
  </r>
  <r>
    <x v="5"/>
    <s v="MDV"/>
    <x v="36"/>
    <s v="IT.CEL.SETS"/>
    <x v="121"/>
    <n v="1290"/>
    <n v="1606"/>
    <n v="2926"/>
    <n v="7638"/>
    <n v="18894"/>
    <n v="41899"/>
    <n v="66466"/>
    <n v="113246"/>
    <n v="203620"/>
    <n v="271053"/>
    <n v="313539"/>
    <n v="435627"/>
    <n v="457770"/>
    <n v="494351"/>
    <n v="530449"/>
    <x v="179"/>
    <x v="135"/>
    <x v="101"/>
    <x v="0"/>
  </r>
  <r>
    <x v="5"/>
    <s v="MDV"/>
    <x v="37"/>
    <s v="SI.POV.2DAY"/>
    <x v="3"/>
    <s v=".."/>
    <n v="35.6"/>
    <s v=".."/>
    <s v=".."/>
    <s v=".."/>
    <s v=".."/>
    <s v=".."/>
    <n v="15.03"/>
    <s v=".."/>
    <s v=".."/>
    <s v=".."/>
    <s v=".."/>
    <n v="17.899999999999999"/>
    <s v=".."/>
    <s v=".."/>
    <x v="22"/>
    <x v="3"/>
    <x v="3"/>
    <x v="0"/>
  </r>
  <r>
    <x v="5"/>
    <s v="MDV"/>
    <x v="38"/>
    <s v="SI.POV.NAGP"/>
    <x v="3"/>
    <s v=".."/>
    <s v=".."/>
    <s v=".."/>
    <s v=".."/>
    <s v=".."/>
    <s v=".."/>
    <s v=".."/>
    <s v=".."/>
    <s v=".."/>
    <s v=".."/>
    <s v=".."/>
    <s v=".."/>
    <s v=".."/>
    <s v=".."/>
    <s v=".."/>
    <x v="22"/>
    <x v="3"/>
    <x v="3"/>
    <x v="0"/>
  </r>
  <r>
    <x v="5"/>
    <s v="MDV"/>
    <x v="39"/>
    <s v="SI.POV.RUGP"/>
    <x v="3"/>
    <s v=".."/>
    <s v=".."/>
    <s v=".."/>
    <s v=".."/>
    <s v=".."/>
    <s v=".."/>
    <s v=".."/>
    <s v=".."/>
    <s v=".."/>
    <s v=".."/>
    <s v=".."/>
    <s v=".."/>
    <s v=".."/>
    <s v=".."/>
    <s v=".."/>
    <x v="22"/>
    <x v="3"/>
    <x v="3"/>
    <x v="0"/>
  </r>
  <r>
    <x v="5"/>
    <s v="MDV"/>
    <x v="40"/>
    <s v="SP.RUR.TOTL.ZS"/>
    <x v="122"/>
    <n v="73.620999999999995"/>
    <n v="73.245000000000005"/>
    <n v="72.866"/>
    <n v="72.293999999999997"/>
    <n v="71.140999999999991"/>
    <n v="69.957999999999998"/>
    <n v="68.748000000000005"/>
    <n v="67.509999999999991"/>
    <n v="66.25"/>
    <n v="64.966000000000008"/>
    <n v="63.697000000000003"/>
    <n v="62.447000000000003"/>
    <n v="61.219000000000001"/>
    <n v="60.015999999999998"/>
    <n v="58.841000000000001"/>
    <x v="180"/>
    <x v="136"/>
    <x v="102"/>
    <x v="0"/>
  </r>
  <r>
    <x v="5"/>
    <s v="MDV"/>
    <x v="41"/>
    <s v="SP.RUR.TOTL"/>
    <x v="123"/>
    <n v="194359"/>
    <n v="198494"/>
    <n v="204025"/>
    <n v="206761"/>
    <n v="207732"/>
    <n v="207775"/>
    <n v="208994"/>
    <n v="210631"/>
    <n v="212662"/>
    <n v="216337"/>
    <n v="222303"/>
    <n v="226058"/>
    <n v="220388"/>
    <n v="220259"/>
    <n v="221831"/>
    <x v="181"/>
    <x v="137"/>
    <x v="103"/>
    <x v="0"/>
  </r>
  <r>
    <x v="5"/>
    <s v="MDV"/>
    <x v="42"/>
    <s v="SP.RUR.TOTL.ZG"/>
    <x v="124"/>
    <n v="0.25758737434305051"/>
    <n v="2.10519085372737"/>
    <n v="2.7483662385149272"/>
    <n v="1.3321001486276276"/>
    <n v="0.46852505410100231"/>
    <n v="2.0697605649734177E-2"/>
    <n v="0.58497799796632721"/>
    <n v="0.78022439290202938"/>
    <n v="0.9596263514475083"/>
    <n v="1.7133326182638631"/>
    <n v="2.7203939110856257"/>
    <n v="1.6750287358999083"/>
    <n v="-2.5401974179225615"/>
    <n v="-5.8550269801113476E-2"/>
    <n v="0.71117040670191778"/>
    <x v="182"/>
    <x v="138"/>
    <x v="104"/>
    <x v="0"/>
  </r>
  <r>
    <x v="5"/>
    <s v="MDV"/>
    <x v="43"/>
    <s v="SI.POV.RUHC"/>
    <x v="3"/>
    <s v=".."/>
    <s v=".."/>
    <s v=".."/>
    <s v=".."/>
    <s v=".."/>
    <s v=".."/>
    <s v=".."/>
    <s v=".."/>
    <s v=".."/>
    <s v=".."/>
    <s v=".."/>
    <s v=".."/>
    <s v=".."/>
    <s v=".."/>
    <s v=".."/>
    <x v="22"/>
    <x v="3"/>
    <x v="3"/>
    <x v="0"/>
  </r>
  <r>
    <x v="5"/>
    <s v="MDV"/>
    <x v="44"/>
    <s v="IC.ELC.TIME"/>
    <x v="3"/>
    <s v=".."/>
    <s v=".."/>
    <s v=".."/>
    <s v=".."/>
    <s v=".."/>
    <s v=".."/>
    <s v=".."/>
    <s v=".."/>
    <s v=".."/>
    <s v=".."/>
    <s v=".."/>
    <s v=".."/>
    <n v="101"/>
    <n v="101"/>
    <n v="101"/>
    <x v="183"/>
    <x v="139"/>
    <x v="105"/>
    <x v="6"/>
  </r>
  <r>
    <x v="5"/>
    <s v="MDV"/>
    <x v="45"/>
    <s v="IT.NET.SECR"/>
    <x v="3"/>
    <s v=".."/>
    <s v=".."/>
    <s v=".."/>
    <s v=".."/>
    <s v=".."/>
    <s v=".."/>
    <s v=".."/>
    <s v=".."/>
    <n v="2"/>
    <n v="3"/>
    <n v="11"/>
    <n v="9"/>
    <n v="10"/>
    <n v="17"/>
    <n v="27"/>
    <x v="184"/>
    <x v="140"/>
    <x v="106"/>
    <x v="0"/>
  </r>
  <r>
    <x v="5"/>
    <s v="MDV"/>
    <x v="46"/>
    <s v="IT.NET.SECR.P6"/>
    <x v="3"/>
    <s v=".."/>
    <s v=".."/>
    <s v=".."/>
    <s v=".."/>
    <s v=".."/>
    <s v=".."/>
    <s v=".."/>
    <s v=".."/>
    <n v="6.5580651084703971"/>
    <n v="9.6721776585592316"/>
    <n v="34.863635643313316"/>
    <n v="28.035112420800807"/>
    <n v="30.607903572860582"/>
    <n v="51.116289558746146"/>
    <n v="79.73586755577081"/>
    <x v="185"/>
    <x v="141"/>
    <x v="107"/>
    <x v="0"/>
  </r>
  <r>
    <x v="6"/>
    <s v="MNG"/>
    <x v="0"/>
    <s v="SP.POP.TOTL"/>
    <x v="125"/>
    <n v="2335694"/>
    <n v="2355588"/>
    <n v="2376165"/>
    <n v="2397438"/>
    <n v="2419729"/>
    <n v="2443503"/>
    <n v="2469045"/>
    <n v="2496621"/>
    <n v="2526447"/>
    <n v="2558484"/>
    <n v="2592776"/>
    <n v="2629666"/>
    <n v="2669572"/>
    <n v="2712657"/>
    <n v="2759074"/>
    <x v="186"/>
    <x v="142"/>
    <x v="108"/>
    <x v="0"/>
  </r>
  <r>
    <x v="6"/>
    <s v="MNG"/>
    <x v="1"/>
    <s v="SP.POP.GROW"/>
    <x v="126"/>
    <n v="0.82209881430418497"/>
    <n v="0.84813145968544201"/>
    <n v="0.86974657018909296"/>
    <n v="0.89128236362687896"/>
    <n v="0.92548832569457296"/>
    <n v="0.97771150474992796"/>
    <n v="1.0398770724978199"/>
    <n v="1.1106781439614299"/>
    <n v="1.1875750253749799"/>
    <n v="1.26009276864537"/>
    <n v="1.3314220820816101"/>
    <n v="1.4127725527239801"/>
    <n v="1.50613180100772"/>
    <n v="1.6010437438584599"/>
    <n v="1.6966518811617199"/>
    <x v="187"/>
    <x v="143"/>
    <x v="109"/>
    <x v="0"/>
  </r>
  <r>
    <x v="6"/>
    <s v="MNG"/>
    <x v="2"/>
    <s v="EN.POP.DNST"/>
    <x v="127"/>
    <n v="1.5034462782254949"/>
    <n v="1.5162517057596745"/>
    <n v="1.5294967687118617"/>
    <n v="1.5431898349597055"/>
    <n v="1.5575381703957363"/>
    <n v="1.5728410875666212"/>
    <n v="1.5892820360977369"/>
    <n v="1.6070322356394346"/>
    <n v="1.6262307216972631"/>
    <n v="1.6468523906382759"/>
    <n v="1.6689255645098999"/>
    <n v="1.6926710265454827"/>
    <n v="1.7183578361955767"/>
    <n v="1.7460909137722394"/>
    <n v="1.7759687427585673"/>
    <x v="188"/>
    <x v="144"/>
    <x v="110"/>
    <x v="0"/>
  </r>
  <r>
    <x v="6"/>
    <s v="MNG"/>
    <x v="3"/>
    <s v="SI.POV.NAHC"/>
    <x v="3"/>
    <s v=".."/>
    <s v=".."/>
    <s v=".."/>
    <s v=".."/>
    <s v=".."/>
    <s v=".."/>
    <s v=".."/>
    <s v=".."/>
    <s v=".."/>
    <s v=".."/>
    <s v=".."/>
    <s v=".."/>
    <s v=".."/>
    <n v="38.799999999999997"/>
    <n v="33.700000000000003"/>
    <x v="189"/>
    <x v="3"/>
    <x v="111"/>
    <x v="0"/>
  </r>
  <r>
    <x v="6"/>
    <s v="MNG"/>
    <x v="4"/>
    <s v="SI.POV.DDAY"/>
    <x v="3"/>
    <s v=".."/>
    <n v="26.92"/>
    <s v=".."/>
    <s v=".."/>
    <s v=".."/>
    <n v="10.55"/>
    <s v=".."/>
    <s v=".."/>
    <s v=".."/>
    <s v=".."/>
    <n v="1.34"/>
    <s v=".."/>
    <s v=".."/>
    <n v="0.76"/>
    <n v="0.56999999999999995"/>
    <x v="190"/>
    <x v="3"/>
    <x v="3"/>
    <x v="0"/>
  </r>
  <r>
    <x v="6"/>
    <s v="MNG"/>
    <x v="5"/>
    <s v="SI.DST.FRST.20"/>
    <x v="3"/>
    <s v=".."/>
    <n v="7.72"/>
    <s v=".."/>
    <s v=".."/>
    <s v=".."/>
    <n v="7.47"/>
    <s v=".."/>
    <s v=".."/>
    <s v=".."/>
    <s v=".."/>
    <n v="7.27"/>
    <s v=".."/>
    <s v=".."/>
    <n v="7.78"/>
    <n v="7.78"/>
    <x v="191"/>
    <x v="3"/>
    <x v="3"/>
    <x v="0"/>
  </r>
  <r>
    <x v="6"/>
    <s v="MNG"/>
    <x v="6"/>
    <s v="EG.USE.PCAP.KG.OE"/>
    <x v="128"/>
    <n v="951.85156959772985"/>
    <n v="951.34675503526091"/>
    <n v="944.39148796485097"/>
    <n v="999.64545485639258"/>
    <n v="997.94026521151739"/>
    <n v="1058.1648559465652"/>
    <n v="1022.8205642262493"/>
    <n v="1041.600226866633"/>
    <n v="1038.8779182781195"/>
    <n v="1143.2340401581562"/>
    <n v="1197.3529529739553"/>
    <n v="1189.0053717848577"/>
    <n v="1211.0634214023823"/>
    <n v="1265.7597329850403"/>
    <n v="1303.6163582419319"/>
    <x v="192"/>
    <x v="3"/>
    <x v="3"/>
    <x v="0"/>
  </r>
  <r>
    <x v="6"/>
    <s v="MNG"/>
    <x v="7"/>
    <s v="EG.USE.ELEC.KH.PC"/>
    <x v="129"/>
    <n v="1057.9296774320608"/>
    <n v="1068.5230184565382"/>
    <n v="1042.4360261177148"/>
    <n v="1053.6247444146627"/>
    <n v="1071.194336225255"/>
    <n v="1096.7860485540637"/>
    <n v="1139.3068980111743"/>
    <n v="1196.0165359499899"/>
    <n v="1251.9558098784578"/>
    <n v="1298.8160176104286"/>
    <n v="1333.3199628506281"/>
    <n v="1424.8957852442097"/>
    <n v="1379.996493819983"/>
    <n v="1492.6325001649675"/>
    <n v="1495.4292635862612"/>
    <x v="193"/>
    <x v="3"/>
    <x v="3"/>
    <x v="0"/>
  </r>
  <r>
    <x v="6"/>
    <s v="MNG"/>
    <x v="8"/>
    <s v="NY.GDP.MKTP.CD"/>
    <x v="130"/>
    <n v="1180934217.4429135"/>
    <n v="1124440238.1327908"/>
    <n v="1057408608.384899"/>
    <n v="1136896162.1758122"/>
    <n v="1267997923.0267541"/>
    <n v="1396555772.0598729"/>
    <n v="1595297301.4353511"/>
    <n v="1992066758.8522913"/>
    <n v="2523471601.7951417"/>
    <n v="3414055662.5709968"/>
    <n v="4234999702.7065086"/>
    <n v="5623216609.6346273"/>
    <n v="4583850367.88972"/>
    <n v="7189482029.7087536"/>
    <n v="10409797336.16724"/>
    <x v="194"/>
    <x v="145"/>
    <x v="112"/>
    <x v="0"/>
  </r>
  <r>
    <x v="6"/>
    <s v="MNG"/>
    <x v="9"/>
    <s v="NY.GDP.MKTP.KD.ZG"/>
    <x v="131"/>
    <n v="3.8967135852417272"/>
    <n v="3.3399365993271033"/>
    <n v="3.0703690090185347"/>
    <n v="1.146062137887867"/>
    <n v="2.952710543165793"/>
    <n v="4.732978464874833"/>
    <n v="7.0046345763094848"/>
    <n v="10.625405958506562"/>
    <n v="7.2536654405728171"/>
    <n v="8.5562348086931195"/>
    <n v="10.248016360044772"/>
    <n v="8.9003679465286183"/>
    <n v="-1.2685989404064912"/>
    <n v="6.3651616849400057"/>
    <n v="17.290777352235693"/>
    <x v="195"/>
    <x v="146"/>
    <x v="113"/>
    <x v="0"/>
  </r>
  <r>
    <x v="6"/>
    <s v="MNG"/>
    <x v="10"/>
    <s v="GC.BAL.CASH.GD.ZS"/>
    <x v="132"/>
    <n v="-3.0441850243013682E-2"/>
    <n v="-0.97042587945146763"/>
    <n v="-2.7156067574256775"/>
    <n v="0.18348742826910996"/>
    <n v="0.99426805972322319"/>
    <n v="-1.2508856281795997"/>
    <n v="-0.38061390396037875"/>
    <s v=".."/>
    <s v=".."/>
    <n v="2.7560801962439725"/>
    <n v="7.1359876324154321"/>
    <n v="-3.2833777870765508"/>
    <n v="-4.0921921947331903"/>
    <n v="2.6301862884789604"/>
    <n v="-2.6468775308247379"/>
    <x v="196"/>
    <x v="3"/>
    <x v="3"/>
    <x v="0"/>
  </r>
  <r>
    <x v="6"/>
    <s v="MNG"/>
    <x v="11"/>
    <s v="IT.CEL.SETS.P2"/>
    <x v="133"/>
    <n v="8.5626591851859099E-2"/>
    <n v="0.38342379791630099"/>
    <n v="1.45450903271067"/>
    <n v="6.4484563538358897"/>
    <n v="8.0589535180225091"/>
    <n v="8.8407522661590292"/>
    <n v="12.9223303133969"/>
    <n v="17.173574100009301"/>
    <n v="22.0544848173483"/>
    <n v="30.2754917374358"/>
    <n v="46.032820719919499"/>
    <n v="66.968825227872301"/>
    <n v="84.1629983725161"/>
    <n v="92.5437694314748"/>
    <n v="106.82969230003999"/>
    <x v="197"/>
    <x v="147"/>
    <x v="114"/>
    <x v="0"/>
  </r>
  <r>
    <x v="6"/>
    <s v="MNG"/>
    <x v="12"/>
    <s v="IT.NET.USER.P2"/>
    <x v="134"/>
    <n v="0.112742553679548"/>
    <n v="0.14581054150175399"/>
    <n v="0.50847155991447501"/>
    <n v="1.2556520035811201"/>
    <n v="1.6532382390698199"/>
    <n v="2.0395726034817998"/>
    <s v=".."/>
    <s v=".."/>
    <s v=".."/>
    <s v=".."/>
    <n v="9"/>
    <n v="9.8000000000000007"/>
    <n v="10"/>
    <n v="10.199999999999999"/>
    <n v="12.4999911084745"/>
    <x v="198"/>
    <x v="148"/>
    <x v="115"/>
    <x v="0"/>
  </r>
  <r>
    <x v="6"/>
    <s v="MNG"/>
    <x v="13"/>
    <s v="EG.ELC.ACCS.ZS"/>
    <x v="3"/>
    <s v=".."/>
    <s v=".."/>
    <s v=".."/>
    <n v="82.655850000000001"/>
    <s v=".."/>
    <s v=".."/>
    <s v=".."/>
    <s v=".."/>
    <s v=".."/>
    <s v=".."/>
    <s v=".."/>
    <s v=".."/>
    <s v=".."/>
    <n v="86.2"/>
    <s v=".."/>
    <x v="199"/>
    <x v="3"/>
    <x v="3"/>
    <x v="0"/>
  </r>
  <r>
    <x v="6"/>
    <s v="MNG"/>
    <x v="14"/>
    <s v="EG.ELC.ACCS.RU.ZS"/>
    <x v="3"/>
    <s v=".."/>
    <s v=".."/>
    <s v=".."/>
    <n v="62.380650000000003"/>
    <s v=".."/>
    <s v=".."/>
    <s v=".."/>
    <s v=".."/>
    <s v=".."/>
    <s v=".."/>
    <s v=".."/>
    <s v=".."/>
    <s v=".."/>
    <n v="67.099999999999994"/>
    <s v=".."/>
    <x v="200"/>
    <x v="3"/>
    <x v="3"/>
    <x v="0"/>
  </r>
  <r>
    <x v="6"/>
    <s v="MNG"/>
    <x v="15"/>
    <s v="EG.ELC.ACCS.UR.ZS"/>
    <x v="3"/>
    <s v=".."/>
    <s v=".."/>
    <s v=".."/>
    <n v="97.868371631981503"/>
    <s v=".."/>
    <s v=".."/>
    <s v=".."/>
    <s v=".."/>
    <s v=".."/>
    <s v=".."/>
    <s v=".."/>
    <s v=".."/>
    <s v=".."/>
    <n v="95.368237453194595"/>
    <s v=".."/>
    <x v="201"/>
    <x v="3"/>
    <x v="3"/>
    <x v="0"/>
  </r>
  <r>
    <x v="6"/>
    <s v="MNG"/>
    <x v="16"/>
    <s v="NY.ADJ.NNTY.CD"/>
    <x v="135"/>
    <n v="1002392621.88879"/>
    <n v="994888503.45684099"/>
    <n v="929106228.78131604"/>
    <n v="973870207.747105"/>
    <n v="1082449063.10519"/>
    <n v="1193313694.8852301"/>
    <n v="1363978225.6549399"/>
    <n v="1646137435.65523"/>
    <n v="2049955630.8927901"/>
    <n v="2543896378.1422901"/>
    <n v="3192014360.3724599"/>
    <n v="4188080711.6112199"/>
    <n v="3434987354.9805398"/>
    <n v="4938690064.27637"/>
    <n v="6954227068.34091"/>
    <x v="202"/>
    <x v="149"/>
    <x v="3"/>
    <x v="0"/>
  </r>
  <r>
    <x v="6"/>
    <s v="MNG"/>
    <x v="17"/>
    <s v="NY.ADJ.NNTY.PC.CD"/>
    <x v="136"/>
    <n v="429.16264797049183"/>
    <n v="422.35250963107342"/>
    <n v="391.01082154703738"/>
    <n v="406.21288548321377"/>
    <n v="447.343096315823"/>
    <n v="488.36187018605261"/>
    <n v="552.43149705855501"/>
    <n v="659.34614651371999"/>
    <n v="811.39862854545936"/>
    <n v="994.29833375635337"/>
    <n v="1231.118446164443"/>
    <n v="1592.6283838370423"/>
    <n v="1286.7183784443873"/>
    <n v="1820.6098538356932"/>
    <n v="2520.4931322396246"/>
    <x v="203"/>
    <x v="150"/>
    <x v="3"/>
    <x v="0"/>
  </r>
  <r>
    <x v="6"/>
    <s v="MNG"/>
    <x v="18"/>
    <s v="NY.ADJ.NNTY.KD.ZG"/>
    <x v="3"/>
    <s v=".."/>
    <s v=".."/>
    <s v=".."/>
    <s v=".."/>
    <s v=".."/>
    <s v=".."/>
    <s v=".."/>
    <s v=".."/>
    <s v=".."/>
    <n v="11.26993523476041"/>
    <n v="13.23544482118082"/>
    <n v="-0.56083491013210107"/>
    <n v="-4.4556921028071343"/>
    <n v="2.448129462295384"/>
    <n v="17.158515929646256"/>
    <x v="204"/>
    <x v="151"/>
    <x v="3"/>
    <x v="0"/>
  </r>
  <r>
    <x v="6"/>
    <s v="MNG"/>
    <x v="19"/>
    <s v="NY.ADJ.NNTY.KD"/>
    <x v="3"/>
    <s v=".."/>
    <s v=".."/>
    <s v=".."/>
    <s v=".."/>
    <s v=".."/>
    <s v=".."/>
    <s v=".."/>
    <s v=".."/>
    <n v="2049955630.8927901"/>
    <n v="2280984302.8357315"/>
    <n v="2582882721.6173506"/>
    <n v="2568397013.6267505"/>
    <n v="2453957150.721849"/>
    <n v="2514033198.7207747"/>
    <n v="2945403985.599874"/>
    <x v="205"/>
    <x v="152"/>
    <x v="3"/>
    <x v="0"/>
  </r>
  <r>
    <x v="6"/>
    <s v="MNG"/>
    <x v="20"/>
    <s v="NY.ADJ.NNTY.PC.KD.ZG"/>
    <x v="3"/>
    <s v=".."/>
    <s v=".."/>
    <s v=".."/>
    <s v=".."/>
    <s v=".."/>
    <s v=".."/>
    <s v=".."/>
    <s v=".."/>
    <s v=".."/>
    <n v="9.8766277467651662"/>
    <n v="11.737795246436249"/>
    <n v="-1.9558070473408833"/>
    <n v="-5.8839327162632884"/>
    <n v="0.82095077443213427"/>
    <n v="15.187511587643712"/>
    <x v="206"/>
    <x v="153"/>
    <x v="3"/>
    <x v="0"/>
  </r>
  <r>
    <x v="6"/>
    <s v="MNG"/>
    <x v="21"/>
    <s v="NY.ADJ.NNTY.PC.KD"/>
    <x v="3"/>
    <s v=".."/>
    <s v=".."/>
    <s v=".."/>
    <s v=".."/>
    <s v=".."/>
    <s v=".."/>
    <s v=".."/>
    <s v=".."/>
    <n v="811.39862854545936"/>
    <n v="891.53745062925213"/>
    <n v="996.18429112941135"/>
    <n v="976.70084855899972"/>
    <n v="919.23242779061547"/>
    <n v="926.77887352539403"/>
    <n v="1067.5335223338968"/>
    <x v="207"/>
    <x v="154"/>
    <x v="3"/>
    <x v="0"/>
  </r>
  <r>
    <x v="6"/>
    <s v="MNG"/>
    <x v="22"/>
    <s v="SE.ADT.LITR.ZS"/>
    <x v="3"/>
    <s v=".."/>
    <s v=".."/>
    <s v=".."/>
    <n v="97.768852233886705"/>
    <s v=".."/>
    <s v=".."/>
    <s v=".."/>
    <s v=".."/>
    <s v=".."/>
    <s v=".."/>
    <s v=".."/>
    <s v=".."/>
    <s v=".."/>
    <n v="98.257003784179702"/>
    <s v=".."/>
    <x v="22"/>
    <x v="3"/>
    <x v="3"/>
    <x v="0"/>
  </r>
  <r>
    <x v="6"/>
    <s v="MNG"/>
    <x v="23"/>
    <s v="SE.ADT.LITR.FE.ZS"/>
    <x v="3"/>
    <s v=".."/>
    <s v=".."/>
    <s v=".."/>
    <n v="97.528800964355497"/>
    <s v=".."/>
    <s v=".."/>
    <s v=".."/>
    <s v=".."/>
    <s v=".."/>
    <s v=".."/>
    <s v=".."/>
    <s v=".."/>
    <s v=".."/>
    <n v="98.336631774902301"/>
    <s v=".."/>
    <x v="22"/>
    <x v="3"/>
    <x v="3"/>
    <x v="0"/>
  </r>
  <r>
    <x v="6"/>
    <s v="MNG"/>
    <x v="24"/>
    <s v="SE.ADT.LITR.MA.ZS"/>
    <x v="3"/>
    <s v=".."/>
    <s v=".."/>
    <s v=".."/>
    <n v="98.016777038574205"/>
    <s v=".."/>
    <s v=".."/>
    <s v=".."/>
    <s v=".."/>
    <s v=".."/>
    <s v=".."/>
    <s v=".."/>
    <s v=".."/>
    <s v=".."/>
    <n v="98.174697875976605"/>
    <s v=".."/>
    <x v="22"/>
    <x v="3"/>
    <x v="3"/>
    <x v="0"/>
  </r>
  <r>
    <x v="6"/>
    <s v="MNG"/>
    <x v="25"/>
    <s v="IT.NET.BBND"/>
    <x v="3"/>
    <s v=".."/>
    <s v=".."/>
    <s v=".."/>
    <s v=".."/>
    <n v="49"/>
    <n v="90"/>
    <n v="500"/>
    <n v="900"/>
    <n v="1800"/>
    <n v="3500"/>
    <n v="7395"/>
    <n v="32504"/>
    <n v="40077"/>
    <n v="76754"/>
    <n v="94052"/>
    <x v="208"/>
    <x v="155"/>
    <x v="116"/>
    <x v="0"/>
  </r>
  <r>
    <x v="6"/>
    <s v="MNG"/>
    <x v="26"/>
    <s v="IT.NET.BBND.P2"/>
    <x v="3"/>
    <s v=".."/>
    <s v=".."/>
    <s v=".."/>
    <s v=".."/>
    <n v="2.0250703711953998E-3"/>
    <n v="3.6836467775662601E-3"/>
    <n v="2.0254436227894801E-2"/>
    <n v="3.60541100083005E-2"/>
    <n v="7.1244748668316898E-2"/>
    <n v="0.13674567180413599"/>
    <n v="0.284963631010825"/>
    <s v=".."/>
    <n v="1.49976255724167"/>
    <n v="2.8293922966390399"/>
    <n v="3.4148461500198399"/>
    <x v="209"/>
    <x v="156"/>
    <x v="117"/>
    <x v="0"/>
  </r>
  <r>
    <x v="6"/>
    <s v="MNG"/>
    <x v="27"/>
    <s v="IT.MLT.MAIN.P2"/>
    <x v="137"/>
    <n v="3.73798605399698"/>
    <n v="4.3875110480561803"/>
    <n v="4.3514910590325604"/>
    <n v="4.90099367125302"/>
    <n v="5.1376861876562501"/>
    <n v="5.2389643058720203"/>
    <n v="5.5957741144254101"/>
    <n v="5.8480167034685699"/>
    <n v="6.1763260033041698"/>
    <n v="7.6234539925047704"/>
    <n v="7.0687935730393203"/>
    <n v="7.6151401873418498"/>
    <n v="7.0680852608483704"/>
    <n v="7.1233934128544698"/>
    <n v="6.8099770206255199"/>
    <x v="210"/>
    <x v="157"/>
    <x v="118"/>
    <x v="0"/>
  </r>
  <r>
    <x v="6"/>
    <s v="MNG"/>
    <x v="28"/>
    <s v="IT.MLT.MAIN"/>
    <x v="138"/>
    <n v="87309"/>
    <n v="103353"/>
    <n v="103400"/>
    <n v="117500"/>
    <n v="124315"/>
    <n v="128000"/>
    <n v="138137"/>
    <n v="145981"/>
    <n v="156045"/>
    <n v="195122"/>
    <n v="183440"/>
    <n v="200494"/>
    <n v="188875"/>
    <n v="193239"/>
    <n v="187561"/>
    <x v="211"/>
    <x v="158"/>
    <x v="119"/>
    <x v="0"/>
  </r>
  <r>
    <x v="6"/>
    <s v="MNG"/>
    <x v="29"/>
    <s v="SI.DST.04TH.20"/>
    <x v="3"/>
    <s v=".."/>
    <n v="23.29"/>
    <s v=".."/>
    <s v=".."/>
    <s v=".."/>
    <n v="23.1"/>
    <s v=".."/>
    <s v=".."/>
    <s v=".."/>
    <s v=".."/>
    <n v="22.17"/>
    <s v=".."/>
    <s v=".."/>
    <n v="22.52"/>
    <n v="22.17"/>
    <x v="212"/>
    <x v="3"/>
    <x v="3"/>
    <x v="0"/>
  </r>
  <r>
    <x v="6"/>
    <s v="MNG"/>
    <x v="30"/>
    <s v="SI.DST.10TH.10"/>
    <x v="3"/>
    <s v=".."/>
    <n v="22.92"/>
    <s v=".."/>
    <s v=".."/>
    <s v=".."/>
    <n v="24.63"/>
    <s v=".."/>
    <s v=".."/>
    <s v=".."/>
    <s v=".."/>
    <n v="27.76"/>
    <s v=".."/>
    <s v=".."/>
    <n v="25.73"/>
    <n v="26.62"/>
    <x v="213"/>
    <x v="3"/>
    <x v="3"/>
    <x v="0"/>
  </r>
  <r>
    <x v="6"/>
    <s v="MNG"/>
    <x v="31"/>
    <s v="SI.DST.05TH.20"/>
    <x v="3"/>
    <s v=".."/>
    <n v="38.15"/>
    <s v=".."/>
    <s v=".."/>
    <s v=".."/>
    <n v="40.46"/>
    <s v=".."/>
    <s v=".."/>
    <s v=".."/>
    <s v=".."/>
    <n v="43.42"/>
    <s v=".."/>
    <s v=".."/>
    <n v="41.07"/>
    <n v="41.96"/>
    <x v="214"/>
    <x v="3"/>
    <x v="3"/>
    <x v="0"/>
  </r>
  <r>
    <x v="6"/>
    <s v="MNG"/>
    <x v="32"/>
    <s v="SI.DST.FRST.10"/>
    <x v="3"/>
    <s v=".."/>
    <n v="3.04"/>
    <s v=".."/>
    <s v=".."/>
    <s v=".."/>
    <n v="2.99"/>
    <s v=".."/>
    <s v=".."/>
    <s v=".."/>
    <s v=".."/>
    <n v="3.02"/>
    <s v=".."/>
    <s v=".."/>
    <n v="3.22"/>
    <n v="3.24"/>
    <x v="215"/>
    <x v="3"/>
    <x v="3"/>
    <x v="0"/>
  </r>
  <r>
    <x v="6"/>
    <s v="MNG"/>
    <x v="33"/>
    <s v="SI.DST.02ND.20"/>
    <x v="3"/>
    <s v=".."/>
    <n v="13.12"/>
    <s v=".."/>
    <s v=".."/>
    <s v=".."/>
    <n v="12.16"/>
    <s v=".."/>
    <s v=".."/>
    <s v=".."/>
    <s v=".."/>
    <n v="11.37"/>
    <s v=".."/>
    <s v=".."/>
    <n v="12.14"/>
    <n v="11.96"/>
    <x v="216"/>
    <x v="3"/>
    <x v="3"/>
    <x v="0"/>
  </r>
  <r>
    <x v="6"/>
    <s v="MNG"/>
    <x v="34"/>
    <s v="SI.DST.03RD.20"/>
    <x v="3"/>
    <s v=".."/>
    <n v="17.7"/>
    <s v=".."/>
    <s v=".."/>
    <s v=".."/>
    <n v="16.8"/>
    <s v=".."/>
    <s v=".."/>
    <s v=".."/>
    <s v=".."/>
    <n v="15.78"/>
    <s v=".."/>
    <s v=".."/>
    <n v="16.48"/>
    <n v="16.12"/>
    <x v="217"/>
    <x v="3"/>
    <x v="3"/>
    <x v="0"/>
  </r>
  <r>
    <x v="6"/>
    <s v="MNG"/>
    <x v="35"/>
    <s v="IE.PPI.TELE.CD"/>
    <x v="104"/>
    <n v="0"/>
    <n v="3060000"/>
    <n v="5700000"/>
    <n v="11000000"/>
    <n v="6600000"/>
    <n v="2500000"/>
    <n v="2000000"/>
    <n v="0"/>
    <n v="0"/>
    <n v="0"/>
    <n v="0"/>
    <n v="0"/>
    <n v="0"/>
    <n v="0"/>
    <n v="0"/>
    <x v="218"/>
    <x v="18"/>
    <x v="3"/>
    <x v="0"/>
  </r>
  <r>
    <x v="6"/>
    <s v="MNG"/>
    <x v="36"/>
    <s v="IT.CEL.SETS"/>
    <x v="139"/>
    <n v="2000"/>
    <n v="9032"/>
    <n v="34562"/>
    <n v="154600"/>
    <n v="195000"/>
    <n v="216000"/>
    <n v="319000"/>
    <n v="428695"/>
    <n v="557207"/>
    <n v="774900"/>
    <n v="1194583"/>
    <n v="1763178"/>
    <n v="2249023"/>
    <n v="2510470"/>
    <n v="2942313"/>
    <x v="219"/>
    <x v="159"/>
    <x v="120"/>
    <x v="0"/>
  </r>
  <r>
    <x v="6"/>
    <s v="MNG"/>
    <x v="37"/>
    <s v="SI.POV.2DAY"/>
    <x v="3"/>
    <s v=".."/>
    <n v="60.57"/>
    <s v=".."/>
    <s v=".."/>
    <s v=".."/>
    <n v="33.630000000000003"/>
    <s v=".."/>
    <s v=".."/>
    <s v=".."/>
    <s v=".."/>
    <n v="11.29"/>
    <s v=".."/>
    <s v=".."/>
    <n v="8.74"/>
    <n v="6.21"/>
    <x v="220"/>
    <x v="3"/>
    <x v="3"/>
    <x v="0"/>
  </r>
  <r>
    <x v="6"/>
    <s v="MNG"/>
    <x v="38"/>
    <s v="SI.POV.NAGP"/>
    <x v="3"/>
    <s v=".."/>
    <s v=".."/>
    <s v=".."/>
    <s v=".."/>
    <s v=".."/>
    <s v=".."/>
    <s v=".."/>
    <s v=".."/>
    <s v=".."/>
    <s v=".."/>
    <s v=".."/>
    <s v=".."/>
    <s v=".."/>
    <n v="11.5"/>
    <n v="9.1999999999999993"/>
    <x v="141"/>
    <x v="3"/>
    <x v="121"/>
    <x v="0"/>
  </r>
  <r>
    <x v="6"/>
    <s v="MNG"/>
    <x v="39"/>
    <s v="SI.POV.RUGP"/>
    <x v="3"/>
    <s v=".."/>
    <s v=".."/>
    <s v=".."/>
    <s v=".."/>
    <s v=".."/>
    <s v=".."/>
    <s v=".."/>
    <s v=".."/>
    <s v=".."/>
    <s v=".."/>
    <s v=".."/>
    <s v=".."/>
    <s v=".."/>
    <n v="15.2"/>
    <n v="11.8"/>
    <x v="135"/>
    <x v="3"/>
    <x v="122"/>
    <x v="0"/>
  </r>
  <r>
    <x v="6"/>
    <s v="MNG"/>
    <x v="40"/>
    <s v="SP.RUR.TOTL.ZS"/>
    <x v="140"/>
    <n v="43.286000000000001"/>
    <n v="43.331000000000003"/>
    <n v="43.377000000000002"/>
    <n v="42.866999999999997"/>
    <n v="41.777999999999999"/>
    <n v="40.695999999999998"/>
    <n v="39.622"/>
    <n v="38.557000000000002"/>
    <n v="37.506"/>
    <n v="36.465000000000003"/>
    <n v="35.436000000000007"/>
    <n v="34.418999999999997"/>
    <n v="33.42"/>
    <n v="32.433000000000007"/>
    <n v="31.462000000000003"/>
    <x v="221"/>
    <x v="160"/>
    <x v="123"/>
    <x v="0"/>
  </r>
  <r>
    <x v="6"/>
    <s v="MNG"/>
    <x v="41"/>
    <s v="SP.RUR.TOTL"/>
    <x v="141"/>
    <n v="1011029"/>
    <n v="1020700"/>
    <n v="1030709"/>
    <n v="1027710"/>
    <n v="1010914"/>
    <n v="994408"/>
    <n v="978285"/>
    <n v="962622"/>
    <n v="947569"/>
    <n v="932951"/>
    <n v="918776"/>
    <n v="905105"/>
    <n v="892171"/>
    <n v="879796"/>
    <n v="868060"/>
    <x v="222"/>
    <x v="161"/>
    <x v="124"/>
    <x v="0"/>
  </r>
  <r>
    <x v="6"/>
    <s v="MNG"/>
    <x v="42"/>
    <s v="SP.RUR.TOTL.ZG"/>
    <x v="142"/>
    <n v="0.9285042117578336"/>
    <n v="0.95200423295518144"/>
    <n v="0.97582485249278295"/>
    <n v="-0.29138888846044048"/>
    <n v="-1.6478153940256219"/>
    <n v="-1.6462565893086936"/>
    <n v="-1.6346546590621711"/>
    <n v="-1.6140227249632766"/>
    <n v="-1.5761053852081617"/>
    <n v="-1.5547076812610119"/>
    <n v="-1.5310331265130699"/>
    <n v="-1.4991390377025757"/>
    <n v="-1.4393140826317161"/>
    <n v="-1.3967755826567303"/>
    <n v="-1.3429225721115494"/>
    <x v="223"/>
    <x v="162"/>
    <x v="125"/>
    <x v="0"/>
  </r>
  <r>
    <x v="6"/>
    <s v="MNG"/>
    <x v="43"/>
    <s v="SI.POV.RUHC"/>
    <x v="3"/>
    <s v=".."/>
    <s v=".."/>
    <s v=".."/>
    <s v=".."/>
    <s v=".."/>
    <s v=".."/>
    <s v=".."/>
    <s v=".."/>
    <s v=".."/>
    <s v=".."/>
    <s v=".."/>
    <s v=".."/>
    <s v=".."/>
    <n v="49"/>
    <n v="43.2"/>
    <x v="224"/>
    <x v="3"/>
    <x v="126"/>
    <x v="0"/>
  </r>
  <r>
    <x v="6"/>
    <s v="MNG"/>
    <x v="44"/>
    <s v="IC.ELC.TIME"/>
    <x v="3"/>
    <s v=".."/>
    <s v=".."/>
    <s v=".."/>
    <s v=".."/>
    <s v=".."/>
    <s v=".."/>
    <s v=".."/>
    <s v=".."/>
    <s v=".."/>
    <s v=".."/>
    <s v=".."/>
    <s v=".."/>
    <n v="126"/>
    <n v="126"/>
    <n v="126"/>
    <x v="225"/>
    <x v="163"/>
    <x v="127"/>
    <x v="4"/>
  </r>
  <r>
    <x v="6"/>
    <s v="MNG"/>
    <x v="45"/>
    <s v="IT.NET.SECR"/>
    <x v="3"/>
    <s v=".."/>
    <s v=".."/>
    <s v=".."/>
    <s v=".."/>
    <n v="1"/>
    <s v=".."/>
    <n v="3"/>
    <n v="5"/>
    <n v="8"/>
    <n v="11"/>
    <n v="19"/>
    <n v="23"/>
    <n v="22"/>
    <n v="29"/>
    <n v="38"/>
    <x v="226"/>
    <x v="164"/>
    <x v="128"/>
    <x v="0"/>
  </r>
  <r>
    <x v="6"/>
    <s v="MNG"/>
    <x v="46"/>
    <s v="IT.NET.SECR.P6"/>
    <x v="3"/>
    <s v=".."/>
    <s v=".."/>
    <s v=".."/>
    <s v=".."/>
    <n v="0.41326941983999033"/>
    <s v=".."/>
    <n v="1.2150446832682271"/>
    <n v="2.0027068585900705"/>
    <n v="3.1665022064583188"/>
    <n v="4.2994210634109882"/>
    <n v="7.3280530211634174"/>
    <n v="8.7463579024864746"/>
    <n v="8.2410214071768806"/>
    <n v="10.690625464258842"/>
    <n v="13.772736795026157"/>
    <x v="227"/>
    <x v="165"/>
    <x v="129"/>
    <x v="0"/>
  </r>
  <r>
    <x v="7"/>
    <s v="PAK"/>
    <x v="0"/>
    <s v="SP.POP.TOTL"/>
    <x v="143"/>
    <n v="128845692"/>
    <n v="132013680"/>
    <n v="135158132"/>
    <n v="138250487"/>
    <n v="141282077"/>
    <n v="144271586"/>
    <n v="147251530"/>
    <n v="150267989"/>
    <n v="153356383"/>
    <n v="156524189"/>
    <n v="159767672"/>
    <n v="163096985"/>
    <n v="166520983"/>
    <n v="170043918"/>
    <n v="173669648"/>
    <x v="228"/>
    <x v="166"/>
    <x v="130"/>
    <x v="0"/>
  </r>
  <r>
    <x v="7"/>
    <s v="PAK"/>
    <x v="1"/>
    <s v="SP.POP.GROW"/>
    <x v="144"/>
    <n v="2.4736074242838102"/>
    <n v="2.4290051266536401"/>
    <n v="2.3539887513453599"/>
    <n v="2.2621721906634198"/>
    <n v="2.1691275049746901"/>
    <n v="2.09390991237857"/>
    <n v="2.0444675796324501"/>
    <n v="2.02780803999861"/>
    <n v="2.0344220060505802"/>
    <n v="2.0446046906438502"/>
    <n v="2.0510149650582701"/>
    <n v="2.0624313876857601"/>
    <n v="2.0776301639716399"/>
    <n v="2.0935419358234499"/>
    <n v="2.1098175062073801"/>
    <x v="229"/>
    <x v="167"/>
    <x v="131"/>
    <x v="0"/>
  </r>
  <r>
    <x v="7"/>
    <s v="PAK"/>
    <x v="2"/>
    <s v="EN.POP.DNST"/>
    <x v="145"/>
    <n v="167.14104919053548"/>
    <n v="171.25062266500623"/>
    <n v="175.32966479867164"/>
    <n v="179.3411257264425"/>
    <n v="183.27376115608135"/>
    <n v="187.15180832295559"/>
    <n v="191.01744759236198"/>
    <n v="194.93045480489829"/>
    <n v="198.93677744914902"/>
    <n v="203.04611482980491"/>
    <n v="207.25362183478623"/>
    <n v="211.57246912619345"/>
    <n v="216.0141435761727"/>
    <n v="220.58416095890411"/>
    <n v="225.28752594437526"/>
    <x v="230"/>
    <x v="168"/>
    <x v="132"/>
    <x v="0"/>
  </r>
  <r>
    <x v="7"/>
    <s v="PAK"/>
    <x v="3"/>
    <s v="SI.POV.NAHC"/>
    <x v="3"/>
    <s v=".."/>
    <n v="30.6"/>
    <s v=".."/>
    <s v=".."/>
    <n v="34.5"/>
    <s v=".."/>
    <s v=".."/>
    <n v="23.9"/>
    <n v="22.3"/>
    <s v=".."/>
    <s v=".."/>
    <s v=".."/>
    <s v=".."/>
    <s v=".."/>
    <s v=".."/>
    <x v="22"/>
    <x v="3"/>
    <x v="3"/>
    <x v="0"/>
  </r>
  <r>
    <x v="7"/>
    <s v="PAK"/>
    <x v="4"/>
    <s v="SI.POV.DDAY"/>
    <x v="146"/>
    <s v=".."/>
    <n v="23.44"/>
    <s v=".."/>
    <s v=".."/>
    <n v="28.49"/>
    <s v=".."/>
    <s v=".."/>
    <n v="18.05"/>
    <n v="16.489999999999998"/>
    <s v=".."/>
    <n v="13.25"/>
    <s v=".."/>
    <s v=".."/>
    <n v="8.3000000000000007"/>
    <s v=".."/>
    <x v="22"/>
    <x v="3"/>
    <x v="3"/>
    <x v="0"/>
  </r>
  <r>
    <x v="7"/>
    <s v="PAK"/>
    <x v="5"/>
    <s v="SI.DST.FRST.20"/>
    <x v="147"/>
    <s v=".."/>
    <n v="8.73"/>
    <s v=".."/>
    <s v=".."/>
    <n v="9.3699999999999992"/>
    <s v=".."/>
    <s v=".."/>
    <n v="8.85"/>
    <n v="9.0299999999999994"/>
    <s v=".."/>
    <n v="9.1999999999999993"/>
    <s v=".."/>
    <s v=".."/>
    <n v="9.59"/>
    <s v=".."/>
    <x v="22"/>
    <x v="3"/>
    <x v="3"/>
    <x v="0"/>
  </r>
  <r>
    <x v="7"/>
    <s v="PAK"/>
    <x v="6"/>
    <s v="EG.USE.PCAP.KG.OE"/>
    <x v="148"/>
    <n v="448.92519184886675"/>
    <n v="447.63563897317306"/>
    <n v="461.64082824110056"/>
    <n v="463.41835309411971"/>
    <n v="460.72720887306889"/>
    <n v="455.9273369324435"/>
    <n v="466.57605527086884"/>
    <n v="489.76019104108724"/>
    <n v="497.24125926991906"/>
    <n v="507.19832191559863"/>
    <n v="523.26721015250189"/>
    <n v="503.55743853879335"/>
    <n v="500.17605889343076"/>
    <n v="496.34229199541267"/>
    <n v="488.93800372071922"/>
    <x v="231"/>
    <x v="3"/>
    <x v="3"/>
    <x v="0"/>
  </r>
  <r>
    <x v="7"/>
    <s v="PAK"/>
    <x v="7"/>
    <s v="EG.USE.ELEC.KH.PC"/>
    <x v="149"/>
    <n v="363.67533343683698"/>
    <n v="344.8809244617679"/>
    <n v="356.81907767118298"/>
    <n v="373.13430946539813"/>
    <n v="379.04312519414617"/>
    <n v="385.80708470204246"/>
    <n v="411.07892053821104"/>
    <n v="430.57074517713818"/>
    <n v="464.72796636055244"/>
    <n v="488.56346414291278"/>
    <n v="482.68838767332107"/>
    <n v="444.19582618280771"/>
    <n v="460.29634595659337"/>
    <n v="466.57358247885116"/>
    <n v="456.67162289636241"/>
    <x v="232"/>
    <x v="3"/>
    <x v="3"/>
    <x v="0"/>
  </r>
  <r>
    <x v="7"/>
    <s v="PAK"/>
    <x v="8"/>
    <s v="NY.GDP.MKTP.CD"/>
    <x v="150"/>
    <n v="62433300338.09407"/>
    <n v="62191955814.347801"/>
    <n v="62973855718.887375"/>
    <n v="73952374969.799469"/>
    <n v="72309738921.33287"/>
    <n v="72306820396.232544"/>
    <n v="83244801092.709579"/>
    <n v="97977766197.672394"/>
    <n v="109502102510.88319"/>
    <n v="137264061106.04344"/>
    <n v="152385716311.91638"/>
    <n v="170077814106.3049"/>
    <n v="168152775283.03159"/>
    <n v="177406854514.88458"/>
    <n v="213755282058.7193"/>
    <x v="233"/>
    <x v="169"/>
    <x v="133"/>
    <x v="0"/>
  </r>
  <r>
    <x v="7"/>
    <s v="PAK"/>
    <x v="9"/>
    <s v="NY.GDP.MKTP.KD.ZG"/>
    <x v="151"/>
    <n v="1.0143960141848964"/>
    <n v="2.5502342946353451"/>
    <n v="3.6601327439012721"/>
    <n v="4.2600880115679871"/>
    <n v="1.9824840323811657"/>
    <n v="3.224429972601996"/>
    <n v="4.8463209353944734"/>
    <n v="7.3685713593024644"/>
    <n v="7.6673042714611626"/>
    <n v="6.177542036177357"/>
    <n v="4.8328172771708466"/>
    <n v="1.7014054654513018"/>
    <n v="2.8316585191999053"/>
    <n v="1.6066919594907745"/>
    <n v="2.7484025495400033"/>
    <x v="234"/>
    <x v="170"/>
    <x v="134"/>
    <x v="0"/>
  </r>
  <r>
    <x v="7"/>
    <s v="PAK"/>
    <x v="10"/>
    <s v="GC.BAL.CASH.GD.ZS"/>
    <x v="152"/>
    <n v="-6.7332780960601442"/>
    <n v="-5.6388124538775699"/>
    <n v="-5.539618953171118"/>
    <n v="-4.0864209114685908"/>
    <n v="-3.7481415710165127"/>
    <n v="-2.8565210770924487"/>
    <n v="-2.8834115998529835"/>
    <n v="-1.9516255420541857"/>
    <n v="-3.2027843395363105"/>
    <n v="-3.9242784950633873"/>
    <n v="-3.9174175678960532"/>
    <n v="-7.160531359386157"/>
    <n v="-4.5877912290022813"/>
    <n v="-4.989252704446816"/>
    <n v="-6.395703977361018"/>
    <x v="235"/>
    <x v="171"/>
    <x v="3"/>
    <x v="0"/>
  </r>
  <r>
    <x v="7"/>
    <s v="PAK"/>
    <x v="11"/>
    <s v="IT.CEL.SETS.P2"/>
    <x v="153"/>
    <n v="0.101070011104699"/>
    <n v="0.14299038590618299"/>
    <n v="0.18894099303944201"/>
    <n v="0.213090946498184"/>
    <n v="0.50566577719190797"/>
    <n v="1.1346744596117999"/>
    <n v="1.57748353900126"/>
    <n v="3.2374236998476502"/>
    <n v="8.08450250319021"/>
    <n v="21.445192334093299"/>
    <n v="38.344020452987102"/>
    <n v="52.703881404351002"/>
    <n v="55.4646434057912"/>
    <n v="57.283419894273202"/>
    <n v="61.813459917626801"/>
    <x v="236"/>
    <x v="172"/>
    <x v="135"/>
    <x v="0"/>
  </r>
  <r>
    <x v="7"/>
    <s v="PAK"/>
    <x v="12"/>
    <s v="IT.NET.USER.P2"/>
    <x v="154"/>
    <n v="2.7549237940341101E-2"/>
    <n v="4.3947719253591699E-2"/>
    <n v="5.5357237866473702E-2"/>
    <s v=".."/>
    <n v="1.3185507792562601"/>
    <n v="2.5774267368383099"/>
    <n v="5.04115812592502"/>
    <n v="6.1643209853415604"/>
    <n v="6.3323290983078202"/>
    <n v="6.5"/>
    <n v="6.8"/>
    <n v="7"/>
    <n v="7.5"/>
    <n v="8"/>
    <n v="9"/>
    <x v="237"/>
    <x v="173"/>
    <x v="136"/>
    <x v="0"/>
  </r>
  <r>
    <x v="7"/>
    <s v="PAK"/>
    <x v="13"/>
    <s v="EG.ELC.ACCS.ZS"/>
    <x v="3"/>
    <s v=".."/>
    <s v=".."/>
    <s v=".."/>
    <n v="79.5"/>
    <s v=".."/>
    <s v=".."/>
    <s v=".."/>
    <s v=".."/>
    <s v=".."/>
    <s v=".."/>
    <s v=".."/>
    <s v=".."/>
    <s v=".."/>
    <n v="91.4"/>
    <s v=".."/>
    <x v="238"/>
    <x v="3"/>
    <x v="3"/>
    <x v="0"/>
  </r>
  <r>
    <x v="7"/>
    <s v="PAK"/>
    <x v="14"/>
    <s v="EG.ELC.ACCS.RU.ZS"/>
    <x v="3"/>
    <s v=".."/>
    <s v=".."/>
    <s v=".."/>
    <n v="65.900599999999997"/>
    <s v=".."/>
    <s v=".."/>
    <s v=".."/>
    <s v=".."/>
    <s v=".."/>
    <s v=".."/>
    <s v=".."/>
    <s v=".."/>
    <s v=".."/>
    <n v="87.9"/>
    <s v=".."/>
    <x v="239"/>
    <x v="3"/>
    <x v="3"/>
    <x v="0"/>
  </r>
  <r>
    <x v="7"/>
    <s v="PAK"/>
    <x v="15"/>
    <s v="EG.ELC.ACCS.UR.ZS"/>
    <x v="3"/>
    <s v=".."/>
    <s v=".."/>
    <s v=".."/>
    <n v="100"/>
    <s v=".."/>
    <s v=".."/>
    <s v=".."/>
    <s v=".."/>
    <s v=".."/>
    <s v=".."/>
    <s v=".."/>
    <s v=".."/>
    <s v=".."/>
    <n v="97.654194303550597"/>
    <s v=".."/>
    <x v="240"/>
    <x v="3"/>
    <x v="3"/>
    <x v="0"/>
  </r>
  <r>
    <x v="7"/>
    <s v="PAK"/>
    <x v="16"/>
    <s v="NY.ADJ.NNTY.CD"/>
    <x v="155"/>
    <n v="55085841303.745697"/>
    <n v="54888263806.756401"/>
    <n v="55684432486.696404"/>
    <n v="63933238803.396301"/>
    <n v="62518308730.462799"/>
    <n v="63987594778.045998"/>
    <n v="74845464348.981796"/>
    <n v="87561012958.5858"/>
    <n v="95992455188.883102"/>
    <n v="120588189496.215"/>
    <n v="134032645025.51401"/>
    <n v="148419263931.06299"/>
    <n v="154942870368.737"/>
    <n v="165022891761.927"/>
    <n v="202738482366.06"/>
    <x v="241"/>
    <x v="174"/>
    <x v="3"/>
    <x v="0"/>
  </r>
  <r>
    <x v="7"/>
    <s v="PAK"/>
    <x v="17"/>
    <s v="NY.ADJ.NNTY.PC.CD"/>
    <x v="156"/>
    <n v="427.53343513996339"/>
    <n v="415.77709072844874"/>
    <n v="411.99468846385361"/>
    <n v="462.44494461271807"/>
    <n v="442.50700483730003"/>
    <n v="443.52180877838271"/>
    <n v="508.28310136391656"/>
    <n v="582.69904017006445"/>
    <n v="625.94365693199154"/>
    <n v="770.41248555017262"/>
    <n v="838.92218837308974"/>
    <n v="910.0061778031212"/>
    <n v="930.47054837970177"/>
    <n v="970.47217979255811"/>
    <n v="1167.3800500019438"/>
    <x v="242"/>
    <x v="175"/>
    <x v="3"/>
    <x v="0"/>
  </r>
  <r>
    <x v="7"/>
    <s v="PAK"/>
    <x v="18"/>
    <s v="NY.ADJ.NNTY.KD.ZG"/>
    <x v="157"/>
    <n v="0.20732971665238153"/>
    <n v="5.512215942531725"/>
    <n v="2.2761914830194456"/>
    <n v="0.29735029517401301"/>
    <n v="1.2330190912919363"/>
    <n v="5.8987525886950749"/>
    <n v="5.523202427149343"/>
    <n v="5.7725603829586873"/>
    <n v="4.8557895848150707"/>
    <n v="4.6460036411108945"/>
    <n v="4.4366467861927532"/>
    <n v="-1.4752311708722488"/>
    <n v="9.0826647436363999"/>
    <n v="2.7574946050809501"/>
    <n v="5.1544739728202273"/>
    <x v="243"/>
    <x v="176"/>
    <x v="3"/>
    <x v="0"/>
  </r>
  <r>
    <x v="7"/>
    <s v="PAK"/>
    <x v="19"/>
    <s v="NY.ADJ.NNTY.KD"/>
    <x v="158"/>
    <n v="70687711199.716751"/>
    <n v="74584170485.878326"/>
    <n v="76281849022.1586"/>
    <n v="76508673325.390182"/>
    <n v="77452039873.986435"/>
    <n v="82020744081.050354"/>
    <n v="86550915808.900879"/>
    <n v="91547119685.973419"/>
    <n v="95992455188.883102"/>
    <n v="100452268152.15036"/>
    <n v="104908980478.78047"/>
    <n v="103361330497.71323"/>
    <n v="112749293621.38252"/>
    <n v="115858349310.25902"/>
    <n v="121830237770.79546"/>
    <x v="244"/>
    <x v="177"/>
    <x v="3"/>
    <x v="0"/>
  </r>
  <r>
    <x v="7"/>
    <s v="PAK"/>
    <x v="20"/>
    <s v="NY.ADJ.NNTY.PC.KD.ZG"/>
    <x v="159"/>
    <n v="-2.2410003559474774"/>
    <n v="2.980194761398451"/>
    <n v="-0.10326264306424093"/>
    <n v="-1.9460776984795132"/>
    <n v="-0.93920979197234544"/>
    <n v="3.7043823545404422"/>
    <n v="3.3877187827106638"/>
    <n v="3.6492965138972693"/>
    <n v="2.7441331601913532"/>
    <n v="2.5281313791416551"/>
    <n v="2.3164526055576431"/>
    <n v="-3.4864258823183718"/>
    <n v="6.8397112179723933"/>
    <n v="0.62858591775847117"/>
    <n v="2.9591466067080461"/>
    <x v="245"/>
    <x v="178"/>
    <x v="3"/>
    <x v="0"/>
  </r>
  <r>
    <x v="7"/>
    <s v="PAK"/>
    <x v="21"/>
    <s v="NY.ADJ.NNTY.PC.KD"/>
    <x v="160"/>
    <n v="548.62300867394742"/>
    <n v="564.97304283827498"/>
    <n v="564.38963674163983"/>
    <n v="553.40617588848124"/>
    <n v="548.20853089515685"/>
    <n v="568.51627097972255"/>
    <n v="587.77600347446901"/>
    <n v="609.22569267878748"/>
    <n v="625.94365693199154"/>
    <n v="641.76833493863592"/>
    <n v="656.63459425496592"/>
    <n v="633.7415158086045"/>
    <n v="677.08760535831402"/>
    <n v="681.34368269648439"/>
    <n v="701.50564116301689"/>
    <x v="246"/>
    <x v="179"/>
    <x v="3"/>
    <x v="0"/>
  </r>
  <r>
    <x v="7"/>
    <s v="PAK"/>
    <x v="22"/>
    <s v="SE.ADT.LITR.ZS"/>
    <x v="3"/>
    <s v=".."/>
    <n v="42.699309999999997"/>
    <s v=".."/>
    <s v=".."/>
    <s v=".."/>
    <s v=".."/>
    <s v=".."/>
    <s v=".."/>
    <n v="49.873645782470703"/>
    <n v="54.151210784912102"/>
    <s v=".."/>
    <n v="55.5263671875"/>
    <n v="54.892635345458999"/>
    <n v="55.375190734863303"/>
    <n v="54.7380180358887"/>
    <x v="247"/>
    <x v="3"/>
    <x v="3"/>
    <x v="0"/>
  </r>
  <r>
    <x v="7"/>
    <s v="PAK"/>
    <x v="23"/>
    <s v="SE.ADT.LITR.FE.ZS"/>
    <x v="3"/>
    <s v=".."/>
    <n v="29.043839999999999"/>
    <s v=".."/>
    <s v=".."/>
    <s v=".."/>
    <s v=".."/>
    <s v=".."/>
    <s v=".."/>
    <n v="35.367519378662102"/>
    <n v="39.613235473632798"/>
    <s v=".."/>
    <n v="40.081180572509801"/>
    <n v="40.314620971679702"/>
    <n v="41.015533447265597"/>
    <n v="41.975391387939503"/>
    <x v="248"/>
    <x v="3"/>
    <x v="3"/>
    <x v="0"/>
  </r>
  <r>
    <x v="7"/>
    <s v="PAK"/>
    <x v="24"/>
    <s v="SE.ADT.LITR.MA.ZS"/>
    <x v="3"/>
    <s v=".."/>
    <n v="55.296610000000001"/>
    <s v=".."/>
    <s v=".."/>
    <s v=".."/>
    <s v=".."/>
    <s v=".."/>
    <s v=".."/>
    <n v="64.060478210449205"/>
    <n v="67.651840209960895"/>
    <s v=".."/>
    <n v="68.866096496582003"/>
    <n v="68.627624511718807"/>
    <n v="68.900611877441406"/>
    <n v="66.991142272949205"/>
    <x v="249"/>
    <x v="3"/>
    <x v="3"/>
    <x v="0"/>
  </r>
  <r>
    <x v="7"/>
    <s v="PAK"/>
    <x v="25"/>
    <s v="IT.NET.BBND"/>
    <x v="3"/>
    <s v=".."/>
    <s v=".."/>
    <s v=".."/>
    <s v=".."/>
    <s v=".."/>
    <s v=".."/>
    <s v=".."/>
    <s v=".."/>
    <n v="14600"/>
    <n v="26611"/>
    <n v="45153"/>
    <n v="168082"/>
    <n v="391629"/>
    <n v="789487"/>
    <n v="1166301"/>
    <x v="250"/>
    <x v="180"/>
    <x v="137"/>
    <x v="0"/>
  </r>
  <r>
    <x v="7"/>
    <s v="PAK"/>
    <x v="26"/>
    <s v="IT.NET.BBND.P2"/>
    <x v="3"/>
    <s v=".."/>
    <s v=".."/>
    <s v=".."/>
    <s v=".."/>
    <s v=".."/>
    <s v=".."/>
    <s v=".."/>
    <s v=".."/>
    <n v="9.2421784029724594E-3"/>
    <n v="1.6538248461083999E-2"/>
    <n v="2.75443544599299E-2"/>
    <n v="0.10064303294829099"/>
    <n v="0.230242690690105"/>
    <n v="0.45595735740344201"/>
    <n v="0.66204526581758805"/>
    <x v="251"/>
    <x v="181"/>
    <x v="138"/>
    <x v="0"/>
  </r>
  <r>
    <x v="7"/>
    <s v="PAK"/>
    <x v="27"/>
    <s v="IT.MLT.MAIN.P2"/>
    <x v="161"/>
    <n v="1.914421417432"/>
    <n v="1.9403629696493201"/>
    <n v="2.0443817494385002"/>
    <n v="2.1229348843019098"/>
    <n v="2.2143978198776799"/>
    <n v="2.4419694287168499"/>
    <n v="2.6554413399913099"/>
    <n v="2.9018301956088099"/>
    <n v="3.30935251798561"/>
    <n v="3.2565713575236499"/>
    <n v="2.9318947062529999"/>
    <n v="2.6446246916084899"/>
    <n v="3.6122673557695602"/>
    <n v="3.5108976988911502"/>
    <n v="3.24791022948633"/>
    <x v="252"/>
    <x v="182"/>
    <x v="139"/>
    <x v="0"/>
  </r>
  <r>
    <x v="7"/>
    <s v="PAK"/>
    <x v="28"/>
    <s v="IT.MLT.MAIN"/>
    <x v="162"/>
    <n v="2557619"/>
    <n v="2661000"/>
    <n v="2874000"/>
    <n v="3053460"/>
    <n v="3252000"/>
    <n v="3655474"/>
    <n v="4047423"/>
    <n v="4502230"/>
    <n v="5227831"/>
    <n v="5240012"/>
    <n v="4806206"/>
    <n v="4416737"/>
    <n v="6144250"/>
    <n v="6079095"/>
    <n v="5721725"/>
    <x v="253"/>
    <x v="183"/>
    <x v="140"/>
    <x v="0"/>
  </r>
  <r>
    <x v="7"/>
    <s v="PAK"/>
    <x v="29"/>
    <s v="SI.DST.04TH.20"/>
    <x v="163"/>
    <s v=".."/>
    <n v="20.61"/>
    <s v=".."/>
    <s v=".."/>
    <n v="21.07"/>
    <s v=".."/>
    <s v=".."/>
    <n v="20.97"/>
    <n v="20.54"/>
    <s v=".."/>
    <n v="20.96"/>
    <s v=".."/>
    <s v=".."/>
    <n v="21.25"/>
    <s v=".."/>
    <x v="22"/>
    <x v="3"/>
    <x v="3"/>
    <x v="0"/>
  </r>
  <r>
    <x v="7"/>
    <s v="PAK"/>
    <x v="30"/>
    <s v="SI.DST.10TH.10"/>
    <x v="164"/>
    <s v=".."/>
    <n v="28.48"/>
    <s v=".."/>
    <s v=".."/>
    <n v="26.37"/>
    <s v=".."/>
    <s v=".."/>
    <n v="27.32"/>
    <n v="28.38"/>
    <s v=".."/>
    <n v="26.87"/>
    <s v=".."/>
    <s v=".."/>
    <n v="25.62"/>
    <s v=".."/>
    <x v="22"/>
    <x v="3"/>
    <x v="3"/>
    <x v="0"/>
  </r>
  <r>
    <x v="7"/>
    <s v="PAK"/>
    <x v="31"/>
    <s v="SI.DST.05TH.20"/>
    <x v="165"/>
    <s v=".."/>
    <n v="42.44"/>
    <s v=".."/>
    <s v=".."/>
    <n v="40.270000000000003"/>
    <s v=".."/>
    <s v=".."/>
    <n v="41.77"/>
    <n v="42.28"/>
    <s v=".."/>
    <n v="41.15"/>
    <s v=".."/>
    <s v=".."/>
    <n v="39.520000000000003"/>
    <s v=".."/>
    <x v="22"/>
    <x v="3"/>
    <x v="3"/>
    <x v="0"/>
  </r>
  <r>
    <x v="7"/>
    <s v="PAK"/>
    <x v="32"/>
    <s v="SI.DST.FRST.10"/>
    <x v="166"/>
    <s v=".."/>
    <n v="3.72"/>
    <s v=".."/>
    <s v=".."/>
    <n v="4.0599999999999996"/>
    <s v=".."/>
    <s v=".."/>
    <n v="3.79"/>
    <n v="3.95"/>
    <s v=".."/>
    <n v="4.0199999999999996"/>
    <s v=".."/>
    <s v=".."/>
    <n v="4.21"/>
    <s v=".."/>
    <x v="22"/>
    <x v="3"/>
    <x v="3"/>
    <x v="0"/>
  </r>
  <r>
    <x v="7"/>
    <s v="PAK"/>
    <x v="33"/>
    <s v="SI.DST.02ND.20"/>
    <x v="167"/>
    <s v=".."/>
    <n v="12.43"/>
    <s v=".."/>
    <s v=".."/>
    <n v="13.02"/>
    <s v=".."/>
    <s v=".."/>
    <n v="12.55"/>
    <n v="12.48"/>
    <s v=".."/>
    <n v="12.71"/>
    <s v=".."/>
    <s v=".."/>
    <n v="13.18"/>
    <s v=".."/>
    <x v="22"/>
    <x v="3"/>
    <x v="3"/>
    <x v="0"/>
  </r>
  <r>
    <x v="7"/>
    <s v="PAK"/>
    <x v="34"/>
    <s v="SI.DST.03RD.20"/>
    <x v="168"/>
    <s v=".."/>
    <n v="15.8"/>
    <s v=".."/>
    <s v=".."/>
    <n v="16.27"/>
    <s v=".."/>
    <s v=".."/>
    <n v="15.87"/>
    <n v="15.68"/>
    <s v=".."/>
    <n v="15.98"/>
    <s v=".."/>
    <s v=".."/>
    <n v="16.47"/>
    <s v=".."/>
    <x v="22"/>
    <x v="3"/>
    <x v="3"/>
    <x v="0"/>
  </r>
  <r>
    <x v="7"/>
    <s v="PAK"/>
    <x v="35"/>
    <s v="IE.PPI.TELE.CD"/>
    <x v="169"/>
    <n v="31000000"/>
    <n v="6000000"/>
    <s v=".."/>
    <n v="76700000"/>
    <n v="60000000"/>
    <n v="170000000"/>
    <n v="240000000"/>
    <n v="1683500000"/>
    <n v="4364700000"/>
    <n v="2473000000"/>
    <n v="2740500000"/>
    <n v="2255500000"/>
    <n v="1281000000"/>
    <n v="388300000"/>
    <n v="385600000"/>
    <x v="254"/>
    <x v="3"/>
    <x v="3"/>
    <x v="0"/>
  </r>
  <r>
    <x v="7"/>
    <s v="PAK"/>
    <x v="36"/>
    <s v="IT.CEL.SETS"/>
    <x v="170"/>
    <n v="135027"/>
    <n v="196096"/>
    <n v="265614"/>
    <n v="306493"/>
    <n v="742606"/>
    <n v="1698536"/>
    <n v="2404400"/>
    <n v="5022908"/>
    <n v="12771203"/>
    <n v="34506557"/>
    <n v="62856712"/>
    <n v="88019742"/>
    <n v="94342030"/>
    <n v="99185844"/>
    <n v="108894518"/>
    <x v="255"/>
    <x v="184"/>
    <x v="141"/>
    <x v="0"/>
  </r>
  <r>
    <x v="7"/>
    <s v="PAK"/>
    <x v="37"/>
    <s v="SI.POV.2DAY"/>
    <x v="171"/>
    <s v=".."/>
    <n v="63.82"/>
    <s v=".."/>
    <s v=".."/>
    <n v="69.92"/>
    <s v=".."/>
    <s v=".."/>
    <n v="58.11"/>
    <n v="57.06"/>
    <s v=".."/>
    <n v="53.24"/>
    <s v=".."/>
    <s v=".."/>
    <n v="44.97"/>
    <s v=".."/>
    <x v="22"/>
    <x v="3"/>
    <x v="3"/>
    <x v="0"/>
  </r>
  <r>
    <x v="7"/>
    <s v="PAK"/>
    <x v="38"/>
    <s v="SI.POV.NAGP"/>
    <x v="3"/>
    <s v=".."/>
    <s v=".."/>
    <s v=".."/>
    <s v=".."/>
    <s v=".."/>
    <s v=".."/>
    <s v=".."/>
    <s v=".."/>
    <s v=".."/>
    <s v=".."/>
    <s v=".."/>
    <s v=".."/>
    <s v=".."/>
    <s v=".."/>
    <s v=".."/>
    <x v="22"/>
    <x v="3"/>
    <x v="3"/>
    <x v="0"/>
  </r>
  <r>
    <x v="7"/>
    <s v="PAK"/>
    <x v="39"/>
    <s v="SI.POV.RUGP"/>
    <x v="3"/>
    <s v=".."/>
    <s v=".."/>
    <s v=".."/>
    <s v=".."/>
    <s v=".."/>
    <s v=".."/>
    <s v=".."/>
    <s v=".."/>
    <s v=".."/>
    <s v=".."/>
    <s v=".."/>
    <s v=".."/>
    <s v=".."/>
    <s v=".."/>
    <s v=".."/>
    <x v="22"/>
    <x v="3"/>
    <x v="3"/>
    <x v="0"/>
  </r>
  <r>
    <x v="7"/>
    <s v="PAK"/>
    <x v="40"/>
    <s v="SP.RUR.TOTL.ZS"/>
    <x v="172"/>
    <n v="67.652000000000001"/>
    <n v="67.39500000000001"/>
    <n v="67.126000000000005"/>
    <n v="66.844999999999999"/>
    <n v="66.554000000000002"/>
    <n v="66.25"/>
    <n v="65.935000000000002"/>
    <n v="65.608000000000004"/>
    <n v="65.27000000000001"/>
    <n v="64.92"/>
    <n v="64.557999999999993"/>
    <n v="64.183999999999997"/>
    <n v="63.798999999999999"/>
    <n v="63.402000000000001"/>
    <n v="62.993000000000002"/>
    <x v="256"/>
    <x v="185"/>
    <x v="142"/>
    <x v="0"/>
  </r>
  <r>
    <x v="7"/>
    <s v="PAK"/>
    <x v="41"/>
    <s v="SP.RUR.TOTL"/>
    <x v="173"/>
    <n v="87166688"/>
    <n v="88970620"/>
    <n v="90726248"/>
    <n v="92413538"/>
    <n v="94028874"/>
    <n v="95579926"/>
    <n v="97090296"/>
    <n v="98587822"/>
    <n v="100095711"/>
    <n v="101615503"/>
    <n v="103142814"/>
    <n v="104682169"/>
    <n v="106238722"/>
    <n v="107811245"/>
    <n v="109399721"/>
    <x v="257"/>
    <x v="186"/>
    <x v="143"/>
    <x v="0"/>
  </r>
  <r>
    <x v="7"/>
    <s v="PAK"/>
    <x v="42"/>
    <s v="SP.RUR.TOTL.ZG"/>
    <x v="174"/>
    <n v="2.0959147685871313"/>
    <n v="2.04839632947983"/>
    <n v="1.9540505986620549"/>
    <n v="1.8426774206726373"/>
    <n v="1.7328422248801507"/>
    <n v="1.6360913613505632"/>
    <n v="1.5678613165926523"/>
    <n v="1.530631275782937"/>
    <n v="1.5179093397441952"/>
    <n v="1.5069273836242636"/>
    <n v="1.4918459468271843"/>
    <n v="1.481422618281484"/>
    <n v="1.4759858550608702"/>
    <n v="1.4693310289916302"/>
    <n v="1.4626373132189241"/>
    <x v="258"/>
    <x v="187"/>
    <x v="144"/>
    <x v="0"/>
  </r>
  <r>
    <x v="7"/>
    <s v="PAK"/>
    <x v="43"/>
    <s v="SI.POV.RUHC"/>
    <x v="3"/>
    <s v=".."/>
    <n v="34.700000000000003"/>
    <s v=".."/>
    <s v=".."/>
    <n v="39.299999999999997"/>
    <s v=".."/>
    <s v=".."/>
    <n v="28.1"/>
    <n v="27"/>
    <s v=".."/>
    <s v=".."/>
    <s v=".."/>
    <s v=".."/>
    <s v=".."/>
    <s v=".."/>
    <x v="22"/>
    <x v="3"/>
    <x v="3"/>
    <x v="0"/>
  </r>
  <r>
    <x v="7"/>
    <s v="PAK"/>
    <x v="44"/>
    <s v="IC.ELC.TIME"/>
    <x v="3"/>
    <s v=".."/>
    <s v=".."/>
    <s v=".."/>
    <s v=".."/>
    <s v=".."/>
    <s v=".."/>
    <s v=".."/>
    <s v=".."/>
    <s v=".."/>
    <s v=".."/>
    <s v=".."/>
    <s v=".."/>
    <s v=".."/>
    <s v=".."/>
    <s v=".."/>
    <x v="22"/>
    <x v="188"/>
    <x v="145"/>
    <x v="7"/>
  </r>
  <r>
    <x v="7"/>
    <s v="PAK"/>
    <x v="45"/>
    <s v="IT.NET.SECR"/>
    <x v="3"/>
    <s v=".."/>
    <s v=".."/>
    <s v=".."/>
    <s v=".."/>
    <n v="6"/>
    <s v=".."/>
    <n v="25"/>
    <n v="37"/>
    <n v="46"/>
    <n v="69"/>
    <n v="67"/>
    <n v="89"/>
    <n v="105"/>
    <n v="169"/>
    <n v="197"/>
    <x v="259"/>
    <x v="189"/>
    <x v="146"/>
    <x v="0"/>
  </r>
  <r>
    <x v="7"/>
    <s v="PAK"/>
    <x v="46"/>
    <s v="IT.NET.SECR.P6"/>
    <x v="3"/>
    <s v=".."/>
    <s v=".."/>
    <s v=".."/>
    <s v=".."/>
    <n v="4.246823183382277E-2"/>
    <s v=".."/>
    <n v="0.1697775228549408"/>
    <n v="0.24622675957951362"/>
    <n v="0.2999549096042517"/>
    <n v="0.44082643354248591"/>
    <n v="0.41935893013450182"/>
    <n v="0.54568758582508436"/>
    <n v="0.63055116603533379"/>
    <n v="0.99386089186677051"/>
    <n v="1.1343375326009759"/>
    <x v="260"/>
    <x v="190"/>
    <x v="147"/>
    <x v="0"/>
  </r>
  <r>
    <x v="8"/>
    <s v="PHL"/>
    <x v="0"/>
    <s v="SP.POP.TOTL"/>
    <x v="175"/>
    <n v="73042605"/>
    <n v="74656228"/>
    <n v="76285225"/>
    <n v="77932247"/>
    <n v="79604541"/>
    <n v="81294378"/>
    <n v="82971734"/>
    <n v="84596249"/>
    <n v="86141373"/>
    <n v="87592899"/>
    <n v="88965508"/>
    <n v="90297115"/>
    <n v="91641881"/>
    <n v="93038902"/>
    <n v="94501233"/>
    <x v="261"/>
    <x v="191"/>
    <x v="148"/>
    <x v="0"/>
  </r>
  <r>
    <x v="8"/>
    <s v="PHL"/>
    <x v="1"/>
    <s v="SP.POP.GROW"/>
    <x v="176"/>
    <n v="2.2221625277680199"/>
    <n v="2.1851048802525201"/>
    <n v="2.15853261845634"/>
    <n v="2.1360544981742602"/>
    <n v="2.1231317953493098"/>
    <n v="2.1005723909320899"/>
    <n v="2.04231327067831"/>
    <n v="1.9389931989776601"/>
    <n v="1.80998910999813"/>
    <n v="1.67101143451053"/>
    <n v="1.5548811040377299"/>
    <n v="1.4856766800649699"/>
    <n v="1.4782872491967101"/>
    <n v="1.5129323419188301"/>
    <n v="1.5595175268605399"/>
    <x v="262"/>
    <x v="192"/>
    <x v="149"/>
    <x v="0"/>
  </r>
  <r>
    <x v="8"/>
    <s v="PHL"/>
    <x v="2"/>
    <s v="EN.POP.DNST"/>
    <x v="177"/>
    <n v="244.96966495623303"/>
    <n v="250.3814199953047"/>
    <n v="255.84473622430158"/>
    <n v="261.36850454438741"/>
    <n v="266.9770298822819"/>
    <n v="272.64439078378109"/>
    <n v="278.2698930140524"/>
    <n v="283.71817754971994"/>
    <n v="288.90020122748768"/>
    <n v="293.76831673206561"/>
    <n v="298.3717610758963"/>
    <n v="302.83769326223296"/>
    <n v="307.34775799040818"/>
    <n v="312.0330750913908"/>
    <n v="316.93742831270754"/>
    <x v="263"/>
    <x v="193"/>
    <x v="150"/>
    <x v="0"/>
  </r>
  <r>
    <x v="8"/>
    <s v="PHL"/>
    <x v="3"/>
    <s v="SI.POV.NAHC"/>
    <x v="3"/>
    <s v=".."/>
    <s v=".."/>
    <s v=".."/>
    <s v=".."/>
    <s v=".."/>
    <s v=".."/>
    <n v="24.9"/>
    <s v=".."/>
    <s v=".."/>
    <n v="26.561419999999998"/>
    <s v=".."/>
    <s v=".."/>
    <n v="26.271059999999999"/>
    <s v=".."/>
    <s v=".."/>
    <x v="264"/>
    <x v="3"/>
    <x v="3"/>
    <x v="0"/>
  </r>
  <r>
    <x v="8"/>
    <s v="PHL"/>
    <x v="4"/>
    <s v="SI.POV.DDAY"/>
    <x v="3"/>
    <n v="17.649999999999999"/>
    <s v=".."/>
    <s v=".."/>
    <n v="18.41"/>
    <s v=".."/>
    <s v=".."/>
    <n v="16.84"/>
    <s v=".."/>
    <s v=".."/>
    <n v="16.45"/>
    <s v=".."/>
    <s v=".."/>
    <n v="11.98"/>
    <s v=".."/>
    <s v=".."/>
    <x v="265"/>
    <x v="3"/>
    <x v="3"/>
    <x v="0"/>
  </r>
  <r>
    <x v="8"/>
    <s v="PHL"/>
    <x v="5"/>
    <s v="SI.DST.FRST.20"/>
    <x v="3"/>
    <n v="5.44"/>
    <s v=".."/>
    <s v=".."/>
    <n v="5.38"/>
    <s v=".."/>
    <s v=".."/>
    <n v="5.51"/>
    <s v=".."/>
    <s v=".."/>
    <n v="5.61"/>
    <s v=".."/>
    <s v=".."/>
    <n v="5.97"/>
    <s v=".."/>
    <s v=".."/>
    <x v="266"/>
    <x v="3"/>
    <x v="3"/>
    <x v="0"/>
  </r>
  <r>
    <x v="8"/>
    <s v="PHL"/>
    <x v="6"/>
    <s v="EG.USE.PCAP.KG.OE"/>
    <x v="178"/>
    <n v="500.98977165450219"/>
    <n v="504.25869359486001"/>
    <n v="506.56701871168366"/>
    <n v="513.13863694960571"/>
    <n v="481.01737060452371"/>
    <n v="477.45721112473484"/>
    <n v="469.00010550580998"/>
    <n v="458.52362792113871"/>
    <n v="451.04470299074518"/>
    <n v="440.32539669682581"/>
    <n v="434.40235287590332"/>
    <n v="444.14549678580539"/>
    <n v="416.69382582838955"/>
    <n v="435.27733162629113"/>
    <n v="427.99699766880286"/>
    <x v="267"/>
    <x v="3"/>
    <x v="3"/>
    <x v="0"/>
  </r>
  <r>
    <x v="8"/>
    <s v="PHL"/>
    <x v="7"/>
    <s v="EG.USE.ELEC.KH.PC"/>
    <x v="179"/>
    <n v="462.196001908749"/>
    <n v="478.58030009231112"/>
    <n v="467.69213828759109"/>
    <n v="499.72895045615712"/>
    <n v="519.2794215093835"/>
    <n v="522.75447633045428"/>
    <n v="555.97247129968378"/>
    <n v="576.03026819782519"/>
    <n v="577.53897189449253"/>
    <n v="569.65804956404054"/>
    <n v="584.52990567985069"/>
    <n v="588.51271161874888"/>
    <n v="593.85511739987089"/>
    <n v="644.26813635440362"/>
    <n v="650.74283210675151"/>
    <x v="268"/>
    <x v="3"/>
    <x v="3"/>
    <x v="0"/>
  </r>
  <r>
    <x v="8"/>
    <s v="PHL"/>
    <x v="8"/>
    <s v="NY.GDP.MKTP.CD"/>
    <x v="180"/>
    <n v="82344260570.668488"/>
    <n v="72207025219.47522"/>
    <n v="82995147089.974152"/>
    <n v="81026297144.27951"/>
    <n v="76262072022.214996"/>
    <n v="81357602950.181763"/>
    <n v="83908206456.064484"/>
    <n v="91371239764.881805"/>
    <n v="103071585462.59904"/>
    <n v="122210719245.90221"/>
    <n v="149359920005.89401"/>
    <n v="174195135053.12106"/>
    <n v="168334599538.16824"/>
    <n v="199590774784.58072"/>
    <n v="224143083706.77698"/>
    <x v="269"/>
    <x v="194"/>
    <x v="151"/>
    <x v="0"/>
  </r>
  <r>
    <x v="8"/>
    <s v="PHL"/>
    <x v="9"/>
    <s v="NY.GDP.MKTP.KD.ZG"/>
    <x v="181"/>
    <n v="5.1853622755320856"/>
    <n v="-0.57672218973453937"/>
    <n v="3.0819267638711523"/>
    <n v="4.4112125061985523"/>
    <n v="2.8939924108791359"/>
    <n v="3.6458981411064997"/>
    <n v="4.9703637313554196"/>
    <n v="6.6976364251198248"/>
    <n v="4.7776634615051705"/>
    <n v="5.242953040822357"/>
    <n v="6.6166685046065652"/>
    <n v="4.1527571454976169"/>
    <n v="1.1483304081905175"/>
    <n v="7.6322639162259946"/>
    <n v="3.6597551388787508"/>
    <x v="270"/>
    <x v="195"/>
    <x v="152"/>
    <x v="0"/>
  </r>
  <r>
    <x v="8"/>
    <s v="PHL"/>
    <x v="10"/>
    <s v="GC.BAL.CASH.GD.ZS"/>
    <x v="3"/>
    <s v=".."/>
    <s v=".."/>
    <s v=".."/>
    <n v="-3.659661047600514"/>
    <s v=".."/>
    <s v=".."/>
    <n v="-4.506715419003779"/>
    <n v="-3.8412750996566465"/>
    <n v="-2.8386245446019625"/>
    <n v="-1.2521771278630656"/>
    <n v="-1.4148693280487397"/>
    <n v="-1.2022816144790793"/>
    <n v="-3.7652829292797092"/>
    <n v="-3.4610839466973817"/>
    <n v="-1.7640105792367344"/>
    <x v="271"/>
    <x v="3"/>
    <x v="3"/>
    <x v="0"/>
  </r>
  <r>
    <x v="8"/>
    <s v="PHL"/>
    <x v="11"/>
    <s v="IT.CEL.SETS.P2"/>
    <x v="182"/>
    <n v="1.8461155098214701"/>
    <n v="2.3303920722697802"/>
    <n v="3.7490854469400299"/>
    <n v="8.3119193763424697"/>
    <n v="15.3335524399959"/>
    <n v="19.002232289656298"/>
    <n v="27.2497390311331"/>
    <n v="39.101692198160599"/>
    <n v="40.5249394397987"/>
    <n v="49.0678637469276"/>
    <n v="64.522600749533495"/>
    <n v="75.374789118583607"/>
    <n v="82.260972243988206"/>
    <n v="88.983617431565307"/>
    <n v="99.091414232606894"/>
    <x v="272"/>
    <x v="196"/>
    <x v="153"/>
    <x v="0"/>
  </r>
  <r>
    <x v="8"/>
    <s v="PHL"/>
    <x v="12"/>
    <s v="IT.NET.USER.P2"/>
    <x v="183"/>
    <n v="0.136912962909744"/>
    <n v="1.1034059944280299"/>
    <n v="1.4316088033591801"/>
    <n v="1.9822531960582701"/>
    <n v="2.5240056600826901"/>
    <n v="4.3322757464300699"/>
    <n v="4.8576722670851202"/>
    <n v="5.2436284521710999"/>
    <n v="5.3976363293954996"/>
    <n v="5.74058632534702"/>
    <n v="5.97"/>
    <n v="6.22"/>
    <n v="9"/>
    <n v="25"/>
    <n v="29"/>
    <x v="273"/>
    <x v="197"/>
    <x v="154"/>
    <x v="0"/>
  </r>
  <r>
    <x v="8"/>
    <s v="PHL"/>
    <x v="13"/>
    <s v="EG.ELC.ACCS.ZS"/>
    <x v="3"/>
    <s v=".."/>
    <s v=".."/>
    <s v=".."/>
    <n v="71.3"/>
    <s v=".."/>
    <s v=".."/>
    <s v=".."/>
    <s v=".."/>
    <s v=".."/>
    <s v=".."/>
    <s v=".."/>
    <s v=".."/>
    <s v=".."/>
    <n v="83.3"/>
    <s v=".."/>
    <x v="274"/>
    <x v="3"/>
    <x v="3"/>
    <x v="0"/>
  </r>
  <r>
    <x v="8"/>
    <s v="PHL"/>
    <x v="14"/>
    <s v="EG.ELC.ACCS.RU.ZS"/>
    <x v="3"/>
    <s v=".."/>
    <s v=".."/>
    <s v=".."/>
    <n v="51.9"/>
    <s v=".."/>
    <s v=".."/>
    <s v=".."/>
    <s v=".."/>
    <s v=".."/>
    <s v=".."/>
    <s v=".."/>
    <s v=".."/>
    <s v=".."/>
    <n v="72.8"/>
    <s v=".."/>
    <x v="275"/>
    <x v="3"/>
    <x v="3"/>
    <x v="0"/>
  </r>
  <r>
    <x v="8"/>
    <s v="PHL"/>
    <x v="15"/>
    <s v="EG.ELC.ACCS.UR.ZS"/>
    <x v="3"/>
    <s v=".."/>
    <s v=".."/>
    <s v=".."/>
    <n v="92.325088560116697"/>
    <s v=".."/>
    <s v=".."/>
    <s v=".."/>
    <s v=".."/>
    <s v=".."/>
    <s v=".."/>
    <s v=".."/>
    <s v=".."/>
    <s v=".."/>
    <n v="94.383621114948198"/>
    <s v=".."/>
    <x v="276"/>
    <x v="3"/>
    <x v="3"/>
    <x v="0"/>
  </r>
  <r>
    <x v="8"/>
    <s v="PHL"/>
    <x v="16"/>
    <s v="NY.ADJ.NNTY.CD"/>
    <x v="184"/>
    <n v="79506222772.491592"/>
    <n v="75799215946.678894"/>
    <n v="87112452993.275497"/>
    <n v="88004676632.460602"/>
    <n v="83170624434.371094"/>
    <n v="88872104130.090393"/>
    <n v="94607797984.464401"/>
    <n v="101243694617.416"/>
    <n v="116698060488.043"/>
    <n v="137420806784.62199"/>
    <n v="164154089372.323"/>
    <n v="197244757300.47198"/>
    <n v="201708433975.22699"/>
    <n v="237986476078.87299"/>
    <n v="237642868456.414"/>
    <x v="277"/>
    <x v="198"/>
    <x v="3"/>
    <x v="0"/>
  </r>
  <r>
    <x v="8"/>
    <s v="PHL"/>
    <x v="17"/>
    <s v="NY.ADJ.NNTY.PC.CD"/>
    <x v="185"/>
    <n v="1088.4910631608989"/>
    <n v="1015.310014680609"/>
    <n v="1141.930865292401"/>
    <n v="1129.24597994025"/>
    <n v="1044.7974875500017"/>
    <n v="1093.2134092973859"/>
    <n v="1140.2413017481881"/>
    <n v="1196.7870421467032"/>
    <n v="1354.7271934943851"/>
    <n v="1568.8578452532092"/>
    <n v="1845.1430567037621"/>
    <n v="2184.397112803349"/>
    <n v="2201.0507834865043"/>
    <n v="2557.9243839192445"/>
    <n v="2514.7065378121997"/>
    <x v="278"/>
    <x v="199"/>
    <x v="3"/>
    <x v="0"/>
  </r>
  <r>
    <x v="8"/>
    <s v="PHL"/>
    <x v="18"/>
    <s v="NY.ADJ.NNTY.KD.ZG"/>
    <x v="186"/>
    <n v="4.5762968456974704"/>
    <n v="12.534664669450592"/>
    <n v="4.4528179278995594"/>
    <n v="9.3668463898091403"/>
    <n v="2.5779090688725006"/>
    <n v="4.5080518990410638"/>
    <n v="8.7197840394921684"/>
    <n v="3.999501634836065"/>
    <n v="6.0664411271804255"/>
    <n v="3.9138808189805445"/>
    <n v="3.3314193575284321"/>
    <n v="7.2474438047504037"/>
    <n v="8.3597622753105867"/>
    <n v="6.9861899060088604"/>
    <n v="-8.5744135350675919"/>
    <x v="279"/>
    <x v="200"/>
    <x v="3"/>
    <x v="0"/>
  </r>
  <r>
    <x v="8"/>
    <s v="PHL"/>
    <x v="19"/>
    <s v="NY.ADJ.NNTY.KD"/>
    <x v="187"/>
    <n v="70607370141.498993"/>
    <n v="79457767220.653671"/>
    <n v="82995876924.563629"/>
    <n v="90769973225.962555"/>
    <n v="93109940597.56778"/>
    <n v="97307385042.872437"/>
    <n v="105792378873.08801"/>
    <n v="110023546795.64914"/>
    <n v="116698060488.043"/>
    <n v="121265483493.60683"/>
    <n v="125305345284.71329"/>
    <n v="134386779768.57133"/>
    <n v="145621195086.6691"/>
    <n v="155794568318.82343"/>
    <n v="142436097765.99411"/>
    <x v="280"/>
    <x v="201"/>
    <x v="3"/>
    <x v="0"/>
  </r>
  <r>
    <x v="8"/>
    <s v="PHL"/>
    <x v="20"/>
    <s v="NY.ADJ.NNTY.PC.KD.ZG"/>
    <x v="188"/>
    <n v="2.2780712891495369"/>
    <n v="10.102335471035758"/>
    <n v="2.2223292972886526"/>
    <n v="7.0554848031910211"/>
    <n v="0.4230015759893746"/>
    <n v="2.3356806079178227"/>
    <n v="6.5219056381880876"/>
    <n v="2.0023829399124224"/>
    <n v="4.1639197478172889"/>
    <n v="2.1918953442258839"/>
    <n v="1.7371651416932394"/>
    <n v="5.6658711609011192"/>
    <n v="6.7696757069661402"/>
    <n v="5.3797440989776959"/>
    <n v="-9.9891513647935852"/>
    <x v="281"/>
    <x v="202"/>
    <x v="3"/>
    <x v="0"/>
  </r>
  <r>
    <x v="8"/>
    <s v="PHL"/>
    <x v="21"/>
    <s v="NY.ADJ.NNTY.PC.KD"/>
    <x v="189"/>
    <n v="966.6600765607825"/>
    <n v="1064.3153203595241"/>
    <n v="1087.9679115394053"/>
    <n v="1164.7293222016626"/>
    <n v="1169.656145590586"/>
    <n v="1196.9755773624645"/>
    <n v="1275.0411950302016"/>
    <n v="1300.5724023963419"/>
    <n v="1354.7271934943851"/>
    <n v="1384.4213957755505"/>
    <n v="1408.4710816771067"/>
    <n v="1488.2732385034819"/>
    <n v="1589.0245103837306"/>
    <n v="1674.5099627124084"/>
    <n v="1507.2406279185172"/>
    <x v="282"/>
    <x v="203"/>
    <x v="3"/>
    <x v="0"/>
  </r>
  <r>
    <x v="8"/>
    <s v="PHL"/>
    <x v="22"/>
    <s v="SE.ADT.LITR.ZS"/>
    <x v="3"/>
    <s v=".."/>
    <s v=".."/>
    <s v=".."/>
    <n v="92.600067138671903"/>
    <s v=".."/>
    <s v=".."/>
    <n v="92.590690612792997"/>
    <s v=".."/>
    <s v=".."/>
    <s v=".."/>
    <s v=".."/>
    <n v="95.420097351074205"/>
    <s v=".."/>
    <s v=".."/>
    <s v=".."/>
    <x v="22"/>
    <x v="3"/>
    <x v="3"/>
    <x v="0"/>
  </r>
  <r>
    <x v="8"/>
    <s v="PHL"/>
    <x v="23"/>
    <s v="SE.ADT.LITR.FE.ZS"/>
    <x v="3"/>
    <s v=".."/>
    <s v=".."/>
    <s v=".."/>
    <n v="92.6549072265625"/>
    <s v=".."/>
    <s v=".."/>
    <n v="93.564537048339801"/>
    <s v=".."/>
    <s v=".."/>
    <s v=".."/>
    <s v=".."/>
    <n v="95.825630187988295"/>
    <s v=".."/>
    <s v=".."/>
    <s v=".."/>
    <x v="22"/>
    <x v="3"/>
    <x v="3"/>
    <x v="0"/>
  </r>
  <r>
    <x v="8"/>
    <s v="PHL"/>
    <x v="24"/>
    <s v="SE.ADT.LITR.MA.ZS"/>
    <x v="3"/>
    <s v=".."/>
    <s v=".."/>
    <s v=".."/>
    <n v="92.544998168945298"/>
    <s v=".."/>
    <s v=".."/>
    <n v="91.634483337402301"/>
    <s v=".."/>
    <s v=".."/>
    <s v=".."/>
    <s v=".."/>
    <n v="95.012130737304702"/>
    <s v=".."/>
    <s v=".."/>
    <s v=".."/>
    <x v="22"/>
    <x v="3"/>
    <x v="3"/>
    <x v="0"/>
  </r>
  <r>
    <x v="8"/>
    <s v="PHL"/>
    <x v="25"/>
    <s v="IT.NET.BBND"/>
    <x v="3"/>
    <s v=".."/>
    <s v=".."/>
    <s v=".."/>
    <s v=".."/>
    <n v="10000"/>
    <n v="21000"/>
    <n v="55000"/>
    <n v="89000"/>
    <n v="123000"/>
    <n v="265030"/>
    <n v="496151"/>
    <n v="1045716"/>
    <n v="1722407"/>
    <n v="1722400"/>
    <n v="8408940"/>
    <x v="283"/>
    <x v="204"/>
    <x v="155"/>
    <x v="0"/>
  </r>
  <r>
    <x v="8"/>
    <s v="PHL"/>
    <x v="26"/>
    <s v="IT.NET.BBND.P2"/>
    <x v="3"/>
    <s v=".."/>
    <s v=".."/>
    <s v=".."/>
    <s v=".."/>
    <n v="1.2610697331712601E-2"/>
    <n v="2.5940769169993699E-2"/>
    <n v="6.6582183157392699E-2"/>
    <n v="0.10566139826667099"/>
    <n v="0.143321207271666"/>
    <n v="0.30335400702966803"/>
    <n v="0.55825366050063596"/>
    <n v="1.1571330172602301"/>
    <n v="1.8744961169444001"/>
    <n v="1.84323666022212"/>
    <n v="8.8465396574770896"/>
    <x v="22"/>
    <x v="205"/>
    <x v="156"/>
    <x v="0"/>
  </r>
  <r>
    <x v="8"/>
    <s v="PHL"/>
    <x v="27"/>
    <s v="IT.MLT.MAIN.P2"/>
    <x v="190"/>
    <n v="2.8551435892655799"/>
    <n v="3.3492399508250399"/>
    <n v="3.80493405733373"/>
    <n v="3.9424522131141"/>
    <n v="4.1805609228084597"/>
    <n v="4.0899118423959404"/>
    <n v="4.0433543953762099"/>
    <n v="4.08101242234941"/>
    <n v="3.9235660311213998"/>
    <n v="4.1585561562544102"/>
    <n v="4.4332576154692198"/>
    <n v="4.5104370373744898"/>
    <n v="4.4620313778752898"/>
    <n v="3.5693961159031198"/>
    <n v="3.7410020218416702"/>
    <x v="284"/>
    <x v="206"/>
    <x v="157"/>
    <x v="0"/>
  </r>
  <r>
    <x v="8"/>
    <s v="PHL"/>
    <x v="28"/>
    <s v="IT.MLT.MAIN"/>
    <x v="191"/>
    <n v="2078000"/>
    <n v="2491605"/>
    <n v="2892435"/>
    <n v="3061387"/>
    <n v="3315091"/>
    <n v="3310933"/>
    <n v="3340000"/>
    <n v="3437491"/>
    <n v="3367252"/>
    <n v="3633188"/>
    <n v="3940082"/>
    <n v="4076140"/>
    <n v="4100000"/>
    <n v="3335398"/>
    <n v="3555951"/>
    <x v="285"/>
    <x v="207"/>
    <x v="158"/>
    <x v="0"/>
  </r>
  <r>
    <x v="8"/>
    <s v="PHL"/>
    <x v="29"/>
    <s v="SI.DST.04TH.20"/>
    <x v="3"/>
    <n v="20.440000000000001"/>
    <s v=".."/>
    <s v=".."/>
    <n v="20.46"/>
    <s v=".."/>
    <s v=".."/>
    <n v="21.38"/>
    <s v=".."/>
    <s v=".."/>
    <n v="21.28"/>
    <s v=".."/>
    <s v=".."/>
    <n v="21.09"/>
    <s v=".."/>
    <s v=".."/>
    <x v="286"/>
    <x v="3"/>
    <x v="3"/>
    <x v="0"/>
  </r>
  <r>
    <x v="8"/>
    <s v="PHL"/>
    <x v="30"/>
    <s v="SI.DST.10TH.10"/>
    <x v="3"/>
    <n v="36.270000000000003"/>
    <s v=".."/>
    <s v=".."/>
    <n v="36.270000000000003"/>
    <s v=".."/>
    <s v=".."/>
    <n v="33.76"/>
    <s v=".."/>
    <s v=".."/>
    <n v="33.94"/>
    <s v=".."/>
    <s v=".."/>
    <n v="33.380000000000003"/>
    <s v=".."/>
    <s v=".."/>
    <x v="287"/>
    <x v="3"/>
    <x v="3"/>
    <x v="0"/>
  </r>
  <r>
    <x v="8"/>
    <s v="PHL"/>
    <x v="31"/>
    <s v="SI.DST.05TH.20"/>
    <x v="3"/>
    <n v="52.09"/>
    <s v=".."/>
    <s v=".."/>
    <n v="52.28"/>
    <s v=".."/>
    <s v=".."/>
    <n v="50.19"/>
    <s v=".."/>
    <s v=".."/>
    <n v="50.48"/>
    <s v=".."/>
    <s v=".."/>
    <n v="49.61"/>
    <s v=".."/>
    <s v=".."/>
    <x v="288"/>
    <x v="3"/>
    <x v="3"/>
    <x v="0"/>
  </r>
  <r>
    <x v="8"/>
    <s v="PHL"/>
    <x v="32"/>
    <s v="SI.DST.FRST.10"/>
    <x v="3"/>
    <n v="2.2400000000000002"/>
    <s v=".."/>
    <s v=".."/>
    <n v="2.2000000000000002"/>
    <s v=".."/>
    <s v=".."/>
    <n v="2.2400000000000002"/>
    <s v=".."/>
    <s v=".."/>
    <n v="2.3199999999999998"/>
    <s v=".."/>
    <s v=".."/>
    <n v="2.48"/>
    <s v=".."/>
    <s v=".."/>
    <x v="289"/>
    <x v="3"/>
    <x v="3"/>
    <x v="0"/>
  </r>
  <r>
    <x v="8"/>
    <s v="PHL"/>
    <x v="33"/>
    <s v="SI.DST.02ND.20"/>
    <x v="3"/>
    <n v="8.8800000000000008"/>
    <s v=".."/>
    <s v=".."/>
    <n v="8.7899999999999991"/>
    <s v=".."/>
    <s v=".."/>
    <n v="9.19"/>
    <s v=".."/>
    <s v=".."/>
    <n v="9.11"/>
    <s v=".."/>
    <s v=".."/>
    <n v="9.5"/>
    <s v=".."/>
    <s v=".."/>
    <x v="290"/>
    <x v="3"/>
    <x v="3"/>
    <x v="0"/>
  </r>
  <r>
    <x v="8"/>
    <s v="PHL"/>
    <x v="34"/>
    <s v="SI.DST.03RD.20"/>
    <x v="3"/>
    <n v="13.16"/>
    <s v=".."/>
    <s v=".."/>
    <n v="13.08"/>
    <s v=".."/>
    <s v=".."/>
    <n v="13.72"/>
    <s v=".."/>
    <s v=".."/>
    <n v="13.53"/>
    <s v=".."/>
    <s v=".."/>
    <n v="13.82"/>
    <s v=".."/>
    <s v=".."/>
    <x v="291"/>
    <x v="3"/>
    <x v="3"/>
    <x v="0"/>
  </r>
  <r>
    <x v="8"/>
    <s v="PHL"/>
    <x v="35"/>
    <s v="IE.PPI.TELE.CD"/>
    <x v="192"/>
    <n v="2400900000"/>
    <n v="546700000"/>
    <n v="626000000"/>
    <n v="384200000"/>
    <n v="1157000000"/>
    <n v="706400000"/>
    <n v="767100000"/>
    <n v="929600000"/>
    <n v="672100000"/>
    <n v="618900000"/>
    <n v="1525500000"/>
    <n v="1208600000"/>
    <n v="1198000000"/>
    <n v="1384500000"/>
    <n v="1104300000"/>
    <x v="292"/>
    <x v="208"/>
    <x v="3"/>
    <x v="0"/>
  </r>
  <r>
    <x v="8"/>
    <s v="PHL"/>
    <x v="36"/>
    <s v="IT.CEL.SETS"/>
    <x v="193"/>
    <n v="1343620"/>
    <n v="1733652"/>
    <n v="2849980"/>
    <n v="6454359"/>
    <n v="12159163"/>
    <n v="15383001"/>
    <n v="22509560"/>
    <n v="32935875"/>
    <n v="34778995"/>
    <n v="42868911"/>
    <n v="57344815"/>
    <n v="68117167"/>
    <n v="75586646"/>
    <n v="83150138"/>
    <n v="94189795"/>
    <x v="293"/>
    <x v="209"/>
    <x v="159"/>
    <x v="0"/>
  </r>
  <r>
    <x v="8"/>
    <s v="PHL"/>
    <x v="37"/>
    <s v="SI.POV.2DAY"/>
    <x v="3"/>
    <n v="41.69"/>
    <s v=".."/>
    <s v=".."/>
    <n v="43.08"/>
    <s v=".."/>
    <s v=".."/>
    <n v="40"/>
    <s v=".."/>
    <s v=".."/>
    <n v="40.659999999999997"/>
    <s v=".."/>
    <s v=".."/>
    <n v="36.450000000000003"/>
    <s v=".."/>
    <s v=".."/>
    <x v="294"/>
    <x v="3"/>
    <x v="3"/>
    <x v="0"/>
  </r>
  <r>
    <x v="8"/>
    <s v="PHL"/>
    <x v="38"/>
    <s v="SI.POV.NAGP"/>
    <x v="3"/>
    <s v=".."/>
    <s v=".."/>
    <s v=".."/>
    <s v=".."/>
    <s v=".."/>
    <s v=".."/>
    <n v="5.6"/>
    <s v=".."/>
    <s v=".."/>
    <n v="5.7682200000000003"/>
    <s v=".."/>
    <s v=".."/>
    <n v="5.35989"/>
    <s v=".."/>
    <s v=".."/>
    <x v="295"/>
    <x v="3"/>
    <x v="3"/>
    <x v="0"/>
  </r>
  <r>
    <x v="8"/>
    <s v="PHL"/>
    <x v="39"/>
    <s v="SI.POV.RUGP"/>
    <x v="3"/>
    <s v=".."/>
    <s v=".."/>
    <s v=".."/>
    <s v=".."/>
    <s v=".."/>
    <s v=".."/>
    <s v=".."/>
    <s v=".."/>
    <s v=".."/>
    <s v=".."/>
    <s v=".."/>
    <s v=".."/>
    <s v=".."/>
    <s v=".."/>
    <s v=".."/>
    <x v="22"/>
    <x v="3"/>
    <x v="3"/>
    <x v="0"/>
  </r>
  <r>
    <x v="8"/>
    <s v="PHL"/>
    <x v="40"/>
    <s v="SP.RUR.TOTL.ZS"/>
    <x v="194"/>
    <n v="51.83"/>
    <n v="51.89"/>
    <n v="51.95"/>
    <n v="52.045000000000002"/>
    <n v="52.316000000000003"/>
    <n v="52.585999999999999"/>
    <n v="52.856999999999999"/>
    <n v="53.128"/>
    <n v="53.396999999999998"/>
    <n v="53.667000000000002"/>
    <n v="53.936999999999998"/>
    <n v="54.207000000000001"/>
    <n v="54.475999999999999"/>
    <n v="54.744999999999997"/>
    <n v="54.982999999999997"/>
    <x v="296"/>
    <x v="210"/>
    <x v="160"/>
    <x v="0"/>
  </r>
  <r>
    <x v="8"/>
    <s v="PHL"/>
    <x v="41"/>
    <s v="SP.RUR.TOTL"/>
    <x v="195"/>
    <n v="37857982"/>
    <n v="38739117"/>
    <n v="39630174"/>
    <n v="40559838"/>
    <n v="41645912"/>
    <n v="42749462"/>
    <n v="43856369"/>
    <n v="44944295"/>
    <n v="45996909"/>
    <n v="47008481"/>
    <n v="47985326"/>
    <n v="48947357"/>
    <n v="49922831"/>
    <n v="50934147"/>
    <n v="51959613"/>
    <x v="297"/>
    <x v="211"/>
    <x v="161"/>
    <x v="0"/>
  </r>
  <r>
    <x v="8"/>
    <s v="PHL"/>
    <x v="42"/>
    <s v="SP.RUR.TOTL.ZG"/>
    <x v="196"/>
    <n v="2.3379925920952394"/>
    <n v="2.3008022017270835"/>
    <n v="2.2740933065624054"/>
    <n v="2.3187567386234247"/>
    <n v="2.6424847343086126"/>
    <n v="2.615339797306099"/>
    <n v="2.5563342916811309"/>
    <n v="2.4503880639022095"/>
    <n v="2.3150364515100312"/>
    <n v="2.1753833660810034"/>
    <n v="2.0567223596237185"/>
    <n v="1.9850117811261323"/>
    <n v="1.9733059542858131"/>
    <n v="2.0055129877240696"/>
    <n v="1.9933180670111179"/>
    <x v="298"/>
    <x v="212"/>
    <x v="162"/>
    <x v="0"/>
  </r>
  <r>
    <x v="8"/>
    <s v="PHL"/>
    <x v="43"/>
    <s v="SI.POV.RUHC"/>
    <x v="3"/>
    <s v=".."/>
    <s v=".."/>
    <s v=".."/>
    <s v=".."/>
    <s v=".."/>
    <s v=".."/>
    <s v=".."/>
    <s v=".."/>
    <s v=".."/>
    <s v=".."/>
    <s v=".."/>
    <s v=".."/>
    <s v=".."/>
    <s v=".."/>
    <s v=".."/>
    <x v="22"/>
    <x v="3"/>
    <x v="3"/>
    <x v="0"/>
  </r>
  <r>
    <x v="8"/>
    <s v="PHL"/>
    <x v="44"/>
    <s v="IC.ELC.TIME"/>
    <x v="3"/>
    <s v=".."/>
    <s v=".."/>
    <s v=".."/>
    <s v=".."/>
    <s v=".."/>
    <s v=".."/>
    <s v=".."/>
    <s v=".."/>
    <s v=".."/>
    <s v=".."/>
    <s v=".."/>
    <s v=".."/>
    <n v="42"/>
    <n v="42"/>
    <n v="42"/>
    <x v="299"/>
    <x v="213"/>
    <x v="163"/>
    <x v="8"/>
  </r>
  <r>
    <x v="8"/>
    <s v="PHL"/>
    <x v="45"/>
    <s v="IT.NET.SECR"/>
    <x v="3"/>
    <s v=".."/>
    <s v=".."/>
    <s v=".."/>
    <s v=".."/>
    <n v="68"/>
    <s v=".."/>
    <n v="97"/>
    <n v="161"/>
    <n v="210"/>
    <n v="283"/>
    <n v="350"/>
    <n v="413"/>
    <n v="484"/>
    <n v="622"/>
    <n v="716"/>
    <x v="300"/>
    <x v="214"/>
    <x v="164"/>
    <x v="0"/>
  </r>
  <r>
    <x v="8"/>
    <s v="PHL"/>
    <x v="46"/>
    <s v="IT.NET.SECR.P6"/>
    <x v="3"/>
    <s v=".."/>
    <s v=".."/>
    <s v=".."/>
    <s v=".."/>
    <n v="0.85422262531480464"/>
    <s v=".."/>
    <n v="1.1690728314777656"/>
    <n v="1.9031576683736888"/>
    <n v="2.4378529466903203"/>
    <n v="3.2308555057642288"/>
    <n v="3.9341089357911612"/>
    <n v="4.5737895391231485"/>
    <n v="5.2814280405265803"/>
    <n v="6.6853755432324427"/>
    <n v="7.5766207198587558"/>
    <x v="301"/>
    <x v="215"/>
    <x v="165"/>
    <x v="0"/>
  </r>
  <r>
    <x v="9"/>
    <s v="THA"/>
    <x v="0"/>
    <s v="SP.POP.TOTL"/>
    <x v="197"/>
    <n v="60544937"/>
    <n v="61250974"/>
    <n v="61973957"/>
    <n v="62693322"/>
    <n v="63415174"/>
    <n v="64136669"/>
    <n v="64817254"/>
    <n v="65404522"/>
    <n v="65863973"/>
    <n v="66174486"/>
    <n v="66353572"/>
    <n v="66453255"/>
    <n v="66548197"/>
    <n v="66692024"/>
    <n v="66902958"/>
    <x v="302"/>
    <x v="216"/>
    <x v="166"/>
    <x v="0"/>
  </r>
  <r>
    <x v="9"/>
    <s v="THA"/>
    <x v="1"/>
    <s v="SP.POP.GROW"/>
    <x v="198"/>
    <n v="1.10607418280948"/>
    <n v="1.15939016817808"/>
    <n v="1.1734497073742201"/>
    <n v="1.1540686376590701"/>
    <n v="1.1448235556403299"/>
    <n v="1.1313089299507499"/>
    <n v="1.0555573702518699"/>
    <n v="0.90195664557433997"/>
    <n v="0.70002002566936306"/>
    <n v="0.47033807388662102"/>
    <n v="0.27026142495123601"/>
    <n v="0.15011731094188399"/>
    <n v="0.14276839041808101"/>
    <n v="0.21589134990057099"/>
    <n v="0.31578158419545599"/>
    <x v="303"/>
    <x v="217"/>
    <x v="167"/>
    <x v="0"/>
  </r>
  <r>
    <x v="9"/>
    <s v="THA"/>
    <x v="2"/>
    <s v="EN.POP.DNST"/>
    <x v="199"/>
    <n v="118.50875335199358"/>
    <n v="119.89072794535028"/>
    <n v="121.30587210554131"/>
    <n v="122.71393450644953"/>
    <n v="124.12686488285149"/>
    <n v="125.53909647869405"/>
    <n v="126.87125212863826"/>
    <n v="128.020752020983"/>
    <n v="128.92006694200316"/>
    <n v="129.52785531131946"/>
    <n v="129.8783926089765"/>
    <n v="130.07350897453463"/>
    <n v="130.259345455969"/>
    <n v="130.54086789719901"/>
    <n v="130.95374346728258"/>
    <x v="304"/>
    <x v="218"/>
    <x v="168"/>
    <x v="0"/>
  </r>
  <r>
    <x v="9"/>
    <s v="THA"/>
    <x v="3"/>
    <s v="SI.POV.NAHC"/>
    <x v="3"/>
    <s v=".."/>
    <s v=".."/>
    <s v=".."/>
    <n v="42.3"/>
    <s v=".."/>
    <n v="32.4"/>
    <s v=".."/>
    <n v="26.8"/>
    <s v=".."/>
    <n v="21.9"/>
    <n v="20"/>
    <n v="20.399999999999999"/>
    <n v="17.899999999999999"/>
    <n v="16.399999999999999"/>
    <n v="13.2"/>
    <x v="305"/>
    <x v="173"/>
    <x v="169"/>
    <x v="0"/>
  </r>
  <r>
    <x v="9"/>
    <s v="THA"/>
    <x v="4"/>
    <s v="SI.POV.DDAY"/>
    <x v="200"/>
    <s v=".."/>
    <n v="1.5"/>
    <n v="2.54"/>
    <n v="2.5499999999999998"/>
    <s v=".."/>
    <n v="1.1399999999999999"/>
    <s v=".."/>
    <n v="0.75"/>
    <s v=".."/>
    <n v="0.69"/>
    <n v="0.34"/>
    <n v="0.15"/>
    <n v="0.17"/>
    <n v="0.14000000000000001"/>
    <n v="0.04"/>
    <x v="306"/>
    <x v="3"/>
    <x v="3"/>
    <x v="0"/>
  </r>
  <r>
    <x v="9"/>
    <s v="THA"/>
    <x v="5"/>
    <s v="SI.DST.FRST.20"/>
    <x v="201"/>
    <s v=".."/>
    <n v="6.37"/>
    <n v="6.07"/>
    <n v="6.16"/>
    <s v=".."/>
    <n v="6.28"/>
    <s v=".."/>
    <n v="6.11"/>
    <s v=".."/>
    <n v="6.03"/>
    <n v="6.5"/>
    <n v="6.42"/>
    <n v="6.51"/>
    <n v="6.62"/>
    <n v="7.22"/>
    <x v="307"/>
    <x v="3"/>
    <x v="3"/>
    <x v="0"/>
  </r>
  <r>
    <x v="9"/>
    <s v="THA"/>
    <x v="6"/>
    <s v="EG.USE.PCAP.KG.OE"/>
    <x v="202"/>
    <n v="1164.9489205018085"/>
    <n v="1079.6920715089366"/>
    <n v="1139.2290313171386"/>
    <n v="1152.9839812922976"/>
    <n v="1172.9876354198759"/>
    <n v="1282.5259603051727"/>
    <n v="1374.7485507485399"/>
    <n v="1472.2402680352898"/>
    <n v="1503.1136521327069"/>
    <n v="1525.551448937586"/>
    <n v="1579.2800574473972"/>
    <n v="1619.8980922755402"/>
    <n v="1612.262447921767"/>
    <n v="1760.7083569693432"/>
    <n v="1780.6527029791418"/>
    <x v="308"/>
    <x v="3"/>
    <x v="3"/>
    <x v="0"/>
  </r>
  <r>
    <x v="9"/>
    <s v="THA"/>
    <x v="7"/>
    <s v="EG.USE.ELEC.KH.PC"/>
    <x v="203"/>
    <n v="1417.145747463574"/>
    <n v="1366.4925556938899"/>
    <n v="1365.460656320525"/>
    <n v="1454.0623640903891"/>
    <n v="1507.6990879186108"/>
    <n v="1615.8619026504168"/>
    <n v="1706.5517770931795"/>
    <n v="1815.8071700302312"/>
    <n v="1901.7832404370747"/>
    <n v="1994.2882518195911"/>
    <n v="2074.869458421922"/>
    <n v="2107.9027656357839"/>
    <n v="2111.1315758111373"/>
    <n v="2325.1506057156098"/>
    <n v="2304.681356540319"/>
    <x v="309"/>
    <x v="3"/>
    <x v="3"/>
    <x v="0"/>
  </r>
  <r>
    <x v="9"/>
    <s v="THA"/>
    <x v="8"/>
    <s v="NY.GDP.MKTP.CD"/>
    <x v="204"/>
    <n v="150180268649.388"/>
    <n v="113675706127.26489"/>
    <n v="126668932159.50833"/>
    <n v="126392308497.74878"/>
    <n v="120296746256.63092"/>
    <n v="134300851255.00174"/>
    <n v="152280653543.72467"/>
    <n v="172895476152.59158"/>
    <n v="189318499954.00308"/>
    <n v="221758486880.31259"/>
    <n v="262942650543.77112"/>
    <n v="291383081231.82031"/>
    <n v="281574762729.75983"/>
    <n v="340923571200.88873"/>
    <n v="370608559050.49567"/>
    <x v="310"/>
    <x v="219"/>
    <x v="170"/>
    <x v="0"/>
  </r>
  <r>
    <x v="9"/>
    <s v="THA"/>
    <x v="9"/>
    <s v="NY.GDP.MKTP.KD.ZG"/>
    <x v="205"/>
    <n v="-2.7535905783671808"/>
    <n v="-7.6337336312669777"/>
    <n v="4.5722983687558099"/>
    <n v="4.4556760309312153"/>
    <n v="3.4442437656892366"/>
    <n v="6.1488798174326575"/>
    <n v="7.1893299648605193"/>
    <n v="6.2892885486190124"/>
    <n v="4.1878349237258021"/>
    <n v="4.9679168239371307"/>
    <n v="5.4350925698979324"/>
    <n v="1.7256679083397728"/>
    <n v="-0.73827978889691792"/>
    <n v="7.50671071487929"/>
    <n v="0.83368244811315151"/>
    <x v="311"/>
    <x v="220"/>
    <x v="171"/>
    <x v="0"/>
  </r>
  <r>
    <x v="9"/>
    <s v="THA"/>
    <x v="10"/>
    <s v="GC.BAL.CASH.GD.ZS"/>
    <x v="3"/>
    <s v=".."/>
    <s v=".."/>
    <s v=".."/>
    <s v=".."/>
    <s v=".."/>
    <s v=".."/>
    <n v="1.3851696941724503"/>
    <n v="1.0531287788072969"/>
    <n v="2.3242850350570876"/>
    <n v="1.7800000060759535"/>
    <n v="0.12362194845943195"/>
    <n v="0.46564661213244313"/>
    <n v="-2.852132832595264"/>
    <n v="-0.5825301817132893"/>
    <n v="-1.061552098949381"/>
    <x v="312"/>
    <x v="3"/>
    <x v="3"/>
    <x v="0"/>
  </r>
  <r>
    <x v="9"/>
    <s v="THA"/>
    <x v="11"/>
    <s v="IT.CEL.SETS.P2"/>
    <x v="206"/>
    <n v="3.6605497030649699"/>
    <n v="3.24607266743753"/>
    <n v="3.7963026326002201"/>
    <n v="4.9018838071000301"/>
    <n v="11.9710025849438"/>
    <n v="27.351850354936001"/>
    <n v="33.520649888666703"/>
    <n v="41.429751380451499"/>
    <n v="46.461983450236602"/>
    <n v="60.903244721427697"/>
    <n v="80.170184064401198"/>
    <n v="93.430303447863196"/>
    <n v="99.509603094330799"/>
    <n v="108.017768536869"/>
    <n v="116.33113100913999"/>
    <x v="313"/>
    <x v="221"/>
    <x v="172"/>
    <x v="0"/>
  </r>
  <r>
    <x v="9"/>
    <s v="THA"/>
    <x v="12"/>
    <s v="IT.NET.USER.P2"/>
    <x v="207"/>
    <n v="0.36052218492110399"/>
    <n v="1.09121898525592"/>
    <n v="2.4262424322465699"/>
    <n v="3.6890412794416401"/>
    <n v="5.5563261209733197"/>
    <n v="7.5312503348856703"/>
    <n v="9.2990272380596508"/>
    <n v="10.677303323728101"/>
    <n v="15.0260043588909"/>
    <n v="17.160714716928499"/>
    <n v="20.03"/>
    <n v="18.2"/>
    <n v="20.100000000000001"/>
    <n v="22.4"/>
    <n v="23.669925618731"/>
    <x v="314"/>
    <x v="222"/>
    <x v="173"/>
    <x v="0"/>
  </r>
  <r>
    <x v="9"/>
    <s v="THA"/>
    <x v="13"/>
    <s v="EG.ELC.ACCS.ZS"/>
    <x v="3"/>
    <s v=".."/>
    <s v=".."/>
    <s v=".."/>
    <n v="82.5"/>
    <s v=".."/>
    <s v=".."/>
    <s v=".."/>
    <s v=".."/>
    <s v=".."/>
    <s v=".."/>
    <s v=".."/>
    <s v=".."/>
    <s v=".."/>
    <n v="99.7"/>
    <s v=".."/>
    <x v="142"/>
    <x v="3"/>
    <x v="3"/>
    <x v="0"/>
  </r>
  <r>
    <x v="9"/>
    <s v="THA"/>
    <x v="14"/>
    <s v="EG.ELC.ACCS.RU.ZS"/>
    <x v="3"/>
    <s v=".."/>
    <s v=".."/>
    <s v=".."/>
    <n v="87"/>
    <s v=".."/>
    <s v=".."/>
    <s v=".."/>
    <s v=".."/>
    <s v=".."/>
    <s v=".."/>
    <s v=".."/>
    <s v=".."/>
    <s v=".."/>
    <n v="97"/>
    <s v=".."/>
    <x v="315"/>
    <x v="3"/>
    <x v="3"/>
    <x v="0"/>
  </r>
  <r>
    <x v="9"/>
    <s v="THA"/>
    <x v="15"/>
    <s v="EG.ELC.ACCS.UR.ZS"/>
    <x v="3"/>
    <s v=".."/>
    <s v=".."/>
    <s v=".."/>
    <n v="72.550524997591694"/>
    <s v=".."/>
    <s v=".."/>
    <s v=".."/>
    <s v=".."/>
    <s v=".."/>
    <s v=".."/>
    <s v=".."/>
    <s v=".."/>
    <s v=".."/>
    <n v="100"/>
    <s v=".."/>
    <x v="142"/>
    <x v="3"/>
    <x v="3"/>
    <x v="0"/>
  </r>
  <r>
    <x v="9"/>
    <s v="THA"/>
    <x v="16"/>
    <s v="NY.ADJ.NNTY.CD"/>
    <x v="208"/>
    <n v="121426240679.946"/>
    <n v="85870676161.511993"/>
    <n v="96599075042.876602"/>
    <n v="95661398463.404007"/>
    <n v="88277710305.940201"/>
    <n v="98797196021.001602"/>
    <n v="110064947511.41299"/>
    <n v="125317378369.202"/>
    <n v="133371992586.52"/>
    <n v="158292056160.38901"/>
    <n v="191454091781.509"/>
    <n v="204349948593.737"/>
    <n v="202650082815.68201"/>
    <n v="245682590119.13"/>
    <n v="266009685515.28299"/>
    <x v="316"/>
    <x v="223"/>
    <x v="3"/>
    <x v="0"/>
  </r>
  <r>
    <x v="9"/>
    <s v="THA"/>
    <x v="17"/>
    <s v="NY.ADJ.NNTY.PC.CD"/>
    <x v="209"/>
    <n v="2005.5556533149254"/>
    <n v="1401.9479292119011"/>
    <n v="1558.7043287049848"/>
    <n v="1525.862650305945"/>
    <n v="1392.0597348820679"/>
    <n v="1540.4167001719657"/>
    <n v="1698.0810003369318"/>
    <n v="1916.0353831376062"/>
    <n v="2024.9612422639614"/>
    <n v="2392.040584348309"/>
    <n v="2885.362249699368"/>
    <n v="3075.0931401890998"/>
    <n v="3045.1626332668638"/>
    <n v="3683.8376672918189"/>
    <n v="3976.0526808886834"/>
    <x v="317"/>
    <x v="224"/>
    <x v="3"/>
    <x v="0"/>
  </r>
  <r>
    <x v="9"/>
    <s v="THA"/>
    <x v="18"/>
    <s v="NY.ADJ.NNTY.KD.ZG"/>
    <x v="210"/>
    <n v="-5.6554915289729735"/>
    <n v="-15.256195114514"/>
    <n v="2.8870967610869371"/>
    <n v="1.2591007268931094"/>
    <n v="-1.7945278536753193"/>
    <n v="7.335952763063915"/>
    <n v="7.0505894617247264"/>
    <n v="6.5380796184997649"/>
    <n v="-1.4127515615703601"/>
    <n v="6.9550787183097214"/>
    <n v="9.449754077864597"/>
    <n v="-5.032127069352498"/>
    <n v="4.1483004802478831"/>
    <n v="6.7283029507545962"/>
    <n v="-2.2900272967932835"/>
    <x v="318"/>
    <x v="225"/>
    <x v="3"/>
    <x v="0"/>
  </r>
  <r>
    <x v="9"/>
    <s v="THA"/>
    <x v="19"/>
    <s v="NY.ADJ.NNTY.KD"/>
    <x v="211"/>
    <n v="127457714005.10681"/>
    <n v="108012516467.98848"/>
    <n v="111130942332.50427"/>
    <n v="112530192835.21599"/>
    <n v="110510807180.99348"/>
    <n v="118617827793.87181"/>
    <n v="126981083860.03331"/>
    <n v="135283208223.23625"/>
    <n v="133371992586.52"/>
    <n v="142648119659.09067"/>
    <n v="156128016163.57275"/>
    <n v="148271455999.36258"/>
    <n v="154422201520.65466"/>
    <n v="164812195062.18909"/>
    <n v="161037950806.82077"/>
    <x v="319"/>
    <x v="226"/>
    <x v="3"/>
    <x v="0"/>
  </r>
  <r>
    <x v="9"/>
    <s v="THA"/>
    <x v="20"/>
    <s v="NY.ADJ.NNTY.PC.KD.ZG"/>
    <x v="212"/>
    <n v="-6.6932619446982642"/>
    <n v="-16.233032834187398"/>
    <n v="1.6868244938566619"/>
    <n v="9.7218557139825634E-2"/>
    <n v="-2.912396212433876"/>
    <n v="6.1284944643052626"/>
    <n v="5.9265519418876949"/>
    <n v="5.5814729034259045"/>
    <n v="-2.1004721441456837"/>
    <n v="6.453209427506934"/>
    <n v="9.1543529703132407"/>
    <n v="-5.1745833339454919"/>
    <n v="3.9997157192783703"/>
    <n v="6.4981343232662709"/>
    <n v="-2.5980907367114128"/>
    <x v="320"/>
    <x v="227"/>
    <x v="3"/>
    <x v="0"/>
  </r>
  <r>
    <x v="9"/>
    <s v="THA"/>
    <x v="21"/>
    <s v="NY.ADJ.NNTY.PC.KD"/>
    <x v="213"/>
    <n v="2105.1754336635418"/>
    <n v="1763.4416142996922"/>
    <n v="1793.1877793845611"/>
    <n v="1794.9310906704861"/>
    <n v="1742.6555855700008"/>
    <n v="1849.4541366635647"/>
    <n v="1959.0629967143211"/>
    <n v="2068.4075670369743"/>
    <n v="2024.9612422639614"/>
    <n v="2155.6362320531007"/>
    <n v="2352.9707814912022"/>
    <n v="2231.2143475795515"/>
    <n v="2320.4565785704858"/>
    <n v="2471.242963959065"/>
    <n v="2407.0378294308121"/>
    <x v="321"/>
    <x v="228"/>
    <x v="3"/>
    <x v="0"/>
  </r>
  <r>
    <x v="9"/>
    <s v="THA"/>
    <x v="22"/>
    <s v="SE.ADT.LITR.ZS"/>
    <x v="3"/>
    <s v=".."/>
    <s v=".."/>
    <s v=".."/>
    <n v="92.646545410156307"/>
    <s v=".."/>
    <s v=".."/>
    <s v=".."/>
    <s v=".."/>
    <n v="93.506477355957003"/>
    <s v=".."/>
    <s v=".."/>
    <s v=".."/>
    <s v=".."/>
    <n v="96.430915832519503"/>
    <s v=".."/>
    <x v="22"/>
    <x v="3"/>
    <x v="3"/>
    <x v="0"/>
  </r>
  <r>
    <x v="9"/>
    <s v="THA"/>
    <x v="23"/>
    <s v="SE.ADT.LITR.FE.ZS"/>
    <x v="3"/>
    <s v=".."/>
    <s v=".."/>
    <s v=".."/>
    <n v="90.516014099121094"/>
    <s v=".."/>
    <s v=".."/>
    <s v=".."/>
    <s v=".."/>
    <n v="91.529548645019503"/>
    <s v=".."/>
    <s v=".."/>
    <s v=".."/>
    <s v=".."/>
    <n v="96.427055358886705"/>
    <s v=".."/>
    <x v="22"/>
    <x v="3"/>
    <x v="3"/>
    <x v="0"/>
  </r>
  <r>
    <x v="9"/>
    <s v="THA"/>
    <x v="24"/>
    <s v="SE.ADT.LITR.MA.ZS"/>
    <x v="3"/>
    <s v=".."/>
    <s v=".."/>
    <s v=".."/>
    <n v="94.901565551757798"/>
    <s v=".."/>
    <s v=".."/>
    <s v=".."/>
    <s v=".."/>
    <n v="95.600250244140597"/>
    <s v=".."/>
    <s v=".."/>
    <s v=".."/>
    <s v=".."/>
    <n v="96.435020446777301"/>
    <s v=".."/>
    <x v="22"/>
    <x v="3"/>
    <x v="3"/>
    <x v="0"/>
  </r>
  <r>
    <x v="9"/>
    <s v="THA"/>
    <x v="25"/>
    <s v="IT.NET.BBND"/>
    <x v="3"/>
    <s v=".."/>
    <s v=".."/>
    <s v=".."/>
    <s v=".."/>
    <n v="1613"/>
    <s v=".."/>
    <n v="11611"/>
    <n v="164775"/>
    <n v="555495"/>
    <n v="893548"/>
    <n v="1293341"/>
    <n v="2072799"/>
    <n v="2624278"/>
    <n v="3251851"/>
    <n v="3895000"/>
    <x v="322"/>
    <x v="229"/>
    <x v="174"/>
    <x v="0"/>
  </r>
  <r>
    <x v="9"/>
    <s v="THA"/>
    <x v="26"/>
    <s v="IT.NET.BBND.P2"/>
    <x v="3"/>
    <s v=".."/>
    <s v=".."/>
    <s v=".."/>
    <s v=".."/>
    <n v="2.5575135323859998E-3"/>
    <s v=".."/>
    <n v="1.80048057681375E-2"/>
    <n v="0.253159597710156"/>
    <n v="0.84731443978504595"/>
    <n v="1.35624511100661"/>
    <n v="1.95732619345328"/>
    <s v=".."/>
    <n v="3.9595406182219"/>
    <n v="4.8971951520486101"/>
    <n v="5.8504274461981502"/>
    <x v="323"/>
    <x v="230"/>
    <x v="175"/>
    <x v="0"/>
  </r>
  <r>
    <x v="9"/>
    <s v="THA"/>
    <x v="27"/>
    <s v="IT.MLT.MAIN.P2"/>
    <x v="214"/>
    <n v="8.0168231765835802"/>
    <n v="8.2714242746692292"/>
    <n v="8.4637617396438198"/>
    <n v="8.9682081556727908"/>
    <n v="9.5912766749216392"/>
    <n v="10.2778133197329"/>
    <n v="10.2846641822278"/>
    <n v="10.4653358407311"/>
    <n v="10.730196836348"/>
    <n v="10.733466677876301"/>
    <n v="10.6301084492019"/>
    <n v="11.172185562543"/>
    <n v="10.8708897242172"/>
    <n v="10.293535544754199"/>
    <n v="10.005057052407199"/>
    <x v="324"/>
    <x v="231"/>
    <x v="176"/>
    <x v="0"/>
  </r>
  <r>
    <x v="9"/>
    <s v="THA"/>
    <x v="28"/>
    <s v="IT.MLT.MAIN"/>
    <x v="215"/>
    <n v="4826684"/>
    <n v="5037549"/>
    <n v="5215636"/>
    <n v="5591084"/>
    <n v="6049129"/>
    <n v="6557023"/>
    <n v="6632409"/>
    <n v="6811615"/>
    <n v="7034662"/>
    <n v="7071633"/>
    <n v="7024049"/>
    <n v="7394349"/>
    <n v="7204936"/>
    <n v="6835146"/>
    <n v="6661000"/>
    <x v="325"/>
    <x v="232"/>
    <x v="177"/>
    <x v="0"/>
  </r>
  <r>
    <x v="9"/>
    <s v="THA"/>
    <x v="29"/>
    <s v="SI.DST.04TH.20"/>
    <x v="216"/>
    <s v=".."/>
    <n v="21.26"/>
    <n v="20.62"/>
    <n v="20.87"/>
    <s v=".."/>
    <n v="20.94"/>
    <s v=".."/>
    <n v="20.88"/>
    <s v=".."/>
    <n v="21.36"/>
    <n v="21.72"/>
    <n v="21.68"/>
    <n v="21.76"/>
    <n v="21.66"/>
    <n v="21.44"/>
    <x v="326"/>
    <x v="3"/>
    <x v="3"/>
    <x v="0"/>
  </r>
  <r>
    <x v="9"/>
    <s v="THA"/>
    <x v="30"/>
    <s v="SI.DST.10TH.10"/>
    <x v="217"/>
    <s v=".."/>
    <n v="32.31"/>
    <n v="34.06"/>
    <n v="33.69"/>
    <s v=".."/>
    <n v="33.18"/>
    <s v=".."/>
    <n v="33.79"/>
    <s v=".."/>
    <n v="32.49"/>
    <n v="30.84"/>
    <n v="31.13"/>
    <n v="30.76"/>
    <n v="30.72"/>
    <n v="29.9"/>
    <x v="327"/>
    <x v="3"/>
    <x v="3"/>
    <x v="0"/>
  </r>
  <r>
    <x v="9"/>
    <s v="THA"/>
    <x v="31"/>
    <s v="SI.DST.05TH.20"/>
    <x v="218"/>
    <s v=".."/>
    <n v="48.48"/>
    <n v="50.08"/>
    <n v="49.74"/>
    <s v=".."/>
    <n v="48.88"/>
    <s v=".."/>
    <n v="49.27"/>
    <s v=".."/>
    <n v="48.46"/>
    <n v="46.72"/>
    <n v="47.17"/>
    <n v="46.64"/>
    <n v="46.5"/>
    <n v="45.15"/>
    <x v="328"/>
    <x v="3"/>
    <x v="3"/>
    <x v="0"/>
  </r>
  <r>
    <x v="9"/>
    <s v="THA"/>
    <x v="32"/>
    <s v="SI.DST.FRST.10"/>
    <x v="219"/>
    <s v=".."/>
    <n v="2.68"/>
    <n v="2.54"/>
    <n v="2.56"/>
    <s v=".."/>
    <n v="2.62"/>
    <s v=".."/>
    <n v="2.5299999999999998"/>
    <s v=".."/>
    <n v="2.4700000000000002"/>
    <n v="2.69"/>
    <n v="2.69"/>
    <n v="2.7"/>
    <n v="2.73"/>
    <n v="3.02"/>
    <x v="329"/>
    <x v="3"/>
    <x v="3"/>
    <x v="0"/>
  </r>
  <r>
    <x v="9"/>
    <s v="THA"/>
    <x v="33"/>
    <s v="SI.DST.02ND.20"/>
    <x v="220"/>
    <s v=".."/>
    <n v="9.85"/>
    <n v="9.61"/>
    <n v="9.6"/>
    <s v=".."/>
    <n v="9.8699999999999992"/>
    <s v=".."/>
    <n v="9.75"/>
    <s v=".."/>
    <n v="9.86"/>
    <n v="10.32"/>
    <n v="10.14"/>
    <n v="10.29"/>
    <n v="10.45"/>
    <n v="11.05"/>
    <x v="330"/>
    <x v="3"/>
    <x v="3"/>
    <x v="0"/>
  </r>
  <r>
    <x v="9"/>
    <s v="THA"/>
    <x v="34"/>
    <s v="SI.DST.03RD.20"/>
    <x v="221"/>
    <s v=".."/>
    <n v="14.03"/>
    <n v="13.62"/>
    <n v="13.65"/>
    <s v=".."/>
    <n v="14.04"/>
    <s v=".."/>
    <n v="13.99"/>
    <s v=".."/>
    <n v="14.3"/>
    <n v="14.73"/>
    <n v="14.6"/>
    <n v="14.79"/>
    <n v="14.79"/>
    <n v="15.14"/>
    <x v="331"/>
    <x v="3"/>
    <x v="3"/>
    <x v="0"/>
  </r>
  <r>
    <x v="9"/>
    <s v="THA"/>
    <x v="35"/>
    <s v="IE.PPI.TELE.CD"/>
    <x v="222"/>
    <n v="643800000"/>
    <n v="331400000"/>
    <n v="377000000"/>
    <n v="511300000"/>
    <n v="1672000000"/>
    <n v="1198200000"/>
    <n v="664000000"/>
    <n v="612600000"/>
    <n v="944600000"/>
    <n v="1130000000"/>
    <n v="1031000000"/>
    <n v="406000000"/>
    <n v="539000000"/>
    <n v="420000000"/>
    <n v="597000000"/>
    <x v="332"/>
    <x v="233"/>
    <x v="3"/>
    <x v="0"/>
  </r>
  <r>
    <x v="9"/>
    <s v="THA"/>
    <x v="36"/>
    <s v="IT.CEL.SETS"/>
    <x v="223"/>
    <n v="2203905"/>
    <n v="1976957"/>
    <n v="2339401"/>
    <n v="3056000"/>
    <n v="7550000"/>
    <n v="17449890"/>
    <n v="21616910"/>
    <n v="26965548"/>
    <n v="30460238"/>
    <n v="40125470"/>
    <n v="52973994"/>
    <n v="61837164"/>
    <n v="65952313"/>
    <n v="71726300"/>
    <n v="77449000"/>
    <x v="333"/>
    <x v="234"/>
    <x v="178"/>
    <x v="0"/>
  </r>
  <r>
    <x v="9"/>
    <s v="THA"/>
    <x v="37"/>
    <s v="SI.POV.2DAY"/>
    <x v="224"/>
    <s v=".."/>
    <n v="12.93"/>
    <n v="17.16"/>
    <n v="16.97"/>
    <s v=".."/>
    <n v="10.75"/>
    <s v=".."/>
    <n v="8.01"/>
    <s v=".."/>
    <n v="5.51"/>
    <n v="3.74"/>
    <n v="2.97"/>
    <n v="2.59"/>
    <n v="2.09"/>
    <n v="1.17"/>
    <x v="334"/>
    <x v="3"/>
    <x v="3"/>
    <x v="0"/>
  </r>
  <r>
    <x v="9"/>
    <s v="THA"/>
    <x v="38"/>
    <s v="SI.POV.NAGP"/>
    <x v="3"/>
    <s v=".."/>
    <s v=".."/>
    <s v=".."/>
    <s v=".."/>
    <s v=".."/>
    <s v=".."/>
    <s v=".."/>
    <s v=".."/>
    <s v=".."/>
    <s v=".."/>
    <s v=".."/>
    <s v=".."/>
    <s v=".."/>
    <s v=".."/>
    <s v=".."/>
    <x v="22"/>
    <x v="3"/>
    <x v="3"/>
    <x v="0"/>
  </r>
  <r>
    <x v="9"/>
    <s v="THA"/>
    <x v="39"/>
    <s v="SI.POV.RUGP"/>
    <x v="3"/>
    <s v=".."/>
    <s v=".."/>
    <s v=".."/>
    <s v=".."/>
    <s v=".."/>
    <s v=".."/>
    <s v=".."/>
    <s v=".."/>
    <s v=".."/>
    <s v=".."/>
    <s v=".."/>
    <s v=".."/>
    <s v=".."/>
    <s v=".."/>
    <s v=".."/>
    <x v="22"/>
    <x v="3"/>
    <x v="3"/>
    <x v="0"/>
  </r>
  <r>
    <x v="9"/>
    <s v="THA"/>
    <x v="40"/>
    <s v="SP.RUR.TOTL.ZS"/>
    <x v="225"/>
    <n v="69.378"/>
    <n v="69.204999999999998"/>
    <n v="69.031000000000006"/>
    <n v="68.609000000000009"/>
    <n v="67.427999999999997"/>
    <n v="66.221000000000004"/>
    <n v="64.994"/>
    <n v="63.744"/>
    <n v="62.48"/>
    <n v="61.195999999999998"/>
    <n v="59.896000000000001"/>
    <n v="58.581000000000003"/>
    <n v="57.256"/>
    <n v="55.92"/>
    <n v="54.606000000000002"/>
    <x v="335"/>
    <x v="235"/>
    <x v="179"/>
    <x v="0"/>
  </r>
  <r>
    <x v="9"/>
    <s v="THA"/>
    <x v="41"/>
    <s v="SP.RUR.TOTL"/>
    <x v="226"/>
    <n v="42004866"/>
    <n v="42388737"/>
    <n v="42781242"/>
    <n v="43013261"/>
    <n v="42759584"/>
    <n v="42471944"/>
    <n v="42127326"/>
    <n v="41691459"/>
    <n v="41151810"/>
    <n v="40496138"/>
    <n v="39743135"/>
    <n v="38928981"/>
    <n v="38102836"/>
    <n v="37294180"/>
    <n v="36533029"/>
    <x v="336"/>
    <x v="236"/>
    <x v="180"/>
    <x v="0"/>
  </r>
  <r>
    <x v="9"/>
    <s v="THA"/>
    <x v="42"/>
    <s v="SP.RUR.TOTL.ZG"/>
    <x v="227"/>
    <n v="0.85702502718561158"/>
    <n v="0.9097221442452178"/>
    <n v="0.92170453331390578"/>
    <n v="0.54087280074325739"/>
    <n v="-0.59151061072369582"/>
    <n v="-0.67496406263186226"/>
    <n v="-0.8147112999417947"/>
    <n v="-1.0400316082994581"/>
    <n v="-1.302837610741395"/>
    <n v="-1.6061300034010122"/>
    <n v="-1.8769489758234059"/>
    <n v="-2.0698135689146064"/>
    <n v="-2.145027103556203"/>
    <n v="-2.1451432754092048"/>
    <n v="-2.0620526784764786"/>
    <x v="337"/>
    <x v="237"/>
    <x v="181"/>
    <x v="0"/>
  </r>
  <r>
    <x v="9"/>
    <s v="THA"/>
    <x v="43"/>
    <s v="SI.POV.RUHC"/>
    <x v="3"/>
    <s v=".."/>
    <s v=".."/>
    <s v=".."/>
    <n v="51.4"/>
    <s v=".."/>
    <n v="40.200000000000003"/>
    <s v=".."/>
    <n v="33.6"/>
    <s v=".."/>
    <n v="28.3"/>
    <n v="25.9"/>
    <n v="27.3"/>
    <n v="23.6"/>
    <n v="22.4"/>
    <n v="16.7"/>
    <x v="338"/>
    <x v="238"/>
    <x v="3"/>
    <x v="0"/>
  </r>
  <r>
    <x v="9"/>
    <s v="THA"/>
    <x v="44"/>
    <s v="IC.ELC.TIME"/>
    <x v="3"/>
    <s v=".."/>
    <s v=".."/>
    <s v=".."/>
    <s v=".."/>
    <s v=".."/>
    <s v=".."/>
    <s v=".."/>
    <s v=".."/>
    <s v=".."/>
    <s v=".."/>
    <s v=".."/>
    <s v=".."/>
    <n v="37"/>
    <n v="37"/>
    <n v="37"/>
    <x v="35"/>
    <x v="197"/>
    <x v="182"/>
    <x v="9"/>
  </r>
  <r>
    <x v="9"/>
    <s v="THA"/>
    <x v="45"/>
    <s v="IT.NET.SECR"/>
    <x v="3"/>
    <s v=".."/>
    <s v=".."/>
    <s v=".."/>
    <s v=".."/>
    <n v="116"/>
    <s v=".."/>
    <n v="179"/>
    <n v="258"/>
    <n v="312"/>
    <n v="380"/>
    <n v="473"/>
    <n v="614"/>
    <n v="665"/>
    <n v="912"/>
    <n v="1151"/>
    <x v="339"/>
    <x v="239"/>
    <x v="183"/>
    <x v="0"/>
  </r>
  <r>
    <x v="9"/>
    <s v="THA"/>
    <x v="46"/>
    <s v="IT.NET.SECR.P6"/>
    <x v="3"/>
    <s v=".."/>
    <s v=".."/>
    <s v=".."/>
    <s v=".."/>
    <n v="1.8292151969810884"/>
    <s v=".."/>
    <n v="2.7616103576371813"/>
    <n v="3.9446813784527008"/>
    <n v="4.7370358298914041"/>
    <n v="5.7423944328029988"/>
    <n v="7.1284783281900781"/>
    <n v="9.2395775045180244"/>
    <n v="9.9927575798935617"/>
    <n v="13.674798653584123"/>
    <n v="17.204022578493465"/>
    <x v="340"/>
    <x v="240"/>
    <x v="184"/>
    <x v="0"/>
  </r>
  <r>
    <x v="10"/>
    <s v="TMP"/>
    <x v="0"/>
    <s v="SP.POP.TOTL"/>
    <x v="228"/>
    <n v="853867"/>
    <n v="845106"/>
    <n v="841063"/>
    <n v="847185"/>
    <n v="865848"/>
    <n v="894837"/>
    <n v="929431"/>
    <n v="962634"/>
    <n v="979201"/>
    <n v="996052"/>
    <n v="1013194"/>
    <n v="1030630"/>
    <n v="1048367"/>
    <n v="1066409"/>
    <n v="1120392"/>
    <x v="341"/>
    <x v="241"/>
    <x v="185"/>
    <x v="0"/>
  </r>
  <r>
    <x v="10"/>
    <s v="TMP"/>
    <x v="1"/>
    <s v="SP.POP.GROW"/>
    <x v="229"/>
    <n v="-0.65707269882702901"/>
    <n v="-1.0313380678534001"/>
    <n v="-0.479549528901769"/>
    <n v="0.72525207602937702"/>
    <n v="2.1790284778558902"/>
    <n v="3.2932205256860199"/>
    <n v="3.7930992163773101"/>
    <n v="3.51007063036365"/>
    <n v="1.7063655748523401"/>
    <n v="1.70625320577357"/>
    <n v="1.70635312210603"/>
    <n v="1.7062548449035499"/>
    <n v="1.7063449690979899"/>
    <n v="1.7063214020606901"/>
    <n v="4.9381694614639899"/>
    <x v="342"/>
    <x v="242"/>
    <x v="186"/>
    <x v="0"/>
  </r>
  <r>
    <x v="10"/>
    <s v="TMP"/>
    <x v="2"/>
    <s v="EN.POP.DNST"/>
    <x v="230"/>
    <n v="57.422125084061868"/>
    <n v="56.832952252858107"/>
    <n v="56.561062542030932"/>
    <n v="56.972763954270341"/>
    <n v="58.227841291190316"/>
    <n v="60.177336919973101"/>
    <n v="62.503765971755215"/>
    <n v="64.736650975117684"/>
    <n v="65.850773369199729"/>
    <n v="66.983994620040349"/>
    <n v="68.136785474108947"/>
    <n v="69.309347679892397"/>
    <n v="70.502151983860117"/>
    <n v="71.715467383994621"/>
    <n v="75.345796906523205"/>
    <x v="343"/>
    <x v="243"/>
    <x v="187"/>
    <x v="0"/>
  </r>
  <r>
    <x v="10"/>
    <s v="TMP"/>
    <x v="3"/>
    <s v="SI.POV.NAHC"/>
    <x v="3"/>
    <s v=".."/>
    <s v=".."/>
    <s v=".."/>
    <s v=".."/>
    <n v="36.299999999999997"/>
    <s v=".."/>
    <s v=".."/>
    <s v=".."/>
    <s v=".."/>
    <s v=".."/>
    <n v="49.9"/>
    <s v=".."/>
    <s v=".."/>
    <s v=".."/>
    <s v=".."/>
    <x v="22"/>
    <x v="3"/>
    <x v="3"/>
    <x v="0"/>
  </r>
  <r>
    <x v="10"/>
    <s v="TMP"/>
    <x v="4"/>
    <s v="SI.POV.DDAY"/>
    <x v="3"/>
    <s v=".."/>
    <s v=".."/>
    <s v=".."/>
    <s v=".."/>
    <n v="44.22"/>
    <s v=".."/>
    <s v=".."/>
    <s v=".."/>
    <s v=".."/>
    <s v=".."/>
    <n v="46.76"/>
    <s v=".."/>
    <s v=".."/>
    <s v=".."/>
    <s v=".."/>
    <x v="22"/>
    <x v="3"/>
    <x v="3"/>
    <x v="0"/>
  </r>
  <r>
    <x v="10"/>
    <s v="TMP"/>
    <x v="5"/>
    <s v="SI.DST.FRST.20"/>
    <x v="3"/>
    <s v=".."/>
    <s v=".."/>
    <s v=".."/>
    <s v=".."/>
    <n v="7.09"/>
    <s v=".."/>
    <s v=".."/>
    <s v=".."/>
    <s v=".."/>
    <s v=".."/>
    <n v="8.99"/>
    <s v=".."/>
    <s v=".."/>
    <s v=".."/>
    <s v=".."/>
    <x v="22"/>
    <x v="3"/>
    <x v="3"/>
    <x v="0"/>
  </r>
  <r>
    <x v="10"/>
    <s v="TMP"/>
    <x v="6"/>
    <s v="EG.USE.PCAP.KG.OE"/>
    <x v="3"/>
    <s v=".."/>
    <s v=".."/>
    <s v=".."/>
    <s v=".."/>
    <s v=".."/>
    <s v=".."/>
    <s v=".."/>
    <n v="60.251352019562994"/>
    <n v="59.23196565362985"/>
    <n v="59.233855260568724"/>
    <n v="60.20564669747354"/>
    <s v=".."/>
    <s v=".."/>
    <s v=".."/>
    <s v=".."/>
    <x v="22"/>
    <x v="3"/>
    <x v="3"/>
    <x v="0"/>
  </r>
  <r>
    <x v="10"/>
    <s v="TMP"/>
    <x v="7"/>
    <s v="EG.USE.ELEC.KH.PC"/>
    <x v="3"/>
    <s v=".."/>
    <s v=".."/>
    <s v=".."/>
    <s v=".."/>
    <s v=".."/>
    <s v=".."/>
    <s v=".."/>
    <s v=".."/>
    <s v=".."/>
    <s v=".."/>
    <s v=".."/>
    <s v=".."/>
    <s v=".."/>
    <s v=".."/>
    <s v=".."/>
    <x v="22"/>
    <x v="3"/>
    <x v="3"/>
    <x v="0"/>
  </r>
  <r>
    <x v="10"/>
    <s v="TMP"/>
    <x v="8"/>
    <s v="NY.GDP.MKTP.CD"/>
    <x v="3"/>
    <s v=".."/>
    <s v=".."/>
    <s v=".."/>
    <n v="368000000"/>
    <n v="452000000"/>
    <n v="444000000"/>
    <n v="453000000"/>
    <n v="466000000"/>
    <n v="491000000"/>
    <n v="463000000"/>
    <n v="559000000"/>
    <n v="694000000"/>
    <n v="818000000"/>
    <n v="934000000"/>
    <n v="1138000000"/>
    <x v="344"/>
    <x v="244"/>
    <x v="188"/>
    <x v="0"/>
  </r>
  <r>
    <x v="10"/>
    <s v="TMP"/>
    <x v="9"/>
    <s v="NY.GDP.MKTP.KD.ZG"/>
    <x v="3"/>
    <s v=".."/>
    <s v=".."/>
    <s v=".."/>
    <n v="17.505634352899008"/>
    <n v="16.366906474820155"/>
    <n v="-6.6460587326120617"/>
    <n v="-2.3178807947019919"/>
    <n v="0.50847457627118331"/>
    <n v="6.2394603709949479"/>
    <n v="-5.7142857142857224"/>
    <n v="11.447811447811446"/>
    <n v="14.199395770392755"/>
    <n v="12.962962962962948"/>
    <n v="9.3676814988290573"/>
    <n v="9.5289079229122109"/>
    <x v="345"/>
    <x v="245"/>
    <x v="189"/>
    <x v="0"/>
  </r>
  <r>
    <x v="10"/>
    <s v="TMP"/>
    <x v="10"/>
    <s v="GC.BAL.CASH.GD.ZS"/>
    <x v="3"/>
    <s v=".."/>
    <s v=".."/>
    <s v=".."/>
    <s v=".."/>
    <s v=".."/>
    <s v=".."/>
    <s v=".."/>
    <s v=".."/>
    <s v=".."/>
    <s v=".."/>
    <s v=".."/>
    <s v=".."/>
    <s v=".."/>
    <s v=".."/>
    <s v=".."/>
    <x v="22"/>
    <x v="3"/>
    <x v="3"/>
    <x v="0"/>
  </r>
  <r>
    <x v="10"/>
    <s v="TMP"/>
    <x v="11"/>
    <s v="IT.CEL.SETS.P2"/>
    <x v="3"/>
    <s v=".."/>
    <s v=".."/>
    <s v=".."/>
    <s v=".."/>
    <s v=".."/>
    <s v=".."/>
    <n v="2.14898930648007"/>
    <n v="2.6600150777621598"/>
    <n v="3.3217525981324201"/>
    <n v="4.82312111927844"/>
    <n v="7.5518535182764204"/>
    <n v="11.9021865395089"/>
    <n v="32.972558497487803"/>
    <n v="43.820464125249003"/>
    <n v="56.020698846020203"/>
    <x v="346"/>
    <x v="246"/>
    <x v="190"/>
    <x v="0"/>
  </r>
  <r>
    <x v="10"/>
    <s v="TMP"/>
    <x v="12"/>
    <s v="IT.NET.USER.P2"/>
    <x v="3"/>
    <s v=".."/>
    <s v=".."/>
    <s v=".."/>
    <s v=".."/>
    <s v=".."/>
    <n v="0"/>
    <s v=".."/>
    <s v=".."/>
    <n v="9.90317678179026E-2"/>
    <n v="0.116628276525644"/>
    <n v="0.140958763923202"/>
    <n v="0.163876815618553"/>
    <n v="0.18525150979980501"/>
    <n v="0.21"/>
    <n v="0.9"/>
    <x v="347"/>
    <x v="247"/>
    <x v="191"/>
    <x v="0"/>
  </r>
  <r>
    <x v="10"/>
    <s v="TMP"/>
    <x v="13"/>
    <s v="EG.ELC.ACCS.ZS"/>
    <x v="3"/>
    <s v=".."/>
    <s v=".."/>
    <s v=".."/>
    <n v="34.455840000000002"/>
    <s v=".."/>
    <s v=".."/>
    <s v=".."/>
    <s v=".."/>
    <s v=".."/>
    <s v=".."/>
    <s v=".."/>
    <s v=".."/>
    <s v=".."/>
    <n v="38"/>
    <s v=".."/>
    <x v="348"/>
    <x v="3"/>
    <x v="3"/>
    <x v="0"/>
  </r>
  <r>
    <x v="10"/>
    <s v="TMP"/>
    <x v="14"/>
    <s v="EG.ELC.ACCS.RU.ZS"/>
    <x v="3"/>
    <s v=".."/>
    <s v=".."/>
    <s v=".."/>
    <n v="19.280650000000001"/>
    <s v=".."/>
    <s v=".."/>
    <s v=".."/>
    <s v=".."/>
    <s v=".."/>
    <s v=".."/>
    <s v=".."/>
    <s v=".."/>
    <s v=".."/>
    <n v="24"/>
    <s v=".."/>
    <x v="349"/>
    <x v="3"/>
    <x v="3"/>
    <x v="0"/>
  </r>
  <r>
    <x v="10"/>
    <s v="TMP"/>
    <x v="15"/>
    <s v="EG.ELC.ACCS.UR.ZS"/>
    <x v="3"/>
    <s v=".."/>
    <s v=".."/>
    <s v=".."/>
    <n v="81.825224042781201"/>
    <s v=".."/>
    <s v=".."/>
    <s v=".."/>
    <s v=".."/>
    <s v=".."/>
    <s v=".."/>
    <s v=".."/>
    <s v=".."/>
    <s v=".."/>
    <n v="74.071530758226004"/>
    <s v=".."/>
    <x v="350"/>
    <x v="3"/>
    <x v="3"/>
    <x v="0"/>
  </r>
  <r>
    <x v="10"/>
    <s v="TMP"/>
    <x v="16"/>
    <s v="NY.ADJ.NNTY.CD"/>
    <x v="3"/>
    <s v=".."/>
    <s v=".."/>
    <s v=".."/>
    <s v=".."/>
    <s v=".."/>
    <s v=".."/>
    <s v=".."/>
    <s v=".."/>
    <s v=".."/>
    <s v=".."/>
    <s v=".."/>
    <s v=".."/>
    <s v=".."/>
    <s v=".."/>
    <s v=".."/>
    <x v="22"/>
    <x v="3"/>
    <x v="3"/>
    <x v="0"/>
  </r>
  <r>
    <x v="10"/>
    <s v="TMP"/>
    <x v="17"/>
    <s v="NY.ADJ.NNTY.PC.CD"/>
    <x v="3"/>
    <s v=".."/>
    <s v=".."/>
    <s v=".."/>
    <s v=".."/>
    <s v=".."/>
    <s v=".."/>
    <s v=".."/>
    <s v=".."/>
    <s v=".."/>
    <s v=".."/>
    <s v=".."/>
    <s v=".."/>
    <s v=".."/>
    <s v=".."/>
    <s v=".."/>
    <x v="22"/>
    <x v="3"/>
    <x v="3"/>
    <x v="0"/>
  </r>
  <r>
    <x v="10"/>
    <s v="TMP"/>
    <x v="18"/>
    <s v="NY.ADJ.NNTY.KD.ZG"/>
    <x v="3"/>
    <s v=".."/>
    <s v=".."/>
    <s v=".."/>
    <s v=".."/>
    <s v=".."/>
    <s v=".."/>
    <s v=".."/>
    <s v=".."/>
    <s v=".."/>
    <s v=".."/>
    <s v=".."/>
    <s v=".."/>
    <s v=".."/>
    <s v=".."/>
    <s v=".."/>
    <x v="22"/>
    <x v="3"/>
    <x v="3"/>
    <x v="0"/>
  </r>
  <r>
    <x v="10"/>
    <s v="TMP"/>
    <x v="19"/>
    <s v="NY.ADJ.NNTY.KD"/>
    <x v="3"/>
    <s v=".."/>
    <s v=".."/>
    <s v=".."/>
    <s v=".."/>
    <s v=".."/>
    <s v=".."/>
    <s v=".."/>
    <s v=".."/>
    <s v=".."/>
    <s v=".."/>
    <s v=".."/>
    <s v=".."/>
    <s v=".."/>
    <s v=".."/>
    <s v=".."/>
    <x v="22"/>
    <x v="3"/>
    <x v="3"/>
    <x v="0"/>
  </r>
  <r>
    <x v="10"/>
    <s v="TMP"/>
    <x v="20"/>
    <s v="NY.ADJ.NNTY.PC.KD.ZG"/>
    <x v="3"/>
    <s v=".."/>
    <s v=".."/>
    <s v=".."/>
    <s v=".."/>
    <s v=".."/>
    <s v=".."/>
    <s v=".."/>
    <s v=".."/>
    <s v=".."/>
    <s v=".."/>
    <s v=".."/>
    <s v=".."/>
    <s v=".."/>
    <s v=".."/>
    <s v=".."/>
    <x v="22"/>
    <x v="3"/>
    <x v="3"/>
    <x v="0"/>
  </r>
  <r>
    <x v="10"/>
    <s v="TMP"/>
    <x v="21"/>
    <s v="NY.ADJ.NNTY.PC.KD"/>
    <x v="3"/>
    <s v=".."/>
    <s v=".."/>
    <s v=".."/>
    <s v=".."/>
    <s v=".."/>
    <s v=".."/>
    <s v=".."/>
    <s v=".."/>
    <s v=".."/>
    <s v=".."/>
    <s v=".."/>
    <s v=".."/>
    <s v=".."/>
    <s v=".."/>
    <s v=".."/>
    <x v="22"/>
    <x v="3"/>
    <x v="3"/>
    <x v="0"/>
  </r>
  <r>
    <x v="10"/>
    <s v="TMP"/>
    <x v="22"/>
    <s v="SE.ADT.LITR.ZS"/>
    <x v="3"/>
    <s v=".."/>
    <s v=".."/>
    <s v=".."/>
    <s v=".."/>
    <n v="37.599998474121101"/>
    <s v=".."/>
    <s v=".."/>
    <s v=".."/>
    <s v=".."/>
    <s v=".."/>
    <n v="50.599998474121101"/>
    <s v=".."/>
    <s v=".."/>
    <n v="58.308982849121101"/>
    <s v=".."/>
    <x v="22"/>
    <x v="3"/>
    <x v="3"/>
    <x v="0"/>
  </r>
  <r>
    <x v="10"/>
    <s v="TMP"/>
    <x v="23"/>
    <s v="SE.ADT.LITR.FE.ZS"/>
    <x v="3"/>
    <s v=".."/>
    <s v=".."/>
    <s v=".."/>
    <s v=".."/>
    <n v="30"/>
    <s v=".."/>
    <s v=".."/>
    <s v=".."/>
    <s v=".."/>
    <s v=".."/>
    <n v="42.5"/>
    <s v=".."/>
    <s v=".."/>
    <n v="52.958999633789098"/>
    <s v=".."/>
    <x v="22"/>
    <x v="3"/>
    <x v="3"/>
    <x v="0"/>
  </r>
  <r>
    <x v="10"/>
    <s v="TMP"/>
    <x v="24"/>
    <s v="SE.ADT.LITR.MA.ZS"/>
    <x v="3"/>
    <s v=".."/>
    <s v=".."/>
    <s v=".."/>
    <s v=".."/>
    <n v="45.299999237060497"/>
    <s v=".."/>
    <s v=".."/>
    <s v=".."/>
    <s v=".."/>
    <s v=".."/>
    <n v="58.5"/>
    <s v=".."/>
    <s v=".."/>
    <n v="63.591793060302699"/>
    <s v=".."/>
    <x v="22"/>
    <x v="3"/>
    <x v="3"/>
    <x v="0"/>
  </r>
  <r>
    <x v="10"/>
    <s v="TMP"/>
    <x v="25"/>
    <s v="IT.NET.BBND"/>
    <x v="3"/>
    <s v=".."/>
    <s v=".."/>
    <s v=".."/>
    <s v=".."/>
    <s v=".."/>
    <s v=".."/>
    <n v="9"/>
    <n v="13"/>
    <n v="22"/>
    <n v="29"/>
    <n v="50"/>
    <n v="71"/>
    <n v="471"/>
    <n v="500"/>
    <n v="550"/>
    <x v="351"/>
    <x v="248"/>
    <x v="192"/>
    <x v="0"/>
  </r>
  <r>
    <x v="10"/>
    <s v="TMP"/>
    <x v="26"/>
    <s v="IT.NET.BBND.P2"/>
    <x v="3"/>
    <s v=".."/>
    <s v=".."/>
    <s v=".."/>
    <s v=".."/>
    <s v=".."/>
    <s v=".."/>
    <n v="9.6424886620404102E-4"/>
    <n v="1.34438208579846E-3"/>
    <n v="2.2096806107557202E-3"/>
    <n v="2.8486866081277899E-3"/>
    <n v="4.8276248278951803E-3"/>
    <s v=".."/>
    <s v=".."/>
    <s v=".."/>
    <s v=".."/>
    <x v="22"/>
    <x v="249"/>
    <x v="3"/>
    <x v="0"/>
  </r>
  <r>
    <x v="10"/>
    <s v="TMP"/>
    <x v="27"/>
    <s v="IT.MLT.MAIN.P2"/>
    <x v="3"/>
    <s v=".."/>
    <s v=".."/>
    <s v=".."/>
    <s v=".."/>
    <s v=".."/>
    <s v=".."/>
    <n v="0.21106336293577399"/>
    <n v="0.21696258584655201"/>
    <n v="0.23442702479562999"/>
    <n v="0.24596935402593101"/>
    <n v="0.23558809160128499"/>
    <n v="0.251465373760764"/>
    <n v="0.27316524947119503"/>
    <n v="0.26930381212654603"/>
    <n v="0.27857516193207499"/>
    <x v="352"/>
    <x v="250"/>
    <x v="193"/>
    <x v="0"/>
  </r>
  <r>
    <x v="10"/>
    <s v="TMP"/>
    <x v="28"/>
    <s v="IT.MLT.MAIN"/>
    <x v="3"/>
    <s v=".."/>
    <s v=".."/>
    <s v=".."/>
    <s v=".."/>
    <s v=".."/>
    <s v=".."/>
    <n v="1970"/>
    <n v="2098"/>
    <n v="2334"/>
    <n v="2504"/>
    <n v="2440"/>
    <n v="2641"/>
    <n v="2907"/>
    <n v="2907"/>
    <n v="3054"/>
    <x v="353"/>
    <x v="251"/>
    <x v="194"/>
    <x v="0"/>
  </r>
  <r>
    <x v="10"/>
    <s v="TMP"/>
    <x v="29"/>
    <s v="SI.DST.04TH.20"/>
    <x v="3"/>
    <s v=".."/>
    <s v=".."/>
    <s v=".."/>
    <s v=".."/>
    <n v="21.4"/>
    <s v=".."/>
    <s v=".."/>
    <s v=".."/>
    <s v=".."/>
    <s v=".."/>
    <n v="21.34"/>
    <s v=".."/>
    <s v=".."/>
    <s v=".."/>
    <s v=".."/>
    <x v="22"/>
    <x v="3"/>
    <x v="3"/>
    <x v="0"/>
  </r>
  <r>
    <x v="10"/>
    <s v="TMP"/>
    <x v="30"/>
    <s v="SI.DST.10TH.10"/>
    <x v="3"/>
    <s v=".."/>
    <s v=".."/>
    <s v=".."/>
    <s v=".."/>
    <n v="29.95"/>
    <s v=".."/>
    <s v=".."/>
    <s v=".."/>
    <s v=".."/>
    <s v=".."/>
    <n v="26.66"/>
    <s v=".."/>
    <s v=".."/>
    <s v=".."/>
    <s v=".."/>
    <x v="22"/>
    <x v="3"/>
    <x v="3"/>
    <x v="0"/>
  </r>
  <r>
    <x v="10"/>
    <s v="TMP"/>
    <x v="31"/>
    <s v="SI.DST.05TH.20"/>
    <x v="3"/>
    <s v=".."/>
    <s v=".."/>
    <s v=".."/>
    <s v=".."/>
    <n v="45.17"/>
    <s v=".."/>
    <s v=".."/>
    <s v=".."/>
    <s v=".."/>
    <s v=".."/>
    <n v="40.94"/>
    <s v=".."/>
    <s v=".."/>
    <s v=".."/>
    <s v=".."/>
    <x v="22"/>
    <x v="3"/>
    <x v="3"/>
    <x v="0"/>
  </r>
  <r>
    <x v="10"/>
    <s v="TMP"/>
    <x v="32"/>
    <s v="SI.DST.FRST.10"/>
    <x v="3"/>
    <s v=".."/>
    <s v=".."/>
    <s v=".."/>
    <s v=".."/>
    <n v="2.97"/>
    <s v=".."/>
    <s v=".."/>
    <s v=".."/>
    <s v=".."/>
    <s v=".."/>
    <n v="3.88"/>
    <s v=".."/>
    <s v=".."/>
    <s v=".."/>
    <s v=".."/>
    <x v="22"/>
    <x v="3"/>
    <x v="3"/>
    <x v="0"/>
  </r>
  <r>
    <x v="10"/>
    <s v="TMP"/>
    <x v="33"/>
    <s v="SI.DST.02ND.20"/>
    <x v="3"/>
    <s v=".."/>
    <s v=".."/>
    <s v=".."/>
    <s v=".."/>
    <n v="11.12"/>
    <s v=".."/>
    <s v=".."/>
    <s v=".."/>
    <s v=".."/>
    <s v=".."/>
    <n v="12.65"/>
    <s v=".."/>
    <s v=".."/>
    <s v=".."/>
    <s v=".."/>
    <x v="22"/>
    <x v="3"/>
    <x v="3"/>
    <x v="0"/>
  </r>
  <r>
    <x v="10"/>
    <s v="TMP"/>
    <x v="34"/>
    <s v="SI.DST.03RD.20"/>
    <x v="3"/>
    <s v=".."/>
    <s v=".."/>
    <s v=".."/>
    <s v=".."/>
    <n v="15.23"/>
    <s v=".."/>
    <s v=".."/>
    <s v=".."/>
    <s v=".."/>
    <s v=".."/>
    <n v="16.100000000000001"/>
    <s v=".."/>
    <s v=".."/>
    <s v=".."/>
    <s v=".."/>
    <x v="22"/>
    <x v="3"/>
    <x v="3"/>
    <x v="0"/>
  </r>
  <r>
    <x v="10"/>
    <s v="TMP"/>
    <x v="35"/>
    <s v="IE.PPI.TELE.CD"/>
    <x v="3"/>
    <s v=".."/>
    <s v=".."/>
    <s v=".."/>
    <s v=".."/>
    <s v=".."/>
    <n v="0"/>
    <s v=".."/>
    <s v=".."/>
    <s v=".."/>
    <n v="0"/>
    <n v="0"/>
    <n v="0"/>
    <n v="0"/>
    <n v="0"/>
    <n v="0"/>
    <x v="218"/>
    <x v="18"/>
    <x v="3"/>
    <x v="0"/>
  </r>
  <r>
    <x v="10"/>
    <s v="TMP"/>
    <x v="36"/>
    <s v="IT.CEL.SETS"/>
    <x v="3"/>
    <s v=".."/>
    <s v=".."/>
    <s v=".."/>
    <s v=".."/>
    <s v=".."/>
    <s v=".."/>
    <n v="20058"/>
    <n v="25722"/>
    <n v="33072"/>
    <n v="49100"/>
    <n v="78215"/>
    <n v="125002"/>
    <n v="350891"/>
    <n v="473020"/>
    <n v="614151"/>
    <x v="354"/>
    <x v="252"/>
    <x v="195"/>
    <x v="0"/>
  </r>
  <r>
    <x v="10"/>
    <s v="TMP"/>
    <x v="37"/>
    <s v="SI.POV.2DAY"/>
    <x v="3"/>
    <s v=".."/>
    <s v=".."/>
    <s v=".."/>
    <s v=".."/>
    <n v="72.84"/>
    <s v=".."/>
    <s v=".."/>
    <s v=".."/>
    <s v=".."/>
    <s v=".."/>
    <n v="80.05"/>
    <s v=".."/>
    <s v=".."/>
    <s v=".."/>
    <s v=".."/>
    <x v="22"/>
    <x v="3"/>
    <x v="3"/>
    <x v="0"/>
  </r>
  <r>
    <x v="10"/>
    <s v="TMP"/>
    <x v="38"/>
    <s v="SI.POV.NAGP"/>
    <x v="3"/>
    <s v=".."/>
    <s v=".."/>
    <s v=".."/>
    <s v=".."/>
    <n v="10.5"/>
    <s v=".."/>
    <s v=".."/>
    <s v=".."/>
    <s v=".."/>
    <s v=".."/>
    <n v="13.6"/>
    <s v=".."/>
    <s v=".."/>
    <s v=".."/>
    <s v=".."/>
    <x v="22"/>
    <x v="3"/>
    <x v="3"/>
    <x v="0"/>
  </r>
  <r>
    <x v="10"/>
    <s v="TMP"/>
    <x v="39"/>
    <s v="SI.POV.RUGP"/>
    <x v="3"/>
    <s v=".."/>
    <s v=".."/>
    <s v=".."/>
    <s v=".."/>
    <n v="11.6"/>
    <s v=".."/>
    <s v=".."/>
    <s v=".."/>
    <s v=".."/>
    <s v=".."/>
    <n v="14.2"/>
    <s v=".."/>
    <s v=".."/>
    <s v=".."/>
    <s v=".."/>
    <x v="22"/>
    <x v="3"/>
    <x v="3"/>
    <x v="0"/>
  </r>
  <r>
    <x v="10"/>
    <s v="TMP"/>
    <x v="40"/>
    <s v="SP.RUR.TOTL.ZS"/>
    <x v="231"/>
    <n v="76.784999999999997"/>
    <n v="76.438999999999993"/>
    <n v="76.09"/>
    <n v="75.736999999999995"/>
    <n v="75.381"/>
    <n v="75.021000000000001"/>
    <n v="74.656999999999996"/>
    <n v="74.289999999999992"/>
    <n v="73.686000000000007"/>
    <n v="73.066000000000003"/>
    <n v="72.436000000000007"/>
    <n v="71.796999999999997"/>
    <n v="71.150000000000006"/>
    <n v="70.492999999999995"/>
    <n v="69.829000000000008"/>
    <x v="355"/>
    <x v="253"/>
    <x v="196"/>
    <x v="0"/>
  </r>
  <r>
    <x v="10"/>
    <s v="TMP"/>
    <x v="41"/>
    <s v="SP.RUR.TOTL"/>
    <x v="232"/>
    <n v="655642"/>
    <n v="645991"/>
    <n v="639965"/>
    <n v="641633"/>
    <n v="652685"/>
    <n v="671316"/>
    <n v="693885"/>
    <n v="715141"/>
    <n v="721534"/>
    <n v="727775"/>
    <n v="733917"/>
    <n v="739961"/>
    <n v="745913"/>
    <n v="751744"/>
    <n v="782359"/>
    <x v="356"/>
    <x v="254"/>
    <x v="197"/>
    <x v="0"/>
  </r>
  <r>
    <x v="10"/>
    <s v="TMP"/>
    <x v="42"/>
    <s v="SP.RUR.TOTL.ZG"/>
    <x v="233"/>
    <n v="-1.1013766535548566"/>
    <n v="-1.4829336474017116"/>
    <n v="-0.93720844387056113"/>
    <n v="0.26030017865365107"/>
    <n v="1.7078134770634665"/>
    <n v="2.8145341096458063"/>
    <n v="3.3066275712235651"/>
    <n v="3.0173485325128233"/>
    <n v="0.88997751014518489"/>
    <n v="0.86124333411544862"/>
    <n v="0.84040087096265736"/>
    <n v="0.82015389051487853"/>
    <n v="0.8011489312297766"/>
    <n v="0.77868690410252173"/>
    <n v="3.9917874024544222"/>
    <x v="357"/>
    <x v="255"/>
    <x v="198"/>
    <x v="0"/>
  </r>
  <r>
    <x v="10"/>
    <s v="TMP"/>
    <x v="43"/>
    <s v="SI.POV.RUHC"/>
    <x v="3"/>
    <s v=".."/>
    <s v=".."/>
    <s v=".."/>
    <s v=".."/>
    <n v="39.700000000000003"/>
    <s v=".."/>
    <s v=".."/>
    <s v=".."/>
    <s v=".."/>
    <s v=".."/>
    <n v="51.5"/>
    <s v=".."/>
    <s v=".."/>
    <s v=".."/>
    <s v=".."/>
    <x v="22"/>
    <x v="3"/>
    <x v="3"/>
    <x v="0"/>
  </r>
  <r>
    <x v="10"/>
    <s v="TMP"/>
    <x v="44"/>
    <s v="IC.ELC.TIME"/>
    <x v="3"/>
    <s v=".."/>
    <s v=".."/>
    <s v=".."/>
    <s v=".."/>
    <s v=".."/>
    <s v=".."/>
    <s v=".."/>
    <s v=".."/>
    <s v=".."/>
    <s v=".."/>
    <s v=".."/>
    <s v=".."/>
    <n v="39"/>
    <n v="39"/>
    <n v="63"/>
    <x v="358"/>
    <x v="164"/>
    <x v="34"/>
    <x v="10"/>
  </r>
  <r>
    <x v="10"/>
    <s v="TMP"/>
    <x v="45"/>
    <s v="IT.NET.SECR"/>
    <x v="3"/>
    <s v=".."/>
    <s v=".."/>
    <s v=".."/>
    <s v=".."/>
    <s v=".."/>
    <s v=".."/>
    <s v=".."/>
    <s v=".."/>
    <n v="1"/>
    <s v=".."/>
    <s v=".."/>
    <s v=".."/>
    <s v=".."/>
    <n v="1"/>
    <n v="3"/>
    <x v="22"/>
    <x v="256"/>
    <x v="199"/>
    <x v="0"/>
  </r>
  <r>
    <x v="10"/>
    <s v="TMP"/>
    <x v="46"/>
    <s v="IT.NET.SECR.P6"/>
    <x v="3"/>
    <s v=".."/>
    <s v=".."/>
    <s v=".."/>
    <s v=".."/>
    <s v=".."/>
    <s v=".."/>
    <s v=".."/>
    <s v=".."/>
    <n v="1.0212407871315492"/>
    <s v=".."/>
    <s v=".."/>
    <s v=".."/>
    <s v=".."/>
    <n v="0.93772651956238184"/>
    <n v="2.6776342565816251"/>
    <x v="22"/>
    <x v="257"/>
    <x v="200"/>
    <x v="0"/>
  </r>
  <r>
    <x v="11"/>
    <s v="VUT"/>
    <x v="0"/>
    <s v="SP.POP.TOTL"/>
    <x v="234"/>
    <n v="175004"/>
    <n v="178074"/>
    <n v="181346"/>
    <n v="185058"/>
    <n v="189288"/>
    <n v="193957"/>
    <n v="198963"/>
    <n v="204144"/>
    <n v="209375"/>
    <n v="214635"/>
    <n v="219956"/>
    <n v="225335"/>
    <n v="230782"/>
    <n v="236299"/>
    <n v="241876"/>
    <x v="359"/>
    <x v="258"/>
    <x v="201"/>
    <x v="0"/>
  </r>
  <r>
    <x v="11"/>
    <s v="VUT"/>
    <x v="1"/>
    <s v="SP.POP.GROW"/>
    <x v="235"/>
    <n v="1.8466179879217799"/>
    <n v="1.73903634320996"/>
    <n v="1.8207614452156"/>
    <n v="2.0262480767339799"/>
    <n v="2.2600375307053202"/>
    <n v="2.4366820247115202"/>
    <n v="2.5482392778276601"/>
    <n v="2.5706749390196002"/>
    <n v="2.5301275399943499"/>
    <n v="2.4812008447477201"/>
    <n v="2.44886153228865"/>
    <n v="2.4160657447510498"/>
    <n v="2.3885358194006101"/>
    <n v="2.3624410284105899"/>
    <n v="2.33272458671081"/>
    <x v="360"/>
    <x v="259"/>
    <x v="202"/>
    <x v="0"/>
  </r>
  <r>
    <x v="11"/>
    <s v="VUT"/>
    <x v="2"/>
    <s v="EN.POP.DNST"/>
    <x v="236"/>
    <n v="14.356357670221493"/>
    <n v="14.608203445447089"/>
    <n v="14.8766201804758"/>
    <n v="15.181132075471698"/>
    <n v="15.528137817883511"/>
    <n v="15.91115668580804"/>
    <n v="16.321821164889254"/>
    <n v="16.746841673502871"/>
    <n v="17.175963904840032"/>
    <n v="17.607465135356851"/>
    <n v="18.043970467596392"/>
    <n v="18.485233798195242"/>
    <n v="18.932075471698113"/>
    <n v="19.384659557013947"/>
    <n v="19.842165709598031"/>
    <x v="361"/>
    <x v="260"/>
    <x v="203"/>
    <x v="0"/>
  </r>
  <r>
    <x v="11"/>
    <s v="VUT"/>
    <x v="3"/>
    <s v="SI.POV.NAHC"/>
    <x v="3"/>
    <s v=".."/>
    <s v=".."/>
    <s v=".."/>
    <s v=".."/>
    <s v=".."/>
    <s v=".."/>
    <s v=".."/>
    <s v=".."/>
    <s v=".."/>
    <s v=".."/>
    <s v=".."/>
    <s v=".."/>
    <s v=".."/>
    <n v="12.7"/>
    <s v=".."/>
    <x v="22"/>
    <x v="3"/>
    <x v="3"/>
    <x v="0"/>
  </r>
  <r>
    <x v="11"/>
    <s v="VUT"/>
    <x v="4"/>
    <s v="SI.POV.DDAY"/>
    <x v="3"/>
    <s v=".."/>
    <s v=".."/>
    <s v=".."/>
    <s v=".."/>
    <s v=".."/>
    <s v=".."/>
    <s v=".."/>
    <s v=".."/>
    <s v=".."/>
    <s v=".."/>
    <s v=".."/>
    <s v=".."/>
    <s v=".."/>
    <n v="15.36"/>
    <s v=".."/>
    <x v="22"/>
    <x v="3"/>
    <x v="3"/>
    <x v="0"/>
  </r>
  <r>
    <x v="11"/>
    <s v="VUT"/>
    <x v="5"/>
    <s v="SI.DST.FRST.20"/>
    <x v="3"/>
    <s v=".."/>
    <s v=".."/>
    <s v=".."/>
    <s v=".."/>
    <s v=".."/>
    <s v=".."/>
    <s v=".."/>
    <s v=".."/>
    <s v=".."/>
    <s v=".."/>
    <s v=".."/>
    <s v=".."/>
    <s v=".."/>
    <n v="6.7"/>
    <s v=".."/>
    <x v="22"/>
    <x v="3"/>
    <x v="3"/>
    <x v="0"/>
  </r>
  <r>
    <x v="11"/>
    <s v="VUT"/>
    <x v="6"/>
    <s v="EG.USE.PCAP.KG.OE"/>
    <x v="3"/>
    <s v=".."/>
    <s v=".."/>
    <s v=".."/>
    <s v=".."/>
    <s v=".."/>
    <s v=".."/>
    <s v=".."/>
    <n v="146.95509052433576"/>
    <n v="143.28358208955225"/>
    <n v="144.4312437393715"/>
    <n v="159.12273363763663"/>
    <s v=".."/>
    <s v=".."/>
    <s v=".."/>
    <s v=".."/>
    <x v="22"/>
    <x v="3"/>
    <x v="3"/>
    <x v="0"/>
  </r>
  <r>
    <x v="11"/>
    <s v="VUT"/>
    <x v="7"/>
    <s v="EG.USE.ELEC.KH.PC"/>
    <x v="3"/>
    <s v=".."/>
    <s v=".."/>
    <s v=".."/>
    <s v=".."/>
    <s v=".."/>
    <s v=".."/>
    <s v=".."/>
    <s v=".."/>
    <s v=".."/>
    <s v=".."/>
    <s v=".."/>
    <s v=".."/>
    <s v=".."/>
    <s v=".."/>
    <s v=".."/>
    <x v="22"/>
    <x v="3"/>
    <x v="3"/>
    <x v="0"/>
  </r>
  <r>
    <x v="11"/>
    <s v="VUT"/>
    <x v="8"/>
    <s v="NY.GDP.MKTP.CD"/>
    <x v="237"/>
    <n v="255890221.80029345"/>
    <n v="262301252.76922774"/>
    <n v="267999225.25663376"/>
    <n v="272014693.05080593"/>
    <n v="257926881.72043011"/>
    <n v="262603781.79905936"/>
    <n v="314463144.04219031"/>
    <n v="364996869.12961799"/>
    <n v="394962552.33610803"/>
    <n v="439376794.09404129"/>
    <n v="526428309.94508845"/>
    <n v="607958616.14341462"/>
    <n v="610066628.69305849"/>
    <n v="700804286.22435391"/>
    <n v="792149700.67911637"/>
    <x v="362"/>
    <x v="261"/>
    <x v="204"/>
    <x v="0"/>
  </r>
  <r>
    <x v="11"/>
    <s v="VUT"/>
    <x v="9"/>
    <s v="NY.GDP.MKTP.KD.ZG"/>
    <x v="238"/>
    <n v="4.9132398309596113"/>
    <n v="4.3014660212005111"/>
    <n v="0.33478821545480741"/>
    <n v="5.9220445389159408"/>
    <n v="-3.4885077587212692"/>
    <n v="-5.1112185686653788"/>
    <n v="4.2934311776996452"/>
    <n v="3.98475483130143"/>
    <n v="5.3028523095719464"/>
    <n v="8.4629286686449774"/>
    <n v="5.175676787624468"/>
    <n v="6.4485213581599234"/>
    <n v="3.3128158015617686"/>
    <n v="1.629081596357679"/>
    <n v="1.2232255354892771"/>
    <x v="363"/>
    <x v="262"/>
    <x v="205"/>
    <x v="0"/>
  </r>
  <r>
    <x v="11"/>
    <s v="VUT"/>
    <x v="10"/>
    <s v="GC.BAL.CASH.GD.ZS"/>
    <x v="239"/>
    <n v="-0.73524451939291735"/>
    <n v="-0.25412580722315237"/>
    <n v="-0.13297872340425532"/>
    <s v=".."/>
    <s v=".."/>
    <s v=".."/>
    <s v=".."/>
    <s v=".."/>
    <s v=".."/>
    <s v=".."/>
    <s v=".."/>
    <s v=".."/>
    <n v="-0.82141924783857234"/>
    <n v="-2.5041229826834726"/>
    <n v="-2.3269792445642206"/>
    <x v="22"/>
    <x v="3"/>
    <x v="3"/>
    <x v="0"/>
  </r>
  <r>
    <x v="11"/>
    <s v="VUT"/>
    <x v="11"/>
    <s v="IT.CEL.SETS.P2"/>
    <x v="240"/>
    <n v="0.118283010674042"/>
    <n v="0.123544144569112"/>
    <n v="0.16542962072502301"/>
    <n v="0.197235461314831"/>
    <n v="0.18490635813720099"/>
    <n v="2.5264243361691201"/>
    <n v="3.9205436487192902"/>
    <n v="5.1456144218286903"/>
    <n v="6.0618507462686599"/>
    <n v="6.9879899745637202"/>
    <n v="11.8181280994177"/>
    <n v="15.9717477528638"/>
    <n v="57.046436168138897"/>
    <n v="71.91524297606"/>
    <n v="56.645352348021703"/>
    <x v="364"/>
    <x v="263"/>
    <x v="206"/>
    <x v="0"/>
  </r>
  <r>
    <x v="11"/>
    <s v="VUT"/>
    <x v="12"/>
    <s v="IT.NET.USER.P2"/>
    <x v="241"/>
    <n v="0.13950581460235301"/>
    <n v="0.27418594193838502"/>
    <n v="0.53830004844700396"/>
    <n v="2.1083368911518399"/>
    <n v="2.8305722387767802"/>
    <n v="3.5100387107126401"/>
    <n v="3.9032958454294802"/>
    <n v="4.7466026191753299"/>
    <n v="5.0823338076844902"/>
    <n v="5.8505850585058496"/>
    <n v="6.8"/>
    <n v="7.2691199233749204"/>
    <n v="7.5"/>
    <n v="8"/>
    <n v="9.1999999999999993"/>
    <x v="365"/>
    <x v="264"/>
    <x v="207"/>
    <x v="0"/>
  </r>
  <r>
    <x v="11"/>
    <s v="VUT"/>
    <x v="13"/>
    <s v="EG.ELC.ACCS.ZS"/>
    <x v="3"/>
    <s v=".."/>
    <s v=".."/>
    <s v=".."/>
    <n v="19.100000000000001"/>
    <s v=".."/>
    <s v=".."/>
    <s v=".."/>
    <s v=".."/>
    <s v=".."/>
    <s v=".."/>
    <s v=".."/>
    <s v=".."/>
    <s v=".."/>
    <n v="23.5"/>
    <s v=".."/>
    <x v="366"/>
    <x v="3"/>
    <x v="3"/>
    <x v="0"/>
  </r>
  <r>
    <x v="11"/>
    <s v="VUT"/>
    <x v="14"/>
    <s v="EG.ELC.ACCS.RU.ZS"/>
    <x v="3"/>
    <s v=".."/>
    <s v=".."/>
    <s v=".."/>
    <n v="10.28065"/>
    <s v=".."/>
    <s v=".."/>
    <s v=".."/>
    <s v=".."/>
    <s v=".."/>
    <s v=".."/>
    <s v=".."/>
    <s v=".."/>
    <s v=".."/>
    <n v="15"/>
    <s v=".."/>
    <x v="367"/>
    <x v="3"/>
    <x v="3"/>
    <x v="0"/>
  </r>
  <r>
    <x v="11"/>
    <s v="VUT"/>
    <x v="15"/>
    <s v="EG.ELC.ACCS.UR.ZS"/>
    <x v="3"/>
    <s v=".."/>
    <s v=".."/>
    <s v=".."/>
    <n v="50.973447489964499"/>
    <s v=".."/>
    <s v=".."/>
    <s v=".."/>
    <s v=".."/>
    <s v=".."/>
    <s v=".."/>
    <s v=".."/>
    <s v=".."/>
    <s v=".."/>
    <n v="49.568302899670599"/>
    <s v=".."/>
    <x v="368"/>
    <x v="3"/>
    <x v="3"/>
    <x v="0"/>
  </r>
  <r>
    <x v="11"/>
    <s v="VUT"/>
    <x v="16"/>
    <s v="NY.ADJ.NNTY.CD"/>
    <x v="242"/>
    <n v="206960606.32121101"/>
    <n v="232198567.173565"/>
    <n v="240698147.85331401"/>
    <n v="235719040.51584801"/>
    <n v="232601815.431079"/>
    <n v="229829746.67703301"/>
    <n v="273164806.40728199"/>
    <n v="315615262.45963597"/>
    <n v="335762239.09412998"/>
    <n v="382070029.79648697"/>
    <n v="454152890.62753499"/>
    <n v="551075230.09239602"/>
    <n v="533068707.958009"/>
    <n v="617869271.97255802"/>
    <n v="696269757.09721303"/>
    <x v="369"/>
    <x v="265"/>
    <x v="3"/>
    <x v="0"/>
  </r>
  <r>
    <x v="11"/>
    <s v="VUT"/>
    <x v="17"/>
    <s v="NY.ADJ.NNTY.PC.CD"/>
    <x v="243"/>
    <n v="1182.6050051496595"/>
    <n v="1303.9442432559779"/>
    <n v="1327.2867769529739"/>
    <n v="1273.757635529661"/>
    <n v="1228.8249409950922"/>
    <n v="1184.9520598742661"/>
    <n v="1372.9427401440569"/>
    <n v="1546.0423155205931"/>
    <n v="1603.6405449271879"/>
    <n v="1780.0919225498496"/>
    <n v="2064.7442698882278"/>
    <n v="2445.5820449215435"/>
    <n v="2309.8365901933817"/>
    <n v="2614.7773455349284"/>
    <n v="2878.6227533827787"/>
    <x v="370"/>
    <x v="266"/>
    <x v="3"/>
    <x v="0"/>
  </r>
  <r>
    <x v="11"/>
    <s v="VUT"/>
    <x v="18"/>
    <s v="NY.ADJ.NNTY.KD.ZG"/>
    <x v="3"/>
    <s v=".."/>
    <s v=".."/>
    <s v=".."/>
    <s v=".."/>
    <s v=".."/>
    <s v=".."/>
    <s v=".."/>
    <s v=".."/>
    <n v="-0.20021898400143812"/>
    <n v="13.030290432027968"/>
    <n v="5.099410019784159"/>
    <n v="16.84272017945689"/>
    <n v="0.29252322860715196"/>
    <n v="2.0213708277698714"/>
    <n v="-4.0858425539404379"/>
    <x v="371"/>
    <x v="267"/>
    <x v="3"/>
    <x v="0"/>
  </r>
  <r>
    <x v="11"/>
    <s v="VUT"/>
    <x v="19"/>
    <s v="NY.ADJ.NNTY.KD"/>
    <x v="3"/>
    <s v=".."/>
    <s v=".."/>
    <s v=".."/>
    <s v=".."/>
    <s v=".."/>
    <s v=".."/>
    <s v=".."/>
    <n v="336435847.52987093"/>
    <n v="335762239.09412998"/>
    <n v="379513034.00917524"/>
    <n v="398865959.69182599"/>
    <n v="466045837.17382556"/>
    <n v="467409129.50351566"/>
    <n v="476857201.29363286"/>
    <n v="457373566.84164816"/>
    <x v="372"/>
    <x v="268"/>
    <x v="3"/>
    <x v="0"/>
  </r>
  <r>
    <x v="11"/>
    <s v="VUT"/>
    <x v="20"/>
    <s v="NY.ADJ.NNTY.PC.KD.ZG"/>
    <x v="3"/>
    <s v=".."/>
    <s v=".."/>
    <s v=".."/>
    <s v=".."/>
    <s v=".."/>
    <s v=".."/>
    <s v=".."/>
    <s v=".."/>
    <n v="-2.693604796513398"/>
    <n v="10.260288672424608"/>
    <n v="2.5569289748693933"/>
    <n v="14.053552975758848"/>
    <n v="-2.0746170770762262"/>
    <n v="-0.36057705544928353"/>
    <n v="-6.2973610844133958"/>
    <x v="373"/>
    <x v="269"/>
    <x v="3"/>
    <x v="0"/>
  </r>
  <r>
    <x v="11"/>
    <s v="VUT"/>
    <x v="21"/>
    <s v="NY.ADJ.NNTY.PC.KD"/>
    <x v="3"/>
    <s v=".."/>
    <s v=".."/>
    <s v=".."/>
    <s v=".."/>
    <s v=".."/>
    <s v=".."/>
    <s v=".."/>
    <n v="1648.0320143127935"/>
    <n v="1603.6405449271879"/>
    <n v="1768.1786941047603"/>
    <n v="1813.3897674617922"/>
    <n v="2068.2354590890254"/>
    <n v="2025.3274930606185"/>
    <n v="2018.0246268229357"/>
    <n v="1890.9423292995095"/>
    <x v="374"/>
    <x v="270"/>
    <x v="3"/>
    <x v="0"/>
  </r>
  <r>
    <x v="11"/>
    <s v="VUT"/>
    <x v="22"/>
    <s v="SE.ADT.LITR.ZS"/>
    <x v="3"/>
    <s v=".."/>
    <s v=".."/>
    <n v="74"/>
    <s v=".."/>
    <s v=".."/>
    <s v=".."/>
    <s v=".."/>
    <n v="78.080978393554702"/>
    <s v=".."/>
    <s v=".."/>
    <s v=".."/>
    <s v=".."/>
    <s v=".."/>
    <s v=".."/>
    <s v=".."/>
    <x v="22"/>
    <x v="271"/>
    <x v="3"/>
    <x v="0"/>
  </r>
  <r>
    <x v="11"/>
    <s v="VUT"/>
    <x v="23"/>
    <s v="SE.ADT.LITR.FE.ZS"/>
    <x v="3"/>
    <s v=".."/>
    <s v=".."/>
    <s v=".."/>
    <s v=".."/>
    <s v=".."/>
    <s v=".."/>
    <s v=".."/>
    <n v="76.034652709960895"/>
    <s v=".."/>
    <s v=".."/>
    <s v=".."/>
    <s v=".."/>
    <s v=".."/>
    <s v=".."/>
    <s v=".."/>
    <x v="22"/>
    <x v="272"/>
    <x v="3"/>
    <x v="0"/>
  </r>
  <r>
    <x v="11"/>
    <s v="VUT"/>
    <x v="24"/>
    <s v="SE.ADT.LITR.MA.ZS"/>
    <x v="3"/>
    <s v=".."/>
    <s v=".."/>
    <s v=".."/>
    <s v=".."/>
    <s v=".."/>
    <s v=".."/>
    <s v=".."/>
    <n v="80.074417114257798"/>
    <s v=".."/>
    <s v=".."/>
    <s v=".."/>
    <s v=".."/>
    <s v=".."/>
    <s v=".."/>
    <s v=".."/>
    <x v="22"/>
    <x v="273"/>
    <x v="3"/>
    <x v="0"/>
  </r>
  <r>
    <x v="11"/>
    <s v="VUT"/>
    <x v="25"/>
    <s v="IT.NET.BBND"/>
    <x v="3"/>
    <s v=".."/>
    <s v=".."/>
    <s v=".."/>
    <s v=".."/>
    <s v=".."/>
    <s v=".."/>
    <n v="15"/>
    <n v="23"/>
    <n v="59"/>
    <n v="95"/>
    <n v="130"/>
    <n v="200"/>
    <n v="500"/>
    <n v="500"/>
    <n v="337"/>
    <x v="375"/>
    <x v="274"/>
    <x v="208"/>
    <x v="0"/>
  </r>
  <r>
    <x v="11"/>
    <s v="VUT"/>
    <x v="26"/>
    <s v="IT.NET.BBND.P2"/>
    <x v="3"/>
    <s v=".."/>
    <s v=".."/>
    <s v=".."/>
    <s v=".."/>
    <s v=".."/>
    <s v=".."/>
    <n v="7.5395070167678596E-3"/>
    <n v="1.12670536654665E-2"/>
    <n v="2.8179104477611901E-2"/>
    <n v="4.4257269838903497E-2"/>
    <n v="5.9090640497088599E-2"/>
    <s v=".."/>
    <n v="0.216606810984565"/>
    <s v=".."/>
    <n v="0.139384063066119"/>
    <x v="376"/>
    <x v="275"/>
    <x v="209"/>
    <x v="0"/>
  </r>
  <r>
    <x v="11"/>
    <s v="VUT"/>
    <x v="27"/>
    <s v="IT.MLT.MAIN.P2"/>
    <x v="244"/>
    <n v="2.7427944504125601"/>
    <n v="2.9032873973741302"/>
    <n v="3.0328763799587501"/>
    <n v="3.5880642825492499"/>
    <n v="3.5723908392107102"/>
    <n v="3.40861046661511"/>
    <n v="3.2872250593107899"/>
    <n v="3.3110441619516502"/>
    <n v="3.3260895522388099"/>
    <n v="3.4939949872818601"/>
    <n v="4.0090726860332504"/>
    <n v="4.6140604619384398"/>
    <n v="3.12736913699514"/>
    <n v="3.0093229340792802"/>
    <n v="2.4290878409119099"/>
    <x v="377"/>
    <x v="276"/>
    <x v="210"/>
    <x v="0"/>
  </r>
  <r>
    <x v="11"/>
    <s v="VUT"/>
    <x v="28"/>
    <s v="IT.MLT.MAIN"/>
    <x v="245"/>
    <n v="4800"/>
    <n v="5170"/>
    <n v="5500"/>
    <n v="6640"/>
    <n v="6762"/>
    <n v="6611"/>
    <n v="6540"/>
    <n v="6759"/>
    <n v="6964"/>
    <n v="7500"/>
    <n v="8820"/>
    <n v="10400"/>
    <n v="7219"/>
    <n v="7111"/>
    <n v="5873"/>
    <x v="378"/>
    <x v="277"/>
    <x v="211"/>
    <x v="0"/>
  </r>
  <r>
    <x v="11"/>
    <s v="VUT"/>
    <x v="29"/>
    <s v="SI.DST.04TH.20"/>
    <x v="3"/>
    <s v=".."/>
    <s v=".."/>
    <s v=".."/>
    <s v=".."/>
    <s v=".."/>
    <s v=".."/>
    <s v=".."/>
    <s v=".."/>
    <s v=".."/>
    <s v=".."/>
    <s v=".."/>
    <s v=".."/>
    <s v=".."/>
    <n v="22.16"/>
    <s v=".."/>
    <x v="22"/>
    <x v="3"/>
    <x v="3"/>
    <x v="0"/>
  </r>
  <r>
    <x v="11"/>
    <s v="VUT"/>
    <x v="30"/>
    <s v="SI.DST.10TH.10"/>
    <x v="3"/>
    <s v=".."/>
    <s v=".."/>
    <s v=".."/>
    <s v=".."/>
    <s v=".."/>
    <s v=".."/>
    <s v=".."/>
    <s v=".."/>
    <s v=".."/>
    <s v=".."/>
    <s v=".."/>
    <s v=".."/>
    <s v=".."/>
    <n v="28.92"/>
    <s v=".."/>
    <x v="22"/>
    <x v="3"/>
    <x v="3"/>
    <x v="0"/>
  </r>
  <r>
    <x v="11"/>
    <s v="VUT"/>
    <x v="31"/>
    <s v="SI.DST.05TH.20"/>
    <x v="3"/>
    <s v=".."/>
    <s v=".."/>
    <s v=".."/>
    <s v=".."/>
    <s v=".."/>
    <s v=".."/>
    <s v=".."/>
    <s v=".."/>
    <s v=".."/>
    <s v=".."/>
    <s v=".."/>
    <s v=".."/>
    <s v=".."/>
    <n v="44.17"/>
    <s v=".."/>
    <x v="22"/>
    <x v="3"/>
    <x v="3"/>
    <x v="0"/>
  </r>
  <r>
    <x v="11"/>
    <s v="VUT"/>
    <x v="32"/>
    <s v="SI.DST.FRST.10"/>
    <x v="3"/>
    <s v=".."/>
    <s v=".."/>
    <s v=".."/>
    <s v=".."/>
    <s v=".."/>
    <s v=".."/>
    <s v=".."/>
    <s v=".."/>
    <s v=".."/>
    <s v=".."/>
    <s v=".."/>
    <s v=".."/>
    <s v=".."/>
    <n v="2.69"/>
    <s v=".."/>
    <x v="22"/>
    <x v="3"/>
    <x v="3"/>
    <x v="0"/>
  </r>
  <r>
    <x v="11"/>
    <s v="VUT"/>
    <x v="33"/>
    <s v="SI.DST.02ND.20"/>
    <x v="3"/>
    <s v=".."/>
    <s v=".."/>
    <s v=".."/>
    <s v=".."/>
    <s v=".."/>
    <s v=".."/>
    <s v=".."/>
    <s v=".."/>
    <s v=".."/>
    <s v=".."/>
    <s v=".."/>
    <s v=".."/>
    <s v=".."/>
    <n v="11.29"/>
    <s v=".."/>
    <x v="22"/>
    <x v="3"/>
    <x v="3"/>
    <x v="0"/>
  </r>
  <r>
    <x v="11"/>
    <s v="VUT"/>
    <x v="34"/>
    <s v="SI.DST.03RD.20"/>
    <x v="3"/>
    <s v=".."/>
    <s v=".."/>
    <s v=".."/>
    <s v=".."/>
    <s v=".."/>
    <s v=".."/>
    <s v=".."/>
    <s v=".."/>
    <s v=".."/>
    <s v=".."/>
    <s v=".."/>
    <s v=".."/>
    <s v=".."/>
    <n v="15.7"/>
    <s v=".."/>
    <x v="22"/>
    <x v="3"/>
    <x v="3"/>
    <x v="0"/>
  </r>
  <r>
    <x v="11"/>
    <s v="VUT"/>
    <x v="35"/>
    <s v="IE.PPI.TELE.CD"/>
    <x v="3"/>
    <s v=".."/>
    <s v=".."/>
    <n v="6000000"/>
    <s v=".."/>
    <s v=".."/>
    <n v="6000000"/>
    <n v="0"/>
    <n v="0"/>
    <n v="0"/>
    <n v="0"/>
    <n v="0"/>
    <n v="35000000"/>
    <n v="0"/>
    <n v="0"/>
    <n v="0"/>
    <x v="218"/>
    <x v="18"/>
    <x v="3"/>
    <x v="0"/>
  </r>
  <r>
    <x v="11"/>
    <s v="VUT"/>
    <x v="36"/>
    <s v="IT.CEL.SETS"/>
    <x v="246"/>
    <n v="207"/>
    <n v="220"/>
    <n v="300"/>
    <n v="365"/>
    <n v="350"/>
    <n v="4900"/>
    <n v="7800"/>
    <n v="10504"/>
    <n v="12692"/>
    <n v="15000"/>
    <n v="26000"/>
    <n v="36000"/>
    <n v="131682"/>
    <n v="169935"/>
    <n v="136956"/>
    <x v="379"/>
    <x v="278"/>
    <x v="212"/>
    <x v="0"/>
  </r>
  <r>
    <x v="11"/>
    <s v="VUT"/>
    <x v="37"/>
    <s v="SI.POV.2DAY"/>
    <x v="3"/>
    <s v=".."/>
    <s v=".."/>
    <s v=".."/>
    <s v=".."/>
    <s v=".."/>
    <s v=".."/>
    <s v=".."/>
    <s v=".."/>
    <s v=".."/>
    <s v=".."/>
    <s v=".."/>
    <s v=".."/>
    <s v=".."/>
    <n v="38.799999999999997"/>
    <s v=".."/>
    <x v="22"/>
    <x v="3"/>
    <x v="3"/>
    <x v="0"/>
  </r>
  <r>
    <x v="11"/>
    <s v="VUT"/>
    <x v="38"/>
    <s v="SI.POV.NAGP"/>
    <x v="3"/>
    <s v=".."/>
    <s v=".."/>
    <s v=".."/>
    <s v=".."/>
    <s v=".."/>
    <s v=".."/>
    <s v=".."/>
    <s v=".."/>
    <s v=".."/>
    <s v=".."/>
    <s v=".."/>
    <s v=".."/>
    <s v=".."/>
    <s v=".."/>
    <s v=".."/>
    <x v="22"/>
    <x v="3"/>
    <x v="3"/>
    <x v="0"/>
  </r>
  <r>
    <x v="11"/>
    <s v="VUT"/>
    <x v="39"/>
    <s v="SI.POV.RUGP"/>
    <x v="3"/>
    <s v=".."/>
    <s v=".."/>
    <s v=".."/>
    <s v=".."/>
    <s v=".."/>
    <s v=".."/>
    <s v=".."/>
    <s v=".."/>
    <s v=".."/>
    <s v=".."/>
    <s v=".."/>
    <s v=".."/>
    <s v=".."/>
    <s v=".."/>
    <s v=".."/>
    <x v="22"/>
    <x v="3"/>
    <x v="3"/>
    <x v="0"/>
  </r>
  <r>
    <x v="11"/>
    <s v="VUT"/>
    <x v="40"/>
    <s v="SP.RUR.TOTL.ZS"/>
    <x v="247"/>
    <n v="79.234000000000009"/>
    <n v="78.926999999999992"/>
    <n v="78.617999999999995"/>
    <n v="78.326999999999998"/>
    <n v="78.046999999999997"/>
    <n v="77.765000000000001"/>
    <n v="77.478999999999999"/>
    <n v="77.191000000000003"/>
    <n v="76.900999999999996"/>
    <n v="76.608000000000004"/>
    <n v="76.313000000000002"/>
    <n v="76.015000000000001"/>
    <n v="75.713999999999999"/>
    <n v="75.411000000000001"/>
    <n v="75.105999999999995"/>
    <x v="380"/>
    <x v="279"/>
    <x v="213"/>
    <x v="0"/>
  </r>
  <r>
    <x v="11"/>
    <s v="VUT"/>
    <x v="41"/>
    <s v="SP.RUR.TOTL"/>
    <x v="248"/>
    <n v="138663"/>
    <n v="140548"/>
    <n v="142571"/>
    <n v="144950"/>
    <n v="147734"/>
    <n v="150831"/>
    <n v="154155"/>
    <n v="157581"/>
    <n v="161011"/>
    <n v="164428"/>
    <n v="167855"/>
    <n v="171288"/>
    <n v="174734"/>
    <n v="178195"/>
    <n v="181663"/>
    <x v="381"/>
    <x v="280"/>
    <x v="214"/>
    <x v="0"/>
  </r>
  <r>
    <x v="11"/>
    <s v="VUT"/>
    <x v="42"/>
    <s v="SP.RUR.TOTL.ZG"/>
    <x v="249"/>
    <n v="1.4667525319388948"/>
    <n v="1.350253850398375"/>
    <n v="1.4291053799767304"/>
    <n v="1.6548734128056002"/>
    <n v="1.9024504022497013"/>
    <n v="2.0746645348794264"/>
    <n v="2.1798585006190248"/>
    <n v="2.1981022035253073"/>
    <n v="2.1533073851521802"/>
    <n v="2.1000098789687125"/>
    <n v="2.0627727062405725"/>
    <n v="2.0245838852862312"/>
    <n v="1.9918467214699378"/>
    <n v="1.961363873009887"/>
    <n v="1.927486602353254"/>
    <x v="382"/>
    <x v="281"/>
    <x v="215"/>
    <x v="0"/>
  </r>
  <r>
    <x v="11"/>
    <s v="VUT"/>
    <x v="43"/>
    <s v="SI.POV.RUHC"/>
    <x v="3"/>
    <s v=".."/>
    <s v=".."/>
    <s v=".."/>
    <s v=".."/>
    <s v=".."/>
    <s v=".."/>
    <s v=".."/>
    <s v=".."/>
    <s v=".."/>
    <s v=".."/>
    <s v=".."/>
    <s v=".."/>
    <s v=".."/>
    <s v=".."/>
    <s v=".."/>
    <x v="22"/>
    <x v="3"/>
    <x v="3"/>
    <x v="0"/>
  </r>
  <r>
    <x v="11"/>
    <s v="VUT"/>
    <x v="44"/>
    <s v="IC.ELC.TIME"/>
    <x v="3"/>
    <s v=".."/>
    <s v=".."/>
    <s v=".."/>
    <s v=".."/>
    <s v=".."/>
    <s v=".."/>
    <s v=".."/>
    <s v=".."/>
    <s v=".."/>
    <s v=".."/>
    <s v=".."/>
    <s v=".."/>
    <n v="257"/>
    <n v="257"/>
    <n v="257"/>
    <x v="383"/>
    <x v="282"/>
    <x v="216"/>
    <x v="11"/>
  </r>
  <r>
    <x v="11"/>
    <s v="VUT"/>
    <x v="45"/>
    <s v="IT.NET.SECR"/>
    <x v="3"/>
    <s v=".."/>
    <s v=".."/>
    <s v=".."/>
    <s v=".."/>
    <n v="2"/>
    <s v=".."/>
    <n v="12"/>
    <n v="21"/>
    <n v="28"/>
    <n v="18"/>
    <n v="35"/>
    <n v="37"/>
    <n v="44"/>
    <n v="51"/>
    <n v="54"/>
    <x v="384"/>
    <x v="283"/>
    <x v="217"/>
    <x v="0"/>
  </r>
  <r>
    <x v="11"/>
    <s v="VUT"/>
    <x v="46"/>
    <s v="IT.NET.SECR.P6"/>
    <x v="3"/>
    <s v=".."/>
    <s v=".."/>
    <s v=".."/>
    <s v=".."/>
    <n v="10.565910147500105"/>
    <s v=".."/>
    <n v="60.312721460774114"/>
    <n v="102.86856336703504"/>
    <n v="133.73134328358208"/>
    <n v="83.863302816409259"/>
    <n v="159.12273363763663"/>
    <n v="164.19996893514102"/>
    <n v="190.65611702819112"/>
    <n v="215.82825149492805"/>
    <n v="223.25489093585142"/>
    <x v="385"/>
    <x v="284"/>
    <x v="218"/>
    <x v="0"/>
  </r>
  <r>
    <x v="12"/>
    <s v="MYS"/>
    <x v="0"/>
    <s v="SP.POP.TOTL"/>
    <x v="250"/>
    <n v="21808125"/>
    <n v="22358128"/>
    <n v="22898579"/>
    <n v="23420751"/>
    <n v="23920963"/>
    <n v="24401977"/>
    <n v="24869423"/>
    <n v="25332026"/>
    <n v="25796124"/>
    <n v="26263048"/>
    <n v="26730607"/>
    <n v="27197419"/>
    <n v="27661017"/>
    <n v="28119500"/>
    <n v="28572970"/>
    <x v="386"/>
    <x v="285"/>
    <x v="219"/>
    <x v="0"/>
  </r>
  <r>
    <x v="12"/>
    <s v="MYS"/>
    <x v="1"/>
    <s v="SP.POP.GROW"/>
    <x v="251"/>
    <n v="2.5413795401387498"/>
    <n v="2.4907317072597199"/>
    <n v="2.3884932381244202"/>
    <n v="2.2547568032066501"/>
    <n v="2.1132763204192"/>
    <n v="1.99089661376297"/>
    <n v="1.89749032958236"/>
    <n v="1.84303881206373"/>
    <n v="1.8154803059925"/>
    <n v="1.7938684124195099"/>
    <n v="1.7646306252558801"/>
    <n v="1.73128406336112"/>
    <n v="1.6902014362811899"/>
    <n v="1.64391923889796"/>
    <n v="1.5997880191926599"/>
    <x v="387"/>
    <x v="286"/>
    <x v="220"/>
    <x v="0"/>
  </r>
  <r>
    <x v="12"/>
    <s v="MYS"/>
    <x v="2"/>
    <s v="EN.POP.DNST"/>
    <x v="252"/>
    <n v="66.376883274996189"/>
    <n v="68.050914624866834"/>
    <n v="69.695872774311368"/>
    <n v="71.285195556231926"/>
    <n v="72.807679196469337"/>
    <n v="74.271730330238924"/>
    <n v="75.694484857708105"/>
    <n v="77.102498858621217"/>
    <n v="78.515063156292797"/>
    <n v="79.936228884492465"/>
    <n v="81.359327347435709"/>
    <n v="82.780152183838069"/>
    <n v="84.191194643128895"/>
    <n v="85.58666869578451"/>
    <n v="86.966884796834577"/>
    <x v="388"/>
    <x v="287"/>
    <x v="221"/>
    <x v="0"/>
  </r>
  <r>
    <x v="12"/>
    <s v="MYS"/>
    <x v="3"/>
    <s v="SI.POV.NAHC"/>
    <x v="3"/>
    <s v=".."/>
    <s v=".."/>
    <s v=".."/>
    <s v=".."/>
    <s v=".."/>
    <n v="6"/>
    <s v=".."/>
    <n v="5.7"/>
    <s v=".."/>
    <s v=".."/>
    <n v="3.6"/>
    <s v=".."/>
    <n v="3.8"/>
    <s v=".."/>
    <s v=".."/>
    <x v="389"/>
    <x v="3"/>
    <x v="222"/>
    <x v="0"/>
  </r>
  <r>
    <x v="12"/>
    <s v="MYS"/>
    <x v="4"/>
    <s v="SI.POV.DDAY"/>
    <x v="3"/>
    <n v="0.4"/>
    <s v=".."/>
    <s v=".."/>
    <s v=".."/>
    <s v=".."/>
    <s v=".."/>
    <s v=".."/>
    <n v="4.3499999999999996"/>
    <s v=".."/>
    <s v=".."/>
    <n v="0"/>
    <s v=".."/>
    <n v="0.28000000000000003"/>
    <s v=".."/>
    <s v=".."/>
    <x v="22"/>
    <x v="3"/>
    <x v="3"/>
    <x v="0"/>
  </r>
  <r>
    <x v="12"/>
    <s v="MYS"/>
    <x v="5"/>
    <s v="SI.DST.FRST.20"/>
    <x v="3"/>
    <n v="4.37"/>
    <s v=".."/>
    <s v=".."/>
    <s v=".."/>
    <s v=".."/>
    <s v=".."/>
    <s v=".."/>
    <n v="4.68"/>
    <s v=".."/>
    <s v=".."/>
    <n v="4.6900000000000004"/>
    <s v=".."/>
    <n v="4.5599999999999996"/>
    <s v=".."/>
    <s v=".."/>
    <x v="22"/>
    <x v="3"/>
    <x v="3"/>
    <x v="0"/>
  </r>
  <r>
    <x v="12"/>
    <s v="MYS"/>
    <x v="6"/>
    <s v="EG.USE.PCAP.KG.OE"/>
    <x v="253"/>
    <n v="2063.5269652938987"/>
    <n v="1913.3463230910922"/>
    <n v="1896.8707184843217"/>
    <n v="2113.4599825599103"/>
    <n v="2153.9473557147344"/>
    <n v="2183.8734214035198"/>
    <n v="2295.6737677428223"/>
    <n v="2422.3384659403082"/>
    <n v="2580.5144989999271"/>
    <n v="2549.697849236692"/>
    <n v="2742.5002731887084"/>
    <n v="2818.8635105412027"/>
    <n v="2637.6753609601556"/>
    <n v="2690.5397677768096"/>
    <n v="2768.5606361536793"/>
    <x v="390"/>
    <x v="3"/>
    <x v="3"/>
    <x v="0"/>
  </r>
  <r>
    <x v="12"/>
    <s v="MYS"/>
    <x v="7"/>
    <s v="EG.USE.ELEC.KH.PC"/>
    <x v="254"/>
    <n v="2444.0890723067664"/>
    <n v="2497.8388172748632"/>
    <n v="2620.6866373673229"/>
    <n v="2720.4934632540176"/>
    <n v="2733.9200349082935"/>
    <n v="2798.1749183682946"/>
    <n v="2894.6791407263449"/>
    <n v="2967.7057808167415"/>
    <n v="2861.9803502262589"/>
    <n v="3058.441655363079"/>
    <n v="3271.6428773951898"/>
    <n v="3290.753435096176"/>
    <n v="3952.6384731262774"/>
    <n v="4158.5732320987217"/>
    <n v="4113.8180595156891"/>
    <x v="391"/>
    <x v="3"/>
    <x v="3"/>
    <x v="0"/>
  </r>
  <r>
    <x v="12"/>
    <s v="MYS"/>
    <x v="8"/>
    <s v="NY.GDP.MKTP.CD"/>
    <x v="255"/>
    <n v="100005323301.8667"/>
    <n v="72167753770.892792"/>
    <n v="79148947368.421051"/>
    <n v="93789736842.10527"/>
    <n v="92783947368.421051"/>
    <n v="100845263157.89474"/>
    <n v="110202368421.05264"/>
    <n v="124749736842.10527"/>
    <n v="143534102611.49692"/>
    <n v="162690965596.20523"/>
    <n v="193547824063.29996"/>
    <n v="230813597937.52625"/>
    <n v="202257586267.55566"/>
    <n v="255016919685.82162"/>
    <n v="297951960784.31372"/>
    <x v="392"/>
    <x v="288"/>
    <x v="223"/>
    <x v="0"/>
  </r>
  <r>
    <x v="12"/>
    <s v="MYS"/>
    <x v="9"/>
    <s v="NY.GDP.MKTP.KD.ZG"/>
    <x v="256"/>
    <n v="7.3227429548140606"/>
    <n v="-7.3594153675801692"/>
    <n v="6.1376098674765132"/>
    <n v="8.8588681039636157"/>
    <n v="0.51767530339068912"/>
    <n v="5.3909883266414198"/>
    <n v="5.7884992792239132"/>
    <n v="6.7834377335680358"/>
    <n v="5.3321391435585639"/>
    <n v="5.5848470688659688"/>
    <n v="6.298785927350707"/>
    <n v="4.8317698951133394"/>
    <n v="-1.5136850828296531"/>
    <n v="7.4259704961547612"/>
    <n v="5.2937846573374685"/>
    <x v="393"/>
    <x v="289"/>
    <x v="224"/>
    <x v="0"/>
  </r>
  <r>
    <x v="12"/>
    <s v="MYS"/>
    <x v="10"/>
    <s v="GC.BAL.CASH.GD.ZS"/>
    <x v="257"/>
    <n v="2.9198530846892243"/>
    <n v="-0.82190620101396683"/>
    <n v="-3.8299874320900638"/>
    <n v="-4.1241747357611231"/>
    <n v="-3.5056832653107528"/>
    <n v="-4.9014644635345448"/>
    <n v="-4.8523171485950485"/>
    <n v="-4.124046248383606"/>
    <n v="-3.7608218139806984"/>
    <n v="-2.9594968050095254"/>
    <n v="-3.174554202126731"/>
    <n v="-4.4088434620013297"/>
    <n v="-6.1333562253389848"/>
    <n v="-5.0005632757856651"/>
    <n v="-4.6168604185655227"/>
    <x v="394"/>
    <x v="3"/>
    <x v="3"/>
    <x v="0"/>
  </r>
  <r>
    <x v="12"/>
    <s v="MYS"/>
    <x v="11"/>
    <s v="IT.CEL.SETS.P2"/>
    <x v="258"/>
    <n v="9.1718569823168892"/>
    <n v="9.8411737442673495"/>
    <n v="13.0590222382483"/>
    <n v="21.8684191638432"/>
    <n v="30.8663363501955"/>
    <n v="37.081494294516702"/>
    <n v="44.691473353813798"/>
    <n v="57.602794139614502"/>
    <n v="75.628400617780898"/>
    <n v="73.930373943987306"/>
    <n v="87.070774961224302"/>
    <n v="101.504090417425"/>
    <n v="108.469408273182"/>
    <n v="119.74429756009"/>
    <n v="127.47780101149699"/>
    <x v="395"/>
    <x v="290"/>
    <x v="225"/>
    <x v="0"/>
  </r>
  <r>
    <x v="12"/>
    <s v="MYS"/>
    <x v="12"/>
    <s v="IT.NET.USER.P2"/>
    <x v="259"/>
    <n v="2.3073932340308199"/>
    <n v="6.7517704830149103"/>
    <n v="12.305502198751499"/>
    <n v="21.3847311644538"/>
    <n v="26.6959725007084"/>
    <n v="32.338204338935903"/>
    <n v="34.971152339729102"/>
    <n v="42.2522656295248"/>
    <n v="48.629170245984"/>
    <n v="51.637988986440298"/>
    <n v="55.7"/>
    <n v="55.8"/>
    <n v="55.9"/>
    <n v="56.3"/>
    <n v="61"/>
    <x v="396"/>
    <x v="291"/>
    <x v="226"/>
    <x v="0"/>
  </r>
  <r>
    <x v="12"/>
    <s v="MYS"/>
    <x v="13"/>
    <s v="EG.ELC.ACCS.ZS"/>
    <x v="3"/>
    <s v=".."/>
    <s v=".."/>
    <s v=".."/>
    <n v="96.4"/>
    <s v=".."/>
    <s v=".."/>
    <s v=".."/>
    <s v=".."/>
    <s v=".."/>
    <s v=".."/>
    <s v=".."/>
    <s v=".."/>
    <s v=".."/>
    <n v="99.3"/>
    <s v=".."/>
    <x v="142"/>
    <x v="3"/>
    <x v="3"/>
    <x v="0"/>
  </r>
  <r>
    <x v="12"/>
    <s v="MYS"/>
    <x v="14"/>
    <s v="EG.ELC.ACCS.RU.ZS"/>
    <x v="3"/>
    <s v=".."/>
    <s v=".."/>
    <s v=".."/>
    <n v="93"/>
    <s v=".."/>
    <s v=".."/>
    <s v=".."/>
    <s v=".."/>
    <s v=".."/>
    <s v=".."/>
    <s v=".."/>
    <s v=".."/>
    <s v=".."/>
    <n v="98"/>
    <s v=".."/>
    <x v="142"/>
    <x v="3"/>
    <x v="3"/>
    <x v="0"/>
  </r>
  <r>
    <x v="12"/>
    <s v="MYS"/>
    <x v="15"/>
    <s v="EG.ELC.ACCS.UR.ZS"/>
    <x v="3"/>
    <s v=".."/>
    <s v=".."/>
    <s v=".."/>
    <n v="98.485906061926201"/>
    <s v=".."/>
    <s v=".."/>
    <s v=".."/>
    <s v=".."/>
    <s v=".."/>
    <s v=".."/>
    <s v=".."/>
    <s v=".."/>
    <s v=".."/>
    <n v="99.805405105130106"/>
    <s v=".."/>
    <x v="142"/>
    <x v="3"/>
    <x v="3"/>
    <x v="0"/>
  </r>
  <r>
    <x v="12"/>
    <s v="MYS"/>
    <x v="16"/>
    <s v="NY.ADJ.NNTY.CD"/>
    <x v="260"/>
    <n v="78670540528.054092"/>
    <n v="57383468661.540001"/>
    <n v="61436829082.124001"/>
    <n v="68685935182.891602"/>
    <n v="69477320626.927399"/>
    <n v="77031985107.317307"/>
    <n v="83264763874.675003"/>
    <n v="92593502189.885696"/>
    <n v="103526841415.321"/>
    <n v="121540484472.804"/>
    <n v="148644892190.60501"/>
    <n v="170482257320.272"/>
    <n v="159424779082.83701"/>
    <n v="192849431148.05399"/>
    <n v="228081218718.45599"/>
    <x v="397"/>
    <x v="292"/>
    <x v="3"/>
    <x v="0"/>
  </r>
  <r>
    <x v="12"/>
    <s v="MYS"/>
    <x v="17"/>
    <s v="NY.ADJ.NNTY.PC.CD"/>
    <x v="261"/>
    <n v="3607.3958915795874"/>
    <n v="2566.5596270644842"/>
    <n v="2682.9974507205884"/>
    <n v="2932.6956758513679"/>
    <n v="2904.4533293633453"/>
    <n v="3156.792792129806"/>
    <n v="3348.0778333568496"/>
    <n v="3655.1952927051984"/>
    <n v="4013.2711959099361"/>
    <n v="4627.8133624400334"/>
    <n v="5560.849859885524"/>
    <n v="6268.3248480406173"/>
    <n v="5763.5183508558994"/>
    <n v="6858.2098240741825"/>
    <n v="7982.4120040183434"/>
    <x v="398"/>
    <x v="293"/>
    <x v="3"/>
    <x v="0"/>
  </r>
  <r>
    <x v="12"/>
    <s v="MYS"/>
    <x v="18"/>
    <s v="NY.ADJ.NNTY.KD.ZG"/>
    <x v="262"/>
    <n v="6.5201935835393527"/>
    <n v="-3.3574245172619328"/>
    <n v="3.0944489991496766"/>
    <n v="0.47709315045776179"/>
    <n v="1.216374930217313"/>
    <n v="8.0455196129179001"/>
    <n v="7.3807578826241382"/>
    <n v="6.7188098868922168"/>
    <n v="4.2740143563933373"/>
    <n v="10.624438367451233"/>
    <n v="9.8542558549016093"/>
    <n v="5.6156383269129009"/>
    <n v="2.3115320680953175"/>
    <n v="5.3952148606771573"/>
    <n v="7.6558932239359336"/>
    <x v="399"/>
    <x v="294"/>
    <x v="3"/>
    <x v="0"/>
  </r>
  <r>
    <x v="12"/>
    <s v="MYS"/>
    <x v="19"/>
    <s v="NY.ADJ.NNTY.KD"/>
    <x v="263"/>
    <n v="79137267690.165085"/>
    <n v="76480293662.444275"/>
    <n v="78846937344.228516"/>
    <n v="79223110681.643555"/>
    <n v="80186760738.913376"/>
    <n v="86638202301.126205"/>
    <n v="93032758246.830444"/>
    <n v="99283452405.967026"/>
    <n v="103526841415.321"/>
    <n v="114525986875.26076"/>
    <n v="125811670642.29999"/>
    <n v="132876799038.61841"/>
    <n v="135948288859.45464"/>
    <n v="143282991142.83624"/>
    <n v="154252583952.79337"/>
    <x v="400"/>
    <x v="295"/>
    <x v="3"/>
    <x v="0"/>
  </r>
  <r>
    <x v="12"/>
    <s v="MYS"/>
    <x v="20"/>
    <s v="NY.ADJ.NNTY.PC.KD.ZG"/>
    <x v="264"/>
    <n v="3.847220239089495"/>
    <n v="-5.7348018380838113"/>
    <n v="0.66121949368387334"/>
    <n v="-1.7630709110858049"/>
    <n v="-0.90016382855230859"/>
    <n v="5.9157164592189986"/>
    <n v="5.3624277529222582"/>
    <n v="4.7699550416419498"/>
    <n v="2.3980208344683831"/>
    <n v="8.6576748272755566"/>
    <n v="7.932737723522763"/>
    <n v="3.802868984400547"/>
    <n v="0.5967931760399523"/>
    <n v="3.6767663002487154"/>
    <n v="5.947330274398027"/>
    <x v="401"/>
    <x v="296"/>
    <x v="3"/>
    <x v="0"/>
  </r>
  <r>
    <x v="12"/>
    <s v="MYS"/>
    <x v="21"/>
    <s v="NY.ADJ.NNTY.PC.KD"/>
    <x v="265"/>
    <n v="3628.7974179423991"/>
    <n v="3420.6930769179007"/>
    <n v="3443.3113663615773"/>
    <n v="3382.6033452831448"/>
    <n v="3352.1543735055056"/>
    <n v="3550.4583215174002"/>
    <n v="3740.8490839063875"/>
    <n v="3919.2859033843965"/>
    <n v="4013.2711959099361"/>
    <n v="4360.7271659885309"/>
    <n v="4706.6522149048087"/>
    <n v="4885.6400321890251"/>
    <n v="4914.7971985070044"/>
    <n v="5095.5028056272777"/>
    <n v="5398.5491866191496"/>
    <x v="402"/>
    <x v="297"/>
    <x v="3"/>
    <x v="0"/>
  </r>
  <r>
    <x v="12"/>
    <s v="MYS"/>
    <x v="22"/>
    <s v="SE.ADT.LITR.ZS"/>
    <x v="3"/>
    <s v=".."/>
    <s v=".."/>
    <s v=".."/>
    <n v="88.687759399414105"/>
    <s v=".."/>
    <s v=".."/>
    <s v=".."/>
    <s v=".."/>
    <s v=".."/>
    <s v=".."/>
    <s v=".."/>
    <s v=".."/>
    <s v=".."/>
    <n v="93.117881774902301"/>
    <s v=".."/>
    <x v="22"/>
    <x v="3"/>
    <x v="3"/>
    <x v="0"/>
  </r>
  <r>
    <x v="12"/>
    <s v="MYS"/>
    <x v="23"/>
    <s v="SE.ADT.LITR.FE.ZS"/>
    <x v="3"/>
    <s v=".."/>
    <s v=".."/>
    <s v=".."/>
    <n v="85.354225158691406"/>
    <s v=".."/>
    <s v=".."/>
    <s v=".."/>
    <s v=".."/>
    <s v=".."/>
    <s v=".."/>
    <s v=".."/>
    <s v=".."/>
    <s v=".."/>
    <n v="90.7476806640625"/>
    <s v=".."/>
    <x v="22"/>
    <x v="3"/>
    <x v="3"/>
    <x v="0"/>
  </r>
  <r>
    <x v="12"/>
    <s v="MYS"/>
    <x v="24"/>
    <s v="SE.ADT.LITR.MA.ZS"/>
    <x v="3"/>
    <s v=".."/>
    <s v=".."/>
    <s v=".."/>
    <n v="91.969245910644503"/>
    <s v=".."/>
    <s v=".."/>
    <s v=".."/>
    <s v=".."/>
    <s v=".."/>
    <s v=".."/>
    <s v=".."/>
    <s v=".."/>
    <s v=".."/>
    <n v="95.433746337890597"/>
    <s v=".."/>
    <x v="22"/>
    <x v="3"/>
    <x v="3"/>
    <x v="0"/>
  </r>
  <r>
    <x v="12"/>
    <s v="MYS"/>
    <x v="25"/>
    <s v="IT.NET.BBND"/>
    <x v="3"/>
    <s v=".."/>
    <s v=".."/>
    <s v=".."/>
    <s v=".."/>
    <n v="4000"/>
    <n v="19302"/>
    <n v="110402"/>
    <n v="252500"/>
    <n v="483100"/>
    <n v="751000"/>
    <n v="1035200"/>
    <n v="1329300"/>
    <n v="1553600"/>
    <n v="2097800"/>
    <n v="2506700"/>
    <x v="403"/>
    <x v="298"/>
    <x v="227"/>
    <x v="0"/>
  </r>
  <r>
    <x v="12"/>
    <s v="MYS"/>
    <x v="26"/>
    <s v="IT.NET.BBND.P2"/>
    <x v="3"/>
    <s v=".."/>
    <s v=".."/>
    <s v=".."/>
    <s v=".."/>
    <n v="1.6718394773294801E-2"/>
    <n v="7.9061858264968601E-2"/>
    <n v="0.44354800801939598"/>
    <n v="0.99546270072224097"/>
    <n v="1.8693313040905599"/>
    <n v="2.8525741804128999"/>
    <n v="3.8606958598474899"/>
    <n v="4.8688120157284596"/>
    <n v="5.5904350017653597"/>
    <n v="7.4190558828766697"/>
    <n v="8.7162376619355708"/>
    <x v="404"/>
    <x v="299"/>
    <x v="228"/>
    <x v="0"/>
  </r>
  <r>
    <x v="12"/>
    <s v="MYS"/>
    <x v="27"/>
    <s v="IT.MLT.MAIN.P2"/>
    <x v="266"/>
    <n v="19.366568627158699"/>
    <n v="19.611437358446501"/>
    <n v="19.351806914450901"/>
    <n v="19.7602544854347"/>
    <n v="19.684087540524299"/>
    <n v="19.1281322711197"/>
    <n v="18.366576466813601"/>
    <n v="17.529073128818901"/>
    <n v="16.892652866298999"/>
    <n v="16.492892608216799"/>
    <n v="16.222978159135"/>
    <n v="16.533376543292199"/>
    <n v="16.279047340362101"/>
    <n v="16.3029668266207"/>
    <n v="15.726920381844"/>
    <x v="405"/>
    <x v="300"/>
    <x v="229"/>
    <x v="0"/>
  </r>
  <r>
    <x v="12"/>
    <s v="MYS"/>
    <x v="28"/>
    <s v="IT.MLT.MAIN"/>
    <x v="267"/>
    <n v="4223042"/>
    <n v="4384148"/>
    <n v="4430799"/>
    <n v="4628000"/>
    <n v="4709564"/>
    <n v="4669903"/>
    <n v="4571561"/>
    <n v="4446265"/>
    <n v="4365647"/>
    <n v="4342100"/>
    <n v="4350000"/>
    <n v="4514000"/>
    <n v="4524000"/>
    <n v="4609800"/>
    <n v="4522900"/>
    <x v="406"/>
    <x v="301"/>
    <x v="230"/>
    <x v="0"/>
  </r>
  <r>
    <x v="12"/>
    <s v="MYS"/>
    <x v="29"/>
    <s v="SI.DST.04TH.20"/>
    <x v="3"/>
    <n v="20.309999999999999"/>
    <s v=".."/>
    <s v=".."/>
    <s v=".."/>
    <s v=".."/>
    <s v=".."/>
    <s v=".."/>
    <n v="21.56"/>
    <s v=".."/>
    <s v=".."/>
    <n v="21.49"/>
    <s v=".."/>
    <n v="21.75"/>
    <s v=".."/>
    <s v=".."/>
    <x v="22"/>
    <x v="3"/>
    <x v="3"/>
    <x v="0"/>
  </r>
  <r>
    <x v="12"/>
    <s v="MYS"/>
    <x v="30"/>
    <s v="SI.DST.10TH.10"/>
    <x v="3"/>
    <n v="38.42"/>
    <s v=".."/>
    <s v=".."/>
    <s v=".."/>
    <s v=".."/>
    <s v=".."/>
    <s v=".."/>
    <n v="34.659999999999997"/>
    <s v=".."/>
    <s v=".."/>
    <n v="34.76"/>
    <s v=".."/>
    <n v="34.590000000000003"/>
    <s v=".."/>
    <s v=".."/>
    <x v="22"/>
    <x v="3"/>
    <x v="3"/>
    <x v="0"/>
  </r>
  <r>
    <x v="12"/>
    <s v="MYS"/>
    <x v="31"/>
    <s v="SI.DST.05TH.20"/>
    <x v="3"/>
    <n v="54.34"/>
    <s v=".."/>
    <s v=".."/>
    <s v=".."/>
    <s v=".."/>
    <s v=".."/>
    <s v=".."/>
    <n v="51.36"/>
    <s v=".."/>
    <s v=".."/>
    <n v="51.4"/>
    <s v=".."/>
    <n v="51.38"/>
    <s v=".."/>
    <s v=".."/>
    <x v="22"/>
    <x v="3"/>
    <x v="3"/>
    <x v="0"/>
  </r>
  <r>
    <x v="12"/>
    <s v="MYS"/>
    <x v="32"/>
    <s v="SI.DST.FRST.10"/>
    <x v="3"/>
    <n v="1.74"/>
    <s v=".."/>
    <s v=".."/>
    <s v=".."/>
    <s v=".."/>
    <s v=".."/>
    <s v=".."/>
    <n v="1.79"/>
    <s v=".."/>
    <s v=".."/>
    <n v="1.87"/>
    <s v=".."/>
    <n v="1.75"/>
    <s v=".."/>
    <s v=".."/>
    <x v="22"/>
    <x v="3"/>
    <x v="3"/>
    <x v="0"/>
  </r>
  <r>
    <x v="12"/>
    <s v="MYS"/>
    <x v="33"/>
    <s v="SI.DST.02ND.20"/>
    <x v="3"/>
    <n v="8.14"/>
    <s v=".."/>
    <s v=".."/>
    <s v=".."/>
    <s v=".."/>
    <s v=".."/>
    <s v=".."/>
    <n v="8.76"/>
    <s v=".."/>
    <s v=".."/>
    <n v="8.7200000000000006"/>
    <s v=".."/>
    <n v="8.64"/>
    <s v=".."/>
    <s v=".."/>
    <x v="22"/>
    <x v="3"/>
    <x v="3"/>
    <x v="0"/>
  </r>
  <r>
    <x v="12"/>
    <s v="MYS"/>
    <x v="34"/>
    <s v="SI.DST.03RD.20"/>
    <x v="3"/>
    <n v="12.84"/>
    <s v=".."/>
    <s v=".."/>
    <s v=".."/>
    <s v=".."/>
    <s v=".."/>
    <s v=".."/>
    <n v="13.64"/>
    <s v=".."/>
    <s v=".."/>
    <n v="13.71"/>
    <s v=".."/>
    <n v="13.67"/>
    <s v=".."/>
    <s v=".."/>
    <x v="22"/>
    <x v="3"/>
    <x v="3"/>
    <x v="0"/>
  </r>
  <r>
    <x v="12"/>
    <s v="MYS"/>
    <x v="35"/>
    <s v="IE.PPI.TELE.CD"/>
    <x v="268"/>
    <n v="672800000"/>
    <n v="174500000"/>
    <n v="296100000"/>
    <n v="276400000"/>
    <n v="418500000"/>
    <n v="475200000"/>
    <n v="438200000"/>
    <n v="1203600000"/>
    <n v="483000000"/>
    <n v="487000000"/>
    <n v="595000000"/>
    <n v="882440000"/>
    <n v="778160000"/>
    <n v="1013530000"/>
    <n v="1033740000"/>
    <x v="407"/>
    <x v="302"/>
    <x v="3"/>
    <x v="0"/>
  </r>
  <r>
    <x v="12"/>
    <s v="MYS"/>
    <x v="36"/>
    <s v="IT.CEL.SETS"/>
    <x v="269"/>
    <n v="2000000"/>
    <n v="2200000"/>
    <n v="2990000"/>
    <n v="5121748"/>
    <n v="7385000"/>
    <n v="9053000"/>
    <n v="11124000"/>
    <n v="14611000"/>
    <n v="19545000"/>
    <n v="19463722"/>
    <n v="23347000"/>
    <n v="27713000"/>
    <n v="30144000"/>
    <n v="33858700"/>
    <n v="36661300"/>
    <x v="408"/>
    <x v="303"/>
    <x v="231"/>
    <x v="0"/>
  </r>
  <r>
    <x v="12"/>
    <s v="MYS"/>
    <x v="37"/>
    <s v="SI.POV.2DAY"/>
    <x v="3"/>
    <n v="6.62"/>
    <s v=".."/>
    <s v=".."/>
    <s v=".."/>
    <s v=".."/>
    <s v=".."/>
    <s v=".."/>
    <n v="15.38"/>
    <s v=".."/>
    <s v=".."/>
    <n v="2.71"/>
    <s v=".."/>
    <n v="2.71"/>
    <s v=".."/>
    <s v=".."/>
    <x v="22"/>
    <x v="3"/>
    <x v="3"/>
    <x v="0"/>
  </r>
  <r>
    <x v="12"/>
    <s v="MYS"/>
    <x v="38"/>
    <s v="SI.POV.NAGP"/>
    <x v="3"/>
    <s v=".."/>
    <s v=".."/>
    <s v=".."/>
    <s v=".."/>
    <s v=".."/>
    <s v=".."/>
    <s v=".."/>
    <n v="1.4"/>
    <s v=".."/>
    <s v=".."/>
    <n v="0.8"/>
    <s v=".."/>
    <n v="0.8"/>
    <s v=".."/>
    <s v=".."/>
    <x v="22"/>
    <x v="3"/>
    <x v="3"/>
    <x v="0"/>
  </r>
  <r>
    <x v="12"/>
    <s v="MYS"/>
    <x v="39"/>
    <s v="SI.POV.RUGP"/>
    <x v="3"/>
    <s v=".."/>
    <s v=".."/>
    <s v=".."/>
    <s v=".."/>
    <s v=".."/>
    <s v=".."/>
    <s v=".."/>
    <n v="2.9"/>
    <s v=".."/>
    <s v=".."/>
    <n v="1.6"/>
    <s v=".."/>
    <n v="1.8"/>
    <s v=".."/>
    <s v=".."/>
    <x v="22"/>
    <x v="3"/>
    <x v="3"/>
    <x v="0"/>
  </r>
  <r>
    <x v="12"/>
    <s v="MYS"/>
    <x v="40"/>
    <s v="SP.RUR.TOTL.ZS"/>
    <x v="270"/>
    <n v="41.762999999999998"/>
    <n v="40.503999999999998"/>
    <n v="39.258000000000003"/>
    <n v="38.023000000000003"/>
    <n v="37.078000000000003"/>
    <n v="36.143999999999998"/>
    <n v="35.22"/>
    <n v="34.305999999999997"/>
    <n v="33.406000000000006"/>
    <n v="32.516999999999996"/>
    <n v="31.64"/>
    <n v="30.775000000000006"/>
    <n v="29.924999999999997"/>
    <n v="29.087999999999994"/>
    <n v="28.265000000000001"/>
    <x v="409"/>
    <x v="304"/>
    <x v="232"/>
    <x v="0"/>
  </r>
  <r>
    <x v="12"/>
    <s v="MYS"/>
    <x v="41"/>
    <s v="SP.RUR.TOTL"/>
    <x v="271"/>
    <n v="9107727"/>
    <n v="9055936"/>
    <n v="8989524"/>
    <n v="8905272"/>
    <n v="8869415"/>
    <n v="8819851"/>
    <n v="8759011"/>
    <n v="8690405"/>
    <n v="8617453"/>
    <n v="8539955"/>
    <n v="8457564"/>
    <n v="8370006"/>
    <n v="8277559"/>
    <n v="8179400"/>
    <n v="8076150"/>
    <x v="410"/>
    <x v="305"/>
    <x v="233"/>
    <x v="0"/>
  </r>
  <r>
    <x v="12"/>
    <s v="MYS"/>
    <x v="42"/>
    <s v="SP.RUR.TOTL.ZG"/>
    <x v="272"/>
    <n v="-0.44962699191708844"/>
    <n v="-0.57027198046898553"/>
    <n v="-0.73605549359851996"/>
    <n v="-0.94164384490694286"/>
    <n v="-0.40346194158544008"/>
    <n v="-0.56038650451684291"/>
    <n v="-0.69219774206802809"/>
    <n v="-0.78634555465394418"/>
    <n v="-0.84299781087249204"/>
    <n v="-0.90338269102710567"/>
    <n v="-0.96945495736527887"/>
    <n v="-1.0406587545094603"/>
    <n v="-1.1106483177178186"/>
    <n v="-1.1929319878638962"/>
    <n v="-1.270352446182015"/>
    <x v="411"/>
    <x v="306"/>
    <x v="234"/>
    <x v="0"/>
  </r>
  <r>
    <x v="12"/>
    <s v="MYS"/>
    <x v="43"/>
    <s v="SI.POV.RUHC"/>
    <x v="3"/>
    <s v=".."/>
    <s v=".."/>
    <s v=".."/>
    <s v=".."/>
    <s v=".."/>
    <n v="13.5"/>
    <s v=".."/>
    <n v="11.9"/>
    <s v=".."/>
    <s v=".."/>
    <n v="7.1"/>
    <s v=".."/>
    <n v="8.4"/>
    <s v=".."/>
    <s v=".."/>
    <x v="412"/>
    <x v="3"/>
    <x v="235"/>
    <x v="0"/>
  </r>
  <r>
    <x v="12"/>
    <s v="MYS"/>
    <x v="44"/>
    <s v="IC.ELC.TIME"/>
    <x v="3"/>
    <s v=".."/>
    <s v=".."/>
    <s v=".."/>
    <s v=".."/>
    <s v=".."/>
    <s v=".."/>
    <s v=".."/>
    <s v=".."/>
    <s v=".."/>
    <s v=".."/>
    <s v=".."/>
    <s v=".."/>
    <n v="46"/>
    <n v="46"/>
    <n v="46"/>
    <x v="67"/>
    <x v="307"/>
    <x v="236"/>
    <x v="12"/>
  </r>
  <r>
    <x v="12"/>
    <s v="MYS"/>
    <x v="45"/>
    <s v="IT.NET.SECR"/>
    <x v="3"/>
    <s v=".."/>
    <s v=".."/>
    <s v=".."/>
    <s v=".."/>
    <n v="146"/>
    <s v=".."/>
    <n v="174"/>
    <n v="284"/>
    <n v="377"/>
    <n v="446"/>
    <n v="586"/>
    <n v="738"/>
    <n v="923"/>
    <n v="1178"/>
    <n v="1571"/>
    <x v="413"/>
    <x v="308"/>
    <x v="237"/>
    <x v="0"/>
  </r>
  <r>
    <x v="12"/>
    <s v="MYS"/>
    <x v="46"/>
    <s v="IT.NET.SECR.P6"/>
    <x v="3"/>
    <s v=".."/>
    <s v=".."/>
    <s v=".."/>
    <s v=".."/>
    <n v="6.1034332104439102"/>
    <s v=".."/>
    <n v="6.9965435064577095"/>
    <n v="11.211104867806467"/>
    <n v="14.614598689322474"/>
    <n v="16.982034986952009"/>
    <n v="21.922435206952091"/>
    <n v="27.134927766491373"/>
    <n v="33.36825974258285"/>
    <n v="41.892636782304095"/>
    <n v="54.982033719280842"/>
    <x v="414"/>
    <x v="309"/>
    <x v="238"/>
    <x v="0"/>
  </r>
  <r>
    <x v="13"/>
    <s v="MMR"/>
    <x v="0"/>
    <s v="SP.POP.TOTL"/>
    <x v="273"/>
    <n v="45895991"/>
    <n v="46509586"/>
    <n v="47106923"/>
    <n v="47669791"/>
    <n v="48195684"/>
    <n v="48689952"/>
    <n v="49151958"/>
    <n v="49582751"/>
    <n v="49984704"/>
    <n v="50355559"/>
    <n v="50698814"/>
    <n v="51030006"/>
    <n v="51369725"/>
    <n v="51733013"/>
    <n v="52125411"/>
    <x v="415"/>
    <x v="310"/>
    <x v="239"/>
    <x v="0"/>
  </r>
  <r>
    <x v="13"/>
    <s v="MMR"/>
    <x v="1"/>
    <s v="SP.POP.GROW"/>
    <x v="274"/>
    <n v="1.3271906850864501"/>
    <n v="1.3280670680812401"/>
    <n v="1.2761533474276501"/>
    <n v="1.18779095392143"/>
    <n v="1.09715885804916"/>
    <n v="1.02032108865861"/>
    <n v="0.94439986672429699"/>
    <n v="0.87263281181922303"/>
    <n v="0.80740274742305695"/>
    <n v="0.73919815950235801"/>
    <n v="0.67934975984966905"/>
    <n v="0.65112948351709399"/>
    <n v="0.66351784920211498"/>
    <n v="0.70471359057391303"/>
    <n v="0.75564379284373395"/>
    <x v="416"/>
    <x v="311"/>
    <x v="240"/>
    <x v="0"/>
  </r>
  <r>
    <x v="13"/>
    <s v="MMR"/>
    <x v="2"/>
    <s v="EN.POP.DNST"/>
    <x v="275"/>
    <n v="70.226751231753227"/>
    <n v="71.165630259815771"/>
    <n v="72.079632463200412"/>
    <n v="72.940892676806314"/>
    <n v="73.745576399302266"/>
    <n v="74.501869816690643"/>
    <n v="75.208798237292285"/>
    <n v="75.881899850019892"/>
    <n v="76.504077384596542"/>
    <n v="77.058715778842185"/>
    <n v="77.578060350104053"/>
    <n v="78.109941681590669"/>
    <n v="78.631141894994641"/>
    <n v="79.192072069313909"/>
    <n v="79.789084480093067"/>
    <x v="417"/>
    <x v="312"/>
    <x v="241"/>
    <x v="0"/>
  </r>
  <r>
    <x v="13"/>
    <s v="MMR"/>
    <x v="3"/>
    <s v="SI.POV.NAHC"/>
    <x v="3"/>
    <s v=".."/>
    <s v=".."/>
    <s v=".."/>
    <s v=".."/>
    <s v=".."/>
    <s v=".."/>
    <s v=".."/>
    <s v=".."/>
    <s v=".."/>
    <s v=".."/>
    <s v=".."/>
    <s v=".."/>
    <s v=".."/>
    <s v=".."/>
    <s v=".."/>
    <x v="22"/>
    <x v="3"/>
    <x v="3"/>
    <x v="0"/>
  </r>
  <r>
    <x v="13"/>
    <s v="MMR"/>
    <x v="4"/>
    <s v="SI.POV.DDAY"/>
    <x v="3"/>
    <s v=".."/>
    <s v=".."/>
    <s v=".."/>
    <s v=".."/>
    <s v=".."/>
    <s v=".."/>
    <s v=".."/>
    <s v=".."/>
    <s v=".."/>
    <s v=".."/>
    <s v=".."/>
    <s v=".."/>
    <s v=".."/>
    <s v=".."/>
    <s v=".."/>
    <x v="22"/>
    <x v="3"/>
    <x v="3"/>
    <x v="0"/>
  </r>
  <r>
    <x v="13"/>
    <s v="MMR"/>
    <x v="5"/>
    <s v="SI.DST.FRST.20"/>
    <x v="3"/>
    <s v=".."/>
    <s v=".."/>
    <s v=".."/>
    <s v=".."/>
    <s v=".."/>
    <s v=".."/>
    <s v=".."/>
    <s v=".."/>
    <s v=".."/>
    <s v=".."/>
    <s v=".."/>
    <s v=".."/>
    <s v=".."/>
    <s v=".."/>
    <s v=".."/>
    <x v="22"/>
    <x v="3"/>
    <x v="3"/>
    <x v="0"/>
  </r>
  <r>
    <x v="13"/>
    <s v="MMR"/>
    <x v="6"/>
    <s v="EG.USE.PCAP.KG.OE"/>
    <x v="276"/>
    <n v="263.20255292014502"/>
    <n v="266.77569221966417"/>
    <n v="264.30987649097779"/>
    <n v="269.38716807044528"/>
    <n v="260.35534634180107"/>
    <n v="266.38584486589758"/>
    <n v="286.18011514414138"/>
    <n v="297.64308559644059"/>
    <n v="296.37860814380338"/>
    <n v="298.11542753402858"/>
    <n v="307.44306957555261"/>
    <n v="294.58152523046931"/>
    <n v="277.42180827325825"/>
    <n v="270.86529833474032"/>
    <n v="273.92008477400782"/>
    <x v="418"/>
    <x v="3"/>
    <x v="3"/>
    <x v="0"/>
  </r>
  <r>
    <x v="13"/>
    <s v="MMR"/>
    <x v="7"/>
    <s v="EG.USE.ELEC.KH.PC"/>
    <x v="277"/>
    <n v="63.251711897886679"/>
    <n v="63.62129303838568"/>
    <n v="66.763010608865287"/>
    <n v="73.757403299712394"/>
    <n v="66.997700457991215"/>
    <n v="71.554804572409523"/>
    <n v="78.308172382471511"/>
    <n v="78.858069008716356"/>
    <n v="73.302424677757415"/>
    <n v="86.484989671150316"/>
    <n v="87.55628879208102"/>
    <n v="92.12227017962725"/>
    <n v="97.197327803487369"/>
    <n v="121.5858044069461"/>
    <n v="151.02039195431956"/>
    <x v="419"/>
    <x v="3"/>
    <x v="3"/>
    <x v="0"/>
  </r>
  <r>
    <x v="13"/>
    <s v="MMR"/>
    <x v="8"/>
    <s v="NY.GDP.MKTP.CD"/>
    <x v="3"/>
    <s v=".."/>
    <s v=".."/>
    <s v=".."/>
    <s v=".."/>
    <s v=".."/>
    <s v=".."/>
    <s v=".."/>
    <s v=".."/>
    <s v=".."/>
    <s v=".."/>
    <s v=".."/>
    <s v=".."/>
    <s v=".."/>
    <s v=".."/>
    <s v=".."/>
    <x v="420"/>
    <x v="313"/>
    <x v="242"/>
    <x v="0"/>
  </r>
  <r>
    <x v="13"/>
    <s v="MMR"/>
    <x v="9"/>
    <s v="NY.GDP.MKTP.KD.ZG"/>
    <x v="278"/>
    <n v="5.6515829632465113"/>
    <n v="5.8662131529997765"/>
    <n v="10.945129981907158"/>
    <n v="13.745930556268021"/>
    <n v="11.344034498017706"/>
    <n v="12.025518644654738"/>
    <n v="13.843995054766651"/>
    <n v="13.641906068977775"/>
    <s v=".."/>
    <s v=".."/>
    <s v=".."/>
    <s v=".."/>
    <s v=".."/>
    <s v=".."/>
    <s v=".."/>
    <x v="22"/>
    <x v="314"/>
    <x v="243"/>
    <x v="0"/>
  </r>
  <r>
    <x v="13"/>
    <s v="MMR"/>
    <x v="10"/>
    <s v="GC.BAL.CASH.GD.ZS"/>
    <x v="3"/>
    <s v=".."/>
    <s v=".."/>
    <s v=".."/>
    <s v=".."/>
    <s v=".."/>
    <s v=".."/>
    <n v="-2.6716892482404204"/>
    <n v="-1.9740874722117556"/>
    <s v=".."/>
    <s v=".."/>
    <s v=".."/>
    <s v=".."/>
    <s v=".."/>
    <s v=".."/>
    <s v=".."/>
    <x v="22"/>
    <x v="3"/>
    <x v="3"/>
    <x v="0"/>
  </r>
  <r>
    <x v="13"/>
    <s v="MMR"/>
    <x v="11"/>
    <s v="IT.CEL.SETS.P2"/>
    <x v="279"/>
    <n v="1.81980053126089E-2"/>
    <n v="1.7996160875365701E-2"/>
    <n v="2.37639025298155E-2"/>
    <n v="2.7649474748725599E-2"/>
    <n v="4.6367459962482697E-2"/>
    <n v="9.7403006696147099E-2"/>
    <n v="0.13416865898226699"/>
    <n v="0.185366790436339"/>
    <n v="0.25647147068752302"/>
    <n v="0.42418555063389002"/>
    <n v="0.48720454810022801"/>
    <n v="0.71791900335048897"/>
    <n v="0.97400121729537303"/>
    <n v="1.1438203727541101"/>
    <n v="2.37555085873342"/>
    <x v="421"/>
    <x v="315"/>
    <x v="244"/>
    <x v="0"/>
  </r>
  <r>
    <x v="13"/>
    <s v="MMR"/>
    <x v="12"/>
    <s v="IT.NET.USER.P2"/>
    <x v="3"/>
    <s v=".."/>
    <s v=".."/>
    <n v="1.5170935262151601E-4"/>
    <s v=".."/>
    <n v="2.8927738084856102E-4"/>
    <n v="4.2649350636188998E-4"/>
    <n v="2.4064149140846501E-2"/>
    <n v="2.4337392002823002E-2"/>
    <n v="6.5238855501147594E-2"/>
    <n v="0.18204833106115001"/>
    <n v="0.21712844506995799"/>
    <n v="0.22"/>
    <n v="0.22"/>
    <n v="0.25"/>
    <n v="0.98"/>
    <x v="422"/>
    <x v="316"/>
    <x v="245"/>
    <x v="0"/>
  </r>
  <r>
    <x v="13"/>
    <s v="MMR"/>
    <x v="13"/>
    <s v="EG.ELC.ACCS.ZS"/>
    <x v="3"/>
    <s v=".."/>
    <s v=".."/>
    <s v=".."/>
    <n v="47"/>
    <s v=".."/>
    <s v=".."/>
    <s v=".."/>
    <s v=".."/>
    <s v=".."/>
    <s v=".."/>
    <s v=".."/>
    <s v=".."/>
    <s v=".."/>
    <n v="48.8"/>
    <s v=".."/>
    <x v="423"/>
    <x v="3"/>
    <x v="3"/>
    <x v="0"/>
  </r>
  <r>
    <x v="13"/>
    <s v="MMR"/>
    <x v="14"/>
    <s v="EG.ELC.ACCS.RU.ZS"/>
    <x v="3"/>
    <s v=".."/>
    <s v=".."/>
    <s v=".."/>
    <n v="23.68065"/>
    <s v=".."/>
    <s v=".."/>
    <s v=".."/>
    <s v=".."/>
    <s v=".."/>
    <s v=".."/>
    <s v=".."/>
    <s v=".."/>
    <s v=".."/>
    <n v="28.4"/>
    <s v=".."/>
    <x v="424"/>
    <x v="3"/>
    <x v="3"/>
    <x v="0"/>
  </r>
  <r>
    <x v="13"/>
    <s v="MMR"/>
    <x v="15"/>
    <s v="EG.ELC.ACCS.UR.ZS"/>
    <x v="3"/>
    <s v=".."/>
    <s v=".."/>
    <s v=".."/>
    <n v="100"/>
    <s v=".."/>
    <s v=".."/>
    <s v=".."/>
    <s v=".."/>
    <s v=".."/>
    <s v=".."/>
    <s v=".."/>
    <s v=".."/>
    <s v=".."/>
    <n v="91.985076208583905"/>
    <s v=".."/>
    <x v="425"/>
    <x v="3"/>
    <x v="3"/>
    <x v="0"/>
  </r>
  <r>
    <x v="13"/>
    <s v="MMR"/>
    <x v="16"/>
    <s v="NY.ADJ.NNTY.CD"/>
    <x v="3"/>
    <s v=".."/>
    <s v=".."/>
    <s v=".."/>
    <s v=".."/>
    <s v=".."/>
    <s v=".."/>
    <s v=".."/>
    <s v=".."/>
    <s v=".."/>
    <s v=".."/>
    <s v=".."/>
    <s v=".."/>
    <s v=".."/>
    <s v=".."/>
    <s v=".."/>
    <x v="426"/>
    <x v="3"/>
    <x v="3"/>
    <x v="0"/>
  </r>
  <r>
    <x v="13"/>
    <s v="MMR"/>
    <x v="17"/>
    <s v="NY.ADJ.NNTY.PC.CD"/>
    <x v="3"/>
    <s v=".."/>
    <s v=".."/>
    <s v=".."/>
    <s v=".."/>
    <s v=".."/>
    <s v=".."/>
    <s v=".."/>
    <s v=".."/>
    <s v=".."/>
    <s v=".."/>
    <s v=".."/>
    <s v=".."/>
    <s v=".."/>
    <s v=".."/>
    <s v=".."/>
    <x v="427"/>
    <x v="3"/>
    <x v="3"/>
    <x v="0"/>
  </r>
  <r>
    <x v="13"/>
    <s v="MMR"/>
    <x v="18"/>
    <s v="NY.ADJ.NNTY.KD.ZG"/>
    <x v="3"/>
    <s v=".."/>
    <s v=".."/>
    <s v=".."/>
    <s v=".."/>
    <s v=".."/>
    <s v=".."/>
    <s v=".."/>
    <s v=".."/>
    <s v=".."/>
    <s v=".."/>
    <s v=".."/>
    <s v=".."/>
    <s v=".."/>
    <s v=".."/>
    <s v=".."/>
    <x v="22"/>
    <x v="3"/>
    <x v="3"/>
    <x v="0"/>
  </r>
  <r>
    <x v="13"/>
    <s v="MMR"/>
    <x v="19"/>
    <s v="NY.ADJ.NNTY.KD"/>
    <x v="3"/>
    <s v=".."/>
    <s v=".."/>
    <s v=".."/>
    <s v=".."/>
    <s v=".."/>
    <s v=".."/>
    <s v=".."/>
    <s v=".."/>
    <s v=".."/>
    <s v=".."/>
    <s v=".."/>
    <s v=".."/>
    <s v=".."/>
    <s v=".."/>
    <s v=".."/>
    <x v="22"/>
    <x v="3"/>
    <x v="3"/>
    <x v="0"/>
  </r>
  <r>
    <x v="13"/>
    <s v="MMR"/>
    <x v="20"/>
    <s v="NY.ADJ.NNTY.PC.KD.ZG"/>
    <x v="3"/>
    <s v=".."/>
    <s v=".."/>
    <s v=".."/>
    <s v=".."/>
    <s v=".."/>
    <s v=".."/>
    <s v=".."/>
    <s v=".."/>
    <s v=".."/>
    <s v=".."/>
    <s v=".."/>
    <s v=".."/>
    <s v=".."/>
    <s v=".."/>
    <s v=".."/>
    <x v="22"/>
    <x v="3"/>
    <x v="3"/>
    <x v="0"/>
  </r>
  <r>
    <x v="13"/>
    <s v="MMR"/>
    <x v="21"/>
    <s v="NY.ADJ.NNTY.PC.KD"/>
    <x v="3"/>
    <s v=".."/>
    <s v=".."/>
    <s v=".."/>
    <s v=".."/>
    <s v=".."/>
    <s v=".."/>
    <s v=".."/>
    <s v=".."/>
    <s v=".."/>
    <s v=".."/>
    <s v=".."/>
    <s v=".."/>
    <s v=".."/>
    <s v=".."/>
    <s v=".."/>
    <x v="22"/>
    <x v="3"/>
    <x v="3"/>
    <x v="0"/>
  </r>
  <r>
    <x v="13"/>
    <s v="MMR"/>
    <x v="22"/>
    <s v="SE.ADT.LITR.ZS"/>
    <x v="3"/>
    <s v=".."/>
    <s v=".."/>
    <s v=".."/>
    <n v="89.941764831542997"/>
    <s v=".."/>
    <s v=".."/>
    <s v=".."/>
    <s v=".."/>
    <s v=".."/>
    <s v=".."/>
    <s v=".."/>
    <s v=".."/>
    <s v=".."/>
    <s v=".."/>
    <s v=".."/>
    <x v="22"/>
    <x v="317"/>
    <x v="3"/>
    <x v="0"/>
  </r>
  <r>
    <x v="13"/>
    <s v="MMR"/>
    <x v="23"/>
    <s v="SE.ADT.LITR.FE.ZS"/>
    <x v="3"/>
    <s v=".."/>
    <s v=".."/>
    <s v=".."/>
    <n v="86.415184020996094"/>
    <s v=".."/>
    <s v=".."/>
    <s v=".."/>
    <s v=".."/>
    <s v=".."/>
    <s v=".."/>
    <s v=".."/>
    <s v=".."/>
    <s v=".."/>
    <s v=".."/>
    <s v=".."/>
    <x v="22"/>
    <x v="318"/>
    <x v="3"/>
    <x v="0"/>
  </r>
  <r>
    <x v="13"/>
    <s v="MMR"/>
    <x v="24"/>
    <s v="SE.ADT.LITR.MA.ZS"/>
    <x v="3"/>
    <s v=".."/>
    <s v=".."/>
    <s v=".."/>
    <n v="93.924263000488295"/>
    <s v=".."/>
    <s v=".."/>
    <s v=".."/>
    <s v=".."/>
    <s v=".."/>
    <s v=".."/>
    <s v=".."/>
    <s v=".."/>
    <s v=".."/>
    <s v=".."/>
    <s v=".."/>
    <x v="22"/>
    <x v="319"/>
    <x v="3"/>
    <x v="0"/>
  </r>
  <r>
    <x v="13"/>
    <s v="MMR"/>
    <x v="25"/>
    <s v="IT.NET.BBND"/>
    <x v="3"/>
    <s v=".."/>
    <s v=".."/>
    <s v=".."/>
    <s v=".."/>
    <s v=".."/>
    <s v=".."/>
    <s v=".."/>
    <s v=".."/>
    <n v="243"/>
    <n v="3961"/>
    <n v="6466"/>
    <n v="9995"/>
    <n v="23240"/>
    <n v="22950"/>
    <n v="21898"/>
    <x v="428"/>
    <x v="320"/>
    <x v="246"/>
    <x v="0"/>
  </r>
  <r>
    <x v="13"/>
    <s v="MMR"/>
    <x v="26"/>
    <s v="IT.NET.BBND.P2"/>
    <x v="3"/>
    <s v=".."/>
    <s v=".."/>
    <s v=".."/>
    <s v=".."/>
    <s v=".."/>
    <s v=".."/>
    <s v=".."/>
    <s v=".."/>
    <n v="4.8424683276665199E-4"/>
    <n v="7.8435534841832903E-3"/>
    <n v="1.27210946814787E-2"/>
    <n v="1.9531395795421E-2"/>
    <n v="4.5090762621775603E-2"/>
    <n v="4.4193059856408999E-2"/>
    <n v="4.1829380786675398E-2"/>
    <x v="22"/>
    <x v="321"/>
    <x v="3"/>
    <x v="0"/>
  </r>
  <r>
    <x v="13"/>
    <s v="MMR"/>
    <x v="27"/>
    <s v="IT.MLT.MAIN.P2"/>
    <x v="280"/>
    <n v="0.45755597059903502"/>
    <n v="0.484603054478496"/>
    <n v="0.51972817050083597"/>
    <n v="0.56003962602934798"/>
    <n v="0.60382209318352098"/>
    <n v="0.69490027600360504"/>
    <n v="0.73214371007031598"/>
    <n v="0.85186879266514404"/>
    <n v="1.00422430632139"/>
    <n v="1.1312716992273499"/>
    <n v="0.91304250397888298"/>
    <n v="0.98574436738580895"/>
    <n v="0.86197279071270005"/>
    <n v="0.94993704270172197"/>
    <n v="1.00068264525581"/>
    <x v="429"/>
    <x v="322"/>
    <x v="247"/>
    <x v="0"/>
  </r>
  <r>
    <x v="13"/>
    <s v="MMR"/>
    <x v="28"/>
    <s v="IT.MLT.MAIN"/>
    <x v="281"/>
    <n v="213516"/>
    <n v="229320"/>
    <n v="249083"/>
    <n v="271356"/>
    <n v="295234"/>
    <n v="342317"/>
    <n v="362976"/>
    <n v="424871"/>
    <n v="503930"/>
    <n v="571293"/>
    <n v="464090"/>
    <n v="504445"/>
    <n v="444265"/>
    <n v="493314"/>
    <n v="523865"/>
    <x v="430"/>
    <x v="323"/>
    <x v="248"/>
    <x v="0"/>
  </r>
  <r>
    <x v="13"/>
    <s v="MMR"/>
    <x v="29"/>
    <s v="SI.DST.04TH.20"/>
    <x v="3"/>
    <s v=".."/>
    <s v=".."/>
    <s v=".."/>
    <s v=".."/>
    <s v=".."/>
    <s v=".."/>
    <s v=".."/>
    <s v=".."/>
    <s v=".."/>
    <s v=".."/>
    <s v=".."/>
    <s v=".."/>
    <s v=".."/>
    <s v=".."/>
    <s v=".."/>
    <x v="22"/>
    <x v="3"/>
    <x v="3"/>
    <x v="0"/>
  </r>
  <r>
    <x v="13"/>
    <s v="MMR"/>
    <x v="30"/>
    <s v="SI.DST.10TH.10"/>
    <x v="3"/>
    <s v=".."/>
    <s v=".."/>
    <s v=".."/>
    <s v=".."/>
    <s v=".."/>
    <s v=".."/>
    <s v=".."/>
    <s v=".."/>
    <s v=".."/>
    <s v=".."/>
    <s v=".."/>
    <s v=".."/>
    <s v=".."/>
    <s v=".."/>
    <s v=".."/>
    <x v="22"/>
    <x v="3"/>
    <x v="3"/>
    <x v="0"/>
  </r>
  <r>
    <x v="13"/>
    <s v="MMR"/>
    <x v="31"/>
    <s v="SI.DST.05TH.20"/>
    <x v="3"/>
    <s v=".."/>
    <s v=".."/>
    <s v=".."/>
    <s v=".."/>
    <s v=".."/>
    <s v=".."/>
    <s v=".."/>
    <s v=".."/>
    <s v=".."/>
    <s v=".."/>
    <s v=".."/>
    <s v=".."/>
    <s v=".."/>
    <s v=".."/>
    <s v=".."/>
    <x v="22"/>
    <x v="3"/>
    <x v="3"/>
    <x v="0"/>
  </r>
  <r>
    <x v="13"/>
    <s v="MMR"/>
    <x v="32"/>
    <s v="SI.DST.FRST.10"/>
    <x v="3"/>
    <s v=".."/>
    <s v=".."/>
    <s v=".."/>
    <s v=".."/>
    <s v=".."/>
    <s v=".."/>
    <s v=".."/>
    <s v=".."/>
    <s v=".."/>
    <s v=".."/>
    <s v=".."/>
    <s v=".."/>
    <s v=".."/>
    <s v=".."/>
    <s v=".."/>
    <x v="22"/>
    <x v="3"/>
    <x v="3"/>
    <x v="0"/>
  </r>
  <r>
    <x v="13"/>
    <s v="MMR"/>
    <x v="33"/>
    <s v="SI.DST.02ND.20"/>
    <x v="3"/>
    <s v=".."/>
    <s v=".."/>
    <s v=".."/>
    <s v=".."/>
    <s v=".."/>
    <s v=".."/>
    <s v=".."/>
    <s v=".."/>
    <s v=".."/>
    <s v=".."/>
    <s v=".."/>
    <s v=".."/>
    <s v=".."/>
    <s v=".."/>
    <s v=".."/>
    <x v="22"/>
    <x v="3"/>
    <x v="3"/>
    <x v="0"/>
  </r>
  <r>
    <x v="13"/>
    <s v="MMR"/>
    <x v="34"/>
    <s v="SI.DST.03RD.20"/>
    <x v="3"/>
    <s v=".."/>
    <s v=".."/>
    <s v=".."/>
    <s v=".."/>
    <s v=".."/>
    <s v=".."/>
    <s v=".."/>
    <s v=".."/>
    <s v=".."/>
    <s v=".."/>
    <s v=".."/>
    <s v=".."/>
    <s v=".."/>
    <s v=".."/>
    <s v=".."/>
    <x v="22"/>
    <x v="3"/>
    <x v="3"/>
    <x v="0"/>
  </r>
  <r>
    <x v="13"/>
    <s v="MMR"/>
    <x v="35"/>
    <s v="IE.PPI.TELE.CD"/>
    <x v="3"/>
    <s v=".."/>
    <s v=".."/>
    <s v=".."/>
    <s v=".."/>
    <s v=".."/>
    <s v=".."/>
    <s v=".."/>
    <s v=".."/>
    <s v=".."/>
    <s v=".."/>
    <s v=".."/>
    <s v=".."/>
    <s v=".."/>
    <s v=".."/>
    <s v=".."/>
    <x v="22"/>
    <x v="3"/>
    <x v="3"/>
    <x v="0"/>
  </r>
  <r>
    <x v="13"/>
    <s v="MMR"/>
    <x v="36"/>
    <s v="IT.CEL.SETS"/>
    <x v="282"/>
    <n v="8492"/>
    <n v="8516"/>
    <n v="11389"/>
    <n v="13397"/>
    <n v="22671"/>
    <n v="47982"/>
    <n v="66517"/>
    <n v="92452"/>
    <n v="128700"/>
    <n v="214214"/>
    <n v="247641"/>
    <n v="367388"/>
    <n v="502005"/>
    <n v="594000"/>
    <n v="1243619"/>
    <x v="431"/>
    <x v="324"/>
    <x v="249"/>
    <x v="0"/>
  </r>
  <r>
    <x v="13"/>
    <s v="MMR"/>
    <x v="37"/>
    <s v="SI.POV.2DAY"/>
    <x v="3"/>
    <s v=".."/>
    <s v=".."/>
    <s v=".."/>
    <s v=".."/>
    <s v=".."/>
    <s v=".."/>
    <s v=".."/>
    <s v=".."/>
    <s v=".."/>
    <s v=".."/>
    <s v=".."/>
    <s v=".."/>
    <s v=".."/>
    <s v=".."/>
    <s v=".."/>
    <x v="22"/>
    <x v="3"/>
    <x v="3"/>
    <x v="0"/>
  </r>
  <r>
    <x v="13"/>
    <s v="MMR"/>
    <x v="38"/>
    <s v="SI.POV.NAGP"/>
    <x v="3"/>
    <s v=".."/>
    <s v=".."/>
    <s v=".."/>
    <s v=".."/>
    <s v=".."/>
    <s v=".."/>
    <s v=".."/>
    <s v=".."/>
    <s v=".."/>
    <s v=".."/>
    <s v=".."/>
    <s v=".."/>
    <s v=".."/>
    <s v=".."/>
    <s v=".."/>
    <x v="22"/>
    <x v="3"/>
    <x v="3"/>
    <x v="0"/>
  </r>
  <r>
    <x v="13"/>
    <s v="MMR"/>
    <x v="39"/>
    <s v="SI.POV.RUGP"/>
    <x v="3"/>
    <s v=".."/>
    <s v=".."/>
    <s v=".."/>
    <s v=".."/>
    <s v=".."/>
    <s v=".."/>
    <s v=".."/>
    <s v=".."/>
    <s v=".."/>
    <s v=".."/>
    <s v=".."/>
    <s v=".."/>
    <s v=".."/>
    <s v=".."/>
    <s v=".."/>
    <x v="22"/>
    <x v="3"/>
    <x v="3"/>
    <x v="0"/>
  </r>
  <r>
    <x v="13"/>
    <s v="MMR"/>
    <x v="40"/>
    <s v="SP.RUR.TOTL.ZS"/>
    <x v="283"/>
    <n v="73.957999999999998"/>
    <n v="73.67"/>
    <n v="73.361000000000004"/>
    <n v="73.031999999999996"/>
    <n v="72.682000000000002"/>
    <n v="72.311000000000007"/>
    <n v="71.918999999999997"/>
    <n v="71.504999999999995"/>
    <n v="71.069999999999993"/>
    <n v="70.614000000000004"/>
    <n v="70.135000000000005"/>
    <n v="69.637"/>
    <n v="69.119"/>
    <n v="68.594999999999999"/>
    <n v="68.064999999999998"/>
    <x v="432"/>
    <x v="325"/>
    <x v="250"/>
    <x v="0"/>
  </r>
  <r>
    <x v="13"/>
    <s v="MMR"/>
    <x v="41"/>
    <s v="SP.RUR.TOTL"/>
    <x v="284"/>
    <n v="33943757"/>
    <n v="34263612"/>
    <n v="34558110"/>
    <n v="34814202"/>
    <n v="35029587"/>
    <n v="35208191"/>
    <n v="35349597"/>
    <n v="35454146"/>
    <n v="35524129"/>
    <n v="35558074"/>
    <n v="35557613"/>
    <n v="35535765"/>
    <n v="35506240"/>
    <n v="35486260"/>
    <n v="35479161"/>
    <x v="433"/>
    <x v="326"/>
    <x v="251"/>
    <x v="0"/>
  </r>
  <r>
    <x v="13"/>
    <s v="MMR"/>
    <x v="42"/>
    <s v="SP.RUR.TOTL.ZG"/>
    <x v="285"/>
    <n v="0.96413182353609417"/>
    <n v="0.93789673859950329"/>
    <n v="0.85583385299152304"/>
    <n v="0.73831520367026249"/>
    <n v="0.61676402683761045"/>
    <n v="0.50857071519887054"/>
    <n v="0.40082375972059198"/>
    <n v="0.29532076004729269"/>
    <n v="0.19719561423001022"/>
    <n v="9.5509146165267997E-2"/>
    <n v="-1.2964790736188457E-3"/>
    <n v="-6.1462829035322818E-2"/>
    <n v="-8.3119843534481527E-2"/>
    <n v="-5.6287637504027037E-2"/>
    <n v="-2.0006927102365145E-2"/>
    <x v="434"/>
    <x v="327"/>
    <x v="252"/>
    <x v="0"/>
  </r>
  <r>
    <x v="13"/>
    <s v="MMR"/>
    <x v="43"/>
    <s v="SI.POV.RUHC"/>
    <x v="3"/>
    <s v=".."/>
    <s v=".."/>
    <s v=".."/>
    <s v=".."/>
    <s v=".."/>
    <s v=".."/>
    <s v=".."/>
    <s v=".."/>
    <s v=".."/>
    <s v=".."/>
    <s v=".."/>
    <s v=".."/>
    <s v=".."/>
    <s v=".."/>
    <s v=".."/>
    <x v="22"/>
    <x v="3"/>
    <x v="3"/>
    <x v="0"/>
  </r>
  <r>
    <x v="13"/>
    <s v="MMR"/>
    <x v="44"/>
    <s v="IC.ELC.TIME"/>
    <x v="3"/>
    <s v=".."/>
    <s v=".."/>
    <s v=".."/>
    <s v=".."/>
    <s v=".."/>
    <s v=".."/>
    <s v=".."/>
    <s v=".."/>
    <s v=".."/>
    <s v=".."/>
    <s v=".."/>
    <s v=".."/>
    <s v=".."/>
    <s v=".."/>
    <s v=".."/>
    <x v="435"/>
    <x v="328"/>
    <x v="253"/>
    <x v="5"/>
  </r>
  <r>
    <x v="13"/>
    <s v="MMR"/>
    <x v="45"/>
    <s v="IT.NET.SECR"/>
    <x v="3"/>
    <s v=".."/>
    <s v=".."/>
    <s v=".."/>
    <s v=".."/>
    <s v=".."/>
    <s v=".."/>
    <s v=".."/>
    <n v="2"/>
    <n v="1"/>
    <n v="2"/>
    <n v="1"/>
    <s v=".."/>
    <n v="1"/>
    <n v="3"/>
    <n v="4"/>
    <x v="77"/>
    <x v="329"/>
    <x v="254"/>
    <x v="0"/>
  </r>
  <r>
    <x v="13"/>
    <s v="MMR"/>
    <x v="46"/>
    <s v="IT.NET.SECR.P6"/>
    <x v="3"/>
    <s v=".."/>
    <s v=".."/>
    <s v=".."/>
    <s v=".."/>
    <s v=".."/>
    <s v=".."/>
    <s v=".."/>
    <n v="4.0336608188601721E-2"/>
    <n v="2.0006120272313705E-2"/>
    <n v="3.97175612726293E-2"/>
    <n v="1.972432727913517E-2"/>
    <s v=".."/>
    <n v="1.9466718967251627E-2"/>
    <n v="5.7990049796635662E-2"/>
    <n v="7.6738004041829039E-2"/>
    <x v="436"/>
    <x v="330"/>
    <x v="255"/>
    <x v="0"/>
  </r>
  <r>
    <x v="14"/>
    <s v="SGP"/>
    <x v="0"/>
    <s v="SP.POP.TOTL"/>
    <x v="286"/>
    <n v="3796000"/>
    <n v="3927200"/>
    <n v="3958700"/>
    <n v="4027900"/>
    <n v="4138000"/>
    <n v="4176000"/>
    <n v="4114800"/>
    <n v="4166700"/>
    <n v="4265800"/>
    <n v="4401400"/>
    <n v="4588600"/>
    <n v="4839400"/>
    <n v="4987600"/>
    <n v="5076700"/>
    <n v="5183700"/>
    <x v="437"/>
    <x v="331"/>
    <x v="256"/>
    <x v="0"/>
  </r>
  <r>
    <x v="14"/>
    <s v="SGP"/>
    <x v="1"/>
    <s v="SP.POP.GROW"/>
    <x v="287"/>
    <n v="3.3565501174119601"/>
    <n v="3.39788230140242"/>
    <n v="0.79889847797970104"/>
    <n v="1.7329459790152799"/>
    <n v="2.69674309916955"/>
    <n v="0.91412712569862498"/>
    <n v="-1.4763620305599701"/>
    <n v="1.2534125333407899"/>
    <n v="2.3505381016639002"/>
    <n v="3.1292935508512598"/>
    <n v="4.1652294520627002"/>
    <n v="5.3215779447930602"/>
    <n v="3.0164086038439102"/>
    <n v="1.77066120652919"/>
    <n v="2.0857642799462601"/>
    <x v="438"/>
    <x v="332"/>
    <x v="257"/>
    <x v="0"/>
  </r>
  <r>
    <x v="14"/>
    <s v="SGP"/>
    <x v="2"/>
    <s v="EN.POP.DNST"/>
    <x v="288"/>
    <n v="5665.6716417910447"/>
    <n v="5861.4925373134329"/>
    <n v="5908.5074626865671"/>
    <n v="6011.7910447761196"/>
    <n v="6176.1194029850749"/>
    <n v="6186.666666666667"/>
    <n v="5989.5196506550219"/>
    <n v="6047.4600870827289"/>
    <n v="6191.2917271407841"/>
    <n v="6342.0749279538904"/>
    <n v="6602.3021582733809"/>
    <n v="6913.4285714285716"/>
    <n v="7125.1428571428569"/>
    <n v="7231.7663817663815"/>
    <n v="7363.210227272727"/>
    <x v="439"/>
    <x v="333"/>
    <x v="258"/>
    <x v="0"/>
  </r>
  <r>
    <x v="14"/>
    <s v="SGP"/>
    <x v="3"/>
    <s v="SI.POV.NAHC"/>
    <x v="3"/>
    <s v=".."/>
    <s v=".."/>
    <s v=".."/>
    <s v=".."/>
    <s v=".."/>
    <s v=".."/>
    <s v=".."/>
    <s v=".."/>
    <s v=".."/>
    <s v=".."/>
    <s v=".."/>
    <s v=".."/>
    <s v=".."/>
    <s v=".."/>
    <s v=".."/>
    <x v="22"/>
    <x v="3"/>
    <x v="3"/>
    <x v="0"/>
  </r>
  <r>
    <x v="14"/>
    <s v="SGP"/>
    <x v="4"/>
    <s v="SI.POV.DDAY"/>
    <x v="3"/>
    <s v=".."/>
    <s v=".."/>
    <s v=".."/>
    <s v=".."/>
    <s v=".."/>
    <s v=".."/>
    <s v=".."/>
    <s v=".."/>
    <s v=".."/>
    <s v=".."/>
    <s v=".."/>
    <s v=".."/>
    <s v=".."/>
    <s v=".."/>
    <s v=".."/>
    <x v="22"/>
    <x v="3"/>
    <x v="3"/>
    <x v="0"/>
  </r>
  <r>
    <x v="14"/>
    <s v="SGP"/>
    <x v="5"/>
    <s v="SI.DST.FRST.20"/>
    <x v="3"/>
    <s v=".."/>
    <s v=".."/>
    <s v=".."/>
    <s v=".."/>
    <s v=".."/>
    <s v=".."/>
    <s v=".."/>
    <s v=".."/>
    <s v=".."/>
    <s v=".."/>
    <s v=".."/>
    <s v=".."/>
    <s v=".."/>
    <s v=".."/>
    <s v=".."/>
    <x v="22"/>
    <x v="3"/>
    <x v="3"/>
    <x v="0"/>
  </r>
  <r>
    <x v="14"/>
    <s v="SGP"/>
    <x v="6"/>
    <s v="EG.USE.PCAP.KG.OE"/>
    <x v="289"/>
    <n v="5818.2091675447837"/>
    <n v="5083.2664493786924"/>
    <n v="4587.5201455023116"/>
    <n v="4634.7108915315666"/>
    <n v="5145.9006766553894"/>
    <n v="5065.9238505747126"/>
    <n v="6216.752211529114"/>
    <n v="7370.3311973504206"/>
    <n v="5055.9212808851789"/>
    <n v="5269.6639705548241"/>
    <n v="4633.2062066861354"/>
    <n v="5051.5543249163111"/>
    <n v="4092.262611275964"/>
    <n v="5004.7889376957482"/>
    <n v="4993.0977872947897"/>
    <x v="440"/>
    <x v="3"/>
    <x v="3"/>
    <x v="0"/>
  </r>
  <r>
    <x v="14"/>
    <s v="SGP"/>
    <x v="7"/>
    <s v="EG.USE.ELEC.KH.PC"/>
    <x v="290"/>
    <n v="6829.2939936775556"/>
    <n v="6965.7771440211854"/>
    <n v="7187.7131381514137"/>
    <n v="7575.4115047543382"/>
    <n v="7516.1913968100534"/>
    <n v="7756.2260536398471"/>
    <n v="8113.638572956158"/>
    <n v="8314.2534859721127"/>
    <n v="8507.1967743447894"/>
    <n v="8520.0163584314087"/>
    <n v="8487.12025454387"/>
    <n v="8209.0755052279201"/>
    <n v="8125.3508701579922"/>
    <n v="8686.3513699844389"/>
    <n v="8657.1367941817625"/>
    <x v="441"/>
    <x v="3"/>
    <x v="3"/>
    <x v="0"/>
  </r>
  <r>
    <x v="14"/>
    <s v="SGP"/>
    <x v="8"/>
    <s v="NY.GDP.MKTP.CD"/>
    <x v="291"/>
    <n v="100163995150.86208"/>
    <n v="85707636233.269577"/>
    <n v="86283126843.657806"/>
    <n v="95833932714.617172"/>
    <n v="89286208628.676666"/>
    <n v="91941192896.235886"/>
    <n v="97001377568.591415"/>
    <n v="114188557567.15182"/>
    <n v="127417688055.7558"/>
    <n v="147797218201.27133"/>
    <n v="179981288567.44739"/>
    <n v="192225881687.7518"/>
    <n v="192408387762.11758"/>
    <n v="236421782178.21777"/>
    <n v="275364525361.74274"/>
    <x v="442"/>
    <x v="334"/>
    <x v="259"/>
    <x v="0"/>
  </r>
  <r>
    <x v="14"/>
    <s v="SGP"/>
    <x v="9"/>
    <s v="NY.GDP.MKTP.KD.ZG"/>
    <x v="292"/>
    <n v="8.2911177078816678"/>
    <n v="-2.2252297426660306"/>
    <n v="6.0952044934051059"/>
    <n v="8.897544417649101"/>
    <n v="-0.9522900659290201"/>
    <n v="4.2116865520360705"/>
    <n v="4.4353281470817194"/>
    <n v="9.5491754764571226"/>
    <n v="7.4891574588186813"/>
    <n v="8.8601961142316981"/>
    <n v="9.1115271475623842"/>
    <n v="1.7876202280847622"/>
    <n v="-0.60338829836753405"/>
    <n v="15.24037703594152"/>
    <n v="6.2074487275294956"/>
    <x v="443"/>
    <x v="335"/>
    <x v="260"/>
    <x v="0"/>
  </r>
  <r>
    <x v="14"/>
    <s v="SGP"/>
    <x v="10"/>
    <s v="GC.BAL.CASH.GD.ZS"/>
    <x v="293"/>
    <n v="20.228141484029088"/>
    <n v="10.870027460901854"/>
    <n v="12.13881171884562"/>
    <n v="11.063584591723526"/>
    <n v="5.5196434922903146"/>
    <n v="4.5866516349703197"/>
    <n v="2.9379428364491904"/>
    <n v="3.8932339904094011"/>
    <n v="6.3883361468166786"/>
    <n v="6.1800838886878022"/>
    <n v="11.17420178742989"/>
    <n v="7.6858479508082196"/>
    <n v="1.5798447784233431"/>
    <n v="7.5712609244725879"/>
    <n v="9.2072117071142632"/>
    <x v="444"/>
    <x v="3"/>
    <x v="3"/>
    <x v="0"/>
  </r>
  <r>
    <x v="14"/>
    <s v="SGP"/>
    <x v="11"/>
    <s v="IT.CEL.SETS.P2"/>
    <x v="294"/>
    <n v="23.229229739983701"/>
    <n v="29.3050236150786"/>
    <n v="42.661783460318503"/>
    <n v="70.119129015981599"/>
    <n v="74.357166931292895"/>
    <n v="80.096918964305502"/>
    <n v="84.070428314976695"/>
    <n v="91.207390022381901"/>
    <n v="97.532285909336295"/>
    <n v="103.777162782735"/>
    <n v="125.190588041373"/>
    <n v="132.300034071157"/>
    <n v="138.68588436826701"/>
    <n v="145.39565018018399"/>
    <n v="150.116049453573"/>
    <x v="445"/>
    <x v="336"/>
    <x v="261"/>
    <x v="0"/>
  </r>
  <r>
    <x v="14"/>
    <s v="SGP"/>
    <x v="12"/>
    <s v="IT.NET.USER.P2"/>
    <x v="295"/>
    <n v="13.4716204150014"/>
    <n v="19.5907671587693"/>
    <n v="24.155436931171199"/>
    <n v="36"/>
    <n v="41.670425175604102"/>
    <n v="47"/>
    <n v="53.837943288191099"/>
    <n v="62"/>
    <n v="61"/>
    <n v="59"/>
    <n v="69.900000000000006"/>
    <n v="69"/>
    <n v="69"/>
    <n v="71"/>
    <n v="71"/>
    <x v="446"/>
    <x v="337"/>
    <x v="262"/>
    <x v="0"/>
  </r>
  <r>
    <x v="14"/>
    <s v="SGP"/>
    <x v="13"/>
    <s v="EG.ELC.ACCS.ZS"/>
    <x v="3"/>
    <s v=".."/>
    <s v=".."/>
    <s v=".."/>
    <n v="100"/>
    <s v=".."/>
    <s v=".."/>
    <s v=".."/>
    <s v=".."/>
    <s v=".."/>
    <s v=".."/>
    <s v=".."/>
    <s v=".."/>
    <s v=".."/>
    <n v="100"/>
    <s v=".."/>
    <x v="142"/>
    <x v="3"/>
    <x v="3"/>
    <x v="0"/>
  </r>
  <r>
    <x v="14"/>
    <s v="SGP"/>
    <x v="14"/>
    <s v="EG.ELC.ACCS.RU.ZS"/>
    <x v="3"/>
    <s v=".."/>
    <s v=".."/>
    <s v=".."/>
    <n v="99"/>
    <s v=".."/>
    <s v=".."/>
    <s v=".."/>
    <s v=".."/>
    <s v=".."/>
    <s v=".."/>
    <s v=".."/>
    <s v=".."/>
    <s v=".."/>
    <n v="99"/>
    <s v=".."/>
    <x v="447"/>
    <x v="3"/>
    <x v="3"/>
    <x v="0"/>
  </r>
  <r>
    <x v="14"/>
    <s v="SGP"/>
    <x v="15"/>
    <s v="EG.ELC.ACCS.UR.ZS"/>
    <x v="3"/>
    <s v=".."/>
    <s v=".."/>
    <s v=".."/>
    <n v="100"/>
    <s v=".."/>
    <s v=".."/>
    <s v=".."/>
    <s v=".."/>
    <s v=".."/>
    <s v=".."/>
    <s v=".."/>
    <s v=".."/>
    <s v=".."/>
    <n v="100"/>
    <s v=".."/>
    <x v="142"/>
    <x v="3"/>
    <x v="3"/>
    <x v="0"/>
  </r>
  <r>
    <x v="14"/>
    <s v="SGP"/>
    <x v="16"/>
    <s v="NY.ADJ.NNTY.CD"/>
    <x v="3"/>
    <s v=".."/>
    <s v=".."/>
    <s v=".."/>
    <s v=".."/>
    <s v=".."/>
    <s v=".."/>
    <s v=".."/>
    <s v=".."/>
    <s v=".."/>
    <s v=".."/>
    <s v=".."/>
    <s v=".."/>
    <s v=".."/>
    <s v=".."/>
    <s v=".."/>
    <x v="22"/>
    <x v="3"/>
    <x v="3"/>
    <x v="0"/>
  </r>
  <r>
    <x v="14"/>
    <s v="SGP"/>
    <x v="17"/>
    <s v="NY.ADJ.NNTY.PC.CD"/>
    <x v="3"/>
    <s v=".."/>
    <s v=".."/>
    <s v=".."/>
    <s v=".."/>
    <s v=".."/>
    <s v=".."/>
    <s v=".."/>
    <s v=".."/>
    <s v=".."/>
    <s v=".."/>
    <s v=".."/>
    <s v=".."/>
    <s v=".."/>
    <s v=".."/>
    <s v=".."/>
    <x v="22"/>
    <x v="3"/>
    <x v="3"/>
    <x v="0"/>
  </r>
  <r>
    <x v="14"/>
    <s v="SGP"/>
    <x v="18"/>
    <s v="NY.ADJ.NNTY.KD.ZG"/>
    <x v="3"/>
    <s v=".."/>
    <s v=".."/>
    <s v=".."/>
    <s v=".."/>
    <s v=".."/>
    <s v=".."/>
    <s v=".."/>
    <s v=".."/>
    <s v=".."/>
    <s v=".."/>
    <s v=".."/>
    <s v=".."/>
    <s v=".."/>
    <s v=".."/>
    <s v=".."/>
    <x v="22"/>
    <x v="3"/>
    <x v="3"/>
    <x v="0"/>
  </r>
  <r>
    <x v="14"/>
    <s v="SGP"/>
    <x v="19"/>
    <s v="NY.ADJ.NNTY.KD"/>
    <x v="3"/>
    <s v=".."/>
    <s v=".."/>
    <s v=".."/>
    <s v=".."/>
    <s v=".."/>
    <s v=".."/>
    <s v=".."/>
    <s v=".."/>
    <s v=".."/>
    <s v=".."/>
    <s v=".."/>
    <s v=".."/>
    <s v=".."/>
    <s v=".."/>
    <s v=".."/>
    <x v="22"/>
    <x v="3"/>
    <x v="3"/>
    <x v="0"/>
  </r>
  <r>
    <x v="14"/>
    <s v="SGP"/>
    <x v="20"/>
    <s v="NY.ADJ.NNTY.PC.KD.ZG"/>
    <x v="3"/>
    <s v=".."/>
    <s v=".."/>
    <s v=".."/>
    <s v=".."/>
    <s v=".."/>
    <s v=".."/>
    <s v=".."/>
    <s v=".."/>
    <s v=".."/>
    <s v=".."/>
    <s v=".."/>
    <s v=".."/>
    <s v=".."/>
    <s v=".."/>
    <s v=".."/>
    <x v="22"/>
    <x v="3"/>
    <x v="3"/>
    <x v="0"/>
  </r>
  <r>
    <x v="14"/>
    <s v="SGP"/>
    <x v="21"/>
    <s v="NY.ADJ.NNTY.PC.KD"/>
    <x v="3"/>
    <s v=".."/>
    <s v=".."/>
    <s v=".."/>
    <s v=".."/>
    <s v=".."/>
    <s v=".."/>
    <s v=".."/>
    <s v=".."/>
    <s v=".."/>
    <s v=".."/>
    <s v=".."/>
    <s v=".."/>
    <s v=".."/>
    <s v=".."/>
    <s v=".."/>
    <x v="22"/>
    <x v="3"/>
    <x v="3"/>
    <x v="0"/>
  </r>
  <r>
    <x v="14"/>
    <s v="SGP"/>
    <x v="22"/>
    <s v="SE.ADT.LITR.ZS"/>
    <x v="3"/>
    <s v=".."/>
    <s v=".."/>
    <s v=".."/>
    <n v="92.549400329589801"/>
    <s v=".."/>
    <s v=".."/>
    <s v=".."/>
    <s v=".."/>
    <s v=".."/>
    <s v=".."/>
    <s v=".."/>
    <s v=".."/>
    <s v=".."/>
    <n v="95.857330322265597"/>
    <n v="96.176155090332003"/>
    <x v="448"/>
    <x v="338"/>
    <x v="3"/>
    <x v="0"/>
  </r>
  <r>
    <x v="14"/>
    <s v="SGP"/>
    <x v="23"/>
    <s v="SE.ADT.LITR.FE.ZS"/>
    <x v="3"/>
    <s v=".."/>
    <s v=".."/>
    <s v=".."/>
    <n v="88.645172119140597"/>
    <s v=".."/>
    <s v=".."/>
    <s v=".."/>
    <s v=".."/>
    <s v=".."/>
    <s v=".."/>
    <s v=".."/>
    <s v=".."/>
    <s v=".."/>
    <n v="93.774810791015597"/>
    <n v="94.068428039550795"/>
    <x v="449"/>
    <x v="339"/>
    <x v="3"/>
    <x v="0"/>
  </r>
  <r>
    <x v="14"/>
    <s v="SGP"/>
    <x v="24"/>
    <s v="SE.ADT.LITR.MA.ZS"/>
    <x v="3"/>
    <s v=".."/>
    <s v=".."/>
    <s v=".."/>
    <n v="96.565101623535199"/>
    <s v=".."/>
    <s v=".."/>
    <s v=".."/>
    <s v=".."/>
    <s v=".."/>
    <s v=".."/>
    <s v=".."/>
    <s v=".."/>
    <s v=".."/>
    <n v="98.037139892578097"/>
    <n v="98.411872863769503"/>
    <x v="450"/>
    <x v="340"/>
    <x v="3"/>
    <x v="0"/>
  </r>
  <r>
    <x v="14"/>
    <s v="SGP"/>
    <x v="25"/>
    <s v="IT.NET.BBND"/>
    <x v="3"/>
    <s v=".."/>
    <n v="10000"/>
    <n v="30000"/>
    <n v="69000"/>
    <n v="151000"/>
    <n v="270000"/>
    <n v="417100"/>
    <n v="545200"/>
    <n v="656200"/>
    <n v="787900"/>
    <n v="926000"/>
    <n v="1071200"/>
    <n v="1233500"/>
    <n v="1338400"/>
    <n v="1408200"/>
    <x v="451"/>
    <x v="341"/>
    <x v="263"/>
    <x v="0"/>
  </r>
  <r>
    <x v="14"/>
    <s v="SGP"/>
    <x v="26"/>
    <s v="IT.NET.BBND.P2"/>
    <x v="3"/>
    <s v=".."/>
    <n v="0.26769912866610601"/>
    <n v="0.78480102024132603"/>
    <n v="1.76101765381915"/>
    <n v="3.7531528969866401"/>
    <n v="6.5276692183406198"/>
    <n v="9.80312430812881"/>
    <n v="12.460538010926101"/>
    <n v="14.596698903823899"/>
    <n v="17.075142328972301"/>
    <n v="19.5686238460376"/>
    <n v="22.092628998101699"/>
    <n v="24.847350448561698"/>
    <n v="26.351804864333701"/>
    <n v="27.121540207654501"/>
    <x v="452"/>
    <x v="342"/>
    <x v="264"/>
    <x v="0"/>
  </r>
  <r>
    <x v="14"/>
    <s v="SGP"/>
    <x v="27"/>
    <s v="IT.MLT.MAIN.P2"/>
    <x v="296"/>
    <n v="46.123105610600803"/>
    <n v="47.594228085547002"/>
    <n v="49.0919198194958"/>
    <n v="49.665802236696599"/>
    <n v="48.405730244248197"/>
    <n v="46.593052287355697"/>
    <n v="44.4090227288645"/>
    <n v="42.441707788499102"/>
    <n v="41.027356687310103"/>
    <n v="40.168519236895698"/>
    <n v="39.344345439041902"/>
    <n v="38.690974608326101"/>
    <n v="38.895621387213403"/>
    <n v="39.301283390388903"/>
    <n v="38.868044520002499"/>
    <x v="453"/>
    <x v="343"/>
    <x v="265"/>
    <x v="0"/>
  </r>
  <r>
    <x v="14"/>
    <s v="SGP"/>
    <x v="28"/>
    <s v="IT.MLT.MAIN"/>
    <x v="297"/>
    <n v="1684949"/>
    <n v="1777900"/>
    <n v="1876600"/>
    <n v="1946000"/>
    <n v="1947500"/>
    <n v="1927200"/>
    <n v="1889500"/>
    <n v="1857000"/>
    <n v="1844400"/>
    <n v="1853500"/>
    <n v="1861800"/>
    <n v="1876000"/>
    <n v="1930900"/>
    <n v="1996100"/>
    <n v="2018100"/>
    <x v="454"/>
    <x v="344"/>
    <x v="266"/>
    <x v="0"/>
  </r>
  <r>
    <x v="14"/>
    <s v="SGP"/>
    <x v="29"/>
    <s v="SI.DST.04TH.20"/>
    <x v="3"/>
    <s v=".."/>
    <s v=".."/>
    <s v=".."/>
    <s v=".."/>
    <s v=".."/>
    <s v=".."/>
    <s v=".."/>
    <s v=".."/>
    <s v=".."/>
    <s v=".."/>
    <s v=".."/>
    <s v=".."/>
    <s v=".."/>
    <s v=".."/>
    <s v=".."/>
    <x v="22"/>
    <x v="3"/>
    <x v="3"/>
    <x v="0"/>
  </r>
  <r>
    <x v="14"/>
    <s v="SGP"/>
    <x v="30"/>
    <s v="SI.DST.10TH.10"/>
    <x v="3"/>
    <s v=".."/>
    <s v=".."/>
    <s v=".."/>
    <s v=".."/>
    <s v=".."/>
    <s v=".."/>
    <s v=".."/>
    <s v=".."/>
    <s v=".."/>
    <s v=".."/>
    <s v=".."/>
    <s v=".."/>
    <s v=".."/>
    <s v=".."/>
    <s v=".."/>
    <x v="22"/>
    <x v="3"/>
    <x v="3"/>
    <x v="0"/>
  </r>
  <r>
    <x v="14"/>
    <s v="SGP"/>
    <x v="31"/>
    <s v="SI.DST.05TH.20"/>
    <x v="3"/>
    <s v=".."/>
    <s v=".."/>
    <s v=".."/>
    <s v=".."/>
    <s v=".."/>
    <s v=".."/>
    <s v=".."/>
    <s v=".."/>
    <s v=".."/>
    <s v=".."/>
    <s v=".."/>
    <s v=".."/>
    <s v=".."/>
    <s v=".."/>
    <s v=".."/>
    <x v="22"/>
    <x v="3"/>
    <x v="3"/>
    <x v="0"/>
  </r>
  <r>
    <x v="14"/>
    <s v="SGP"/>
    <x v="32"/>
    <s v="SI.DST.FRST.10"/>
    <x v="3"/>
    <s v=".."/>
    <s v=".."/>
    <s v=".."/>
    <s v=".."/>
    <s v=".."/>
    <s v=".."/>
    <s v=".."/>
    <s v=".."/>
    <s v=".."/>
    <s v=".."/>
    <s v=".."/>
    <s v=".."/>
    <s v=".."/>
    <s v=".."/>
    <s v=".."/>
    <x v="22"/>
    <x v="3"/>
    <x v="3"/>
    <x v="0"/>
  </r>
  <r>
    <x v="14"/>
    <s v="SGP"/>
    <x v="33"/>
    <s v="SI.DST.02ND.20"/>
    <x v="3"/>
    <s v=".."/>
    <s v=".."/>
    <s v=".."/>
    <s v=".."/>
    <s v=".."/>
    <s v=".."/>
    <s v=".."/>
    <s v=".."/>
    <s v=".."/>
    <s v=".."/>
    <s v=".."/>
    <s v=".."/>
    <s v=".."/>
    <s v=".."/>
    <s v=".."/>
    <x v="22"/>
    <x v="3"/>
    <x v="3"/>
    <x v="0"/>
  </r>
  <r>
    <x v="14"/>
    <s v="SGP"/>
    <x v="34"/>
    <s v="SI.DST.03RD.20"/>
    <x v="3"/>
    <s v=".."/>
    <s v=".."/>
    <s v=".."/>
    <s v=".."/>
    <s v=".."/>
    <s v=".."/>
    <s v=".."/>
    <s v=".."/>
    <s v=".."/>
    <s v=".."/>
    <s v=".."/>
    <s v=".."/>
    <s v=".."/>
    <s v=".."/>
    <s v=".."/>
    <x v="22"/>
    <x v="3"/>
    <x v="3"/>
    <x v="0"/>
  </r>
  <r>
    <x v="14"/>
    <s v="SGP"/>
    <x v="35"/>
    <s v="IE.PPI.TELE.CD"/>
    <x v="3"/>
    <s v=".."/>
    <s v=".."/>
    <s v=".."/>
    <s v=".."/>
    <s v=".."/>
    <s v=".."/>
    <s v=".."/>
    <s v=".."/>
    <s v=".."/>
    <s v=".."/>
    <s v=".."/>
    <s v=".."/>
    <s v=".."/>
    <s v=".."/>
    <s v=".."/>
    <x v="22"/>
    <x v="3"/>
    <x v="3"/>
    <x v="0"/>
  </r>
  <r>
    <x v="14"/>
    <s v="SGP"/>
    <x v="36"/>
    <s v="IT.CEL.SETS"/>
    <x v="298"/>
    <n v="848600"/>
    <n v="1094700"/>
    <n v="1630800"/>
    <n v="2747400"/>
    <n v="2991600"/>
    <n v="3313000"/>
    <n v="3577000"/>
    <n v="3990700"/>
    <n v="4384600"/>
    <n v="4788600"/>
    <n v="5924100"/>
    <n v="6414800"/>
    <n v="6884800"/>
    <n v="7384600"/>
    <n v="7794300"/>
    <x v="455"/>
    <x v="345"/>
    <x v="267"/>
    <x v="0"/>
  </r>
  <r>
    <x v="14"/>
    <s v="SGP"/>
    <x v="37"/>
    <s v="SI.POV.2DAY"/>
    <x v="3"/>
    <s v=".."/>
    <s v=".."/>
    <s v=".."/>
    <s v=".."/>
    <s v=".."/>
    <s v=".."/>
    <s v=".."/>
    <s v=".."/>
    <s v=".."/>
    <s v=".."/>
    <s v=".."/>
    <s v=".."/>
    <s v=".."/>
    <s v=".."/>
    <s v=".."/>
    <x v="22"/>
    <x v="3"/>
    <x v="3"/>
    <x v="0"/>
  </r>
  <r>
    <x v="14"/>
    <s v="SGP"/>
    <x v="38"/>
    <s v="SI.POV.NAGP"/>
    <x v="3"/>
    <s v=".."/>
    <s v=".."/>
    <s v=".."/>
    <s v=".."/>
    <s v=".."/>
    <s v=".."/>
    <s v=".."/>
    <s v=".."/>
    <s v=".."/>
    <s v=".."/>
    <s v=".."/>
    <s v=".."/>
    <s v=".."/>
    <s v=".."/>
    <s v=".."/>
    <x v="22"/>
    <x v="3"/>
    <x v="3"/>
    <x v="0"/>
  </r>
  <r>
    <x v="14"/>
    <s v="SGP"/>
    <x v="39"/>
    <s v="SI.POV.RUGP"/>
    <x v="3"/>
    <s v=".."/>
    <s v=".."/>
    <s v=".."/>
    <s v=".."/>
    <s v=".."/>
    <s v=".."/>
    <s v=".."/>
    <s v=".."/>
    <s v=".."/>
    <s v=".."/>
    <s v=".."/>
    <s v=".."/>
    <s v=".."/>
    <s v=".."/>
    <s v=".."/>
    <x v="22"/>
    <x v="3"/>
    <x v="3"/>
    <x v="0"/>
  </r>
  <r>
    <x v="14"/>
    <s v="SGP"/>
    <x v="40"/>
    <s v="SP.RUR.TOTL.ZS"/>
    <x v="104"/>
    <n v="0"/>
    <n v="0"/>
    <n v="0"/>
    <n v="0"/>
    <n v="0"/>
    <n v="0"/>
    <n v="0"/>
    <n v="0"/>
    <n v="0"/>
    <n v="0"/>
    <n v="0"/>
    <n v="0"/>
    <n v="0"/>
    <n v="0"/>
    <n v="0"/>
    <x v="218"/>
    <x v="18"/>
    <x v="268"/>
    <x v="0"/>
  </r>
  <r>
    <x v="14"/>
    <s v="SGP"/>
    <x v="41"/>
    <s v="SP.RUR.TOTL"/>
    <x v="104"/>
    <n v="0"/>
    <n v="0"/>
    <n v="0"/>
    <n v="0"/>
    <n v="0"/>
    <n v="0"/>
    <n v="0"/>
    <n v="0"/>
    <n v="0"/>
    <n v="0"/>
    <n v="0"/>
    <n v="0"/>
    <n v="0"/>
    <n v="0"/>
    <n v="0"/>
    <x v="218"/>
    <x v="18"/>
    <x v="268"/>
    <x v="0"/>
  </r>
  <r>
    <x v="14"/>
    <s v="SGP"/>
    <x v="42"/>
    <s v="SP.RUR.TOTL.ZG"/>
    <x v="3"/>
    <s v=".."/>
    <s v=".."/>
    <s v=".."/>
    <s v=".."/>
    <s v=".."/>
    <s v=".."/>
    <s v=".."/>
    <s v=".."/>
    <s v=".."/>
    <s v=".."/>
    <s v=".."/>
    <s v=".."/>
    <s v=".."/>
    <s v=".."/>
    <s v=".."/>
    <x v="22"/>
    <x v="3"/>
    <x v="3"/>
    <x v="0"/>
  </r>
  <r>
    <x v="14"/>
    <s v="SGP"/>
    <x v="43"/>
    <s v="SI.POV.RUHC"/>
    <x v="3"/>
    <s v=".."/>
    <s v=".."/>
    <s v=".."/>
    <s v=".."/>
    <s v=".."/>
    <s v=".."/>
    <s v=".."/>
    <s v=".."/>
    <s v=".."/>
    <s v=".."/>
    <s v=".."/>
    <s v=".."/>
    <s v=".."/>
    <s v=".."/>
    <s v=".."/>
    <x v="22"/>
    <x v="3"/>
    <x v="3"/>
    <x v="0"/>
  </r>
  <r>
    <x v="14"/>
    <s v="SGP"/>
    <x v="44"/>
    <s v="IC.ELC.TIME"/>
    <x v="3"/>
    <s v=".."/>
    <s v=".."/>
    <s v=".."/>
    <s v=".."/>
    <s v=".."/>
    <s v=".."/>
    <s v=".."/>
    <s v=".."/>
    <s v=".."/>
    <s v=".."/>
    <s v=".."/>
    <s v=".."/>
    <n v="31"/>
    <n v="31"/>
    <n v="31"/>
    <x v="456"/>
    <x v="24"/>
    <x v="106"/>
    <x v="13"/>
  </r>
  <r>
    <x v="14"/>
    <s v="SGP"/>
    <x v="45"/>
    <s v="IT.NET.SECR"/>
    <x v="3"/>
    <s v=".."/>
    <s v=".."/>
    <s v=".."/>
    <s v=".."/>
    <n v="525"/>
    <s v=".."/>
    <n v="732"/>
    <n v="981"/>
    <n v="1175"/>
    <n v="1307"/>
    <n v="1650"/>
    <n v="1889"/>
    <n v="2099"/>
    <n v="2689"/>
    <n v="3148"/>
    <x v="457"/>
    <x v="346"/>
    <x v="269"/>
    <x v="0"/>
  </r>
  <r>
    <x v="14"/>
    <s v="SGP"/>
    <x v="46"/>
    <s v="IT.NET.SECR.P6"/>
    <x v="3"/>
    <s v=".."/>
    <s v=".."/>
    <s v=".."/>
    <s v=".."/>
    <n v="126.87288545190913"/>
    <s v=".."/>
    <n v="177.8944298629338"/>
    <n v="235.43811649506804"/>
    <n v="275.44657508556423"/>
    <n v="296.95097014586264"/>
    <n v="359.5868020747069"/>
    <n v="390.33764516262346"/>
    <n v="420.84369235704548"/>
    <n v="529.67478874071742"/>
    <n v="607.28823041456872"/>
    <x v="458"/>
    <x v="347"/>
    <x v="270"/>
    <x v="0"/>
  </r>
  <r>
    <x v="15"/>
    <s v="VNM"/>
    <x v="0"/>
    <s v="SP.POP.TOTL"/>
    <x v="299"/>
    <n v="74306900"/>
    <n v="75456300"/>
    <n v="76596700"/>
    <n v="77630900"/>
    <n v="78620500"/>
    <n v="79537700"/>
    <n v="80467400"/>
    <n v="81436400"/>
    <n v="82392100"/>
    <n v="83311200"/>
    <n v="84218500"/>
    <n v="85118700"/>
    <n v="86025000"/>
    <n v="86932500"/>
    <n v="87840000"/>
    <x v="459"/>
    <x v="348"/>
    <x v="271"/>
    <x v="0"/>
  </r>
  <r>
    <x v="15"/>
    <s v="VNM"/>
    <x v="1"/>
    <s v="SP.POP.GROW"/>
    <x v="300"/>
    <n v="1.56000982785621"/>
    <n v="1.53498665657181"/>
    <n v="1.50003141446132"/>
    <n v="1.3411548927935999"/>
    <n v="1.26669358718778"/>
    <n v="1.1598643414515899"/>
    <n v="1.16210103654334"/>
    <n v="1.1970214044622001"/>
    <n v="1.16672110298608"/>
    <n v="1.1093435383376999"/>
    <n v="1.0831618162643699"/>
    <n v="1.0632140841462701"/>
    <n v="1.0591198763227401"/>
    <n v="1.0494003765328499"/>
    <n v="1.03850223123478"/>
    <x v="460"/>
    <x v="349"/>
    <x v="272"/>
    <x v="0"/>
  </r>
  <r>
    <x v="15"/>
    <s v="VNM"/>
    <x v="2"/>
    <s v="EN.POP.DNST"/>
    <x v="301"/>
    <n v="228.29242065808472"/>
    <n v="231.82371194199516"/>
    <n v="235.32735260683893"/>
    <n v="249.5688934610686"/>
    <n v="252.72589925744961"/>
    <n v="256.11882144582194"/>
    <n v="259.51365820621152"/>
    <n v="262.63875898990551"/>
    <n v="265.72096623343117"/>
    <n v="268.68513561453864"/>
    <n v="271.61124907279003"/>
    <n v="274.51446447576353"/>
    <n v="277.43735285580675"/>
    <n v="280.36411132969977"/>
    <n v="283.29086980359273"/>
    <x v="461"/>
    <x v="350"/>
    <x v="273"/>
    <x v="0"/>
  </r>
  <r>
    <x v="15"/>
    <s v="VNM"/>
    <x v="3"/>
    <s v="SI.POV.NAHC"/>
    <x v="3"/>
    <s v=".."/>
    <s v=".."/>
    <s v=".."/>
    <s v=".."/>
    <s v=".."/>
    <s v=".."/>
    <s v=".."/>
    <s v=".."/>
    <s v=".."/>
    <s v=".."/>
    <s v=".."/>
    <s v=".."/>
    <s v=".."/>
    <n v="20.7"/>
    <s v=".."/>
    <x v="462"/>
    <x v="3"/>
    <x v="274"/>
    <x v="0"/>
  </r>
  <r>
    <x v="15"/>
    <s v="VNM"/>
    <x v="4"/>
    <s v="SI.POV.DDAY"/>
    <x v="3"/>
    <s v=".."/>
    <n v="34.79"/>
    <s v=".."/>
    <s v=".."/>
    <s v=".."/>
    <n v="38.78"/>
    <s v=".."/>
    <n v="27.12"/>
    <s v=".."/>
    <n v="22.01"/>
    <s v=".."/>
    <n v="16.170000000000002"/>
    <s v=".."/>
    <n v="4.78"/>
    <s v=".."/>
    <x v="463"/>
    <x v="3"/>
    <x v="3"/>
    <x v="0"/>
  </r>
  <r>
    <x v="15"/>
    <s v="VNM"/>
    <x v="5"/>
    <s v="SI.DST.FRST.20"/>
    <x v="3"/>
    <s v=".."/>
    <n v="7.96"/>
    <s v=".."/>
    <s v=".."/>
    <s v=".."/>
    <n v="7.46"/>
    <s v=".."/>
    <n v="7.1"/>
    <s v=".."/>
    <n v="6.88"/>
    <s v=".."/>
    <n v="6.91"/>
    <s v=".."/>
    <n v="5.92"/>
    <s v=".."/>
    <x v="464"/>
    <x v="3"/>
    <x v="3"/>
    <x v="0"/>
  </r>
  <r>
    <x v="15"/>
    <s v="VNM"/>
    <x v="6"/>
    <s v="EG.USE.PCAP.KG.OE"/>
    <x v="302"/>
    <n v="335.17055616638567"/>
    <n v="351.74544736489867"/>
    <n v="356.59413525647972"/>
    <n v="370.16251260773737"/>
    <n v="389.79069072315741"/>
    <n v="420.4468321311781"/>
    <n v="436.33473928572317"/>
    <n v="478.5049928533187"/>
    <n v="503.14708570360511"/>
    <n v="509.83296363514154"/>
    <n v="543.55113187720042"/>
    <n v="575.48163916977126"/>
    <n v="621.33188026736411"/>
    <n v="677.67439105052767"/>
    <n v="692.44112021857927"/>
    <x v="465"/>
    <x v="3"/>
    <x v="3"/>
    <x v="0"/>
  </r>
  <r>
    <x v="15"/>
    <s v="VNM"/>
    <x v="7"/>
    <s v="EG.USE.ELEC.KH.PC"/>
    <x v="303"/>
    <n v="210.61301171223667"/>
    <n v="241.17270526119091"/>
    <n v="261.36896237044152"/>
    <n v="295.0371565961492"/>
    <n v="335.34510719214455"/>
    <n v="387.03658768106192"/>
    <n v="443.0738410834698"/>
    <n v="493.62447259456457"/>
    <n v="579.92210418231844"/>
    <n v="655.32605460010177"/>
    <n v="738.47195093714561"/>
    <n v="813.15856562658973"/>
    <n v="917.39610578320253"/>
    <n v="1034.607310269462"/>
    <n v="1099.0095628415299"/>
    <x v="466"/>
    <x v="3"/>
    <x v="3"/>
    <x v="0"/>
  </r>
  <r>
    <x v="15"/>
    <s v="VNM"/>
    <x v="8"/>
    <s v="NY.GDP.MKTP.CD"/>
    <x v="304"/>
    <n v="26843701136.720215"/>
    <n v="27209601995.824539"/>
    <n v="28683658004.776146"/>
    <n v="33640085727.512047"/>
    <n v="35291349277.306358"/>
    <n v="37947904054.452042"/>
    <n v="42717072777.592934"/>
    <n v="49424107709.894577"/>
    <n v="57633255739.398415"/>
    <n v="66371664817.043625"/>
    <n v="77414425532.245163"/>
    <n v="99130304099.127426"/>
    <n v="106014600963.97733"/>
    <n v="115931749904.83922"/>
    <n v="135539487317.00777"/>
    <x v="467"/>
    <x v="351"/>
    <x v="275"/>
    <x v="0"/>
  </r>
  <r>
    <x v="15"/>
    <s v="VNM"/>
    <x v="9"/>
    <s v="NY.GDP.MKTP.KD.ZG"/>
    <x v="305"/>
    <n v="8.1520841432948714"/>
    <n v="5.7644554639502985"/>
    <n v="4.7735868805724522"/>
    <n v="6.7873164082219688"/>
    <n v="6.1928933118122984"/>
    <n v="6.3208209877104906"/>
    <n v="6.899063491742325"/>
    <n v="7.5364106118205711"/>
    <n v="7.5472477272280969"/>
    <n v="6.9779548118334702"/>
    <n v="7.1295044839632311"/>
    <n v="5.6617712080243194"/>
    <n v="5.3978975427667564"/>
    <n v="6.4232382171749691"/>
    <n v="6.2403027488752656"/>
    <x v="468"/>
    <x v="352"/>
    <x v="276"/>
    <x v="0"/>
  </r>
  <r>
    <x v="15"/>
    <s v="VNM"/>
    <x v="10"/>
    <s v="GC.BAL.CASH.GD.ZS"/>
    <x v="3"/>
    <s v=".."/>
    <s v=".."/>
    <s v=".."/>
    <s v=".."/>
    <s v=".."/>
    <s v=".."/>
    <s v=".."/>
    <s v=".."/>
    <s v=".."/>
    <s v=".."/>
    <s v=".."/>
    <s v=".."/>
    <s v=".."/>
    <s v=".."/>
    <s v=".."/>
    <x v="22"/>
    <x v="3"/>
    <x v="3"/>
    <x v="0"/>
  </r>
  <r>
    <x v="15"/>
    <s v="VNM"/>
    <x v="11"/>
    <s v="IT.CEL.SETS.P2"/>
    <x v="306"/>
    <n v="0.20518993697817101"/>
    <n v="0.28139744066563699"/>
    <n v="0.41069746493834303"/>
    <n v="0.97487906686241599"/>
    <n v="1.5309113677083701"/>
    <n v="2.30459287760497"/>
    <n v="3.2896396326952999"/>
    <n v="5.8941908839184096"/>
    <n v="11.2930459972078"/>
    <n v="22.032656881167298"/>
    <n v="52.018928797330098"/>
    <n v="85.696455305881599"/>
    <n v="111.36506047727001"/>
    <n v="125.293051519518"/>
    <n v="141.59987021369599"/>
    <x v="469"/>
    <x v="353"/>
    <x v="277"/>
    <x v="0"/>
  </r>
  <r>
    <x v="15"/>
    <s v="VNM"/>
    <x v="12"/>
    <s v="IT.NET.USER.P2"/>
    <x v="307"/>
    <n v="3.9819623476789901E-3"/>
    <n v="1.3078542914825599E-2"/>
    <n v="0.12892666296861999"/>
    <n v="0.25424827575493397"/>
    <n v="1.26565123612317"/>
    <n v="1.8549992359258101"/>
    <n v="3.7802808137064101"/>
    <n v="7.6424085284236298"/>
    <n v="12.739929290703101"/>
    <n v="17.254561718666199"/>
    <n v="20.755444767975298"/>
    <n v="23.92"/>
    <n v="26.55"/>
    <n v="30.65"/>
    <n v="35.07"/>
    <x v="470"/>
    <x v="354"/>
    <x v="278"/>
    <x v="0"/>
  </r>
  <r>
    <x v="15"/>
    <s v="VNM"/>
    <x v="13"/>
    <s v="EG.ELC.ACCS.ZS"/>
    <x v="3"/>
    <s v=".."/>
    <s v=".."/>
    <s v=".."/>
    <n v="89.1"/>
    <s v=".."/>
    <s v=".."/>
    <s v=".."/>
    <s v=".."/>
    <s v=".."/>
    <s v=".."/>
    <s v=".."/>
    <s v=".."/>
    <s v=".."/>
    <n v="96"/>
    <s v=".."/>
    <x v="447"/>
    <x v="3"/>
    <x v="3"/>
    <x v="0"/>
  </r>
  <r>
    <x v="15"/>
    <s v="VNM"/>
    <x v="14"/>
    <s v="EG.ELC.ACCS.RU.ZS"/>
    <x v="3"/>
    <s v=".."/>
    <s v=".."/>
    <s v=".."/>
    <n v="86.6"/>
    <s v=".."/>
    <s v=".."/>
    <s v=".."/>
    <s v=".."/>
    <s v=".."/>
    <s v=".."/>
    <s v=".."/>
    <s v=".."/>
    <s v=".."/>
    <n v="94.9"/>
    <s v=".."/>
    <x v="471"/>
    <x v="3"/>
    <x v="3"/>
    <x v="0"/>
  </r>
  <r>
    <x v="15"/>
    <s v="VNM"/>
    <x v="15"/>
    <s v="EG.ELC.ACCS.UR.ZS"/>
    <x v="3"/>
    <s v=".."/>
    <s v=".."/>
    <s v=".."/>
    <n v="96.856831049478899"/>
    <s v=".."/>
    <s v=".."/>
    <s v=".."/>
    <s v=".."/>
    <s v=".."/>
    <s v=".."/>
    <s v=".."/>
    <s v=".."/>
    <s v=".."/>
    <n v="98.519254433586596"/>
    <s v=".."/>
    <x v="142"/>
    <x v="3"/>
    <x v="3"/>
    <x v="0"/>
  </r>
  <r>
    <x v="15"/>
    <s v="VNM"/>
    <x v="16"/>
    <s v="NY.ADJ.NNTY.CD"/>
    <x v="308"/>
    <n v="24248873275.5023"/>
    <n v="24835204090.869099"/>
    <n v="25985708451.785599"/>
    <n v="29469463689.503399"/>
    <n v="30905158059.478298"/>
    <n v="33307532065.311001"/>
    <n v="36838886461.208702"/>
    <n v="40410202848.550201"/>
    <n v="45693303444.645699"/>
    <n v="51377032019.1035"/>
    <n v="60070273468.606796"/>
    <n v="74577784576.768799"/>
    <n v="81563934613.286301"/>
    <n v="88237991306.266296"/>
    <n v="101749900047.291"/>
    <x v="472"/>
    <x v="355"/>
    <x v="3"/>
    <x v="0"/>
  </r>
  <r>
    <x v="15"/>
    <s v="VNM"/>
    <x v="17"/>
    <s v="NY.ADJ.NNTY.PC.CD"/>
    <x v="309"/>
    <n v="326.33407227999419"/>
    <n v="329.13360568791603"/>
    <n v="339.25362909610465"/>
    <n v="379.60997089436552"/>
    <n v="393.09287093669332"/>
    <n v="418.76408376544708"/>
    <n v="457.81131813888237"/>
    <n v="496.21794245018447"/>
    <n v="554.58355163475255"/>
    <n v="616.68817660894933"/>
    <n v="713.26695997443312"/>
    <n v="876.16216620752903"/>
    <n v="948.14222160170073"/>
    <n v="1015.017298550787"/>
    <n v="1158.3549641085042"/>
    <x v="473"/>
    <x v="356"/>
    <x v="3"/>
    <x v="0"/>
  </r>
  <r>
    <x v="15"/>
    <s v="VNM"/>
    <x v="18"/>
    <s v="NY.ADJ.NNTY.KD.ZG"/>
    <x v="310"/>
    <n v="10.559910254382714"/>
    <n v="7.9533776733588439"/>
    <n v="5.5892245420411371"/>
    <n v="1.3490463477568966"/>
    <n v="7.4744962631424556"/>
    <n v="3.8541971016029777"/>
    <n v="3.1018544897273017"/>
    <n v="-1.5115829053524408"/>
    <n v="11.31253999324835"/>
    <n v="5.3758018457749017"/>
    <n v="6.3581703465803088"/>
    <n v="3.9779466081565857"/>
    <n v="8.4407724931562171"/>
    <n v="7.3672592579111296"/>
    <n v="4.163764991750952"/>
    <x v="474"/>
    <x v="357"/>
    <x v="3"/>
    <x v="0"/>
  </r>
  <r>
    <x v="15"/>
    <s v="VNM"/>
    <x v="19"/>
    <s v="NY.ADJ.NNTY.KD"/>
    <x v="311"/>
    <n v="31351033110.170403"/>
    <n v="33844499177.922031"/>
    <n v="35736144232.105362"/>
    <n v="36218241380.697716"/>
    <n v="38925372479.273888"/>
    <n v="40425633057.158226"/>
    <n v="41679577371.142372"/>
    <n v="41049556004.577042"/>
    <n v="45693303444.645699"/>
    <n v="48149684894.618492"/>
    <n v="51211123881.559982"/>
    <n v="53248275047.005363"/>
    <n v="57742840800.253159"/>
    <n v="61996905584.890694"/>
    <n v="64578311035.603264"/>
    <x v="475"/>
    <x v="358"/>
    <x v="3"/>
    <x v="0"/>
  </r>
  <r>
    <x v="15"/>
    <s v="VNM"/>
    <x v="20"/>
    <s v="NY.ADJ.NNTY.PC.KD.ZG"/>
    <x v="312"/>
    <n v="8.8485482035557794"/>
    <n v="6.3089608082626256"/>
    <n v="4.0171731133536781"/>
    <n v="-1.1271493022491086E-3"/>
    <n v="6.1217096298597227"/>
    <n v="2.6565880485175768"/>
    <n v="1.9106417238233746"/>
    <n v="-2.6834824019499592"/>
    <n v="10.021379864163805"/>
    <n v="4.2132822868626363"/>
    <n v="5.2123559714079732"/>
    <n v="2.8782946217345255"/>
    <n v="7.2983153921908297"/>
    <n v="6.246438071628063"/>
    <n v="3.0876195371742909"/>
    <x v="476"/>
    <x v="359"/>
    <x v="3"/>
    <x v="0"/>
  </r>
  <r>
    <x v="15"/>
    <s v="VNM"/>
    <x v="21"/>
    <s v="NY.ADJ.NNTY.PC.KD"/>
    <x v="313"/>
    <n v="421.91281173310153"/>
    <n v="448.53112567038181"/>
    <n v="466.54939745583505"/>
    <n v="466.54413874755693"/>
    <n v="495.10461621681225"/>
    <n v="508.25750627888692"/>
    <n v="517.96848625831547"/>
    <n v="504.068893081927"/>
    <n v="554.58355163475255"/>
    <n v="577.94972218163332"/>
    <n v="608.07451903750348"/>
    <n v="625.57669521509797"/>
    <n v="671.23325545194018"/>
    <n v="713.16142506991855"/>
    <n v="735.18113656196795"/>
    <x v="477"/>
    <x v="360"/>
    <x v="3"/>
    <x v="0"/>
  </r>
  <r>
    <x v="15"/>
    <s v="VNM"/>
    <x v="22"/>
    <s v="SE.ADT.LITR.ZS"/>
    <x v="3"/>
    <s v=".."/>
    <s v=".."/>
    <n v="90.278297424316406"/>
    <n v="90.1561279296875"/>
    <s v=".."/>
    <s v=".."/>
    <s v=".."/>
    <s v=".."/>
    <s v=".."/>
    <s v=".."/>
    <s v=".."/>
    <s v=".."/>
    <n v="93.520454406738295"/>
    <s v=".."/>
    <s v=".."/>
    <x v="22"/>
    <x v="3"/>
    <x v="3"/>
    <x v="0"/>
  </r>
  <r>
    <x v="15"/>
    <s v="VNM"/>
    <x v="23"/>
    <s v="SE.ADT.LITR.FE.ZS"/>
    <x v="3"/>
    <s v=".."/>
    <s v=".."/>
    <n v="86.920082092285199"/>
    <n v="86.610115051269503"/>
    <s v=".."/>
    <s v=".."/>
    <s v=".."/>
    <s v=".."/>
    <s v=".."/>
    <s v=".."/>
    <s v=".."/>
    <s v=".."/>
    <n v="91.379096984863295"/>
    <s v=".."/>
    <s v=".."/>
    <x v="22"/>
    <x v="3"/>
    <x v="3"/>
    <x v="0"/>
  </r>
  <r>
    <x v="15"/>
    <s v="VNM"/>
    <x v="24"/>
    <s v="SE.ADT.LITR.MA.ZS"/>
    <x v="3"/>
    <s v=".."/>
    <s v=".."/>
    <n v="93.918258666992202"/>
    <n v="93.932685852050795"/>
    <s v=".."/>
    <s v=".."/>
    <s v=".."/>
    <s v=".."/>
    <s v=".."/>
    <s v=".."/>
    <s v=".."/>
    <s v=".."/>
    <n v="95.785324096679702"/>
    <s v=".."/>
    <s v=".."/>
    <x v="22"/>
    <x v="3"/>
    <x v="3"/>
    <x v="0"/>
  </r>
  <r>
    <x v="15"/>
    <s v="VNM"/>
    <x v="25"/>
    <s v="IT.NET.BBND"/>
    <x v="3"/>
    <s v=".."/>
    <s v=".."/>
    <s v=".."/>
    <s v=".."/>
    <s v=".."/>
    <n v="1076"/>
    <n v="9180"/>
    <n v="52709"/>
    <n v="210024"/>
    <n v="516569"/>
    <n v="1294111"/>
    <n v="2048953"/>
    <n v="3214179"/>
    <n v="3669321"/>
    <n v="3838206"/>
    <x v="478"/>
    <x v="361"/>
    <x v="279"/>
    <x v="0"/>
  </r>
  <r>
    <x v="15"/>
    <s v="VNM"/>
    <x v="26"/>
    <s v="IT.NET.BBND.P2"/>
    <x v="3"/>
    <s v=".."/>
    <s v=".."/>
    <s v=".."/>
    <s v=".."/>
    <s v=".."/>
    <n v="1.3034890549682499E-3"/>
    <n v="1.1013454350161499E-2"/>
    <n v="6.2636473246059601E-2"/>
    <n v="0.247238741245629"/>
    <n v="0.60242951335386796"/>
    <n v="1.49516249549222"/>
    <s v=".."/>
    <s v=".."/>
    <n v="4.1206381361153097"/>
    <s v=".."/>
    <x v="22"/>
    <x v="362"/>
    <x v="280"/>
    <x v="0"/>
  </r>
  <r>
    <x v="15"/>
    <s v="VNM"/>
    <x v="27"/>
    <s v="IT.MLT.MAIN.P2"/>
    <x v="314"/>
    <n v="1.70450347262904"/>
    <n v="2.2031220989181102"/>
    <n v="2.6314584953843601"/>
    <n v="3.14350930131324"/>
    <n v="3.7317643158404099"/>
    <n v="4.7598429232694901"/>
    <n v="5.2811793082146998"/>
    <n v="12.0318724569344"/>
    <s v=".."/>
    <n v="9.9915537019246905"/>
    <n v="12.900293543158501"/>
    <n v="16.902556613684599"/>
    <n v="19.758917905632099"/>
    <n v="16.142457257902802"/>
    <n v="11.3162065742052"/>
    <x v="479"/>
    <x v="363"/>
    <x v="281"/>
    <x v="0"/>
  </r>
  <r>
    <x v="15"/>
    <s v="VNM"/>
    <x v="28"/>
    <s v="IT.MLT.MAIN"/>
    <x v="315"/>
    <n v="1332909"/>
    <n v="1743567"/>
    <n v="2105891"/>
    <n v="2542718"/>
    <n v="3049925"/>
    <n v="3929140"/>
    <n v="4402000"/>
    <n v="10124899"/>
    <s v=".."/>
    <n v="8567520"/>
    <n v="11165617"/>
    <n v="14767629"/>
    <n v="17427365"/>
    <n v="14374438"/>
    <n v="10174849"/>
    <x v="480"/>
    <x v="364"/>
    <x v="282"/>
    <x v="0"/>
  </r>
  <r>
    <x v="15"/>
    <s v="VNM"/>
    <x v="29"/>
    <s v="SI.DST.04TH.20"/>
    <x v="3"/>
    <s v=".."/>
    <n v="20.95"/>
    <s v=".."/>
    <s v=".."/>
    <s v=".."/>
    <n v="21.07"/>
    <s v=".."/>
    <n v="21.73"/>
    <s v=".."/>
    <n v="22.05"/>
    <s v=".."/>
    <n v="21.45"/>
    <s v=".."/>
    <n v="20.71"/>
    <s v=".."/>
    <x v="326"/>
    <x v="3"/>
    <x v="3"/>
    <x v="0"/>
  </r>
  <r>
    <x v="15"/>
    <s v="VNM"/>
    <x v="30"/>
    <s v="SI.DST.10TH.10"/>
    <x v="3"/>
    <s v=".."/>
    <n v="29.05"/>
    <s v=".."/>
    <s v=".."/>
    <s v=".."/>
    <n v="30.03"/>
    <s v=".."/>
    <n v="29.05"/>
    <s v=".."/>
    <n v="28.94"/>
    <s v=".."/>
    <n v="30.08"/>
    <s v=".."/>
    <n v="33.9"/>
    <s v=".."/>
    <x v="481"/>
    <x v="3"/>
    <x v="3"/>
    <x v="0"/>
  </r>
  <r>
    <x v="15"/>
    <s v="VNM"/>
    <x v="31"/>
    <s v="SI.DST.05TH.20"/>
    <x v="3"/>
    <s v=".."/>
    <n v="44.17"/>
    <s v=".."/>
    <s v=".."/>
    <s v=".."/>
    <n v="45.6"/>
    <s v=".."/>
    <n v="44.89"/>
    <s v=".."/>
    <n v="44.75"/>
    <s v=".."/>
    <n v="45.65"/>
    <s v=".."/>
    <n v="49.39"/>
    <s v=".."/>
    <x v="482"/>
    <x v="3"/>
    <x v="3"/>
    <x v="0"/>
  </r>
  <r>
    <x v="15"/>
    <s v="VNM"/>
    <x v="32"/>
    <s v="SI.DST.FRST.10"/>
    <x v="3"/>
    <s v=".."/>
    <n v="3.34"/>
    <s v=".."/>
    <s v=".."/>
    <s v=".."/>
    <n v="3.16"/>
    <s v=".."/>
    <n v="2.9"/>
    <s v=".."/>
    <n v="2.78"/>
    <s v=".."/>
    <n v="2.76"/>
    <s v=".."/>
    <n v="2.33"/>
    <s v=".."/>
    <x v="483"/>
    <x v="3"/>
    <x v="3"/>
    <x v="0"/>
  </r>
  <r>
    <x v="15"/>
    <s v="VNM"/>
    <x v="33"/>
    <s v="SI.DST.02ND.20"/>
    <x v="3"/>
    <s v=".."/>
    <n v="11.72"/>
    <s v=".."/>
    <s v=".."/>
    <s v=".."/>
    <n v="11.1"/>
    <s v=".."/>
    <n v="11.13"/>
    <s v=".."/>
    <n v="11.03"/>
    <s v=".."/>
    <n v="10.94"/>
    <s v=".."/>
    <n v="9.9700000000000006"/>
    <s v=".."/>
    <x v="484"/>
    <x v="3"/>
    <x v="3"/>
    <x v="0"/>
  </r>
  <r>
    <x v="15"/>
    <s v="VNM"/>
    <x v="34"/>
    <s v="SI.DST.03RD.20"/>
    <x v="3"/>
    <s v=".."/>
    <n v="15.19"/>
    <s v=".."/>
    <s v=".."/>
    <s v=".."/>
    <n v="14.76"/>
    <s v=".."/>
    <n v="15.14"/>
    <s v=".."/>
    <n v="15.31"/>
    <s v=".."/>
    <n v="15.05"/>
    <s v=".."/>
    <n v="14.01"/>
    <s v=".."/>
    <x v="485"/>
    <x v="3"/>
    <x v="3"/>
    <x v="0"/>
  </r>
  <r>
    <x v="15"/>
    <s v="VNM"/>
    <x v="35"/>
    <s v="IE.PPI.TELE.CD"/>
    <x v="3"/>
    <s v=".."/>
    <s v=".."/>
    <s v=".."/>
    <n v="130000000"/>
    <s v=".."/>
    <n v="0"/>
    <n v="230000000"/>
    <n v="70000000"/>
    <n v="0"/>
    <n v="681700000"/>
    <n v="645000000"/>
    <n v="0"/>
    <n v="267000000"/>
    <n v="0"/>
    <n v="0"/>
    <x v="218"/>
    <x v="18"/>
    <x v="3"/>
    <x v="0"/>
  </r>
  <r>
    <x v="15"/>
    <s v="VNM"/>
    <x v="36"/>
    <s v="IT.CEL.SETS"/>
    <x v="316"/>
    <n v="160457"/>
    <n v="222700"/>
    <n v="328671"/>
    <n v="788559"/>
    <n v="1251195"/>
    <n v="1902388"/>
    <n v="2742000"/>
    <n v="4960000"/>
    <n v="9593200"/>
    <n v="18892480"/>
    <n v="45024048"/>
    <n v="74872310"/>
    <n v="98223980"/>
    <n v="111570201"/>
    <n v="127318045"/>
    <x v="486"/>
    <x v="365"/>
    <x v="283"/>
    <x v="0"/>
  </r>
  <r>
    <x v="15"/>
    <s v="VNM"/>
    <x v="37"/>
    <s v="SI.POV.2DAY"/>
    <x v="3"/>
    <s v=".."/>
    <n v="69.11"/>
    <s v=".."/>
    <s v=".."/>
    <s v=".."/>
    <n v="69.319999999999993"/>
    <s v=".."/>
    <n v="58.46"/>
    <s v=".."/>
    <n v="51.15"/>
    <s v=".."/>
    <n v="45.61"/>
    <s v=".."/>
    <n v="18.05"/>
    <s v=".."/>
    <x v="487"/>
    <x v="3"/>
    <x v="3"/>
    <x v="0"/>
  </r>
  <r>
    <x v="15"/>
    <s v="VNM"/>
    <x v="38"/>
    <s v="SI.POV.NAGP"/>
    <x v="3"/>
    <s v=".."/>
    <s v=".."/>
    <s v=".."/>
    <s v=".."/>
    <s v=".."/>
    <s v=".."/>
    <s v=".."/>
    <s v=".."/>
    <s v=".."/>
    <s v=".."/>
    <s v=".."/>
    <s v=".."/>
    <s v=".."/>
    <n v="5.9"/>
    <s v=".."/>
    <x v="488"/>
    <x v="3"/>
    <x v="3"/>
    <x v="0"/>
  </r>
  <r>
    <x v="15"/>
    <s v="VNM"/>
    <x v="39"/>
    <s v="SI.POV.RUGP"/>
    <x v="3"/>
    <s v=".."/>
    <s v=".."/>
    <s v=".."/>
    <s v=".."/>
    <s v=".."/>
    <s v=".."/>
    <s v=".."/>
    <s v=".."/>
    <s v=".."/>
    <s v=".."/>
    <s v=".."/>
    <s v=".."/>
    <s v=".."/>
    <n v="7.8"/>
    <s v=".."/>
    <x v="489"/>
    <x v="3"/>
    <x v="3"/>
    <x v="0"/>
  </r>
  <r>
    <x v="15"/>
    <s v="VNM"/>
    <x v="40"/>
    <s v="SP.RUR.TOTL.ZS"/>
    <x v="317"/>
    <n v="77.025999999999996"/>
    <n v="76.623999999999995"/>
    <n v="76.182999999999993"/>
    <n v="75.626000000000005"/>
    <n v="75.063000000000002"/>
    <n v="74.489000000000004"/>
    <n v="73.908000000000001"/>
    <n v="73.317000000000007"/>
    <n v="72.718999999999994"/>
    <n v="72.111999999999995"/>
    <n v="71.495999999999995"/>
    <n v="70.872"/>
    <n v="70.242000000000004"/>
    <n v="69.608000000000004"/>
    <n v="68.971000000000004"/>
    <x v="490"/>
    <x v="366"/>
    <x v="284"/>
    <x v="0"/>
  </r>
  <r>
    <x v="15"/>
    <s v="VNM"/>
    <x v="41"/>
    <s v="SP.RUR.TOTL"/>
    <x v="318"/>
    <n v="57235633"/>
    <n v="57817635"/>
    <n v="58353664"/>
    <n v="58709144"/>
    <n v="59014906"/>
    <n v="59246837"/>
    <n v="59471846"/>
    <n v="59706725"/>
    <n v="59914711"/>
    <n v="60077373"/>
    <n v="60212859"/>
    <n v="60325325"/>
    <n v="60425680"/>
    <n v="60511975"/>
    <n v="60584126"/>
    <x v="491"/>
    <x v="367"/>
    <x v="285"/>
    <x v="0"/>
  </r>
  <r>
    <x v="15"/>
    <s v="VNM"/>
    <x v="42"/>
    <s v="SP.RUR.TOTL.ZG"/>
    <x v="319"/>
    <n v="1.0485062275708688"/>
    <n v="1.011717397428892"/>
    <n v="0.92283172988524931"/>
    <n v="0.60733395814223279"/>
    <n v="0.51945662342441068"/>
    <n v="0.39223385596433441"/>
    <n v="0.3790629473661824"/>
    <n v="0.39416365228895461"/>
    <n v="0.34774070023160786"/>
    <n v="0.27112138437346306"/>
    <n v="0.22526526890895965"/>
    <n v="0.1866064825329431"/>
    <n v="0.1662181165373347"/>
    <n v="0.14270991883510903"/>
    <n v="0.11916322316238574"/>
    <x v="492"/>
    <x v="368"/>
    <x v="286"/>
    <x v="0"/>
  </r>
  <r>
    <x v="15"/>
    <s v="VNM"/>
    <x v="43"/>
    <s v="SI.POV.RUHC"/>
    <x v="3"/>
    <s v=".."/>
    <s v=".."/>
    <s v=".."/>
    <s v=".."/>
    <s v=".."/>
    <s v=".."/>
    <s v=".."/>
    <s v=".."/>
    <s v=".."/>
    <s v=".."/>
    <s v=".."/>
    <s v=".."/>
    <s v=".."/>
    <n v="26.9"/>
    <s v=".."/>
    <x v="493"/>
    <x v="3"/>
    <x v="287"/>
    <x v="0"/>
  </r>
  <r>
    <x v="15"/>
    <s v="VNM"/>
    <x v="44"/>
    <s v="IC.ELC.TIME"/>
    <x v="3"/>
    <s v=".."/>
    <s v=".."/>
    <s v=".."/>
    <s v=".."/>
    <s v=".."/>
    <s v=".."/>
    <s v=".."/>
    <s v=".."/>
    <s v=".."/>
    <s v=".."/>
    <s v=".."/>
    <s v=".."/>
    <n v="115"/>
    <n v="115"/>
    <n v="115"/>
    <x v="494"/>
    <x v="369"/>
    <x v="288"/>
    <x v="14"/>
  </r>
  <r>
    <x v="15"/>
    <s v="VNM"/>
    <x v="45"/>
    <s v="IT.NET.SECR"/>
    <x v="3"/>
    <s v=".."/>
    <s v=".."/>
    <s v=".."/>
    <s v=".."/>
    <n v="6"/>
    <s v=".."/>
    <n v="3"/>
    <n v="10"/>
    <n v="12"/>
    <n v="12"/>
    <n v="51"/>
    <n v="96"/>
    <n v="162"/>
    <n v="272"/>
    <n v="411"/>
    <x v="495"/>
    <x v="370"/>
    <x v="289"/>
    <x v="0"/>
  </r>
  <r>
    <x v="15"/>
    <s v="VNM"/>
    <x v="46"/>
    <s v="IT.NET.SECR.P6"/>
    <x v="3"/>
    <s v=".."/>
    <s v=".."/>
    <s v=".."/>
    <s v=".."/>
    <n v="7.6315973569234488E-2"/>
    <s v=".."/>
    <n v="3.7282178869952304E-2"/>
    <n v="0.1227952119690949"/>
    <n v="0.1456450315018066"/>
    <n v="0.14403825656094257"/>
    <n v="0.60556766031216425"/>
    <n v="1.1278367738229085"/>
    <n v="1.8831734960767219"/>
    <n v="3.1288643487763492"/>
    <n v="4.6789617486338795"/>
    <x v="496"/>
    <x v="371"/>
    <x v="290"/>
    <x v="0"/>
  </r>
  <r>
    <x v="16"/>
    <s v="LAO"/>
    <x v="0"/>
    <s v="SP.POP.TOTL"/>
    <x v="320"/>
    <n v="5068658"/>
    <n v="5165072"/>
    <n v="5256207"/>
    <n v="5342879"/>
    <n v="5424701"/>
    <n v="5502340"/>
    <n v="5579003"/>
    <n v="5658894"/>
    <n v="5745012"/>
    <n v="5838837"/>
    <n v="5939634"/>
    <n v="6045439"/>
    <n v="6153153"/>
    <n v="6260544"/>
    <n v="6366909"/>
    <x v="497"/>
    <x v="372"/>
    <x v="291"/>
    <x v="0"/>
  </r>
  <r>
    <x v="16"/>
    <s v="LAO"/>
    <x v="1"/>
    <s v="SP.POP.GROW"/>
    <x v="321"/>
    <n v="2.0400388159328502"/>
    <n v="1.8842954169781301"/>
    <n v="1.7490621513361"/>
    <n v="1.6354982297455001"/>
    <n v="1.5198136434355101"/>
    <n v="1.4210673603506001"/>
    <n v="1.3836630290265499"/>
    <n v="1.4218380166334299"/>
    <n v="1.51035333110262"/>
    <n v="1.61996331013693"/>
    <n v="1.71158821418311"/>
    <n v="1.7656588116976599"/>
    <n v="1.7660529936704901"/>
    <n v="1.73024489265388"/>
    <n v="1.6847026192524699"/>
    <x v="498"/>
    <x v="373"/>
    <x v="292"/>
    <x v="0"/>
  </r>
  <r>
    <x v="16"/>
    <s v="LAO"/>
    <x v="2"/>
    <s v="EN.POP.DNST"/>
    <x v="322"/>
    <n v="21.961256499133448"/>
    <n v="22.378994800693242"/>
    <n v="22.773860485268631"/>
    <n v="23.149389081455805"/>
    <n v="23.503903812824955"/>
    <n v="23.840294627383017"/>
    <n v="24.172456672443673"/>
    <n v="24.518604852686309"/>
    <n v="24.891733102253031"/>
    <n v="25.29825389948007"/>
    <n v="25.734982668977469"/>
    <n v="26.193409878682843"/>
    <n v="26.660108318890813"/>
    <n v="27.125407279029464"/>
    <n v="27.586260831889081"/>
    <x v="499"/>
    <x v="374"/>
    <x v="293"/>
    <x v="0"/>
  </r>
  <r>
    <x v="16"/>
    <s v="LAO"/>
    <x v="3"/>
    <s v="SI.POV.NAHC"/>
    <x v="3"/>
    <n v="39.1"/>
    <s v=".."/>
    <s v=".."/>
    <s v=".."/>
    <s v=".."/>
    <n v="33.5"/>
    <s v=".."/>
    <s v=".."/>
    <s v=".."/>
    <s v=".."/>
    <n v="27.6"/>
    <s v=".."/>
    <s v=".."/>
    <s v=".."/>
    <s v=".."/>
    <x v="500"/>
    <x v="3"/>
    <x v="3"/>
    <x v="0"/>
  </r>
  <r>
    <x v="16"/>
    <s v="LAO"/>
    <x v="4"/>
    <s v="SI.POV.DDAY"/>
    <x v="3"/>
    <n v="46.76"/>
    <s v=".."/>
    <s v=".."/>
    <s v=".."/>
    <s v=".."/>
    <n v="42.73"/>
    <s v=".."/>
    <s v=".."/>
    <s v=".."/>
    <s v=".."/>
    <n v="36.299999999999997"/>
    <s v=".."/>
    <s v=".."/>
    <s v=".."/>
    <s v=".."/>
    <x v="501"/>
    <x v="3"/>
    <x v="3"/>
    <x v="0"/>
  </r>
  <r>
    <x v="16"/>
    <s v="LAO"/>
    <x v="5"/>
    <s v="SI.DST.FRST.20"/>
    <x v="3"/>
    <n v="8.07"/>
    <s v=".."/>
    <s v=".."/>
    <s v=".."/>
    <s v=".."/>
    <n v="8.09"/>
    <s v=".."/>
    <s v=".."/>
    <s v=".."/>
    <s v=".."/>
    <n v="7.61"/>
    <s v=".."/>
    <s v=".."/>
    <s v=".."/>
    <s v=".."/>
    <x v="502"/>
    <x v="3"/>
    <x v="3"/>
    <x v="0"/>
  </r>
  <r>
    <x v="16"/>
    <s v="LAO"/>
    <x v="6"/>
    <s v="EG.USE.PCAP.KG.OE"/>
    <x v="3"/>
    <s v=".."/>
    <s v=".."/>
    <s v=".."/>
    <s v=".."/>
    <s v=".."/>
    <s v=".."/>
    <s v=".."/>
    <s v=".."/>
    <s v=".."/>
    <s v=".."/>
    <s v=".."/>
    <s v=".."/>
    <s v=".."/>
    <s v=".."/>
    <s v=".."/>
    <x v="22"/>
    <x v="3"/>
    <x v="3"/>
    <x v="0"/>
  </r>
  <r>
    <x v="16"/>
    <s v="LAO"/>
    <x v="7"/>
    <s v="EG.USE.ELEC.KH.PC"/>
    <x v="3"/>
    <s v=".."/>
    <s v=".."/>
    <s v=".."/>
    <s v=".."/>
    <s v=".."/>
    <s v=".."/>
    <s v=".."/>
    <s v=".."/>
    <s v=".."/>
    <s v=".."/>
    <s v=".."/>
    <s v=".."/>
    <s v=".."/>
    <s v=".."/>
    <s v=".."/>
    <x v="22"/>
    <x v="3"/>
    <x v="3"/>
    <x v="0"/>
  </r>
  <r>
    <x v="16"/>
    <s v="LAO"/>
    <x v="8"/>
    <s v="NY.GDP.MKTP.CD"/>
    <x v="323"/>
    <n v="1747011884.411916"/>
    <n v="1280177847.2093773"/>
    <n v="1454430642.0118546"/>
    <n v="1731198022.4549377"/>
    <n v="1768619058.3464744"/>
    <n v="1758176653.0774584"/>
    <n v="2023324407.3031571"/>
    <n v="2366398119.882102"/>
    <n v="2735558734.8140879"/>
    <n v="3452882514.001658"/>
    <n v="4222962987.5385919"/>
    <n v="5443915120.5079479"/>
    <n v="5832915387.0890837"/>
    <n v="7181441139.8980589"/>
    <n v="8283218733.6076775"/>
    <x v="503"/>
    <x v="375"/>
    <x v="294"/>
    <x v="0"/>
  </r>
  <r>
    <x v="16"/>
    <s v="LAO"/>
    <x v="9"/>
    <s v="NY.GDP.MKTP.KD.ZG"/>
    <x v="324"/>
    <n v="6.8720912731134973"/>
    <n v="3.9676080913010168"/>
    <n v="7.3063760732725314"/>
    <n v="5.7987823261436517"/>
    <n v="5.7514128819973394"/>
    <n v="5.9187490729933074"/>
    <n v="6.0669969050700701"/>
    <n v="6.357695480144173"/>
    <n v="7.1075683691781393"/>
    <n v="8.6192662085445448"/>
    <n v="7.5968288005607434"/>
    <n v="7.8249027625596739"/>
    <n v="7.5017749126689637"/>
    <n v="8.5269055171889079"/>
    <n v="8.0386526807881609"/>
    <x v="504"/>
    <x v="376"/>
    <x v="295"/>
    <x v="0"/>
  </r>
  <r>
    <x v="16"/>
    <s v="LAO"/>
    <x v="10"/>
    <s v="GC.BAL.CASH.GD.ZS"/>
    <x v="3"/>
    <s v=".."/>
    <s v=".."/>
    <s v=".."/>
    <s v=".."/>
    <s v=".."/>
    <s v=".."/>
    <s v=".."/>
    <s v=".."/>
    <s v=".."/>
    <n v="-3.2096409765316789"/>
    <n v="-2.6922920302066311"/>
    <n v="-2.1703240004492663"/>
    <n v="-1.6558938608163833"/>
    <n v="-0.8401500657148453"/>
    <n v="-0.94918308301597032"/>
    <x v="505"/>
    <x v="3"/>
    <x v="3"/>
    <x v="0"/>
  </r>
  <r>
    <x v="16"/>
    <s v="LAO"/>
    <x v="11"/>
    <s v="IT.CEL.SETS.P2"/>
    <x v="325"/>
    <n v="9.6434494000459905E-2"/>
    <n v="0.12407472709520501"/>
    <n v="0.22796653772848099"/>
    <n v="0.235344073555184"/>
    <n v="0.54011128358191496"/>
    <n v="0.994726112191616"/>
    <n v="1.99810680381394"/>
    <n v="3.5828564169295198"/>
    <n v="11.3550025333961"/>
    <n v="17.123083211639202"/>
    <n v="24.585741753499502"/>
    <n v="32.938445482558002"/>
    <n v="51.6059111980151"/>
    <n v="62.594975728272999"/>
    <n v="84.045193959376903"/>
    <x v="506"/>
    <x v="377"/>
    <x v="296"/>
    <x v="0"/>
  </r>
  <r>
    <x v="16"/>
    <s v="LAO"/>
    <x v="12"/>
    <s v="IT.NET.USER.P2"/>
    <x v="3"/>
    <s v=".."/>
    <n v="9.6578139924340702E-3"/>
    <n v="3.7780708301385003E-2"/>
    <n v="0.111044032290124"/>
    <n v="0.18166446065456601"/>
    <n v="0.267899241309349"/>
    <n v="0.33391246642861599"/>
    <n v="0.36143449025804297"/>
    <n v="0.85035749028891705"/>
    <n v="1.1698934277225601"/>
    <n v="1.64"/>
    <n v="3.55"/>
    <n v="6"/>
    <n v="7"/>
    <n v="9"/>
    <x v="507"/>
    <x v="378"/>
    <x v="297"/>
    <x v="0"/>
  </r>
  <r>
    <x v="16"/>
    <s v="LAO"/>
    <x v="13"/>
    <s v="EG.ELC.ACCS.ZS"/>
    <x v="3"/>
    <s v=".."/>
    <s v=".."/>
    <s v=".."/>
    <n v="46.3"/>
    <s v=".."/>
    <s v=".."/>
    <s v=".."/>
    <s v=".."/>
    <s v=".."/>
    <s v=".."/>
    <s v=".."/>
    <s v=".."/>
    <s v=".."/>
    <n v="66"/>
    <s v=".."/>
    <x v="508"/>
    <x v="3"/>
    <x v="3"/>
    <x v="0"/>
  </r>
  <r>
    <x v="16"/>
    <s v="LAO"/>
    <x v="14"/>
    <s v="EG.ELC.ACCS.RU.ZS"/>
    <x v="3"/>
    <s v=".."/>
    <s v=".."/>
    <s v=".."/>
    <n v="40"/>
    <s v=".."/>
    <s v=".."/>
    <s v=".."/>
    <s v=".."/>
    <s v=".."/>
    <s v=".."/>
    <s v=".."/>
    <s v=".."/>
    <s v=".."/>
    <n v="52"/>
    <s v=".."/>
    <x v="509"/>
    <x v="3"/>
    <x v="3"/>
    <x v="0"/>
  </r>
  <r>
    <x v="16"/>
    <s v="LAO"/>
    <x v="15"/>
    <s v="EG.ELC.ACCS.UR.ZS"/>
    <x v="3"/>
    <s v=".."/>
    <s v=".."/>
    <s v=".."/>
    <n v="68.666332984483802"/>
    <s v=".."/>
    <s v=".."/>
    <s v=".."/>
    <s v=".."/>
    <s v=".."/>
    <s v=".."/>
    <s v=".."/>
    <s v=".."/>
    <s v=".."/>
    <n v="94.269255155339494"/>
    <s v=".."/>
    <x v="510"/>
    <x v="3"/>
    <x v="3"/>
    <x v="0"/>
  </r>
  <r>
    <x v="16"/>
    <s v="LAO"/>
    <x v="16"/>
    <s v="NY.ADJ.NNTY.CD"/>
    <x v="326"/>
    <n v="1436644041.0345399"/>
    <n v="1029159284.7812999"/>
    <n v="1233292239.5241301"/>
    <n v="1419797954.8863299"/>
    <n v="1456912241.74301"/>
    <n v="1464533036.19717"/>
    <n v="1612919965.2373199"/>
    <n v="1937887224.7642"/>
    <n v="2265049025.3987598"/>
    <n v="2570076816.3915"/>
    <n v="3280025996.93398"/>
    <n v="4009804092.4569302"/>
    <n v="4486896355.7660999"/>
    <n v="5031162198.8276701"/>
    <n v="5732199320.2825899"/>
    <x v="511"/>
    <x v="379"/>
    <x v="3"/>
    <x v="0"/>
  </r>
  <r>
    <x v="16"/>
    <s v="LAO"/>
    <x v="17"/>
    <s v="NY.ADJ.NNTY.PC.CD"/>
    <x v="327"/>
    <n v="283.43676788501807"/>
    <n v="199.25361830024826"/>
    <n v="234.63540144521136"/>
    <n v="265.73649803529707"/>
    <n v="268.57005422842843"/>
    <n v="266.16549253538858"/>
    <n v="289.10541278384687"/>
    <n v="342.4498187745167"/>
    <n v="394.26358472336693"/>
    <n v="440.16930364582879"/>
    <n v="552.22695488206512"/>
    <n v="663.27757048858325"/>
    <n v="729.20279339163187"/>
    <n v="803.63019552736478"/>
    <n v="900.31117458763583"/>
    <x v="512"/>
    <x v="380"/>
    <x v="3"/>
    <x v="0"/>
  </r>
  <r>
    <x v="16"/>
    <s v="LAO"/>
    <x v="18"/>
    <s v="NY.ADJ.NNTY.KD.ZG"/>
    <x v="3"/>
    <s v=".."/>
    <s v=".."/>
    <n v="11.076110765043651"/>
    <n v="4.4158930500547626"/>
    <n v="6.0873648868845009"/>
    <n v="6.7347125867384108"/>
    <n v="1.5058111604029563"/>
    <n v="9.2602800630488389"/>
    <n v="8.2956554627955086"/>
    <n v="-2.3573397672897016"/>
    <n v="12.278132782645471"/>
    <n v="2.2517790684722314"/>
    <n v="12.270120244345108"/>
    <n v="-1.1597646949530258"/>
    <n v="6.7197011328895115"/>
    <x v="513"/>
    <x v="381"/>
    <x v="3"/>
    <x v="0"/>
  </r>
  <r>
    <x v="16"/>
    <s v="LAO"/>
    <x v="19"/>
    <s v="NY.ADJ.NNTY.KD"/>
    <x v="3"/>
    <s v=".."/>
    <n v="1436007597.1067374"/>
    <n v="1595061389.1567214"/>
    <n v="1665497594.1846001"/>
    <n v="1766882509.9248996"/>
    <n v="1885876968.7136915"/>
    <n v="1914274714.5800512"/>
    <n v="2091541914.3262928"/>
    <n v="2265049025.3987598"/>
    <n v="2211654123.9744272"/>
    <n v="2483203954.008862"/>
    <n v="2539120220.8727083"/>
    <n v="2850673325.1222706"/>
    <n v="2817612222.3290591"/>
    <n v="3006947342.7533383"/>
    <x v="514"/>
    <x v="382"/>
    <x v="3"/>
    <x v="0"/>
  </r>
  <r>
    <x v="16"/>
    <s v="LAO"/>
    <x v="20"/>
    <s v="NY.ADJ.NNTY.PC.KD.ZG"/>
    <x v="3"/>
    <s v=".."/>
    <s v=".."/>
    <n v="9.1502122312582941"/>
    <n v="2.7220620120629917"/>
    <n v="4.4872250137791383"/>
    <n v="5.2286667316073761"/>
    <n v="0.11098488033285037"/>
    <n v="7.7177678628703035"/>
    <n v="6.6722984955437425"/>
    <n v="-3.9263718530174003"/>
    <n v="10.372746196520424"/>
    <n v="0.46220688283942479"/>
    <n v="10.30477601643473"/>
    <n v="-2.8552326462435644"/>
    <n v="4.936851556902198"/>
    <x v="515"/>
    <x v="383"/>
    <x v="3"/>
    <x v="0"/>
  </r>
  <r>
    <x v="16"/>
    <s v="LAO"/>
    <x v="21"/>
    <s v="NY.ADJ.NNTY.PC.KD"/>
    <x v="3"/>
    <s v=".."/>
    <n v="278.02276465976416"/>
    <n v="303.46243767734438"/>
    <n v="311.72287341423981"/>
    <n v="325.71058016375457"/>
    <n v="342.74090091010214"/>
    <n v="343.12129148882894"/>
    <n v="369.60259625401937"/>
    <n v="394.26358472336693"/>
    <n v="378.78333030609133"/>
    <n v="418.07356379346976"/>
    <n v="420.00592858065534"/>
    <n v="463.2865987766387"/>
    <n v="450.05868856269666"/>
    <n v="472.27741793597778"/>
    <x v="516"/>
    <x v="384"/>
    <x v="3"/>
    <x v="0"/>
  </r>
  <r>
    <x v="16"/>
    <s v="LAO"/>
    <x v="22"/>
    <s v="SE.ADT.LITR.ZS"/>
    <x v="3"/>
    <s v=".."/>
    <s v=".."/>
    <s v=".."/>
    <n v="69.583122253417997"/>
    <n v="68.734397888183594"/>
    <s v=".."/>
    <s v=".."/>
    <s v=".."/>
    <n v="72.702262878417997"/>
    <s v=".."/>
    <s v=".."/>
    <s v=".."/>
    <s v=".."/>
    <s v=".."/>
    <s v=".."/>
    <x v="22"/>
    <x v="3"/>
    <x v="3"/>
    <x v="0"/>
  </r>
  <r>
    <x v="16"/>
    <s v="LAO"/>
    <x v="23"/>
    <s v="SE.ADT.LITR.FE.ZS"/>
    <x v="3"/>
    <s v=".."/>
    <s v=".."/>
    <s v=".."/>
    <n v="58.460697174072301"/>
    <n v="60.902519226074197"/>
    <s v=".."/>
    <s v=".."/>
    <s v=".."/>
    <n v="63.226985931396499"/>
    <s v=".."/>
    <s v=".."/>
    <s v=".."/>
    <s v=".."/>
    <s v=".."/>
    <s v=".."/>
    <x v="22"/>
    <x v="3"/>
    <x v="3"/>
    <x v="0"/>
  </r>
  <r>
    <x v="16"/>
    <s v="LAO"/>
    <x v="24"/>
    <s v="SE.ADT.LITR.MA.ZS"/>
    <x v="3"/>
    <s v=".."/>
    <s v=".."/>
    <s v=".."/>
    <n v="81.360176086425795"/>
    <n v="77.006057739257798"/>
    <s v=".."/>
    <s v=".."/>
    <s v=".."/>
    <n v="82.451744079589801"/>
    <s v=".."/>
    <s v=".."/>
    <s v=".."/>
    <s v=".."/>
    <s v=".."/>
    <s v=".."/>
    <x v="22"/>
    <x v="3"/>
    <x v="3"/>
    <x v="0"/>
  </r>
  <r>
    <x v="16"/>
    <s v="LAO"/>
    <x v="25"/>
    <s v="IT.NET.BBND"/>
    <x v="3"/>
    <s v=".."/>
    <s v=".."/>
    <s v=".."/>
    <s v=".."/>
    <s v=".."/>
    <s v=".."/>
    <n v="25"/>
    <n v="50"/>
    <n v="314"/>
    <n v="741"/>
    <n v="1135"/>
    <n v="2896"/>
    <n v="4317"/>
    <n v="5885"/>
    <n v="6546"/>
    <x v="517"/>
    <x v="385"/>
    <x v="298"/>
    <x v="0"/>
  </r>
  <r>
    <x v="16"/>
    <s v="LAO"/>
    <x v="26"/>
    <s v="IT.NET.BBND.P2"/>
    <x v="3"/>
    <s v=".."/>
    <s v=".."/>
    <s v=".."/>
    <s v=".."/>
    <s v=".."/>
    <s v=".."/>
    <n v="4.4491356130348298E-4"/>
    <n v="8.7732966118230405E-4"/>
    <n v="5.4225383489165096E-3"/>
    <n v="1.25679918180847E-2"/>
    <n v="1.8874896520666401E-2"/>
    <n v="4.7172830925309099E-2"/>
    <n v="6.8873995527737195E-2"/>
    <n v="9.2014760512236907E-2"/>
    <n v="0.100378543342645"/>
    <x v="518"/>
    <x v="386"/>
    <x v="299"/>
    <x v="0"/>
  </r>
  <r>
    <x v="16"/>
    <s v="LAO"/>
    <x v="27"/>
    <s v="IT.MLT.MAIN.P2"/>
    <x v="328"/>
    <n v="0.48174082018174802"/>
    <n v="0.54744392218420701"/>
    <n v="0.66262802119835895"/>
    <n v="0.75860928559590701"/>
    <n v="0.96203609065825901"/>
    <n v="1.1164520233100601"/>
    <n v="1.2414868014612399"/>
    <n v="1.3159944917734601"/>
    <n v="1.56814973666151"/>
    <n v="1.5629595331016499"/>
    <n v="1.5769768169707099"/>
    <n v="2.0817129210716798"/>
    <n v="1.5990509204897001"/>
    <n v="1.61204857065975"/>
    <n v="1.6506335993022301"/>
    <x v="519"/>
    <x v="387"/>
    <x v="300"/>
    <x v="0"/>
  </r>
  <r>
    <x v="16"/>
    <s v="LAO"/>
    <x v="28"/>
    <s v="IT.MLT.MAIN"/>
    <x v="329"/>
    <n v="24553"/>
    <n v="28472"/>
    <n v="35107"/>
    <n v="40876"/>
    <n v="52625"/>
    <n v="61910"/>
    <n v="69760"/>
    <n v="75000"/>
    <n v="90806"/>
    <n v="92151"/>
    <n v="94828"/>
    <n v="127799"/>
    <n v="100228"/>
    <n v="103102"/>
    <n v="107643"/>
    <x v="520"/>
    <x v="388"/>
    <x v="301"/>
    <x v="0"/>
  </r>
  <r>
    <x v="16"/>
    <s v="LAO"/>
    <x v="29"/>
    <s v="SI.DST.04TH.20"/>
    <x v="3"/>
    <n v="20.7"/>
    <s v=".."/>
    <s v=".."/>
    <s v=".."/>
    <s v=".."/>
    <n v="21.12"/>
    <s v=".."/>
    <s v=".."/>
    <s v=".."/>
    <s v=".."/>
    <n v="20.86"/>
    <s v=".."/>
    <s v=".."/>
    <s v=".."/>
    <s v=".."/>
    <x v="521"/>
    <x v="3"/>
    <x v="3"/>
    <x v="0"/>
  </r>
  <r>
    <x v="16"/>
    <s v="LAO"/>
    <x v="30"/>
    <s v="SI.DST.10TH.10"/>
    <x v="3"/>
    <n v="29.11"/>
    <s v=".."/>
    <s v=".."/>
    <s v=".."/>
    <s v=".."/>
    <n v="28.5"/>
    <s v=".."/>
    <s v=".."/>
    <s v=".."/>
    <s v=".."/>
    <n v="30.18"/>
    <s v=".."/>
    <s v=".."/>
    <s v=".."/>
    <s v=".."/>
    <x v="522"/>
    <x v="3"/>
    <x v="3"/>
    <x v="0"/>
  </r>
  <r>
    <x v="16"/>
    <s v="LAO"/>
    <x v="31"/>
    <s v="SI.DST.05TH.20"/>
    <x v="3"/>
    <n v="43.7"/>
    <s v=".."/>
    <s v=".."/>
    <s v=".."/>
    <s v=".."/>
    <n v="43.32"/>
    <s v=".."/>
    <s v=".."/>
    <s v=".."/>
    <s v=".."/>
    <n v="44.89"/>
    <s v=".."/>
    <s v=".."/>
    <s v=".."/>
    <s v=".."/>
    <x v="523"/>
    <x v="3"/>
    <x v="3"/>
    <x v="0"/>
  </r>
  <r>
    <x v="16"/>
    <s v="LAO"/>
    <x v="32"/>
    <s v="SI.DST.FRST.10"/>
    <x v="3"/>
    <n v="3.36"/>
    <s v=".."/>
    <s v=".."/>
    <s v=".."/>
    <s v=".."/>
    <n v="3.44"/>
    <s v=".."/>
    <s v=".."/>
    <s v=".."/>
    <s v=".."/>
    <n v="3.16"/>
    <s v=".."/>
    <s v=".."/>
    <s v=".."/>
    <s v=".."/>
    <x v="524"/>
    <x v="3"/>
    <x v="3"/>
    <x v="0"/>
  </r>
  <r>
    <x v="16"/>
    <s v="LAO"/>
    <x v="33"/>
    <s v="SI.DST.02ND.20"/>
    <x v="3"/>
    <n v="11.99"/>
    <s v=".."/>
    <s v=".."/>
    <s v=".."/>
    <s v=".."/>
    <n v="11.87"/>
    <s v=".."/>
    <s v=".."/>
    <s v=".."/>
    <s v=".."/>
    <n v="11.51"/>
    <s v=".."/>
    <s v=".."/>
    <s v=".."/>
    <s v=".."/>
    <x v="525"/>
    <x v="3"/>
    <x v="3"/>
    <x v="0"/>
  </r>
  <r>
    <x v="16"/>
    <s v="LAO"/>
    <x v="34"/>
    <s v="SI.DST.03RD.20"/>
    <x v="3"/>
    <n v="15.54"/>
    <s v=".."/>
    <s v=".."/>
    <s v=".."/>
    <s v=".."/>
    <n v="15.62"/>
    <s v=".."/>
    <s v=".."/>
    <s v=".."/>
    <s v=".."/>
    <n v="15.12"/>
    <s v=".."/>
    <s v=".."/>
    <s v=".."/>
    <s v=".."/>
    <x v="526"/>
    <x v="3"/>
    <x v="3"/>
    <x v="0"/>
  </r>
  <r>
    <x v="16"/>
    <s v="LAO"/>
    <x v="35"/>
    <s v="IE.PPI.TELE.CD"/>
    <x v="330"/>
    <s v=".."/>
    <n v="1400000"/>
    <n v="6700000"/>
    <n v="5450000"/>
    <n v="12300000"/>
    <n v="19670000"/>
    <n v="6100000"/>
    <n v="34100000"/>
    <n v="10100000"/>
    <n v="10000000"/>
    <n v="0"/>
    <n v="0"/>
    <n v="125000000"/>
    <n v="0"/>
    <n v="0"/>
    <x v="218"/>
    <x v="18"/>
    <x v="3"/>
    <x v="0"/>
  </r>
  <r>
    <x v="16"/>
    <s v="LAO"/>
    <x v="36"/>
    <s v="IT.CEL.SETS"/>
    <x v="331"/>
    <n v="4915"/>
    <n v="6453"/>
    <n v="12078"/>
    <n v="12681"/>
    <n v="29545"/>
    <n v="55160"/>
    <n v="112275"/>
    <n v="204191"/>
    <n v="657528"/>
    <n v="1009565"/>
    <n v="1478409"/>
    <n v="2022133"/>
    <n v="3234642"/>
    <n v="4003395"/>
    <n v="5480851"/>
    <x v="527"/>
    <x v="389"/>
    <x v="302"/>
    <x v="0"/>
  </r>
  <r>
    <x v="16"/>
    <s v="LAO"/>
    <x v="37"/>
    <s v="SI.POV.2DAY"/>
    <x v="3"/>
    <n v="78.97"/>
    <s v=".."/>
    <s v=".."/>
    <s v=".."/>
    <s v=".."/>
    <n v="75.37"/>
    <s v=".."/>
    <s v=".."/>
    <s v=".."/>
    <s v=".."/>
    <n v="69.290000000000006"/>
    <s v=".."/>
    <s v=".."/>
    <s v=".."/>
    <s v=".."/>
    <x v="528"/>
    <x v="3"/>
    <x v="3"/>
    <x v="0"/>
  </r>
  <r>
    <x v="16"/>
    <s v="LAO"/>
    <x v="38"/>
    <s v="SI.POV.NAGP"/>
    <x v="3"/>
    <n v="10.3"/>
    <s v=".."/>
    <s v=".."/>
    <s v=".."/>
    <s v=".."/>
    <n v="8"/>
    <s v=".."/>
    <s v=".."/>
    <s v=".."/>
    <s v=".."/>
    <n v="6.5"/>
    <s v=".."/>
    <s v=".."/>
    <s v=".."/>
    <s v=".."/>
    <x v="529"/>
    <x v="3"/>
    <x v="3"/>
    <x v="0"/>
  </r>
  <r>
    <x v="16"/>
    <s v="LAO"/>
    <x v="39"/>
    <s v="SI.POV.RUGP"/>
    <x v="3"/>
    <n v="11.4"/>
    <s v=".."/>
    <s v=".."/>
    <s v=".."/>
    <s v=".."/>
    <n v="9.1999999999999993"/>
    <s v=".."/>
    <s v=".."/>
    <s v=".."/>
    <s v=".."/>
    <n v="7.7"/>
    <s v=".."/>
    <s v=".."/>
    <s v=".."/>
    <s v=".."/>
    <x v="530"/>
    <x v="3"/>
    <x v="3"/>
    <x v="0"/>
  </r>
  <r>
    <x v="16"/>
    <s v="LAO"/>
    <x v="40"/>
    <s v="SP.RUR.TOTL.ZS"/>
    <x v="332"/>
    <n v="80.88"/>
    <n v="79.960999999999999"/>
    <n v="79.009"/>
    <n v="78.022999999999996"/>
    <n v="77.007000000000005"/>
    <n v="75.956000000000003"/>
    <n v="74.873999999999995"/>
    <n v="73.757999999999996"/>
    <n v="72.614000000000004"/>
    <n v="71.462999999999994"/>
    <n v="70.311999999999998"/>
    <n v="69.161000000000001"/>
    <n v="68.015000000000001"/>
    <n v="66.87700000000001"/>
    <n v="65.74799999999999"/>
    <x v="531"/>
    <x v="390"/>
    <x v="303"/>
    <x v="0"/>
  </r>
  <r>
    <x v="16"/>
    <s v="LAO"/>
    <x v="41"/>
    <s v="SP.RUR.TOTL"/>
    <x v="333"/>
    <n v="4099531"/>
    <n v="4130043"/>
    <n v="4152877"/>
    <n v="4168674"/>
    <n v="4177399"/>
    <n v="4179357"/>
    <n v="4177223"/>
    <n v="4173887"/>
    <n v="4171683"/>
    <n v="4172608"/>
    <n v="4176275"/>
    <n v="4181086"/>
    <n v="4185067"/>
    <n v="4186864"/>
    <n v="4186115"/>
    <x v="532"/>
    <x v="391"/>
    <x v="304"/>
    <x v="0"/>
  </r>
  <r>
    <x v="16"/>
    <s v="LAO"/>
    <x v="42"/>
    <s v="SP.RUR.TOTL.ZG"/>
    <x v="334"/>
    <n v="0.95056300859835963"/>
    <n v="0.74152416177201463"/>
    <n v="0.55135285247702126"/>
    <n v="0.37966525652673644"/>
    <n v="0.20908044246480129"/>
    <n v="4.6860289706430511E-2"/>
    <n v="-5.107352640405171E-2"/>
    <n v="-7.9893575283933121E-2"/>
    <n v="-5.2818442628582436E-2"/>
    <n v="2.2170847200543162E-2"/>
    <n v="8.7844092097248333E-2"/>
    <n v="0.11513205021131255"/>
    <n v="9.516919665399276E-2"/>
    <n v="4.2929164791192367E-2"/>
    <n v="-1.7890884522652358E-2"/>
    <x v="533"/>
    <x v="392"/>
    <x v="305"/>
    <x v="0"/>
  </r>
  <r>
    <x v="16"/>
    <s v="LAO"/>
    <x v="43"/>
    <s v="SI.POV.RUHC"/>
    <x v="3"/>
    <n v="42.5"/>
    <s v=".."/>
    <s v=".."/>
    <s v=".."/>
    <s v=".."/>
    <n v="37.6"/>
    <s v=".."/>
    <s v=".."/>
    <s v=".."/>
    <s v=".."/>
    <n v="31.7"/>
    <s v=".."/>
    <s v=".."/>
    <s v=".."/>
    <s v=".."/>
    <x v="534"/>
    <x v="3"/>
    <x v="3"/>
    <x v="0"/>
  </r>
  <r>
    <x v="16"/>
    <s v="LAO"/>
    <x v="44"/>
    <s v="IC.ELC.TIME"/>
    <x v="3"/>
    <s v=".."/>
    <s v=".."/>
    <s v=".."/>
    <s v=".."/>
    <s v=".."/>
    <s v=".."/>
    <s v=".."/>
    <s v=".."/>
    <s v=".."/>
    <s v=".."/>
    <s v=".."/>
    <s v=".."/>
    <n v="134"/>
    <n v="134"/>
    <n v="134"/>
    <x v="535"/>
    <x v="393"/>
    <x v="306"/>
    <x v="15"/>
  </r>
  <r>
    <x v="16"/>
    <s v="LAO"/>
    <x v="45"/>
    <s v="IT.NET.SECR"/>
    <x v="3"/>
    <s v=".."/>
    <s v=".."/>
    <s v=".."/>
    <s v=".."/>
    <s v=".."/>
    <s v=".."/>
    <s v=".."/>
    <s v=".."/>
    <n v="2"/>
    <n v="1"/>
    <n v="4"/>
    <n v="1"/>
    <n v="3"/>
    <n v="5"/>
    <n v="8"/>
    <x v="536"/>
    <x v="329"/>
    <x v="307"/>
    <x v="0"/>
  </r>
  <r>
    <x v="16"/>
    <s v="LAO"/>
    <x v="46"/>
    <s v="IT.NET.SECR.P6"/>
    <x v="3"/>
    <s v=".."/>
    <s v=".."/>
    <s v=".."/>
    <s v=".."/>
    <s v=".."/>
    <s v=".."/>
    <s v=".."/>
    <s v=".."/>
    <n v="0.34812808049835231"/>
    <n v="0.17126698347633271"/>
    <n v="0.67344216832215587"/>
    <n v="0.16541395918476723"/>
    <n v="0.48755491696695985"/>
    <n v="0.79865264104844569"/>
    <n v="1.2564966768018828"/>
    <x v="537"/>
    <x v="394"/>
    <x v="3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pivotFields count="24">
    <pivotField axis="axisRow" dataField="1" showAll="0">
      <items count="18">
        <item x="2"/>
        <item x="1"/>
        <item x="0"/>
        <item x="3"/>
        <item x="4"/>
        <item x="16"/>
        <item x="12"/>
        <item x="5"/>
        <item x="6"/>
        <item x="13"/>
        <item x="7"/>
        <item x="8"/>
        <item x="14"/>
        <item x="9"/>
        <item x="10"/>
        <item x="11"/>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Country Nam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39">
        <item x="235"/>
        <item x="196"/>
        <item x="20"/>
        <item x="18"/>
        <item x="394"/>
        <item x="10"/>
        <item x="337"/>
        <item x="312"/>
        <item x="271"/>
        <item x="411"/>
        <item x="223"/>
        <item x="505"/>
        <item x="127"/>
        <item x="533"/>
        <item x="218"/>
        <item x="434"/>
        <item x="65"/>
        <item x="306"/>
        <item x="95"/>
        <item x="436"/>
        <item x="518"/>
        <item x="164"/>
        <item x="376"/>
        <item x="492"/>
        <item x="182"/>
        <item x="24"/>
        <item x="352"/>
        <item x="190"/>
        <item x="88"/>
        <item x="303"/>
        <item x="89"/>
        <item x="97"/>
        <item x="416"/>
        <item x="251"/>
        <item x="347"/>
        <item x="537"/>
        <item x="50"/>
        <item x="429"/>
        <item x="460"/>
        <item x="422"/>
        <item x="70"/>
        <item x="334"/>
        <item x="260"/>
        <item x="99"/>
        <item x="245"/>
        <item x="39"/>
        <item x="258"/>
        <item x="45"/>
        <item x="387"/>
        <item x="357"/>
        <item x="262"/>
        <item x="1"/>
        <item x="498"/>
        <item x="389"/>
        <item x="363"/>
        <item x="187"/>
        <item x="188"/>
        <item x="382"/>
        <item x="123"/>
        <item x="377"/>
        <item x="298"/>
        <item x="166"/>
        <item x="229"/>
        <item x="360"/>
        <item x="124"/>
        <item x="401"/>
        <item x="289"/>
        <item x="438"/>
        <item x="169"/>
        <item x="342"/>
        <item x="483"/>
        <item x="160"/>
        <item x="329"/>
        <item x="373"/>
        <item x="43"/>
        <item x="132"/>
        <item x="524"/>
        <item x="36"/>
        <item x="215"/>
        <item x="463"/>
        <item x="252"/>
        <item x="412"/>
        <item x="443"/>
        <item x="243"/>
        <item x="234"/>
        <item x="284"/>
        <item x="281"/>
        <item x="151"/>
        <item x="320"/>
        <item x="30"/>
        <item x="130"/>
        <item x="25"/>
        <item x="209"/>
        <item x="220"/>
        <item x="163"/>
        <item x="399"/>
        <item x="156"/>
        <item x="318"/>
        <item x="488"/>
        <item x="59"/>
        <item x="12"/>
        <item x="115"/>
        <item x="77"/>
        <item x="295"/>
        <item x="371"/>
        <item x="468"/>
        <item x="279"/>
        <item x="175"/>
        <item x="393"/>
        <item x="529"/>
        <item x="146"/>
        <item x="489"/>
        <item x="266"/>
        <item x="536"/>
        <item x="105"/>
        <item x="85"/>
        <item x="4"/>
        <item x="210"/>
        <item x="113"/>
        <item x="345"/>
        <item x="464"/>
        <item x="75"/>
        <item x="307"/>
        <item x="270"/>
        <item x="496"/>
        <item x="323"/>
        <item x="519"/>
        <item x="530"/>
        <item x="176"/>
        <item x="421"/>
        <item x="141"/>
        <item x="502"/>
        <item x="9"/>
        <item x="311"/>
        <item x="83"/>
        <item x="157"/>
        <item x="191"/>
        <item x="504"/>
        <item x="444"/>
        <item x="301"/>
        <item x="135"/>
        <item x="476"/>
        <item x="5"/>
        <item x="515"/>
        <item x="290"/>
        <item x="324"/>
        <item x="237"/>
        <item x="404"/>
        <item x="474"/>
        <item x="330"/>
        <item x="479"/>
        <item x="365"/>
        <item x="507"/>
        <item x="484"/>
        <item x="525"/>
        <item x="513"/>
        <item x="216"/>
        <item x="101"/>
        <item x="195"/>
        <item x="305"/>
        <item x="31"/>
        <item x="265"/>
        <item x="152"/>
        <item x="291"/>
        <item x="487"/>
        <item x="139"/>
        <item x="107"/>
        <item x="331"/>
        <item x="526"/>
        <item x="128"/>
        <item x="485"/>
        <item x="118"/>
        <item x="405"/>
        <item x="338"/>
        <item x="32"/>
        <item x="217"/>
        <item x="198"/>
        <item x="153"/>
        <item x="462"/>
        <item x="60"/>
        <item x="3"/>
        <item x="367"/>
        <item x="14"/>
        <item x="134"/>
        <item x="227"/>
        <item x="340"/>
        <item x="361"/>
        <item x="521"/>
        <item x="40"/>
        <item x="286"/>
        <item x="326"/>
        <item x="27"/>
        <item x="493"/>
        <item x="212"/>
        <item x="148"/>
        <item x="500"/>
        <item x="149"/>
        <item x="63"/>
        <item x="206"/>
        <item x="28"/>
        <item x="264"/>
        <item x="204"/>
        <item x="213"/>
        <item x="314"/>
        <item x="349"/>
        <item x="452"/>
        <item x="366"/>
        <item x="189"/>
        <item x="409"/>
        <item x="499"/>
        <item x="534"/>
        <item x="501"/>
        <item x="184"/>
        <item x="481"/>
        <item x="327"/>
        <item x="221"/>
        <item x="161"/>
        <item x="158"/>
        <item x="522"/>
        <item x="456"/>
        <item x="13"/>
        <item x="424"/>
        <item x="384"/>
        <item x="287"/>
        <item x="224"/>
        <item x="273"/>
        <item x="35"/>
        <item x="453"/>
        <item x="294"/>
        <item x="150"/>
        <item x="171"/>
        <item x="470"/>
        <item x="29"/>
        <item x="348"/>
        <item x="214"/>
        <item x="122"/>
        <item x="299"/>
        <item x="248"/>
        <item x="42"/>
        <item x="482"/>
        <item x="523"/>
        <item x="67"/>
        <item x="328"/>
        <item x="162"/>
        <item x="125"/>
        <item x="79"/>
        <item x="288"/>
        <item x="423"/>
        <item x="335"/>
        <item x="226"/>
        <item x="368"/>
        <item x="509"/>
        <item x="296"/>
        <item x="346"/>
        <item x="66"/>
        <item x="247"/>
        <item x="180"/>
        <item x="364"/>
        <item x="78"/>
        <item x="52"/>
        <item x="256"/>
        <item x="76"/>
        <item x="358"/>
        <item x="528"/>
        <item x="531"/>
        <item x="506"/>
        <item x="396"/>
        <item x="414"/>
        <item x="54"/>
        <item x="236"/>
        <item x="432"/>
        <item x="93"/>
        <item x="490"/>
        <item x="355"/>
        <item x="200"/>
        <item x="249"/>
        <item x="508"/>
        <item x="446"/>
        <item x="380"/>
        <item x="133"/>
        <item x="53"/>
        <item x="46"/>
        <item x="343"/>
        <item x="350"/>
        <item x="55"/>
        <item x="37"/>
        <item x="417"/>
        <item x="275"/>
        <item x="140"/>
        <item x="2"/>
        <item x="185"/>
        <item x="274"/>
        <item x="388"/>
        <item x="199"/>
        <item x="80"/>
        <item x="239"/>
        <item x="15"/>
        <item x="109"/>
        <item x="238"/>
        <item x="276"/>
        <item x="449"/>
        <item x="425"/>
        <item x="108"/>
        <item x="448"/>
        <item x="143"/>
        <item x="471"/>
        <item x="510"/>
        <item x="435"/>
        <item x="450"/>
        <item x="201"/>
        <item x="447"/>
        <item x="110"/>
        <item x="315"/>
        <item x="240"/>
        <item x="142"/>
        <item x="225"/>
        <item x="272"/>
        <item x="183"/>
        <item x="96"/>
        <item x="68"/>
        <item x="51"/>
        <item x="106"/>
        <item x="494"/>
        <item x="197"/>
        <item x="383"/>
        <item x="313"/>
        <item x="11"/>
        <item x="385"/>
        <item x="304"/>
        <item x="535"/>
        <item x="100"/>
        <item x="395"/>
        <item x="469"/>
        <item x="445"/>
        <item x="419"/>
        <item x="170"/>
        <item x="41"/>
        <item x="7"/>
        <item x="72"/>
        <item x="259"/>
        <item x="230"/>
        <item x="73"/>
        <item x="461"/>
        <item x="418"/>
        <item x="375"/>
        <item x="263"/>
        <item x="6"/>
        <item x="267"/>
        <item x="232"/>
        <item x="231"/>
        <item x="516"/>
        <item x="21"/>
        <item x="495"/>
        <item x="351"/>
        <item x="458"/>
        <item x="86"/>
        <item x="268"/>
        <item x="246"/>
        <item x="103"/>
        <item x="465"/>
        <item x="17"/>
        <item x="477"/>
        <item x="300"/>
        <item x="82"/>
        <item x="102"/>
        <item x="129"/>
        <item x="512"/>
        <item x="71"/>
        <item x="242"/>
        <item x="466"/>
        <item x="167"/>
        <item x="339"/>
        <item x="207"/>
        <item x="473"/>
        <item x="427"/>
        <item x="136"/>
        <item x="192"/>
        <item x="116"/>
        <item x="137"/>
        <item x="282"/>
        <item x="193"/>
        <item x="308"/>
        <item x="413"/>
        <item x="374"/>
        <item x="309"/>
        <item x="321"/>
        <item x="370"/>
        <item x="278"/>
        <item x="390"/>
        <item x="353"/>
        <item x="203"/>
        <item x="112"/>
        <item x="457"/>
        <item x="317"/>
        <item x="391"/>
        <item x="145"/>
        <item x="440"/>
        <item x="378"/>
        <item x="402"/>
        <item x="173"/>
        <item x="439"/>
        <item x="517"/>
        <item x="398"/>
        <item x="441"/>
        <item x="48"/>
        <item x="47"/>
        <item x="174"/>
        <item x="58"/>
        <item x="177"/>
        <item x="57"/>
        <item x="23"/>
        <item x="428"/>
        <item x="61"/>
        <item x="64"/>
        <item x="208"/>
        <item x="379"/>
        <item x="211"/>
        <item x="381"/>
        <item x="181"/>
        <item x="359"/>
        <item x="165"/>
        <item x="44"/>
        <item x="520"/>
        <item x="62"/>
        <item x="430"/>
        <item x="179"/>
        <item x="26"/>
        <item x="87"/>
        <item x="354"/>
        <item x="356"/>
        <item x="222"/>
        <item x="90"/>
        <item x="341"/>
        <item x="451"/>
        <item x="250"/>
        <item x="147"/>
        <item x="454"/>
        <item x="186"/>
        <item x="403"/>
        <item x="117"/>
        <item x="219"/>
        <item x="285"/>
        <item x="431"/>
        <item x="532"/>
        <item x="527"/>
        <item x="322"/>
        <item x="406"/>
        <item x="178"/>
        <item x="478"/>
        <item x="437"/>
        <item x="253"/>
        <item x="325"/>
        <item x="497"/>
        <item x="33"/>
        <item x="410"/>
        <item x="455"/>
        <item x="480"/>
        <item x="159"/>
        <item x="38"/>
        <item x="283"/>
        <item x="0"/>
        <item x="34"/>
        <item x="155"/>
        <item x="386"/>
        <item x="131"/>
        <item x="433"/>
        <item x="336"/>
        <item x="119"/>
        <item x="408"/>
        <item x="415"/>
        <item x="297"/>
        <item x="491"/>
        <item x="302"/>
        <item x="333"/>
        <item x="459"/>
        <item x="261"/>
        <item x="92"/>
        <item x="293"/>
        <item x="94"/>
        <item x="257"/>
        <item x="255"/>
        <item x="126"/>
        <item x="486"/>
        <item x="69"/>
        <item x="228"/>
        <item x="98"/>
        <item x="121"/>
        <item x="254"/>
        <item x="154"/>
        <item x="91"/>
        <item x="372"/>
        <item x="369"/>
        <item x="362"/>
        <item x="407"/>
        <item x="332"/>
        <item x="344"/>
        <item x="292"/>
        <item x="172"/>
        <item x="168"/>
        <item x="120"/>
        <item x="514"/>
        <item x="205"/>
        <item x="511"/>
        <item x="19"/>
        <item x="202"/>
        <item x="503"/>
        <item x="56"/>
        <item x="16"/>
        <item x="194"/>
        <item x="8"/>
        <item x="49"/>
        <item x="426"/>
        <item x="475"/>
        <item x="420"/>
        <item x="84"/>
        <item x="472"/>
        <item x="244"/>
        <item x="81"/>
        <item x="74"/>
        <item x="144"/>
        <item x="280"/>
        <item x="467"/>
        <item x="400"/>
        <item x="319"/>
        <item x="241"/>
        <item x="138"/>
        <item x="233"/>
        <item x="397"/>
        <item x="269"/>
        <item x="277"/>
        <item x="316"/>
        <item x="442"/>
        <item x="392"/>
        <item x="114"/>
        <item x="310"/>
        <item x="111"/>
        <item x="104"/>
        <item x="22"/>
        <item t="default"/>
      </items>
    </pivotField>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dataField="1"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pivotFields>
  <rowFields count="1">
    <field x="0"/>
  </rowFields>
  <rowItems count="18">
    <i>
      <x v="14"/>
    </i>
    <i>
      <x v="9"/>
    </i>
    <i>
      <x v="2"/>
    </i>
    <i>
      <x/>
    </i>
    <i>
      <x v="4"/>
    </i>
    <i>
      <x v="10"/>
    </i>
    <i>
      <x v="5"/>
    </i>
    <i>
      <x v="3"/>
    </i>
    <i>
      <x v="15"/>
    </i>
    <i>
      <x v="8"/>
    </i>
    <i>
      <x v="13"/>
    </i>
    <i>
      <x v="11"/>
    </i>
    <i>
      <x v="16"/>
    </i>
    <i>
      <x v="7"/>
    </i>
    <i>
      <x v="6"/>
    </i>
    <i>
      <x v="1"/>
    </i>
    <i>
      <x v="12"/>
    </i>
    <i t="grand">
      <x/>
    </i>
  </rowItems>
  <colItems count="1">
    <i/>
  </colItems>
  <pageFields count="1">
    <pageField fld="2" hier="-1"/>
  </pageFields>
  <dataFields count="1">
    <dataField name="Sum of 2014 [YR2014]" fld="2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h="1" x="0"/>
        <item h="1" x="38"/>
        <item h="1" x="4"/>
        <item h="1" x="37"/>
        <item h="1" x="3"/>
        <item h="1" x="41"/>
        <item x="40"/>
        <item h="1" x="42"/>
        <item h="1" x="39"/>
        <item h="1" x="43"/>
        <item h="1" x="45"/>
        <item h="1" x="46"/>
        <item h="1" x="44"/>
        <item t="default"/>
      </items>
    </pivotField>
    <pivotField showAll="0"/>
    <pivotField dataField="1" showAll="0">
      <items count="336">
        <item x="152"/>
        <item x="114"/>
        <item x="239"/>
        <item x="272"/>
        <item x="96"/>
        <item x="233"/>
        <item x="104"/>
        <item x="307"/>
        <item x="154"/>
        <item x="50"/>
        <item x="115"/>
        <item x="279"/>
        <item x="134"/>
        <item x="133"/>
        <item x="153"/>
        <item x="183"/>
        <item x="76"/>
        <item x="241"/>
        <item x="325"/>
        <item x="306"/>
        <item x="240"/>
        <item x="207"/>
        <item x="15"/>
        <item x="8"/>
        <item x="116"/>
        <item x="57"/>
        <item x="75"/>
        <item x="229"/>
        <item x="159"/>
        <item x="280"/>
        <item x="328"/>
        <item x="132"/>
        <item x="227"/>
        <item x="13"/>
        <item x="126"/>
        <item x="42"/>
        <item x="259"/>
        <item x="142"/>
        <item x="285"/>
        <item x="198"/>
        <item x="319"/>
        <item x="334"/>
        <item x="274"/>
        <item x="182"/>
        <item x="257"/>
        <item x="127"/>
        <item x="65"/>
        <item x="314"/>
        <item x="300"/>
        <item x="63"/>
        <item x="249"/>
        <item x="161"/>
        <item x="74"/>
        <item x="235"/>
        <item x="174"/>
        <item x="83"/>
        <item x="44"/>
        <item x="124"/>
        <item x="321"/>
        <item x="131"/>
        <item x="200"/>
        <item x="176"/>
        <item x="238"/>
        <item x="196"/>
        <item x="55"/>
        <item x="23"/>
        <item x="144"/>
        <item x="190"/>
        <item x="251"/>
        <item x="21"/>
        <item x="219"/>
        <item x="244"/>
        <item x="111"/>
        <item x="28"/>
        <item x="157"/>
        <item x="1"/>
        <item x="105"/>
        <item x="206"/>
        <item x="99"/>
        <item x="30"/>
        <item x="137"/>
        <item x="109"/>
        <item x="11"/>
        <item x="88"/>
        <item x="287"/>
        <item x="166"/>
        <item x="49"/>
        <item x="53"/>
        <item x="188"/>
        <item x="151"/>
        <item x="312"/>
        <item x="212"/>
        <item x="7"/>
        <item x="205"/>
        <item x="181"/>
        <item x="119"/>
        <item x="201"/>
        <item x="81"/>
        <item x="210"/>
        <item x="278"/>
        <item x="310"/>
        <item x="324"/>
        <item x="214"/>
        <item x="258"/>
        <item x="186"/>
        <item x="292"/>
        <item x="73"/>
        <item x="79"/>
        <item x="264"/>
        <item x="295"/>
        <item x="69"/>
        <item x="305"/>
        <item x="35"/>
        <item x="220"/>
        <item x="147"/>
        <item x="256"/>
        <item x="103"/>
        <item x="262"/>
        <item x="294"/>
        <item x="33"/>
        <item x="89"/>
        <item x="167"/>
        <item x="221"/>
        <item x="224"/>
        <item x="236"/>
        <item x="29"/>
        <item x="146"/>
        <item x="90"/>
        <item x="293"/>
        <item x="168"/>
        <item x="67"/>
        <item x="266"/>
        <item x="97"/>
        <item x="5"/>
        <item x="121"/>
        <item x="216"/>
        <item x="163"/>
        <item x="85"/>
        <item x="322"/>
        <item x="164"/>
        <item x="37"/>
        <item x="86"/>
        <item x="40"/>
        <item x="107"/>
        <item x="217"/>
        <item x="165"/>
        <item x="87"/>
        <item x="270"/>
        <item x="140"/>
        <item x="296"/>
        <item x="68"/>
        <item x="100"/>
        <item x="218"/>
        <item x="194"/>
        <item x="277"/>
        <item x="24"/>
        <item x="230"/>
        <item x="171"/>
        <item x="2"/>
        <item x="94"/>
        <item x="252"/>
        <item x="172"/>
        <item x="275"/>
        <item x="225"/>
        <item x="122"/>
        <item x="283"/>
        <item x="231"/>
        <item x="317"/>
        <item x="93"/>
        <item x="61"/>
        <item x="247"/>
        <item x="47"/>
        <item x="332"/>
        <item x="19"/>
        <item x="66"/>
        <item x="199"/>
        <item x="46"/>
        <item x="246"/>
        <item x="145"/>
        <item x="303"/>
        <item x="301"/>
        <item x="14"/>
        <item x="177"/>
        <item x="276"/>
        <item x="10"/>
        <item x="4"/>
        <item x="71"/>
        <item x="309"/>
        <item x="302"/>
        <item x="327"/>
        <item x="56"/>
        <item x="52"/>
        <item x="149"/>
        <item x="313"/>
        <item x="179"/>
        <item x="156"/>
        <item x="148"/>
        <item x="178"/>
        <item x="136"/>
        <item x="160"/>
        <item x="70"/>
        <item x="112"/>
        <item x="139"/>
        <item x="45"/>
        <item x="189"/>
        <item x="128"/>
        <item x="78"/>
        <item x="82"/>
        <item x="129"/>
        <item x="185"/>
        <item x="202"/>
        <item x="243"/>
        <item x="102"/>
        <item x="203"/>
        <item x="118"/>
        <item x="101"/>
        <item x="253"/>
        <item x="254"/>
        <item x="213"/>
        <item x="209"/>
        <item x="265"/>
        <item x="261"/>
        <item x="331"/>
        <item x="60"/>
        <item x="245"/>
        <item x="289"/>
        <item x="288"/>
        <item x="290"/>
        <item x="26"/>
        <item x="282"/>
        <item x="25"/>
        <item x="32"/>
        <item x="36"/>
        <item x="120"/>
        <item x="16"/>
        <item x="329"/>
        <item x="18"/>
        <item x="39"/>
        <item x="170"/>
        <item x="316"/>
        <item x="38"/>
        <item x="138"/>
        <item x="41"/>
        <item x="248"/>
        <item x="234"/>
        <item x="281"/>
        <item x="123"/>
        <item x="110"/>
        <item x="22"/>
        <item x="58"/>
        <item x="298"/>
        <item x="92"/>
        <item x="106"/>
        <item x="232"/>
        <item x="228"/>
        <item x="193"/>
        <item x="141"/>
        <item x="315"/>
        <item x="269"/>
        <item x="297"/>
        <item x="191"/>
        <item x="223"/>
        <item x="125"/>
        <item x="162"/>
        <item x="286"/>
        <item x="267"/>
        <item x="333"/>
        <item x="215"/>
        <item x="84"/>
        <item x="320"/>
        <item x="108"/>
        <item x="17"/>
        <item x="20"/>
        <item x="271"/>
        <item x="0"/>
        <item x="169"/>
        <item x="98"/>
        <item x="250"/>
        <item x="284"/>
        <item x="195"/>
        <item x="226"/>
        <item x="273"/>
        <item x="318"/>
        <item x="197"/>
        <item x="175"/>
        <item x="299"/>
        <item x="173"/>
        <item x="330"/>
        <item x="62"/>
        <item x="43"/>
        <item x="95"/>
        <item x="143"/>
        <item x="59"/>
        <item x="64"/>
        <item x="242"/>
        <item x="237"/>
        <item x="117"/>
        <item x="113"/>
        <item x="222"/>
        <item x="268"/>
        <item x="135"/>
        <item x="192"/>
        <item x="130"/>
        <item x="326"/>
        <item x="323"/>
        <item x="12"/>
        <item x="9"/>
        <item x="31"/>
        <item x="6"/>
        <item x="91"/>
        <item x="34"/>
        <item x="27"/>
        <item x="308"/>
        <item x="304"/>
        <item x="311"/>
        <item x="54"/>
        <item x="51"/>
        <item x="48"/>
        <item x="155"/>
        <item x="150"/>
        <item x="187"/>
        <item x="158"/>
        <item x="263"/>
        <item x="184"/>
        <item x="260"/>
        <item x="180"/>
        <item x="291"/>
        <item x="255"/>
        <item x="211"/>
        <item x="208"/>
        <item x="204"/>
        <item x="77"/>
        <item x="80"/>
        <item x="7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pivotField showAll="0"/>
  </pivotFields>
  <rowFields count="1">
    <field x="0"/>
  </rowFields>
  <rowItems count="18">
    <i>
      <x v="12"/>
    </i>
    <i>
      <x v="1"/>
    </i>
    <i>
      <x v="4"/>
    </i>
    <i>
      <x v="6"/>
    </i>
    <i>
      <x v="8"/>
    </i>
    <i>
      <x v="11"/>
    </i>
    <i>
      <x v="3"/>
    </i>
    <i>
      <x v="10"/>
    </i>
    <i>
      <x v="13"/>
    </i>
    <i>
      <x v="7"/>
    </i>
    <i>
      <x v="9"/>
    </i>
    <i>
      <x v="14"/>
    </i>
    <i>
      <x v="16"/>
    </i>
    <i>
      <x/>
    </i>
    <i>
      <x v="15"/>
    </i>
    <i>
      <x v="5"/>
    </i>
    <i>
      <x v="2"/>
    </i>
    <i t="grand">
      <x/>
    </i>
  </rowItems>
  <colItems count="1">
    <i/>
  </colItems>
  <pageFields count="1">
    <pageField fld="2" hier="-1"/>
  </pageFields>
  <dataFields count="1">
    <dataField name="Sum of 1996 [YR1996]"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items count="17">
        <item x="13"/>
        <item x="12"/>
        <item x="9"/>
        <item x="8"/>
        <item x="2"/>
        <item x="14"/>
        <item x="10"/>
        <item x="5"/>
        <item x="4"/>
        <item x="6"/>
        <item x="11"/>
        <item x="15"/>
        <item x="7"/>
        <item x="1"/>
        <item x="3"/>
        <item x="0"/>
        <item t="default"/>
      </items>
    </pivotField>
  </pivotFields>
  <rowFields count="1">
    <field x="0"/>
  </rowFields>
  <rowItems count="18">
    <i>
      <x v="1"/>
    </i>
    <i>
      <x v="14"/>
    </i>
    <i>
      <x v="12"/>
    </i>
    <i>
      <x v="9"/>
    </i>
    <i>
      <x v="2"/>
    </i>
    <i>
      <x/>
    </i>
    <i>
      <x v="10"/>
    </i>
    <i>
      <x v="5"/>
    </i>
    <i>
      <x v="16"/>
    </i>
    <i>
      <x v="15"/>
    </i>
    <i>
      <x v="11"/>
    </i>
    <i>
      <x v="3"/>
    </i>
    <i>
      <x v="8"/>
    </i>
    <i>
      <x v="13"/>
    </i>
    <i>
      <x v="4"/>
    </i>
    <i>
      <x v="7"/>
    </i>
    <i>
      <x v="6"/>
    </i>
    <i t="grand">
      <x/>
    </i>
  </rowItems>
  <colItems count="1">
    <i/>
  </colItems>
  <pageFields count="1">
    <pageField fld="2" hier="-1"/>
  </pageFields>
  <dataFields count="1">
    <dataField name="Sum of 2013 [YR2013]" fld="21" baseField="0" baseItem="0" numFmtId="4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2" firstHeaderRow="1" firstDataRow="2" firstDataCol="1"/>
  <pivotFields count="24">
    <pivotField axis="axisRow" showAll="0">
      <items count="18">
        <item x="2"/>
        <item x="1"/>
        <item x="0"/>
        <item x="3"/>
        <item x="4"/>
        <item x="16"/>
        <item x="12"/>
        <item x="5"/>
        <item x="6"/>
        <item x="13"/>
        <item x="7"/>
        <item x="8"/>
        <item x="14"/>
        <item x="9"/>
        <item x="10"/>
        <item x="11"/>
        <item x="15"/>
        <item t="default"/>
      </items>
    </pivotField>
    <pivotField showAll="0"/>
    <pivotField axis="axisCol"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x="0"/>
        <item h="1" x="38"/>
        <item h="1" x="4"/>
        <item h="1" x="37"/>
        <item h="1" x="3"/>
        <item x="41"/>
        <item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4">
    <i>
      <x v="34"/>
    </i>
    <i>
      <x v="39"/>
    </i>
    <i>
      <x v="40"/>
    </i>
    <i t="grand">
      <x/>
    </i>
  </colItems>
  <dataFields count="1">
    <dataField name="Sum of 2014 [YR2014]" fld="2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22" firstHeaderRow="1" firstDataRow="2" firstDataCol="1"/>
  <pivotFields count="24">
    <pivotField axis="axisRow" showAll="0">
      <items count="18">
        <item x="2"/>
        <item x="1"/>
        <item x="0"/>
        <item x="3"/>
        <item x="4"/>
        <item x="16"/>
        <item x="12"/>
        <item x="5"/>
        <item x="6"/>
        <item x="13"/>
        <item x="7"/>
        <item x="8"/>
        <item x="14"/>
        <item x="9"/>
        <item x="10"/>
        <item x="11"/>
        <item x="15"/>
        <item t="default"/>
      </items>
    </pivotField>
    <pivotField showAll="0"/>
    <pivotField axis="axisCol" showAll="0">
      <items count="48">
        <item h="1" x="13"/>
        <item h="1" x="14"/>
        <item h="1" x="15"/>
        <item h="1" x="18"/>
        <item h="1" x="19"/>
        <item h="1" x="16"/>
        <item h="1" x="20"/>
        <item h="1" x="21"/>
        <item h="1" x="17"/>
        <item h="1" x="22"/>
        <item h="1" x="23"/>
        <item h="1" x="24"/>
        <item h="1" x="10"/>
        <item h="1" x="7"/>
        <item h="1" x="6"/>
        <item h="1" x="25"/>
        <item h="1" x="26"/>
        <item h="1" x="28"/>
        <item h="1" x="27"/>
        <item h="1" x="8"/>
        <item h="1" x="9"/>
        <item x="29"/>
        <item h="1" x="30"/>
        <item x="31"/>
        <item h="1" x="32"/>
        <item x="5"/>
        <item x="33"/>
        <item x="34"/>
        <item h="1"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39">
        <item x="235"/>
        <item x="196"/>
        <item x="20"/>
        <item x="18"/>
        <item x="394"/>
        <item x="10"/>
        <item x="337"/>
        <item x="312"/>
        <item x="271"/>
        <item x="411"/>
        <item x="223"/>
        <item x="505"/>
        <item x="127"/>
        <item x="533"/>
        <item x="218"/>
        <item x="434"/>
        <item x="65"/>
        <item x="306"/>
        <item x="95"/>
        <item x="436"/>
        <item x="518"/>
        <item x="164"/>
        <item x="376"/>
        <item x="492"/>
        <item x="182"/>
        <item x="24"/>
        <item x="352"/>
        <item x="190"/>
        <item x="88"/>
        <item x="303"/>
        <item x="89"/>
        <item x="97"/>
        <item x="416"/>
        <item x="251"/>
        <item x="347"/>
        <item x="537"/>
        <item x="50"/>
        <item x="429"/>
        <item x="460"/>
        <item x="422"/>
        <item x="70"/>
        <item x="334"/>
        <item x="260"/>
        <item x="99"/>
        <item x="245"/>
        <item x="39"/>
        <item x="258"/>
        <item x="45"/>
        <item x="387"/>
        <item x="357"/>
        <item x="262"/>
        <item x="1"/>
        <item x="498"/>
        <item x="389"/>
        <item x="363"/>
        <item x="187"/>
        <item x="188"/>
        <item x="382"/>
        <item x="123"/>
        <item x="377"/>
        <item x="298"/>
        <item x="166"/>
        <item x="229"/>
        <item x="360"/>
        <item x="124"/>
        <item x="401"/>
        <item x="289"/>
        <item x="438"/>
        <item x="169"/>
        <item x="342"/>
        <item x="483"/>
        <item x="160"/>
        <item x="329"/>
        <item x="373"/>
        <item x="43"/>
        <item x="132"/>
        <item x="524"/>
        <item x="36"/>
        <item x="215"/>
        <item x="463"/>
        <item x="252"/>
        <item x="412"/>
        <item x="443"/>
        <item x="243"/>
        <item x="234"/>
        <item x="284"/>
        <item x="281"/>
        <item x="151"/>
        <item x="320"/>
        <item x="30"/>
        <item x="130"/>
        <item x="25"/>
        <item x="209"/>
        <item x="220"/>
        <item x="163"/>
        <item x="399"/>
        <item x="156"/>
        <item x="318"/>
        <item x="488"/>
        <item x="59"/>
        <item x="12"/>
        <item x="115"/>
        <item x="77"/>
        <item x="295"/>
        <item x="371"/>
        <item x="468"/>
        <item x="279"/>
        <item x="175"/>
        <item x="393"/>
        <item x="529"/>
        <item x="146"/>
        <item x="489"/>
        <item x="266"/>
        <item x="536"/>
        <item x="105"/>
        <item x="85"/>
        <item x="4"/>
        <item x="210"/>
        <item x="113"/>
        <item x="345"/>
        <item x="464"/>
        <item x="75"/>
        <item x="307"/>
        <item x="270"/>
        <item x="496"/>
        <item x="323"/>
        <item x="519"/>
        <item x="530"/>
        <item x="176"/>
        <item x="421"/>
        <item x="141"/>
        <item x="502"/>
        <item x="9"/>
        <item x="311"/>
        <item x="83"/>
        <item x="157"/>
        <item x="191"/>
        <item x="504"/>
        <item x="444"/>
        <item x="301"/>
        <item x="135"/>
        <item x="476"/>
        <item x="5"/>
        <item x="515"/>
        <item x="290"/>
        <item x="324"/>
        <item x="237"/>
        <item x="404"/>
        <item x="474"/>
        <item x="330"/>
        <item x="479"/>
        <item x="365"/>
        <item x="507"/>
        <item x="484"/>
        <item x="525"/>
        <item x="513"/>
        <item x="216"/>
        <item x="101"/>
        <item x="195"/>
        <item x="305"/>
        <item x="31"/>
        <item x="265"/>
        <item x="152"/>
        <item x="291"/>
        <item x="487"/>
        <item x="139"/>
        <item x="107"/>
        <item x="331"/>
        <item x="526"/>
        <item x="128"/>
        <item x="485"/>
        <item x="118"/>
        <item x="405"/>
        <item x="338"/>
        <item x="32"/>
        <item x="217"/>
        <item x="198"/>
        <item x="153"/>
        <item x="462"/>
        <item x="60"/>
        <item x="3"/>
        <item x="367"/>
        <item x="14"/>
        <item x="134"/>
        <item x="227"/>
        <item x="340"/>
        <item x="361"/>
        <item x="521"/>
        <item x="40"/>
        <item x="286"/>
        <item x="326"/>
        <item x="27"/>
        <item x="493"/>
        <item x="212"/>
        <item x="148"/>
        <item x="500"/>
        <item x="149"/>
        <item x="63"/>
        <item x="206"/>
        <item x="28"/>
        <item x="264"/>
        <item x="204"/>
        <item x="213"/>
        <item x="314"/>
        <item x="349"/>
        <item x="452"/>
        <item x="366"/>
        <item x="189"/>
        <item x="409"/>
        <item x="499"/>
        <item x="534"/>
        <item x="501"/>
        <item x="184"/>
        <item x="481"/>
        <item x="327"/>
        <item x="221"/>
        <item x="161"/>
        <item x="158"/>
        <item x="522"/>
        <item x="456"/>
        <item x="13"/>
        <item x="424"/>
        <item x="384"/>
        <item x="287"/>
        <item x="224"/>
        <item x="273"/>
        <item x="35"/>
        <item x="453"/>
        <item x="294"/>
        <item x="150"/>
        <item x="171"/>
        <item x="470"/>
        <item x="29"/>
        <item x="348"/>
        <item x="214"/>
        <item x="122"/>
        <item x="299"/>
        <item x="248"/>
        <item x="42"/>
        <item x="482"/>
        <item x="523"/>
        <item x="67"/>
        <item x="328"/>
        <item x="162"/>
        <item x="125"/>
        <item x="79"/>
        <item x="288"/>
        <item x="423"/>
        <item x="335"/>
        <item x="226"/>
        <item x="368"/>
        <item x="509"/>
        <item x="296"/>
        <item x="346"/>
        <item x="66"/>
        <item x="247"/>
        <item x="180"/>
        <item x="364"/>
        <item x="78"/>
        <item x="52"/>
        <item x="256"/>
        <item x="76"/>
        <item x="358"/>
        <item x="528"/>
        <item x="531"/>
        <item x="506"/>
        <item x="396"/>
        <item x="414"/>
        <item x="54"/>
        <item x="236"/>
        <item x="432"/>
        <item x="93"/>
        <item x="490"/>
        <item x="355"/>
        <item x="200"/>
        <item x="249"/>
        <item x="508"/>
        <item x="446"/>
        <item x="380"/>
        <item x="133"/>
        <item x="53"/>
        <item x="46"/>
        <item x="343"/>
        <item x="350"/>
        <item x="55"/>
        <item x="37"/>
        <item x="417"/>
        <item x="275"/>
        <item x="140"/>
        <item x="2"/>
        <item x="185"/>
        <item x="274"/>
        <item x="388"/>
        <item x="199"/>
        <item x="80"/>
        <item x="239"/>
        <item x="15"/>
        <item x="109"/>
        <item x="238"/>
        <item x="276"/>
        <item x="449"/>
        <item x="425"/>
        <item x="108"/>
        <item x="448"/>
        <item x="143"/>
        <item x="471"/>
        <item x="510"/>
        <item x="435"/>
        <item x="450"/>
        <item x="201"/>
        <item x="447"/>
        <item x="110"/>
        <item x="315"/>
        <item x="240"/>
        <item x="142"/>
        <item x="225"/>
        <item x="272"/>
        <item x="183"/>
        <item x="96"/>
        <item x="68"/>
        <item x="51"/>
        <item x="106"/>
        <item x="494"/>
        <item x="197"/>
        <item x="383"/>
        <item x="313"/>
        <item x="11"/>
        <item x="385"/>
        <item x="304"/>
        <item x="535"/>
        <item x="100"/>
        <item x="395"/>
        <item x="469"/>
        <item x="445"/>
        <item x="419"/>
        <item x="170"/>
        <item x="41"/>
        <item x="7"/>
        <item x="72"/>
        <item x="259"/>
        <item x="230"/>
        <item x="73"/>
        <item x="461"/>
        <item x="418"/>
        <item x="375"/>
        <item x="263"/>
        <item x="6"/>
        <item x="267"/>
        <item x="232"/>
        <item x="231"/>
        <item x="516"/>
        <item x="21"/>
        <item x="495"/>
        <item x="351"/>
        <item x="458"/>
        <item x="86"/>
        <item x="268"/>
        <item x="246"/>
        <item x="103"/>
        <item x="465"/>
        <item x="17"/>
        <item x="477"/>
        <item x="300"/>
        <item x="82"/>
        <item x="102"/>
        <item x="129"/>
        <item x="512"/>
        <item x="71"/>
        <item x="242"/>
        <item x="466"/>
        <item x="167"/>
        <item x="339"/>
        <item x="207"/>
        <item x="473"/>
        <item x="427"/>
        <item x="136"/>
        <item x="192"/>
        <item x="116"/>
        <item x="137"/>
        <item x="282"/>
        <item x="193"/>
        <item x="308"/>
        <item x="413"/>
        <item x="374"/>
        <item x="309"/>
        <item x="321"/>
        <item x="370"/>
        <item x="278"/>
        <item x="390"/>
        <item x="353"/>
        <item x="203"/>
        <item x="112"/>
        <item x="457"/>
        <item x="317"/>
        <item x="391"/>
        <item x="145"/>
        <item x="440"/>
        <item x="378"/>
        <item x="402"/>
        <item x="173"/>
        <item x="439"/>
        <item x="517"/>
        <item x="398"/>
        <item x="441"/>
        <item x="48"/>
        <item x="47"/>
        <item x="174"/>
        <item x="58"/>
        <item x="177"/>
        <item x="57"/>
        <item x="23"/>
        <item x="428"/>
        <item x="61"/>
        <item x="64"/>
        <item x="208"/>
        <item x="379"/>
        <item x="211"/>
        <item x="381"/>
        <item x="181"/>
        <item x="359"/>
        <item x="165"/>
        <item x="44"/>
        <item x="520"/>
        <item x="62"/>
        <item x="430"/>
        <item x="179"/>
        <item x="26"/>
        <item x="87"/>
        <item x="354"/>
        <item x="356"/>
        <item x="222"/>
        <item x="90"/>
        <item x="341"/>
        <item x="451"/>
        <item x="250"/>
        <item x="147"/>
        <item x="454"/>
        <item x="186"/>
        <item x="403"/>
        <item x="117"/>
        <item x="219"/>
        <item x="285"/>
        <item x="431"/>
        <item x="532"/>
        <item x="527"/>
        <item x="322"/>
        <item x="406"/>
        <item x="178"/>
        <item x="478"/>
        <item x="437"/>
        <item x="253"/>
        <item x="325"/>
        <item x="497"/>
        <item x="33"/>
        <item x="410"/>
        <item x="455"/>
        <item x="480"/>
        <item x="159"/>
        <item x="38"/>
        <item x="283"/>
        <item x="0"/>
        <item x="34"/>
        <item x="155"/>
        <item x="386"/>
        <item x="131"/>
        <item x="433"/>
        <item x="336"/>
        <item x="119"/>
        <item x="408"/>
        <item x="415"/>
        <item x="297"/>
        <item x="491"/>
        <item x="302"/>
        <item x="333"/>
        <item x="459"/>
        <item x="261"/>
        <item x="92"/>
        <item x="293"/>
        <item x="94"/>
        <item x="257"/>
        <item x="255"/>
        <item x="126"/>
        <item x="486"/>
        <item x="69"/>
        <item x="228"/>
        <item x="98"/>
        <item x="121"/>
        <item x="254"/>
        <item x="154"/>
        <item x="91"/>
        <item x="372"/>
        <item x="369"/>
        <item x="362"/>
        <item x="407"/>
        <item x="332"/>
        <item x="344"/>
        <item x="292"/>
        <item x="172"/>
        <item x="168"/>
        <item x="120"/>
        <item x="514"/>
        <item x="205"/>
        <item x="511"/>
        <item x="19"/>
        <item x="202"/>
        <item x="503"/>
        <item x="56"/>
        <item x="16"/>
        <item x="194"/>
        <item x="8"/>
        <item x="49"/>
        <item x="426"/>
        <item x="475"/>
        <item x="420"/>
        <item x="84"/>
        <item x="472"/>
        <item x="244"/>
        <item x="81"/>
        <item x="74"/>
        <item x="144"/>
        <item x="280"/>
        <item x="467"/>
        <item x="400"/>
        <item x="319"/>
        <item x="241"/>
        <item x="138"/>
        <item x="233"/>
        <item x="397"/>
        <item x="269"/>
        <item x="277"/>
        <item x="316"/>
        <item x="442"/>
        <item x="392"/>
        <item x="114"/>
        <item x="310"/>
        <item x="111"/>
        <item x="104"/>
        <item x="22"/>
        <item t="default"/>
      </items>
    </pivotField>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6">
    <i>
      <x v="21"/>
    </i>
    <i>
      <x v="23"/>
    </i>
    <i>
      <x v="25"/>
    </i>
    <i>
      <x v="26"/>
    </i>
    <i>
      <x v="27"/>
    </i>
    <i t="grand">
      <x/>
    </i>
  </colItems>
  <dataFields count="1">
    <dataField name="Sum of 2012 [YR2012]" fld="20"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D28" sqref="D28"/>
    </sheetView>
  </sheetViews>
  <sheetFormatPr baseColWidth="10" defaultRowHeight="15" x14ac:dyDescent="0.2"/>
  <cols>
    <col min="1" max="1" width="15" bestFit="1" customWidth="1"/>
    <col min="2" max="2" width="18.6640625" bestFit="1" customWidth="1"/>
  </cols>
  <sheetData>
    <row r="3" spans="1:2" x14ac:dyDescent="0.2">
      <c r="A3" s="2" t="s">
        <v>212</v>
      </c>
      <c r="B3" t="s">
        <v>214</v>
      </c>
    </row>
    <row r="4" spans="1:2" x14ac:dyDescent="0.2">
      <c r="A4" s="3" t="s">
        <v>19</v>
      </c>
      <c r="B4" s="4">
        <v>47</v>
      </c>
    </row>
    <row r="5" spans="1:2" x14ac:dyDescent="0.2">
      <c r="A5" s="3" t="s">
        <v>45</v>
      </c>
      <c r="B5" s="4">
        <v>47</v>
      </c>
    </row>
    <row r="6" spans="1:2" x14ac:dyDescent="0.2">
      <c r="A6" s="3" t="s">
        <v>66</v>
      </c>
      <c r="B6" s="4">
        <v>47</v>
      </c>
    </row>
    <row r="7" spans="1:2" x14ac:dyDescent="0.2">
      <c r="A7" s="3" t="s">
        <v>152</v>
      </c>
      <c r="B7" s="4">
        <v>47</v>
      </c>
    </row>
    <row r="8" spans="1:2" x14ac:dyDescent="0.2">
      <c r="A8" s="3" t="s">
        <v>37</v>
      </c>
      <c r="B8" s="4">
        <v>47</v>
      </c>
    </row>
    <row r="9" spans="1:2" x14ac:dyDescent="0.2">
      <c r="A9" s="3" t="s">
        <v>51</v>
      </c>
      <c r="B9" s="4">
        <v>47</v>
      </c>
    </row>
    <row r="10" spans="1:2" x14ac:dyDescent="0.2">
      <c r="A10" s="3" t="s">
        <v>145</v>
      </c>
      <c r="B10" s="4">
        <v>47</v>
      </c>
    </row>
    <row r="11" spans="1:2" x14ac:dyDescent="0.2">
      <c r="A11" s="3" t="s">
        <v>16</v>
      </c>
      <c r="B11" s="4">
        <v>47</v>
      </c>
    </row>
    <row r="12" spans="1:2" x14ac:dyDescent="0.2">
      <c r="A12" s="3" t="s">
        <v>25</v>
      </c>
      <c r="B12" s="4">
        <v>47</v>
      </c>
    </row>
    <row r="13" spans="1:2" x14ac:dyDescent="0.2">
      <c r="A13" s="3" t="s">
        <v>17</v>
      </c>
      <c r="B13" s="4">
        <v>47</v>
      </c>
    </row>
    <row r="14" spans="1:2" x14ac:dyDescent="0.2">
      <c r="A14" s="3" t="s">
        <v>49</v>
      </c>
      <c r="B14" s="4">
        <v>47</v>
      </c>
    </row>
    <row r="15" spans="1:2" x14ac:dyDescent="0.2">
      <c r="A15" s="3" t="s">
        <v>89</v>
      </c>
      <c r="B15" s="4">
        <v>47</v>
      </c>
    </row>
    <row r="16" spans="1:2" x14ac:dyDescent="0.2">
      <c r="A16" s="3" t="s">
        <v>95</v>
      </c>
      <c r="B16" s="4">
        <v>47</v>
      </c>
    </row>
    <row r="17" spans="1:2" x14ac:dyDescent="0.2">
      <c r="A17" s="3" t="s">
        <v>41</v>
      </c>
      <c r="B17" s="4">
        <v>47</v>
      </c>
    </row>
    <row r="18" spans="1:2" x14ac:dyDescent="0.2">
      <c r="A18" s="3" t="s">
        <v>58</v>
      </c>
      <c r="B18" s="4">
        <v>47</v>
      </c>
    </row>
    <row r="19" spans="1:2" x14ac:dyDescent="0.2">
      <c r="A19" s="3" t="s">
        <v>30</v>
      </c>
      <c r="B19" s="4">
        <v>47</v>
      </c>
    </row>
    <row r="20" spans="1:2" x14ac:dyDescent="0.2">
      <c r="A20" s="3" t="s">
        <v>160</v>
      </c>
      <c r="B20" s="4">
        <v>47</v>
      </c>
    </row>
    <row r="21" spans="1:2" x14ac:dyDescent="0.2">
      <c r="A21" s="3" t="s">
        <v>213</v>
      </c>
      <c r="B21" s="4">
        <v>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29" sqref="B29"/>
    </sheetView>
  </sheetViews>
  <sheetFormatPr baseColWidth="10" defaultRowHeight="15" x14ac:dyDescent="0.2"/>
  <cols>
    <col min="1" max="1" width="15" customWidth="1"/>
    <col min="2" max="2" width="27" customWidth="1"/>
    <col min="3" max="4" width="17.5" customWidth="1"/>
    <col min="9" max="9" width="2" bestFit="1" customWidth="1"/>
    <col min="10" max="13" width="10.33203125" bestFit="1" customWidth="1"/>
    <col min="14" max="15" width="9.5" bestFit="1" customWidth="1"/>
    <col min="16" max="18" width="10.33203125" bestFit="1" customWidth="1"/>
    <col min="19" max="19" width="3.6640625" bestFit="1" customWidth="1"/>
    <col min="20" max="22" width="10.33203125" bestFit="1" customWidth="1"/>
    <col min="23" max="23" width="9.5" bestFit="1" customWidth="1"/>
    <col min="24" max="26" width="10.33203125" bestFit="1" customWidth="1"/>
    <col min="27" max="27" width="2" bestFit="1" customWidth="1"/>
    <col min="28" max="29" width="10.33203125" bestFit="1" customWidth="1"/>
    <col min="30" max="30" width="4.5" bestFit="1" customWidth="1"/>
    <col min="31" max="40" width="10.33203125" bestFit="1" customWidth="1"/>
    <col min="41" max="41" width="3.6640625" bestFit="1" customWidth="1"/>
    <col min="42" max="46" width="10.33203125" bestFit="1" customWidth="1"/>
    <col min="47" max="47" width="3.6640625" bestFit="1" customWidth="1"/>
    <col min="48" max="53" width="10.33203125" bestFit="1" customWidth="1"/>
    <col min="54" max="54" width="3.6640625" bestFit="1" customWidth="1"/>
    <col min="55" max="57" width="10.33203125" bestFit="1" customWidth="1"/>
    <col min="58" max="58" width="3.6640625" bestFit="1" customWidth="1"/>
    <col min="59" max="69" width="10.33203125" bestFit="1" customWidth="1"/>
    <col min="70" max="70" width="3.6640625" bestFit="1" customWidth="1"/>
    <col min="71" max="71" width="10.33203125" bestFit="1" customWidth="1"/>
    <col min="72" max="72" width="3.6640625" bestFit="1" customWidth="1"/>
    <col min="73" max="78" width="10.33203125" bestFit="1" customWidth="1"/>
    <col min="79" max="79" width="9.5" bestFit="1" customWidth="1"/>
    <col min="80" max="82" width="10.33203125" bestFit="1" customWidth="1"/>
    <col min="83" max="83" width="2" bestFit="1" customWidth="1"/>
    <col min="84" max="92" width="10.33203125" bestFit="1" customWidth="1"/>
    <col min="93" max="93" width="2" bestFit="1" customWidth="1"/>
    <col min="94" max="94" width="3.6640625" bestFit="1" customWidth="1"/>
    <col min="95" max="95" width="10.33203125" bestFit="1" customWidth="1"/>
    <col min="96" max="96" width="4.5" bestFit="1" customWidth="1"/>
    <col min="97" max="97" width="10.33203125" bestFit="1" customWidth="1"/>
    <col min="98" max="98" width="4.5" bestFit="1" customWidth="1"/>
    <col min="99" max="102" width="10.33203125" bestFit="1" customWidth="1"/>
    <col min="103" max="104" width="4.5" bestFit="1" customWidth="1"/>
    <col min="105" max="105" width="2.83203125" bestFit="1" customWidth="1"/>
    <col min="106" max="106" width="4.5" bestFit="1" customWidth="1"/>
    <col min="107" max="107" width="5.33203125" bestFit="1" customWidth="1"/>
    <col min="108" max="108" width="10.33203125" bestFit="1" customWidth="1"/>
    <col min="109" max="109" width="5.33203125" bestFit="1" customWidth="1"/>
    <col min="110" max="111" width="4.5" bestFit="1" customWidth="1"/>
    <col min="112" max="112" width="10.33203125" bestFit="1" customWidth="1"/>
    <col min="113" max="113" width="4.5" bestFit="1" customWidth="1"/>
    <col min="114" max="114" width="6.1640625" bestFit="1" customWidth="1"/>
    <col min="115" max="116" width="10.33203125" bestFit="1" customWidth="1"/>
    <col min="117" max="117" width="2.83203125" bestFit="1" customWidth="1"/>
    <col min="118" max="118" width="5.33203125" bestFit="1" customWidth="1"/>
    <col min="119" max="119" width="2.83203125" bestFit="1" customWidth="1"/>
    <col min="120" max="120" width="4.5" bestFit="1" customWidth="1"/>
    <col min="121" max="121" width="2.83203125" bestFit="1" customWidth="1"/>
    <col min="122" max="124" width="10.33203125" bestFit="1" customWidth="1"/>
    <col min="125" max="125" width="6.1640625" bestFit="1" customWidth="1"/>
    <col min="126" max="126" width="10.33203125" bestFit="1" customWidth="1"/>
    <col min="127" max="127" width="6.1640625" bestFit="1" customWidth="1"/>
    <col min="128" max="129" width="2.83203125" bestFit="1" customWidth="1"/>
    <col min="130" max="130" width="5.33203125" bestFit="1" customWidth="1"/>
    <col min="131" max="131" width="10.33203125" bestFit="1" customWidth="1"/>
    <col min="132" max="132" width="2.83203125" bestFit="1" customWidth="1"/>
    <col min="133" max="133" width="5.33203125" bestFit="1" customWidth="1"/>
    <col min="134" max="135" width="2.83203125" bestFit="1" customWidth="1"/>
    <col min="136" max="136" width="6.1640625" bestFit="1" customWidth="1"/>
    <col min="137" max="138" width="5.33203125" bestFit="1" customWidth="1"/>
    <col min="139" max="139" width="10.33203125" bestFit="1" customWidth="1"/>
    <col min="140" max="142" width="6.1640625" bestFit="1" customWidth="1"/>
    <col min="143" max="143" width="2.83203125" bestFit="1" customWidth="1"/>
    <col min="144" max="145" width="10.33203125" bestFit="1" customWidth="1"/>
    <col min="146" max="147" width="6.1640625" bestFit="1" customWidth="1"/>
    <col min="148" max="148" width="2.83203125" bestFit="1" customWidth="1"/>
    <col min="149" max="150" width="6.1640625" bestFit="1" customWidth="1"/>
    <col min="151" max="151" width="10.33203125" bestFit="1" customWidth="1"/>
    <col min="152" max="152" width="6.1640625" bestFit="1" customWidth="1"/>
    <col min="153" max="153" width="4.5" bestFit="1" customWidth="1"/>
    <col min="154" max="154" width="6.1640625" bestFit="1" customWidth="1"/>
    <col min="155" max="155" width="5.33203125" bestFit="1" customWidth="1"/>
    <col min="156" max="156" width="10.33203125" bestFit="1" customWidth="1"/>
    <col min="157" max="157" width="6.1640625" bestFit="1" customWidth="1"/>
    <col min="158" max="158" width="10.33203125" bestFit="1" customWidth="1"/>
    <col min="159" max="160" width="2.83203125" bestFit="1" customWidth="1"/>
    <col min="161" max="161" width="10.33203125" bestFit="1" customWidth="1"/>
    <col min="162" max="162" width="6.1640625" bestFit="1" customWidth="1"/>
    <col min="163" max="163" width="10.33203125" bestFit="1" customWidth="1"/>
    <col min="164" max="164" width="4.5" bestFit="1" customWidth="1"/>
    <col min="165" max="166" width="9.5" bestFit="1" customWidth="1"/>
    <col min="167" max="168" width="2.83203125" bestFit="1" customWidth="1"/>
    <col min="169" max="169" width="10.33203125" bestFit="1" customWidth="1"/>
    <col min="170" max="170" width="9.5" bestFit="1" customWidth="1"/>
    <col min="171" max="171" width="10.33203125" bestFit="1" customWidth="1"/>
    <col min="172" max="172" width="2.83203125" bestFit="1" customWidth="1"/>
    <col min="173" max="173" width="10.33203125" bestFit="1" customWidth="1"/>
    <col min="174" max="174" width="9.5" bestFit="1" customWidth="1"/>
    <col min="175" max="175" width="2.83203125" bestFit="1" customWidth="1"/>
    <col min="176" max="178" width="10.33203125" bestFit="1" customWidth="1"/>
    <col min="179" max="180" width="3.6640625" bestFit="1" customWidth="1"/>
    <col min="181" max="181" width="9.5" bestFit="1" customWidth="1"/>
    <col min="182" max="182" width="10.33203125" bestFit="1" customWidth="1"/>
    <col min="183" max="184" width="3.6640625" bestFit="1" customWidth="1"/>
    <col min="185" max="185" width="9.5" bestFit="1" customWidth="1"/>
    <col min="186" max="191" width="10.33203125" bestFit="1" customWidth="1"/>
    <col min="192" max="192" width="5.33203125" bestFit="1" customWidth="1"/>
    <col min="193" max="193" width="3.6640625" bestFit="1" customWidth="1"/>
    <col min="194" max="196" width="10.33203125" bestFit="1" customWidth="1"/>
    <col min="197" max="197" width="9.5" bestFit="1" customWidth="1"/>
    <col min="198" max="198" width="3.6640625" bestFit="1" customWidth="1"/>
    <col min="199" max="199" width="5.33203125" bestFit="1" customWidth="1"/>
    <col min="200" max="200" width="3.6640625" bestFit="1" customWidth="1"/>
    <col min="201" max="201" width="10.33203125" bestFit="1" customWidth="1"/>
    <col min="202" max="203" width="4.5" bestFit="1" customWidth="1"/>
    <col min="204" max="205" width="10.33203125" bestFit="1" customWidth="1"/>
    <col min="206" max="212" width="4.5" bestFit="1" customWidth="1"/>
    <col min="213" max="213" width="10.33203125" bestFit="1" customWidth="1"/>
    <col min="214" max="220" width="5.33203125" bestFit="1" customWidth="1"/>
    <col min="221" max="237" width="6.1640625" bestFit="1" customWidth="1"/>
    <col min="238" max="261" width="7" bestFit="1" customWidth="1"/>
    <col min="262" max="281" width="7.83203125" bestFit="1" customWidth="1"/>
    <col min="282" max="293" width="8.6640625" bestFit="1" customWidth="1"/>
    <col min="294" max="295" width="9.5" bestFit="1" customWidth="1"/>
    <col min="296" max="305" width="10.33203125" bestFit="1" customWidth="1"/>
    <col min="306" max="306" width="9.5" bestFit="1" customWidth="1"/>
    <col min="307" max="309" width="10.33203125" bestFit="1" customWidth="1"/>
    <col min="310" max="310" width="2" bestFit="1" customWidth="1"/>
    <col min="311" max="311" width="9.83203125" bestFit="1" customWidth="1"/>
  </cols>
  <sheetData>
    <row r="1" spans="1:2" x14ac:dyDescent="0.2">
      <c r="A1" s="2" t="s">
        <v>157</v>
      </c>
      <c r="B1" t="s">
        <v>199</v>
      </c>
    </row>
    <row r="3" spans="1:2" x14ac:dyDescent="0.2">
      <c r="A3" s="2" t="s">
        <v>212</v>
      </c>
      <c r="B3" t="s">
        <v>219</v>
      </c>
    </row>
    <row r="4" spans="1:2" x14ac:dyDescent="0.2">
      <c r="A4" s="3" t="s">
        <v>58</v>
      </c>
      <c r="B4" s="4">
        <v>1.1399999999999999</v>
      </c>
    </row>
    <row r="5" spans="1:2" x14ac:dyDescent="0.2">
      <c r="A5" s="3" t="s">
        <v>17</v>
      </c>
      <c r="B5" s="4">
        <v>2.1</v>
      </c>
    </row>
    <row r="6" spans="1:2" x14ac:dyDescent="0.2">
      <c r="A6" s="3" t="s">
        <v>66</v>
      </c>
      <c r="B6" s="4">
        <v>9</v>
      </c>
    </row>
    <row r="7" spans="1:2" x14ac:dyDescent="0.2">
      <c r="A7" s="3" t="s">
        <v>19</v>
      </c>
      <c r="B7" s="4">
        <v>9.6</v>
      </c>
    </row>
    <row r="8" spans="1:2" x14ac:dyDescent="0.2">
      <c r="A8" s="3" t="s">
        <v>37</v>
      </c>
      <c r="B8" s="4">
        <v>11.3</v>
      </c>
    </row>
    <row r="9" spans="1:2" x14ac:dyDescent="0.2">
      <c r="A9" s="3" t="s">
        <v>49</v>
      </c>
      <c r="B9" s="4">
        <v>13.8</v>
      </c>
    </row>
    <row r="10" spans="1:2" x14ac:dyDescent="0.2">
      <c r="A10" s="3" t="s">
        <v>51</v>
      </c>
      <c r="B10" s="4">
        <v>14.26</v>
      </c>
    </row>
    <row r="11" spans="1:2" x14ac:dyDescent="0.2">
      <c r="A11" s="3" t="s">
        <v>152</v>
      </c>
      <c r="B11" s="4">
        <v>17.14</v>
      </c>
    </row>
    <row r="12" spans="1:2" x14ac:dyDescent="0.2">
      <c r="A12" s="3" t="s">
        <v>30</v>
      </c>
      <c r="B12" s="4">
        <v>18.8</v>
      </c>
    </row>
    <row r="13" spans="1:2" x14ac:dyDescent="0.2">
      <c r="A13" s="3" t="s">
        <v>25</v>
      </c>
      <c r="B13" s="4">
        <v>27</v>
      </c>
    </row>
    <row r="14" spans="1:2" x14ac:dyDescent="0.2">
      <c r="A14" s="3" t="s">
        <v>41</v>
      </c>
      <c r="B14" s="4">
        <v>34.89</v>
      </c>
    </row>
    <row r="15" spans="1:2" x14ac:dyDescent="0.2">
      <c r="A15" s="3" t="s">
        <v>89</v>
      </c>
      <c r="B15" s="4">
        <v>39.69</v>
      </c>
    </row>
    <row r="16" spans="1:2" x14ac:dyDescent="0.2">
      <c r="A16" s="3" t="s">
        <v>160</v>
      </c>
      <c r="B16" s="4">
        <v>48.31</v>
      </c>
    </row>
    <row r="17" spans="1:2" x14ac:dyDescent="0.2">
      <c r="A17" s="3" t="s">
        <v>16</v>
      </c>
      <c r="B17" s="4">
        <v>49.28</v>
      </c>
    </row>
    <row r="18" spans="1:2" x14ac:dyDescent="0.2">
      <c r="A18" s="3" t="s">
        <v>145</v>
      </c>
      <c r="B18" s="4">
        <v>67.5</v>
      </c>
    </row>
    <row r="19" spans="1:2" x14ac:dyDescent="0.2">
      <c r="A19" s="3" t="s">
        <v>45</v>
      </c>
      <c r="B19" s="4">
        <v>68.77</v>
      </c>
    </row>
    <row r="20" spans="1:2" x14ac:dyDescent="0.2">
      <c r="A20" s="3" t="s">
        <v>95</v>
      </c>
      <c r="B20" s="4">
        <v>82</v>
      </c>
    </row>
    <row r="21" spans="1:2" x14ac:dyDescent="0.2">
      <c r="A21" s="3" t="s">
        <v>213</v>
      </c>
      <c r="B21" s="4">
        <v>514.58000000000004</v>
      </c>
    </row>
    <row r="23" spans="1:2" x14ac:dyDescent="0.2">
      <c r="A23" s="3" t="s">
        <v>215</v>
      </c>
      <c r="B23">
        <f>MIN(B4:B20)</f>
        <v>1.1399999999999999</v>
      </c>
    </row>
    <row r="24" spans="1:2" x14ac:dyDescent="0.2">
      <c r="A24" s="3" t="s">
        <v>216</v>
      </c>
      <c r="B24">
        <f>MAX(B4:B20)</f>
        <v>82</v>
      </c>
    </row>
    <row r="25" spans="1:2" x14ac:dyDescent="0.2">
      <c r="A25" s="3" t="s">
        <v>217</v>
      </c>
      <c r="B25">
        <f>AVERAGE(B4:B20)</f>
        <v>30.269411764705879</v>
      </c>
    </row>
    <row r="26" spans="1:2" x14ac:dyDescent="0.2">
      <c r="A26" s="3" t="s">
        <v>222</v>
      </c>
      <c r="B26">
        <f>MEDIAN(B4:B20)</f>
        <v>18.8</v>
      </c>
    </row>
    <row r="28" spans="1:2" x14ac:dyDescent="0.2">
      <c r="A28" s="3" t="s">
        <v>224</v>
      </c>
      <c r="B28">
        <f>COUNTIF(B4:B20, "&lt;= 10")</f>
        <v>4</v>
      </c>
    </row>
    <row r="29" spans="1:2" x14ac:dyDescent="0.2">
      <c r="A29" s="5" t="s">
        <v>223</v>
      </c>
      <c r="B29">
        <f>COUNTIF(B4:B20, "&lt;= 20") - COUNTIF(B4:B20, "&lt;= 10")</f>
        <v>5</v>
      </c>
    </row>
    <row r="30" spans="1:2" x14ac:dyDescent="0.2">
      <c r="A30" s="3" t="s">
        <v>225</v>
      </c>
      <c r="B30">
        <f>COUNTIF(B4:B20, "&lt;= 30") - COUNTIF(B4:B20, "&lt;= 20")</f>
        <v>1</v>
      </c>
    </row>
    <row r="31" spans="1:2" x14ac:dyDescent="0.2">
      <c r="A31" s="3" t="s">
        <v>226</v>
      </c>
      <c r="B31">
        <f>COUNTIF(B4:B20, "&lt;= 40") - COUNTIF(B4:B20, "&lt;= 30")</f>
        <v>2</v>
      </c>
    </row>
    <row r="32" spans="1:2" x14ac:dyDescent="0.2">
      <c r="A32" s="3" t="s">
        <v>227</v>
      </c>
      <c r="B32">
        <f>COUNTIF(B4:B20, "&lt;= 50") - COUNTIF(B4:B20, "&lt;= 40")</f>
        <v>2</v>
      </c>
    </row>
    <row r="33" spans="1:2" x14ac:dyDescent="0.2">
      <c r="A33" s="3" t="s">
        <v>228</v>
      </c>
      <c r="B33">
        <f>COUNTIF(B4:B20, "&lt;= 60") - COUNTIF(B4:B20, "&lt;= 50")</f>
        <v>0</v>
      </c>
    </row>
    <row r="34" spans="1:2" x14ac:dyDescent="0.2">
      <c r="A34" s="3" t="s">
        <v>229</v>
      </c>
      <c r="B34">
        <f>COUNTIF(B4:B20, "&lt;= 70") - COUNTIF(B4:B20, "&lt;= 60")</f>
        <v>2</v>
      </c>
    </row>
    <row r="35" spans="1:2" x14ac:dyDescent="0.2">
      <c r="A35" s="3" t="s">
        <v>230</v>
      </c>
      <c r="B35">
        <f>COUNTIF(B4:B20, "&lt;= 80") - COUNTIF(B4:B20, "&lt;= 70")</f>
        <v>0</v>
      </c>
    </row>
    <row r="36" spans="1:2" x14ac:dyDescent="0.2">
      <c r="A36" s="3" t="s">
        <v>231</v>
      </c>
      <c r="B36">
        <f>COUNTIF(B4:B20, "&lt;= 90") - COUNTIF(B4:B20, "&lt;= 80")</f>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G38" sqref="G38"/>
    </sheetView>
  </sheetViews>
  <sheetFormatPr baseColWidth="10" defaultRowHeight="15" x14ac:dyDescent="0.2"/>
  <cols>
    <col min="1" max="1" width="15" customWidth="1"/>
    <col min="2" max="2" width="33.33203125" customWidth="1"/>
    <col min="3" max="3" width="17.5" customWidth="1"/>
    <col min="4" max="4" width="8.6640625" bestFit="1" customWidth="1"/>
    <col min="5" max="5" width="8.33203125" bestFit="1" customWidth="1"/>
    <col min="6" max="6" width="4" bestFit="1" customWidth="1"/>
    <col min="7" max="7" width="7.1640625" bestFit="1" customWidth="1"/>
    <col min="8" max="8" width="7.6640625" bestFit="1" customWidth="1"/>
    <col min="9" max="9" width="7.83203125" bestFit="1" customWidth="1"/>
    <col min="10" max="10" width="8.1640625" bestFit="1" customWidth="1"/>
    <col min="11" max="11" width="8.33203125" bestFit="1" customWidth="1"/>
    <col min="12" max="12" width="7.33203125" bestFit="1" customWidth="1"/>
    <col min="13" max="13" width="9.1640625" bestFit="1" customWidth="1"/>
    <col min="14" max="14" width="8.5" bestFit="1" customWidth="1"/>
    <col min="15" max="15" width="7.5" bestFit="1" customWidth="1"/>
    <col min="16" max="16" width="10" bestFit="1" customWidth="1"/>
    <col min="17" max="18" width="7.33203125" bestFit="1" customWidth="1"/>
    <col min="19" max="19" width="9.83203125" bestFit="1" customWidth="1"/>
    <col min="20" max="47" width="59.1640625" bestFit="1" customWidth="1"/>
    <col min="48" max="48" width="9.83203125" customWidth="1"/>
  </cols>
  <sheetData>
    <row r="1" spans="1:2" x14ac:dyDescent="0.2">
      <c r="A1" s="2" t="s">
        <v>157</v>
      </c>
      <c r="B1" t="s">
        <v>171</v>
      </c>
    </row>
    <row r="3" spans="1:2" x14ac:dyDescent="0.2">
      <c r="A3" s="2" t="s">
        <v>212</v>
      </c>
      <c r="B3" t="s">
        <v>232</v>
      </c>
    </row>
    <row r="4" spans="1:2" x14ac:dyDescent="0.2">
      <c r="A4" s="3" t="s">
        <v>95</v>
      </c>
      <c r="B4" s="4">
        <v>0</v>
      </c>
    </row>
    <row r="5" spans="1:2" x14ac:dyDescent="0.2">
      <c r="A5" s="3" t="s">
        <v>45</v>
      </c>
      <c r="B5" s="4">
        <v>30.841999999999999</v>
      </c>
    </row>
    <row r="6" spans="1:2" x14ac:dyDescent="0.2">
      <c r="A6" s="3" t="s">
        <v>37</v>
      </c>
      <c r="B6" s="4">
        <v>31.406999999999996</v>
      </c>
    </row>
    <row r="7" spans="1:2" x14ac:dyDescent="0.2">
      <c r="A7" s="3" t="s">
        <v>145</v>
      </c>
      <c r="B7" s="4">
        <v>43.030999999999999</v>
      </c>
    </row>
    <row r="8" spans="1:2" x14ac:dyDescent="0.2">
      <c r="A8" s="3" t="s">
        <v>25</v>
      </c>
      <c r="B8" s="4">
        <v>43.24</v>
      </c>
    </row>
    <row r="9" spans="1:2" x14ac:dyDescent="0.2">
      <c r="A9" s="3" t="s">
        <v>89</v>
      </c>
      <c r="B9" s="4">
        <v>51.77</v>
      </c>
    </row>
    <row r="10" spans="1:2" x14ac:dyDescent="0.2">
      <c r="A10" s="3" t="s">
        <v>152</v>
      </c>
      <c r="B10" s="4">
        <v>62.765000000000001</v>
      </c>
    </row>
    <row r="11" spans="1:2" x14ac:dyDescent="0.2">
      <c r="A11" s="3" t="s">
        <v>49</v>
      </c>
      <c r="B11" s="4">
        <v>67.908000000000001</v>
      </c>
    </row>
    <row r="12" spans="1:2" x14ac:dyDescent="0.2">
      <c r="A12" s="3" t="s">
        <v>41</v>
      </c>
      <c r="B12" s="4">
        <v>69.551000000000002</v>
      </c>
    </row>
    <row r="13" spans="1:2" x14ac:dyDescent="0.2">
      <c r="A13" s="3" t="s">
        <v>16</v>
      </c>
      <c r="B13" s="4">
        <v>73.992000000000004</v>
      </c>
    </row>
    <row r="14" spans="1:2" x14ac:dyDescent="0.2">
      <c r="A14" s="3" t="s">
        <v>17</v>
      </c>
      <c r="B14" s="4">
        <v>74.227000000000004</v>
      </c>
    </row>
    <row r="15" spans="1:2" x14ac:dyDescent="0.2">
      <c r="A15" s="3" t="s">
        <v>58</v>
      </c>
      <c r="B15" s="4">
        <v>77.126999999999995</v>
      </c>
    </row>
    <row r="16" spans="1:2" x14ac:dyDescent="0.2">
      <c r="A16" s="3" t="s">
        <v>160</v>
      </c>
      <c r="B16" s="4">
        <v>77.420999999999992</v>
      </c>
    </row>
    <row r="17" spans="1:2" x14ac:dyDescent="0.2">
      <c r="A17" s="3" t="s">
        <v>19</v>
      </c>
      <c r="B17" s="4">
        <v>77.936000000000007</v>
      </c>
    </row>
    <row r="18" spans="1:2" x14ac:dyDescent="0.2">
      <c r="A18" s="3" t="s">
        <v>30</v>
      </c>
      <c r="B18" s="4">
        <v>79.536000000000001</v>
      </c>
    </row>
    <row r="19" spans="1:2" x14ac:dyDescent="0.2">
      <c r="A19" s="3" t="s">
        <v>51</v>
      </c>
      <c r="B19" s="4">
        <v>81.765999999999991</v>
      </c>
    </row>
    <row r="20" spans="1:2" x14ac:dyDescent="0.2">
      <c r="A20" s="3" t="s">
        <v>66</v>
      </c>
      <c r="B20" s="4">
        <v>82.317000000000007</v>
      </c>
    </row>
    <row r="21" spans="1:2" x14ac:dyDescent="0.2">
      <c r="A21" s="3" t="s">
        <v>213</v>
      </c>
      <c r="B21" s="4">
        <v>1024.836</v>
      </c>
    </row>
    <row r="23" spans="1:2" x14ac:dyDescent="0.2">
      <c r="A23" s="3" t="s">
        <v>215</v>
      </c>
      <c r="B23">
        <f>MIN(B4:B20)</f>
        <v>0</v>
      </c>
    </row>
    <row r="24" spans="1:2" x14ac:dyDescent="0.2">
      <c r="A24" s="3" t="s">
        <v>216</v>
      </c>
      <c r="B24">
        <f>MAX(B4:B20)</f>
        <v>82.317000000000007</v>
      </c>
    </row>
    <row r="25" spans="1:2" x14ac:dyDescent="0.2">
      <c r="A25" s="3" t="s">
        <v>217</v>
      </c>
      <c r="B25">
        <f>AVERAGE(B4:B20)</f>
        <v>60.28447058823528</v>
      </c>
    </row>
    <row r="26" spans="1:2" x14ac:dyDescent="0.2">
      <c r="A26" s="3" t="s">
        <v>222</v>
      </c>
      <c r="B26">
        <f>MEDIAN(B4:B20)</f>
        <v>69.551000000000002</v>
      </c>
    </row>
    <row r="28" spans="1:2" x14ac:dyDescent="0.2">
      <c r="A28" s="3" t="s">
        <v>224</v>
      </c>
      <c r="B28">
        <f>COUNTIF(B4:B20, "&lt;= 10")</f>
        <v>1</v>
      </c>
    </row>
    <row r="29" spans="1:2" x14ac:dyDescent="0.2">
      <c r="A29" s="5" t="s">
        <v>223</v>
      </c>
      <c r="B29">
        <f>COUNTIF(B4:B20, "&lt;= 20") - COUNTIF(B4:B20, "&lt;= 10")</f>
        <v>0</v>
      </c>
    </row>
    <row r="30" spans="1:2" x14ac:dyDescent="0.2">
      <c r="A30" s="3" t="s">
        <v>225</v>
      </c>
      <c r="B30">
        <f>COUNTIF(B4:B20, "&lt;= 30") - COUNTIF(B4:B20, "&lt;= 20")</f>
        <v>0</v>
      </c>
    </row>
    <row r="31" spans="1:2" x14ac:dyDescent="0.2">
      <c r="A31" s="3" t="s">
        <v>226</v>
      </c>
      <c r="B31">
        <f>COUNTIF(B4:B20, "&lt;= 40") - COUNTIF(B4:B20, "&lt;= 30")</f>
        <v>2</v>
      </c>
    </row>
    <row r="32" spans="1:2" x14ac:dyDescent="0.2">
      <c r="A32" s="3" t="s">
        <v>227</v>
      </c>
      <c r="B32">
        <f>COUNTIF(B4:B20, "&lt;= 50") - COUNTIF(B4:B20, "&lt;= 40")</f>
        <v>2</v>
      </c>
    </row>
    <row r="33" spans="1:2" x14ac:dyDescent="0.2">
      <c r="A33" s="3" t="s">
        <v>228</v>
      </c>
      <c r="B33">
        <f>COUNTIF(B4:B20, "&lt;= 60") - COUNTIF(B4:B20, "&lt;= 50")</f>
        <v>1</v>
      </c>
    </row>
    <row r="34" spans="1:2" x14ac:dyDescent="0.2">
      <c r="A34" s="3" t="s">
        <v>229</v>
      </c>
      <c r="B34">
        <f>COUNTIF(B4:B20, "&lt;= 70") - COUNTIF(B4:B20, "&lt;= 60")</f>
        <v>3</v>
      </c>
    </row>
    <row r="35" spans="1:2" x14ac:dyDescent="0.2">
      <c r="A35" s="3" t="s">
        <v>230</v>
      </c>
      <c r="B35">
        <f>COUNTIF(B4:B20, "&lt;= 80") - COUNTIF(B4:B20, "&lt;= 70")</f>
        <v>6</v>
      </c>
    </row>
    <row r="36" spans="1:2" x14ac:dyDescent="0.2">
      <c r="A36" s="3" t="s">
        <v>231</v>
      </c>
      <c r="B36">
        <f>COUNTIF(B4:B20, "&lt;= 90") - COUNTIF(B4:B20, "&lt;= 80")</f>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A36" sqref="A36"/>
    </sheetView>
  </sheetViews>
  <sheetFormatPr baseColWidth="10" defaultRowHeight="15" x14ac:dyDescent="0.2"/>
  <cols>
    <col min="1" max="1" width="15" bestFit="1" customWidth="1"/>
    <col min="2" max="2" width="44" bestFit="1" customWidth="1"/>
    <col min="3" max="4" width="18.83203125" bestFit="1" customWidth="1"/>
  </cols>
  <sheetData>
    <row r="1" spans="1:2" x14ac:dyDescent="0.2">
      <c r="A1" s="2" t="s">
        <v>157</v>
      </c>
      <c r="B1" t="s">
        <v>1</v>
      </c>
    </row>
    <row r="3" spans="1:2" x14ac:dyDescent="0.2">
      <c r="A3" s="2" t="s">
        <v>212</v>
      </c>
      <c r="B3" t="s">
        <v>220</v>
      </c>
    </row>
    <row r="4" spans="1:2" x14ac:dyDescent="0.2">
      <c r="A4" s="3" t="s">
        <v>45</v>
      </c>
      <c r="B4" s="6">
        <v>0</v>
      </c>
    </row>
    <row r="5" spans="1:2" x14ac:dyDescent="0.2">
      <c r="A5" s="3" t="s">
        <v>58</v>
      </c>
      <c r="B5" s="6">
        <v>0</v>
      </c>
    </row>
    <row r="6" spans="1:2" x14ac:dyDescent="0.2">
      <c r="A6" s="3" t="s">
        <v>95</v>
      </c>
      <c r="B6" s="6">
        <v>0</v>
      </c>
    </row>
    <row r="7" spans="1:2" x14ac:dyDescent="0.2">
      <c r="A7" s="3" t="s">
        <v>17</v>
      </c>
      <c r="B7" s="6">
        <v>0</v>
      </c>
    </row>
    <row r="8" spans="1:2" x14ac:dyDescent="0.2">
      <c r="A8" s="3" t="s">
        <v>66</v>
      </c>
      <c r="B8" s="6">
        <v>831.95999959979611</v>
      </c>
    </row>
    <row r="9" spans="1:2" x14ac:dyDescent="0.2">
      <c r="A9" s="3" t="s">
        <v>19</v>
      </c>
      <c r="B9" s="6">
        <v>931.04445742283053</v>
      </c>
    </row>
    <row r="10" spans="1:2" x14ac:dyDescent="0.2">
      <c r="A10" s="3" t="s">
        <v>49</v>
      </c>
      <c r="B10" s="6">
        <v>1240.8732483477613</v>
      </c>
    </row>
    <row r="11" spans="1:2" x14ac:dyDescent="0.2">
      <c r="A11" s="3" t="s">
        <v>51</v>
      </c>
      <c r="B11" s="6">
        <v>1253.4127993130273</v>
      </c>
    </row>
    <row r="12" spans="1:2" x14ac:dyDescent="0.2">
      <c r="A12" s="3" t="s">
        <v>160</v>
      </c>
      <c r="B12" s="6">
        <v>1462.7098592016512</v>
      </c>
    </row>
    <row r="13" spans="1:2" x14ac:dyDescent="0.2">
      <c r="A13" s="3" t="s">
        <v>30</v>
      </c>
      <c r="B13" s="6">
        <v>2757.8277439424601</v>
      </c>
    </row>
    <row r="14" spans="1:2" x14ac:dyDescent="0.2">
      <c r="A14" s="3" t="s">
        <v>89</v>
      </c>
      <c r="B14" s="6">
        <v>2987.275008525558</v>
      </c>
    </row>
    <row r="15" spans="1:2" x14ac:dyDescent="0.2">
      <c r="A15" s="3" t="s">
        <v>152</v>
      </c>
      <c r="B15" s="6">
        <v>3205.2724054563578</v>
      </c>
    </row>
    <row r="16" spans="1:2" x14ac:dyDescent="0.2">
      <c r="A16" s="3" t="s">
        <v>25</v>
      </c>
      <c r="B16" s="6">
        <v>3344.5732997444579</v>
      </c>
    </row>
    <row r="17" spans="1:2" x14ac:dyDescent="0.2">
      <c r="A17" s="3" t="s">
        <v>41</v>
      </c>
      <c r="B17" s="6">
        <v>4206.2566647716485</v>
      </c>
    </row>
    <row r="18" spans="1:2" x14ac:dyDescent="0.2">
      <c r="A18" s="3" t="s">
        <v>37</v>
      </c>
      <c r="B18" s="6">
        <v>4642.6600720090373</v>
      </c>
    </row>
    <row r="19" spans="1:2" x14ac:dyDescent="0.2">
      <c r="A19" s="3" t="s">
        <v>16</v>
      </c>
      <c r="B19" s="6">
        <v>5640.6432360925746</v>
      </c>
    </row>
    <row r="20" spans="1:2" x14ac:dyDescent="0.2">
      <c r="A20" s="3" t="s">
        <v>145</v>
      </c>
      <c r="B20" s="6">
        <v>8355.6606301901775</v>
      </c>
    </row>
    <row r="21" spans="1:2" x14ac:dyDescent="0.2">
      <c r="A21" s="3" t="s">
        <v>213</v>
      </c>
      <c r="B21" s="6">
        <v>40860.169424617336</v>
      </c>
    </row>
    <row r="23" spans="1:2" x14ac:dyDescent="0.2">
      <c r="A23" s="3" t="s">
        <v>215</v>
      </c>
      <c r="B23" s="6">
        <f>MIN(B8:B20)</f>
        <v>831.95999959979611</v>
      </c>
    </row>
    <row r="24" spans="1:2" x14ac:dyDescent="0.2">
      <c r="A24" s="3" t="s">
        <v>216</v>
      </c>
      <c r="B24" s="6">
        <f>MAX(B8:B20)</f>
        <v>8355.6606301901775</v>
      </c>
    </row>
    <row r="25" spans="1:2" x14ac:dyDescent="0.2">
      <c r="A25" s="3" t="s">
        <v>217</v>
      </c>
      <c r="B25" s="6">
        <f>AVERAGE(B8:B20)</f>
        <v>3143.0899557397952</v>
      </c>
    </row>
    <row r="26" spans="1:2" x14ac:dyDescent="0.2">
      <c r="A26" s="3" t="s">
        <v>222</v>
      </c>
      <c r="B26" s="6">
        <f>MEDIAN(B8:B20)</f>
        <v>2987.275008525558</v>
      </c>
    </row>
    <row r="28" spans="1:2" x14ac:dyDescent="0.2">
      <c r="A28" s="3" t="s">
        <v>239</v>
      </c>
      <c r="B28" s="4">
        <f>COUNTIF(B8:B20, "&lt;=1000")</f>
        <v>2</v>
      </c>
    </row>
    <row r="29" spans="1:2" x14ac:dyDescent="0.2">
      <c r="A29" s="3" t="s">
        <v>233</v>
      </c>
      <c r="B29" s="4">
        <f>COUNTIF(B8:B20,"&lt;=1500") - COUNTIF(B8:B20, "&lt;=1000")</f>
        <v>3</v>
      </c>
    </row>
    <row r="30" spans="1:2" x14ac:dyDescent="0.2">
      <c r="A30" s="3" t="s">
        <v>234</v>
      </c>
      <c r="B30" s="4">
        <f>COUNTIF(B8:B20,"&lt;=2000") - COUNTIF(B8:B20, "&lt;=1500")</f>
        <v>0</v>
      </c>
    </row>
    <row r="31" spans="1:2" x14ac:dyDescent="0.2">
      <c r="A31" s="3" t="s">
        <v>235</v>
      </c>
      <c r="B31" s="4">
        <f>COUNTIF(B8:B20,"&lt;=2500") - COUNTIF(B8:B20, "&lt;=2000")</f>
        <v>0</v>
      </c>
    </row>
    <row r="32" spans="1:2" x14ac:dyDescent="0.2">
      <c r="A32" s="3" t="s">
        <v>236</v>
      </c>
      <c r="B32" s="4">
        <f>COUNTIF(B8:B20,"&lt;=3000") - COUNTIF(B8:B20, "&lt;2500")</f>
        <v>2</v>
      </c>
    </row>
    <row r="33" spans="1:2" x14ac:dyDescent="0.2">
      <c r="A33" s="3" t="s">
        <v>237</v>
      </c>
      <c r="B33" s="4">
        <f>COUNTIF(B8:B20,"&lt;=4000") - COUNTIF(B8:B20, "&lt;=3500")</f>
        <v>0</v>
      </c>
    </row>
    <row r="34" spans="1:2" x14ac:dyDescent="0.2">
      <c r="A34" s="3" t="s">
        <v>238</v>
      </c>
      <c r="B34" s="4">
        <f>COUNTIF(B8:B20,"&lt;=5000") - COUNTIF(B8:B20, "&lt;=4000")</f>
        <v>2</v>
      </c>
    </row>
    <row r="35" spans="1:2" x14ac:dyDescent="0.2">
      <c r="A35" s="3" t="s">
        <v>240</v>
      </c>
      <c r="B35" s="4">
        <f>COUNTIF(B8:B20,"&gt;5000")</f>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F23" sqref="F23"/>
    </sheetView>
  </sheetViews>
  <sheetFormatPr baseColWidth="10" defaultRowHeight="15" x14ac:dyDescent="0.2"/>
  <cols>
    <col min="1" max="1" width="17.83203125" customWidth="1"/>
    <col min="2" max="2" width="14.5" customWidth="1"/>
    <col min="3" max="3" width="13.5" bestFit="1" customWidth="1"/>
    <col min="4" max="4" width="30.6640625" bestFit="1" customWidth="1"/>
    <col min="5" max="5" width="12.1640625" customWidth="1"/>
    <col min="6" max="6" width="31.1640625" bestFit="1" customWidth="1"/>
    <col min="7" max="7" width="11.83203125" bestFit="1" customWidth="1"/>
    <col min="9" max="9" width="2" bestFit="1" customWidth="1"/>
    <col min="10" max="13" width="10.33203125" bestFit="1" customWidth="1"/>
    <col min="14" max="15" width="9.5" bestFit="1" customWidth="1"/>
    <col min="16" max="18" width="10.33203125" bestFit="1" customWidth="1"/>
    <col min="19" max="19" width="3.6640625" bestFit="1" customWidth="1"/>
    <col min="20" max="22" width="10.33203125" bestFit="1" customWidth="1"/>
    <col min="23" max="23" width="9.5" bestFit="1" customWidth="1"/>
    <col min="24" max="26" width="10.33203125" bestFit="1" customWidth="1"/>
    <col min="27" max="27" width="2" bestFit="1" customWidth="1"/>
    <col min="28" max="29" width="10.33203125" bestFit="1" customWidth="1"/>
    <col min="30" max="30" width="4.5" bestFit="1" customWidth="1"/>
    <col min="31" max="40" width="10.33203125" bestFit="1" customWidth="1"/>
    <col min="41" max="41" width="3.6640625" bestFit="1" customWidth="1"/>
    <col min="42" max="46" width="10.33203125" bestFit="1" customWidth="1"/>
    <col min="47" max="47" width="3.6640625" bestFit="1" customWidth="1"/>
    <col min="48" max="53" width="10.33203125" bestFit="1" customWidth="1"/>
    <col min="54" max="54" width="3.6640625" bestFit="1" customWidth="1"/>
    <col min="55" max="57" width="10.33203125" bestFit="1" customWidth="1"/>
    <col min="58" max="58" width="3.6640625" bestFit="1" customWidth="1"/>
    <col min="59" max="69" width="10.33203125" bestFit="1" customWidth="1"/>
    <col min="70" max="70" width="3.6640625" bestFit="1" customWidth="1"/>
    <col min="71" max="71" width="10.33203125" bestFit="1" customWidth="1"/>
    <col min="72" max="72" width="3.6640625" bestFit="1" customWidth="1"/>
    <col min="73" max="78" width="10.33203125" bestFit="1" customWidth="1"/>
    <col min="79" max="79" width="9.5" bestFit="1" customWidth="1"/>
    <col min="80" max="82" width="10.33203125" bestFit="1" customWidth="1"/>
    <col min="83" max="83" width="2" bestFit="1" customWidth="1"/>
    <col min="84" max="92" width="10.33203125" bestFit="1" customWidth="1"/>
    <col min="93" max="93" width="2" bestFit="1" customWidth="1"/>
    <col min="94" max="94" width="3.6640625" bestFit="1" customWidth="1"/>
    <col min="95" max="95" width="10.33203125" bestFit="1" customWidth="1"/>
    <col min="96" max="96" width="4.5" bestFit="1" customWidth="1"/>
    <col min="97" max="97" width="10.33203125" bestFit="1" customWidth="1"/>
    <col min="98" max="98" width="4.5" bestFit="1" customWidth="1"/>
    <col min="99" max="102" width="10.33203125" bestFit="1" customWidth="1"/>
    <col min="103" max="104" width="4.5" bestFit="1" customWidth="1"/>
    <col min="105" max="105" width="2.83203125" bestFit="1" customWidth="1"/>
    <col min="106" max="106" width="4.5" bestFit="1" customWidth="1"/>
    <col min="107" max="107" width="5.33203125" bestFit="1" customWidth="1"/>
    <col min="108" max="108" width="10.33203125" bestFit="1" customWidth="1"/>
    <col min="109" max="109" width="5.33203125" bestFit="1" customWidth="1"/>
    <col min="110" max="111" width="4.5" bestFit="1" customWidth="1"/>
    <col min="112" max="112" width="10.33203125" bestFit="1" customWidth="1"/>
    <col min="113" max="113" width="4.5" bestFit="1" customWidth="1"/>
    <col min="114" max="114" width="6.1640625" bestFit="1" customWidth="1"/>
    <col min="115" max="116" width="10.33203125" bestFit="1" customWidth="1"/>
    <col min="117" max="117" width="2.83203125" bestFit="1" customWidth="1"/>
    <col min="118" max="118" width="5.33203125" bestFit="1" customWidth="1"/>
    <col min="119" max="119" width="2.83203125" bestFit="1" customWidth="1"/>
    <col min="120" max="120" width="4.5" bestFit="1" customWidth="1"/>
    <col min="121" max="121" width="2.83203125" bestFit="1" customWidth="1"/>
    <col min="122" max="124" width="10.33203125" bestFit="1" customWidth="1"/>
    <col min="125" max="125" width="6.1640625" bestFit="1" customWidth="1"/>
    <col min="126" max="126" width="10.33203125" bestFit="1" customWidth="1"/>
    <col min="127" max="127" width="6.1640625" bestFit="1" customWidth="1"/>
    <col min="128" max="129" width="2.83203125" bestFit="1" customWidth="1"/>
    <col min="130" max="130" width="5.33203125" bestFit="1" customWidth="1"/>
    <col min="131" max="131" width="10.33203125" bestFit="1" customWidth="1"/>
    <col min="132" max="132" width="2.83203125" bestFit="1" customWidth="1"/>
    <col min="133" max="133" width="5.33203125" bestFit="1" customWidth="1"/>
    <col min="134" max="135" width="2.83203125" bestFit="1" customWidth="1"/>
    <col min="136" max="136" width="6.1640625" bestFit="1" customWidth="1"/>
    <col min="137" max="138" width="5.33203125" bestFit="1" customWidth="1"/>
    <col min="139" max="139" width="10.33203125" bestFit="1" customWidth="1"/>
    <col min="140" max="142" width="6.1640625" bestFit="1" customWidth="1"/>
    <col min="143" max="143" width="2.83203125" bestFit="1" customWidth="1"/>
    <col min="144" max="145" width="10.33203125" bestFit="1" customWidth="1"/>
    <col min="146" max="147" width="6.1640625" bestFit="1" customWidth="1"/>
    <col min="148" max="148" width="2.83203125" bestFit="1" customWidth="1"/>
    <col min="149" max="150" width="6.1640625" bestFit="1" customWidth="1"/>
    <col min="151" max="151" width="10.33203125" bestFit="1" customWidth="1"/>
    <col min="152" max="152" width="6.1640625" bestFit="1" customWidth="1"/>
    <col min="153" max="153" width="4.5" bestFit="1" customWidth="1"/>
    <col min="154" max="154" width="6.1640625" bestFit="1" customWidth="1"/>
    <col min="155" max="155" width="5.33203125" bestFit="1" customWidth="1"/>
    <col min="156" max="156" width="10.33203125" bestFit="1" customWidth="1"/>
    <col min="157" max="157" width="6.1640625" bestFit="1" customWidth="1"/>
    <col min="158" max="158" width="10.33203125" bestFit="1" customWidth="1"/>
    <col min="159" max="160" width="2.83203125" bestFit="1" customWidth="1"/>
    <col min="161" max="161" width="10.33203125" bestFit="1" customWidth="1"/>
    <col min="162" max="162" width="6.1640625" bestFit="1" customWidth="1"/>
    <col min="163" max="163" width="10.33203125" bestFit="1" customWidth="1"/>
    <col min="164" max="164" width="4.5" bestFit="1" customWidth="1"/>
    <col min="165" max="166" width="9.5" bestFit="1" customWidth="1"/>
    <col min="167" max="168" width="2.83203125" bestFit="1" customWidth="1"/>
    <col min="169" max="169" width="10.33203125" bestFit="1" customWidth="1"/>
    <col min="170" max="170" width="9.5" bestFit="1" customWidth="1"/>
    <col min="171" max="171" width="10.33203125" bestFit="1" customWidth="1"/>
    <col min="172" max="172" width="2.83203125" bestFit="1" customWidth="1"/>
    <col min="173" max="173" width="10.33203125" bestFit="1" customWidth="1"/>
    <col min="174" max="174" width="9.5" bestFit="1" customWidth="1"/>
    <col min="175" max="175" width="2.83203125" bestFit="1" customWidth="1"/>
    <col min="176" max="178" width="10.33203125" bestFit="1" customWidth="1"/>
    <col min="179" max="180" width="3.6640625" bestFit="1" customWidth="1"/>
    <col min="181" max="181" width="9.5" bestFit="1" customWidth="1"/>
    <col min="182" max="182" width="10.33203125" bestFit="1" customWidth="1"/>
    <col min="183" max="184" width="3.6640625" bestFit="1" customWidth="1"/>
    <col min="185" max="185" width="9.5" bestFit="1" customWidth="1"/>
    <col min="186" max="191" width="10.33203125" bestFit="1" customWidth="1"/>
    <col min="192" max="192" width="5.33203125" bestFit="1" customWidth="1"/>
    <col min="193" max="193" width="3.6640625" bestFit="1" customWidth="1"/>
    <col min="194" max="196" width="10.33203125" bestFit="1" customWidth="1"/>
    <col min="197" max="197" width="9.5" bestFit="1" customWidth="1"/>
    <col min="198" max="198" width="3.6640625" bestFit="1" customWidth="1"/>
    <col min="199" max="199" width="5.33203125" bestFit="1" customWidth="1"/>
    <col min="200" max="200" width="3.6640625" bestFit="1" customWidth="1"/>
    <col min="201" max="201" width="10.33203125" bestFit="1" customWidth="1"/>
    <col min="202" max="203" width="4.5" bestFit="1" customWidth="1"/>
    <col min="204" max="205" width="10.33203125" bestFit="1" customWidth="1"/>
    <col min="206" max="212" width="4.5" bestFit="1" customWidth="1"/>
    <col min="213" max="213" width="10.33203125" bestFit="1" customWidth="1"/>
    <col min="214" max="220" width="5.33203125" bestFit="1" customWidth="1"/>
    <col min="221" max="237" width="6.1640625" bestFit="1" customWidth="1"/>
    <col min="238" max="261" width="7" bestFit="1" customWidth="1"/>
    <col min="262" max="281" width="7.83203125" bestFit="1" customWidth="1"/>
    <col min="282" max="293" width="8.6640625" bestFit="1" customWidth="1"/>
    <col min="294" max="295" width="9.5" bestFit="1" customWidth="1"/>
    <col min="296" max="305" width="10.33203125" bestFit="1" customWidth="1"/>
    <col min="306" max="306" width="9.5" bestFit="1" customWidth="1"/>
    <col min="307" max="309" width="10.33203125" bestFit="1" customWidth="1"/>
    <col min="310" max="310" width="2" bestFit="1" customWidth="1"/>
    <col min="311" max="311" width="9.83203125" bestFit="1" customWidth="1"/>
  </cols>
  <sheetData>
    <row r="3" spans="1:7" x14ac:dyDescent="0.2">
      <c r="A3" s="2" t="s">
        <v>219</v>
      </c>
      <c r="B3" s="2" t="s">
        <v>218</v>
      </c>
    </row>
    <row r="4" spans="1:7" x14ac:dyDescent="0.2">
      <c r="A4" s="2" t="s">
        <v>212</v>
      </c>
      <c r="B4" t="s">
        <v>156</v>
      </c>
      <c r="C4" t="s">
        <v>128</v>
      </c>
      <c r="D4" t="s">
        <v>171</v>
      </c>
      <c r="E4" t="s">
        <v>213</v>
      </c>
      <c r="F4" t="s">
        <v>241</v>
      </c>
      <c r="G4" t="s">
        <v>242</v>
      </c>
    </row>
    <row r="5" spans="1:7" x14ac:dyDescent="0.2">
      <c r="A5" s="3" t="s">
        <v>19</v>
      </c>
      <c r="B5" s="4">
        <v>159077513</v>
      </c>
      <c r="C5" s="4">
        <v>105761094</v>
      </c>
      <c r="D5" s="4">
        <v>66.484000000000009</v>
      </c>
      <c r="E5" s="4">
        <v>264838673.484</v>
      </c>
      <c r="F5" s="8">
        <f>(C5/B5)*100</f>
        <v>66.484000161606744</v>
      </c>
      <c r="G5" s="8">
        <f>F5-D5</f>
        <v>1.6160673510512424E-7</v>
      </c>
    </row>
    <row r="6" spans="1:7" x14ac:dyDescent="0.2">
      <c r="A6" s="3" t="s">
        <v>45</v>
      </c>
      <c r="B6" s="4">
        <v>417394</v>
      </c>
      <c r="C6" s="4">
        <v>96472</v>
      </c>
      <c r="D6" s="4">
        <v>23.113</v>
      </c>
      <c r="E6" s="4">
        <v>513889.11300000001</v>
      </c>
      <c r="F6" s="7">
        <f t="shared" ref="F6:F21" si="0">(C6/B6)*100</f>
        <v>23.112934062300848</v>
      </c>
      <c r="G6" s="8">
        <f t="shared" ref="G6:G21" si="1">F6-D6</f>
        <v>-6.5937699151419338E-5</v>
      </c>
    </row>
    <row r="7" spans="1:7" x14ac:dyDescent="0.2">
      <c r="A7" s="3" t="s">
        <v>66</v>
      </c>
      <c r="B7" s="4">
        <v>15328136</v>
      </c>
      <c r="C7" s="4">
        <v>12183722</v>
      </c>
      <c r="D7" s="4">
        <v>79.486000000000004</v>
      </c>
      <c r="E7" s="4">
        <v>27511937.486000001</v>
      </c>
      <c r="F7" s="7">
        <f t="shared" si="0"/>
        <v>79.485998819425916</v>
      </c>
      <c r="G7" s="8">
        <f t="shared" si="1"/>
        <v>-1.1805740882664395E-6</v>
      </c>
    </row>
    <row r="8" spans="1:7" x14ac:dyDescent="0.2">
      <c r="A8" s="3" t="s">
        <v>152</v>
      </c>
      <c r="B8" s="4">
        <v>254454778</v>
      </c>
      <c r="C8" s="4">
        <v>119586112</v>
      </c>
      <c r="D8" s="4">
        <v>46.997</v>
      </c>
      <c r="E8" s="4">
        <v>374040936.99699998</v>
      </c>
      <c r="F8" s="7">
        <f t="shared" si="0"/>
        <v>46.996999993452668</v>
      </c>
      <c r="G8" s="8">
        <f t="shared" si="1"/>
        <v>-6.5473315657982312E-9</v>
      </c>
    </row>
    <row r="9" spans="1:7" x14ac:dyDescent="0.2">
      <c r="A9" s="3" t="s">
        <v>37</v>
      </c>
      <c r="B9" s="4">
        <v>34812326</v>
      </c>
      <c r="C9" s="4">
        <v>10666149</v>
      </c>
      <c r="D9" s="4">
        <v>30.638999999999996</v>
      </c>
      <c r="E9" s="4">
        <v>45478505.638999999</v>
      </c>
      <c r="F9" s="7">
        <f t="shared" si="0"/>
        <v>30.63900125490035</v>
      </c>
      <c r="G9" s="8">
        <f t="shared" si="1"/>
        <v>1.2549003542972059E-6</v>
      </c>
    </row>
    <row r="10" spans="1:7" x14ac:dyDescent="0.2">
      <c r="A10" s="3" t="s">
        <v>51</v>
      </c>
      <c r="B10" s="4">
        <v>6689300</v>
      </c>
      <c r="C10" s="4">
        <v>4177401</v>
      </c>
      <c r="D10" s="4">
        <v>62.448999999999998</v>
      </c>
      <c r="E10" s="4">
        <v>10866763.448999999</v>
      </c>
      <c r="F10" s="7">
        <f t="shared" si="0"/>
        <v>62.44900064281763</v>
      </c>
      <c r="G10" s="8">
        <f t="shared" si="1"/>
        <v>6.4281763201279318E-7</v>
      </c>
    </row>
    <row r="11" spans="1:7" x14ac:dyDescent="0.2">
      <c r="A11" s="3" t="s">
        <v>145</v>
      </c>
      <c r="B11" s="4">
        <v>29901997</v>
      </c>
      <c r="C11" s="4">
        <v>7771529</v>
      </c>
      <c r="D11" s="4">
        <v>25.989999999999995</v>
      </c>
      <c r="E11" s="4">
        <v>37673551.990000002</v>
      </c>
      <c r="F11" s="7">
        <f t="shared" si="0"/>
        <v>25.989999932111559</v>
      </c>
      <c r="G11" s="8">
        <f t="shared" si="1"/>
        <v>-6.7888436205976177E-8</v>
      </c>
    </row>
    <row r="12" spans="1:7" x14ac:dyDescent="0.2">
      <c r="A12" s="3" t="s">
        <v>16</v>
      </c>
      <c r="B12" s="4">
        <v>401000</v>
      </c>
      <c r="C12" s="4">
        <v>222579</v>
      </c>
      <c r="D12" s="4">
        <v>55.506</v>
      </c>
      <c r="E12" s="4">
        <v>623634.50600000005</v>
      </c>
      <c r="F12" s="7">
        <f t="shared" si="0"/>
        <v>55.505985037406482</v>
      </c>
      <c r="G12" s="8">
        <f t="shared" si="1"/>
        <v>-1.4962593517964251E-5</v>
      </c>
    </row>
    <row r="13" spans="1:7" x14ac:dyDescent="0.2">
      <c r="A13" s="3" t="s">
        <v>25</v>
      </c>
      <c r="B13" s="4">
        <v>2909871</v>
      </c>
      <c r="C13" s="4">
        <v>837403</v>
      </c>
      <c r="D13" s="4">
        <v>28.778000000000006</v>
      </c>
      <c r="E13" s="4">
        <v>3747302.7779999999</v>
      </c>
      <c r="F13" s="7">
        <f t="shared" si="0"/>
        <v>28.778011121455211</v>
      </c>
      <c r="G13" s="8">
        <f t="shared" si="1"/>
        <v>1.1121455205653774E-5</v>
      </c>
    </row>
    <row r="14" spans="1:7" x14ac:dyDescent="0.2">
      <c r="A14" s="3" t="s">
        <v>17</v>
      </c>
      <c r="B14" s="4">
        <v>53437159</v>
      </c>
      <c r="C14" s="4">
        <v>35508458</v>
      </c>
      <c r="D14" s="4">
        <v>66.448999999999998</v>
      </c>
      <c r="E14" s="4">
        <v>88945683.449000001</v>
      </c>
      <c r="F14" s="7">
        <f t="shared" si="0"/>
        <v>66.449000404381536</v>
      </c>
      <c r="G14" s="8">
        <f t="shared" si="1"/>
        <v>4.043815380327942E-7</v>
      </c>
    </row>
    <row r="15" spans="1:7" x14ac:dyDescent="0.2">
      <c r="A15" s="3" t="s">
        <v>49</v>
      </c>
      <c r="B15" s="4">
        <v>185044286</v>
      </c>
      <c r="C15" s="4">
        <v>114166773</v>
      </c>
      <c r="D15" s="4">
        <v>61.697000000000003</v>
      </c>
      <c r="E15" s="4">
        <v>299211120.69700003</v>
      </c>
      <c r="F15" s="7">
        <f t="shared" si="0"/>
        <v>61.696999927898347</v>
      </c>
      <c r="G15" s="8">
        <f t="shared" si="1"/>
        <v>-7.2101656201084552E-8</v>
      </c>
    </row>
    <row r="16" spans="1:7" x14ac:dyDescent="0.2">
      <c r="A16" s="3" t="s">
        <v>89</v>
      </c>
      <c r="B16" s="4">
        <v>99138690</v>
      </c>
      <c r="C16" s="4">
        <v>55033870</v>
      </c>
      <c r="D16" s="4">
        <v>55.512</v>
      </c>
      <c r="E16" s="4">
        <v>154172615.51199999</v>
      </c>
      <c r="F16" s="7">
        <f t="shared" si="0"/>
        <v>55.512000410737727</v>
      </c>
      <c r="G16" s="8">
        <f t="shared" si="1"/>
        <v>4.107377264972456E-7</v>
      </c>
    </row>
    <row r="17" spans="1:7" x14ac:dyDescent="0.2">
      <c r="A17" s="3" t="s">
        <v>95</v>
      </c>
      <c r="B17" s="4">
        <v>5469700</v>
      </c>
      <c r="C17" s="4">
        <v>0</v>
      </c>
      <c r="D17" s="4">
        <v>0</v>
      </c>
      <c r="E17" s="4">
        <v>5469700</v>
      </c>
      <c r="F17" s="7">
        <f t="shared" si="0"/>
        <v>0</v>
      </c>
      <c r="G17" s="8">
        <f t="shared" si="1"/>
        <v>0</v>
      </c>
    </row>
    <row r="18" spans="1:7" x14ac:dyDescent="0.2">
      <c r="A18" s="3" t="s">
        <v>41</v>
      </c>
      <c r="B18" s="4">
        <v>67725979</v>
      </c>
      <c r="C18" s="4">
        <v>34422406</v>
      </c>
      <c r="D18" s="4">
        <v>50.826000000000001</v>
      </c>
      <c r="E18" s="4">
        <v>102148435.82600001</v>
      </c>
      <c r="F18" s="7">
        <f t="shared" si="0"/>
        <v>50.825999872220372</v>
      </c>
      <c r="G18" s="8">
        <f t="shared" si="1"/>
        <v>-1.2777962865584414E-7</v>
      </c>
    </row>
    <row r="19" spans="1:7" x14ac:dyDescent="0.2">
      <c r="A19" s="3" t="s">
        <v>58</v>
      </c>
      <c r="B19" s="4">
        <v>1212107</v>
      </c>
      <c r="C19" s="4">
        <v>822645</v>
      </c>
      <c r="D19" s="4">
        <v>67.869</v>
      </c>
      <c r="E19" s="4">
        <v>2034819.8689999999</v>
      </c>
      <c r="F19" s="7">
        <f t="shared" si="0"/>
        <v>67.869008264121902</v>
      </c>
      <c r="G19" s="8">
        <f t="shared" si="1"/>
        <v>8.2641219023571466E-6</v>
      </c>
    </row>
    <row r="20" spans="1:7" x14ac:dyDescent="0.2">
      <c r="A20" s="3" t="s">
        <v>30</v>
      </c>
      <c r="B20" s="4">
        <v>258883</v>
      </c>
      <c r="C20" s="4">
        <v>192047</v>
      </c>
      <c r="D20" s="4">
        <v>74.182999999999993</v>
      </c>
      <c r="E20" s="4">
        <v>451004.18300000002</v>
      </c>
      <c r="F20" s="7">
        <f t="shared" si="0"/>
        <v>74.182932058111192</v>
      </c>
      <c r="G20" s="8">
        <f t="shared" si="1"/>
        <v>-6.79418888012151E-5</v>
      </c>
    </row>
    <row r="21" spans="1:7" x14ac:dyDescent="0.2">
      <c r="A21" s="3" t="s">
        <v>160</v>
      </c>
      <c r="B21" s="4">
        <v>90730000</v>
      </c>
      <c r="C21" s="4">
        <v>60833558</v>
      </c>
      <c r="D21" s="4">
        <v>67.049000000000007</v>
      </c>
      <c r="E21" s="4">
        <v>151563625.04899999</v>
      </c>
      <c r="F21" s="7">
        <f t="shared" si="0"/>
        <v>67.049000330651381</v>
      </c>
      <c r="G21" s="8">
        <f t="shared" si="1"/>
        <v>3.3065137472476636E-7</v>
      </c>
    </row>
    <row r="22" spans="1:7" x14ac:dyDescent="0.2">
      <c r="A22" s="3" t="s">
        <v>213</v>
      </c>
      <c r="B22" s="4">
        <v>1007009119</v>
      </c>
      <c r="C22" s="4">
        <v>562282218</v>
      </c>
      <c r="D22" s="4">
        <v>863.02700000000016</v>
      </c>
      <c r="E22" s="4">
        <v>1569292200.027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tabSelected="1" workbookViewId="0">
      <selection activeCell="F26" sqref="F26"/>
    </sheetView>
  </sheetViews>
  <sheetFormatPr baseColWidth="10" defaultRowHeight="15" x14ac:dyDescent="0.2"/>
  <cols>
    <col min="1" max="1" width="17.83203125" bestFit="1" customWidth="1"/>
    <col min="2" max="2" width="25.6640625" bestFit="1" customWidth="1"/>
    <col min="3" max="3" width="26.5" bestFit="1" customWidth="1"/>
    <col min="4" max="4" width="26" bestFit="1" customWidth="1"/>
    <col min="5" max="5" width="26.33203125" bestFit="1" customWidth="1"/>
    <col min="6" max="6" width="24.6640625" bestFit="1" customWidth="1"/>
    <col min="7" max="7" width="9.83203125" bestFit="1" customWidth="1"/>
    <col min="8" max="8" width="45" bestFit="1" customWidth="1"/>
    <col min="9" max="9" width="46.5" bestFit="1" customWidth="1"/>
    <col min="10" max="10" width="41.33203125" bestFit="1" customWidth="1"/>
    <col min="11" max="11" width="42.6640625" bestFit="1" customWidth="1"/>
    <col min="12" max="12" width="39.83203125" bestFit="1" customWidth="1"/>
    <col min="13" max="13" width="38.5" bestFit="1" customWidth="1"/>
    <col min="14" max="14" width="24.1640625" bestFit="1" customWidth="1"/>
    <col min="15" max="15" width="34.83203125" bestFit="1" customWidth="1"/>
    <col min="16" max="16" width="32.6640625" bestFit="1" customWidth="1"/>
    <col min="17" max="17" width="23.83203125" bestFit="1" customWidth="1"/>
    <col min="18" max="18" width="36.6640625" bestFit="1" customWidth="1"/>
    <col min="19" max="19" width="23.33203125" bestFit="1" customWidth="1"/>
    <col min="20" max="20" width="36.1640625" bestFit="1" customWidth="1"/>
    <col min="21" max="21" width="27.1640625" bestFit="1" customWidth="1"/>
    <col min="22" max="22" width="18.33203125" bestFit="1" customWidth="1"/>
    <col min="23" max="23" width="25.6640625" bestFit="1" customWidth="1"/>
    <col min="24" max="25" width="26.5" bestFit="1" customWidth="1"/>
    <col min="26" max="27" width="26" bestFit="1" customWidth="1"/>
    <col min="28" max="28" width="26.33203125" bestFit="1" customWidth="1"/>
    <col min="29" max="29" width="24.6640625" bestFit="1" customWidth="1"/>
    <col min="30" max="30" width="24.33203125" bestFit="1" customWidth="1"/>
    <col min="31" max="31" width="48.1640625" bestFit="1" customWidth="1"/>
    <col min="32" max="32" width="22.5" bestFit="1" customWidth="1"/>
    <col min="33" max="33" width="35.1640625" bestFit="1" customWidth="1"/>
    <col min="34" max="34" width="39.1640625" bestFit="1" customWidth="1"/>
    <col min="35" max="35" width="23.33203125" bestFit="1" customWidth="1"/>
    <col min="36" max="36" width="13.5" bestFit="1" customWidth="1"/>
    <col min="37" max="37" width="31.1640625" bestFit="1" customWidth="1"/>
    <col min="38" max="39" width="51.83203125" bestFit="1" customWidth="1"/>
    <col min="40" max="40" width="51" bestFit="1" customWidth="1"/>
    <col min="41" max="41" width="13.5" bestFit="1" customWidth="1"/>
    <col min="42" max="42" width="30.6640625" bestFit="1" customWidth="1"/>
    <col min="43" max="43" width="27.6640625" bestFit="1" customWidth="1"/>
    <col min="44" max="44" width="35.5" bestFit="1" customWidth="1"/>
    <col min="45" max="45" width="59.1640625" bestFit="1" customWidth="1"/>
    <col min="46" max="46" width="18.33203125" bestFit="1" customWidth="1"/>
    <col min="47" max="47" width="34.83203125" bestFit="1" customWidth="1"/>
    <col min="48" max="48" width="29" bestFit="1" customWidth="1"/>
    <col min="49" max="49" width="9.83203125" bestFit="1" customWidth="1"/>
  </cols>
  <sheetData>
    <row r="3" spans="1:7" x14ac:dyDescent="0.2">
      <c r="A3" s="2" t="s">
        <v>221</v>
      </c>
      <c r="B3" s="2" t="s">
        <v>218</v>
      </c>
    </row>
    <row r="4" spans="1:7" x14ac:dyDescent="0.2">
      <c r="A4" s="2" t="s">
        <v>212</v>
      </c>
      <c r="B4" t="s">
        <v>99</v>
      </c>
      <c r="C4" t="s">
        <v>201</v>
      </c>
      <c r="D4" t="s">
        <v>138</v>
      </c>
      <c r="E4" t="s">
        <v>196</v>
      </c>
      <c r="F4" t="s">
        <v>186</v>
      </c>
      <c r="G4" t="s">
        <v>213</v>
      </c>
    </row>
    <row r="5" spans="1:7" x14ac:dyDescent="0.2">
      <c r="A5" s="3" t="s">
        <v>19</v>
      </c>
      <c r="B5" s="4">
        <v>0</v>
      </c>
      <c r="C5" s="4">
        <v>0</v>
      </c>
      <c r="D5" s="4">
        <v>0</v>
      </c>
      <c r="E5" s="4">
        <v>0</v>
      </c>
      <c r="F5" s="4">
        <v>0</v>
      </c>
      <c r="G5" s="4">
        <v>0</v>
      </c>
    </row>
    <row r="6" spans="1:7" x14ac:dyDescent="0.2">
      <c r="A6" s="3" t="s">
        <v>45</v>
      </c>
      <c r="B6" s="4">
        <v>0</v>
      </c>
      <c r="C6" s="4">
        <v>0</v>
      </c>
      <c r="D6" s="4">
        <v>0</v>
      </c>
      <c r="E6" s="4">
        <v>0</v>
      </c>
      <c r="F6" s="4">
        <v>0</v>
      </c>
      <c r="G6" s="4">
        <v>0</v>
      </c>
    </row>
    <row r="7" spans="1:7" x14ac:dyDescent="0.2">
      <c r="A7" s="3" t="s">
        <v>66</v>
      </c>
      <c r="B7" s="4">
        <v>21.78</v>
      </c>
      <c r="C7" s="4">
        <v>40.21</v>
      </c>
      <c r="D7" s="4">
        <v>9.0500000000000007</v>
      </c>
      <c r="E7" s="4">
        <v>12.66</v>
      </c>
      <c r="F7" s="4">
        <v>16.3</v>
      </c>
      <c r="G7" s="4">
        <v>100</v>
      </c>
    </row>
    <row r="8" spans="1:7" x14ac:dyDescent="0.2">
      <c r="A8" s="3" t="s">
        <v>152</v>
      </c>
      <c r="B8" s="4">
        <v>0</v>
      </c>
      <c r="C8" s="4">
        <v>0</v>
      </c>
      <c r="D8" s="4">
        <v>0</v>
      </c>
      <c r="E8" s="4">
        <v>0</v>
      </c>
      <c r="F8" s="4">
        <v>0</v>
      </c>
      <c r="G8" s="4">
        <v>0</v>
      </c>
    </row>
    <row r="9" spans="1:7" x14ac:dyDescent="0.2">
      <c r="A9" s="3" t="s">
        <v>37</v>
      </c>
      <c r="B9" s="4">
        <v>22.5</v>
      </c>
      <c r="C9" s="4">
        <v>38.51</v>
      </c>
      <c r="D9" s="4">
        <v>8.8000000000000007</v>
      </c>
      <c r="E9" s="4">
        <v>13.13</v>
      </c>
      <c r="F9" s="4">
        <v>17.059999999999999</v>
      </c>
      <c r="G9" s="4">
        <v>100</v>
      </c>
    </row>
    <row r="10" spans="1:7" x14ac:dyDescent="0.2">
      <c r="A10" s="3" t="s">
        <v>51</v>
      </c>
      <c r="B10" s="4">
        <v>20.77</v>
      </c>
      <c r="C10" s="4">
        <v>45.86</v>
      </c>
      <c r="D10" s="4">
        <v>7.25</v>
      </c>
      <c r="E10" s="4">
        <v>11.13</v>
      </c>
      <c r="F10" s="4">
        <v>15</v>
      </c>
      <c r="G10" s="4">
        <v>100.00999999999999</v>
      </c>
    </row>
    <row r="11" spans="1:7" x14ac:dyDescent="0.2">
      <c r="A11" s="3" t="s">
        <v>145</v>
      </c>
      <c r="B11" s="4">
        <v>0</v>
      </c>
      <c r="C11" s="4">
        <v>0</v>
      </c>
      <c r="D11" s="4">
        <v>0</v>
      </c>
      <c r="E11" s="4">
        <v>0</v>
      </c>
      <c r="F11" s="4">
        <v>0</v>
      </c>
      <c r="G11" s="4">
        <v>0</v>
      </c>
    </row>
    <row r="12" spans="1:7" x14ac:dyDescent="0.2">
      <c r="A12" s="3" t="s">
        <v>16</v>
      </c>
      <c r="B12" s="4">
        <v>0</v>
      </c>
      <c r="C12" s="4">
        <v>0</v>
      </c>
      <c r="D12" s="4">
        <v>0</v>
      </c>
      <c r="E12" s="4">
        <v>0</v>
      </c>
      <c r="F12" s="4">
        <v>0</v>
      </c>
      <c r="G12" s="4">
        <v>0</v>
      </c>
    </row>
    <row r="13" spans="1:7" x14ac:dyDescent="0.2">
      <c r="A13" s="3" t="s">
        <v>25</v>
      </c>
      <c r="B13" s="4">
        <v>22.42</v>
      </c>
      <c r="C13" s="4">
        <v>41.66</v>
      </c>
      <c r="D13" s="4">
        <v>7.65</v>
      </c>
      <c r="E13" s="4">
        <v>11.95</v>
      </c>
      <c r="F13" s="4">
        <v>16.32</v>
      </c>
      <c r="G13" s="4">
        <v>100</v>
      </c>
    </row>
    <row r="14" spans="1:7" x14ac:dyDescent="0.2">
      <c r="A14" s="3" t="s">
        <v>17</v>
      </c>
      <c r="B14" s="4">
        <v>0</v>
      </c>
      <c r="C14" s="4">
        <v>0</v>
      </c>
      <c r="D14" s="4">
        <v>0</v>
      </c>
      <c r="E14" s="4">
        <v>0</v>
      </c>
      <c r="F14" s="4">
        <v>0</v>
      </c>
      <c r="G14" s="4">
        <v>0</v>
      </c>
    </row>
    <row r="15" spans="1:7" x14ac:dyDescent="0.2">
      <c r="A15" s="3" t="s">
        <v>49</v>
      </c>
      <c r="B15" s="4">
        <v>0</v>
      </c>
      <c r="C15" s="4">
        <v>0</v>
      </c>
      <c r="D15" s="4">
        <v>0</v>
      </c>
      <c r="E15" s="4">
        <v>0</v>
      </c>
      <c r="F15" s="4">
        <v>0</v>
      </c>
      <c r="G15" s="4">
        <v>0</v>
      </c>
    </row>
    <row r="16" spans="1:7" x14ac:dyDescent="0.2">
      <c r="A16" s="3" t="s">
        <v>89</v>
      </c>
      <c r="B16" s="4">
        <v>21.18</v>
      </c>
      <c r="C16" s="4">
        <v>49.64</v>
      </c>
      <c r="D16" s="4">
        <v>5.92</v>
      </c>
      <c r="E16" s="4">
        <v>9.4499999999999993</v>
      </c>
      <c r="F16" s="4">
        <v>13.8</v>
      </c>
      <c r="G16" s="4">
        <v>99.99</v>
      </c>
    </row>
    <row r="17" spans="1:7" x14ac:dyDescent="0.2">
      <c r="A17" s="3" t="s">
        <v>95</v>
      </c>
      <c r="B17" s="4">
        <v>0</v>
      </c>
      <c r="C17" s="4">
        <v>0</v>
      </c>
      <c r="D17" s="4">
        <v>0</v>
      </c>
      <c r="E17" s="4">
        <v>0</v>
      </c>
      <c r="F17" s="4">
        <v>0</v>
      </c>
      <c r="G17" s="4">
        <v>0</v>
      </c>
    </row>
    <row r="18" spans="1:7" x14ac:dyDescent="0.2">
      <c r="A18" s="3" t="s">
        <v>41</v>
      </c>
      <c r="B18" s="4">
        <v>21.75</v>
      </c>
      <c r="C18" s="4">
        <v>46.32</v>
      </c>
      <c r="D18" s="4">
        <v>6.65</v>
      </c>
      <c r="E18" s="4">
        <v>10.44</v>
      </c>
      <c r="F18" s="4">
        <v>14.84</v>
      </c>
      <c r="G18" s="4">
        <v>100</v>
      </c>
    </row>
    <row r="19" spans="1:7" x14ac:dyDescent="0.2">
      <c r="A19" s="3" t="s">
        <v>58</v>
      </c>
      <c r="B19" s="4">
        <v>0</v>
      </c>
      <c r="C19" s="4">
        <v>0</v>
      </c>
      <c r="D19" s="4">
        <v>0</v>
      </c>
      <c r="E19" s="4">
        <v>0</v>
      </c>
      <c r="F19" s="4">
        <v>0</v>
      </c>
      <c r="G19" s="4">
        <v>0</v>
      </c>
    </row>
    <row r="20" spans="1:7" x14ac:dyDescent="0.2">
      <c r="A20" s="3" t="s">
        <v>30</v>
      </c>
      <c r="B20" s="4">
        <v>0</v>
      </c>
      <c r="C20" s="4">
        <v>0</v>
      </c>
      <c r="D20" s="4">
        <v>0</v>
      </c>
      <c r="E20" s="4">
        <v>0</v>
      </c>
      <c r="F20" s="4">
        <v>0</v>
      </c>
      <c r="G20" s="4">
        <v>0</v>
      </c>
    </row>
    <row r="21" spans="1:7" x14ac:dyDescent="0.2">
      <c r="A21" s="3" t="s">
        <v>160</v>
      </c>
      <c r="B21" s="4">
        <v>21.75</v>
      </c>
      <c r="C21" s="4">
        <v>45.7</v>
      </c>
      <c r="D21" s="4">
        <v>6.52</v>
      </c>
      <c r="E21" s="4">
        <v>10.76</v>
      </c>
      <c r="F21" s="4">
        <v>15.27</v>
      </c>
      <c r="G21" s="4">
        <v>100</v>
      </c>
    </row>
    <row r="22" spans="1:7" x14ac:dyDescent="0.2">
      <c r="A22" s="3" t="s">
        <v>213</v>
      </c>
      <c r="B22" s="4">
        <v>152.15</v>
      </c>
      <c r="C22" s="4">
        <v>307.89999999999998</v>
      </c>
      <c r="D22" s="4">
        <v>51.84</v>
      </c>
      <c r="E22" s="4">
        <v>79.52000000000001</v>
      </c>
      <c r="F22" s="4">
        <v>108.59</v>
      </c>
      <c r="G22" s="4">
        <v>700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5"/>
  <sheetViews>
    <sheetView workbookViewId="0">
      <selection activeCell="C125" sqref="C125"/>
    </sheetView>
  </sheetViews>
  <sheetFormatPr baseColWidth="10" defaultColWidth="8.83203125" defaultRowHeight="15" x14ac:dyDescent="0.2"/>
  <cols>
    <col min="3" max="3" width="59.1640625" bestFit="1" customWidth="1"/>
    <col min="19" max="19" width="14.6640625" bestFit="1" customWidth="1"/>
    <col min="24" max="24" width="12" bestFit="1" customWidth="1"/>
  </cols>
  <sheetData>
    <row r="1" spans="1:24" x14ac:dyDescent="0.2">
      <c r="A1" t="s">
        <v>79</v>
      </c>
      <c r="B1" t="s">
        <v>5</v>
      </c>
      <c r="C1" t="s">
        <v>157</v>
      </c>
      <c r="D1" t="s">
        <v>74</v>
      </c>
      <c r="E1" t="s">
        <v>172</v>
      </c>
      <c r="F1" t="s">
        <v>80</v>
      </c>
      <c r="G1" t="s">
        <v>209</v>
      </c>
      <c r="H1" t="s">
        <v>124</v>
      </c>
      <c r="I1" t="s">
        <v>68</v>
      </c>
      <c r="J1" t="s">
        <v>195</v>
      </c>
      <c r="K1" t="s">
        <v>111</v>
      </c>
      <c r="L1" t="s">
        <v>18</v>
      </c>
      <c r="M1" t="s">
        <v>151</v>
      </c>
      <c r="N1" t="s">
        <v>54</v>
      </c>
      <c r="O1" t="s">
        <v>188</v>
      </c>
      <c r="P1" t="s">
        <v>104</v>
      </c>
      <c r="Q1" t="s">
        <v>11</v>
      </c>
      <c r="R1" t="s">
        <v>141</v>
      </c>
      <c r="S1" t="s">
        <v>153</v>
      </c>
      <c r="T1" t="s">
        <v>56</v>
      </c>
      <c r="U1" t="s">
        <v>190</v>
      </c>
      <c r="V1" t="s">
        <v>107</v>
      </c>
      <c r="W1" t="s">
        <v>14</v>
      </c>
      <c r="X1" t="s">
        <v>140</v>
      </c>
    </row>
    <row r="2" spans="1:24" x14ac:dyDescent="0.2">
      <c r="A2" t="s">
        <v>66</v>
      </c>
      <c r="B2" t="s">
        <v>178</v>
      </c>
      <c r="C2" t="s">
        <v>156</v>
      </c>
      <c r="D2" t="s">
        <v>155</v>
      </c>
      <c r="E2">
        <v>11022162</v>
      </c>
      <c r="F2">
        <v>11338733</v>
      </c>
      <c r="G2">
        <v>11641509</v>
      </c>
      <c r="H2">
        <v>11928306</v>
      </c>
      <c r="I2">
        <v>12197905</v>
      </c>
      <c r="J2">
        <v>12448881</v>
      </c>
      <c r="K2">
        <v>12681984</v>
      </c>
      <c r="L2">
        <v>12901217</v>
      </c>
      <c r="M2">
        <v>13112334</v>
      </c>
      <c r="N2">
        <v>13320058</v>
      </c>
      <c r="O2">
        <v>13525360</v>
      </c>
      <c r="P2">
        <v>13728700</v>
      </c>
      <c r="Q2">
        <v>13933660</v>
      </c>
      <c r="R2">
        <v>14144337</v>
      </c>
      <c r="S2">
        <v>14363586</v>
      </c>
      <c r="T2">
        <v>14593099</v>
      </c>
      <c r="U2">
        <v>14832255</v>
      </c>
      <c r="V2">
        <v>15078564</v>
      </c>
      <c r="W2">
        <v>15328136</v>
      </c>
      <c r="X2" t="s">
        <v>85</v>
      </c>
    </row>
    <row r="3" spans="1:24" x14ac:dyDescent="0.2">
      <c r="A3" t="s">
        <v>66</v>
      </c>
      <c r="B3" t="s">
        <v>178</v>
      </c>
      <c r="C3" t="s">
        <v>132</v>
      </c>
      <c r="D3" t="s">
        <v>114</v>
      </c>
      <c r="E3">
        <v>3.0182216360295202</v>
      </c>
      <c r="F3">
        <v>2.8316590432458102</v>
      </c>
      <c r="G3">
        <v>2.6352509413655598</v>
      </c>
      <c r="H3">
        <v>2.43371579808045</v>
      </c>
      <c r="I3">
        <v>2.23499846250207</v>
      </c>
      <c r="J3">
        <v>2.03665236712955</v>
      </c>
      <c r="K3">
        <v>1.85516642931481</v>
      </c>
      <c r="L3">
        <v>1.7139244356671099</v>
      </c>
      <c r="M3">
        <v>1.6231665963341999</v>
      </c>
      <c r="N3">
        <v>1.5717705490717799</v>
      </c>
      <c r="O3">
        <v>1.52954222964231</v>
      </c>
      <c r="P3">
        <v>1.4922090368076599</v>
      </c>
      <c r="Q3">
        <v>1.4818963442231601</v>
      </c>
      <c r="R3">
        <v>1.5006836405062101</v>
      </c>
      <c r="S3">
        <v>1.53819219244247</v>
      </c>
      <c r="T3">
        <v>1.5852491843818</v>
      </c>
      <c r="U3">
        <v>1.6255455495190101</v>
      </c>
      <c r="V3">
        <v>1.6469931349043401</v>
      </c>
      <c r="W3">
        <v>1.6415961259113401</v>
      </c>
      <c r="X3" t="s">
        <v>85</v>
      </c>
    </row>
    <row r="4" spans="1:24" x14ac:dyDescent="0.2">
      <c r="A4" t="s">
        <v>66</v>
      </c>
      <c r="B4" t="s">
        <v>178</v>
      </c>
      <c r="C4" t="s">
        <v>146</v>
      </c>
      <c r="D4" t="s">
        <v>10</v>
      </c>
      <c r="E4">
        <v>62.441434398368457</v>
      </c>
      <c r="F4">
        <v>64.234834579651036</v>
      </c>
      <c r="G4">
        <v>65.950084976206668</v>
      </c>
      <c r="H4">
        <v>67.574813052345348</v>
      </c>
      <c r="I4">
        <v>69.102113075005661</v>
      </c>
      <c r="J4">
        <v>70.523912304554727</v>
      </c>
      <c r="K4">
        <v>71.844459551325627</v>
      </c>
      <c r="L4">
        <v>73.086432132336284</v>
      </c>
      <c r="M4">
        <v>74.282426920462271</v>
      </c>
      <c r="N4">
        <v>75.459200090641289</v>
      </c>
      <c r="O4">
        <v>76.622252435984592</v>
      </c>
      <c r="P4">
        <v>77.774189893496484</v>
      </c>
      <c r="Q4">
        <v>78.935304781327901</v>
      </c>
      <c r="R4">
        <v>80.12880693405846</v>
      </c>
      <c r="S4">
        <v>81.370870156356219</v>
      </c>
      <c r="T4">
        <v>82.67107976433266</v>
      </c>
      <c r="U4">
        <v>84.025917743031954</v>
      </c>
      <c r="V4">
        <v>85.421278042148202</v>
      </c>
      <c r="W4">
        <v>86.835123498753688</v>
      </c>
      <c r="X4" t="s">
        <v>85</v>
      </c>
    </row>
    <row r="5" spans="1:24" x14ac:dyDescent="0.2">
      <c r="A5" t="s">
        <v>66</v>
      </c>
      <c r="B5" t="s">
        <v>178</v>
      </c>
      <c r="C5" t="s">
        <v>92</v>
      </c>
      <c r="D5" t="s">
        <v>65</v>
      </c>
      <c r="E5" t="s">
        <v>85</v>
      </c>
      <c r="F5" t="s">
        <v>85</v>
      </c>
      <c r="G5" t="s">
        <v>85</v>
      </c>
      <c r="H5" t="s">
        <v>85</v>
      </c>
      <c r="I5" t="s">
        <v>85</v>
      </c>
      <c r="J5" t="s">
        <v>85</v>
      </c>
      <c r="K5" t="s">
        <v>85</v>
      </c>
      <c r="L5">
        <v>50.2</v>
      </c>
      <c r="M5" t="s">
        <v>85</v>
      </c>
      <c r="N5" t="s">
        <v>85</v>
      </c>
      <c r="O5">
        <v>45</v>
      </c>
      <c r="P5" t="s">
        <v>85</v>
      </c>
      <c r="Q5">
        <v>34</v>
      </c>
      <c r="R5">
        <v>23.9</v>
      </c>
      <c r="S5">
        <v>22.1</v>
      </c>
      <c r="T5">
        <v>20.5</v>
      </c>
      <c r="U5">
        <v>17.7</v>
      </c>
      <c r="V5" t="s">
        <v>85</v>
      </c>
      <c r="W5" t="s">
        <v>85</v>
      </c>
      <c r="X5" t="s">
        <v>85</v>
      </c>
    </row>
    <row r="6" spans="1:24" x14ac:dyDescent="0.2">
      <c r="A6" t="s">
        <v>66</v>
      </c>
      <c r="B6" t="s">
        <v>178</v>
      </c>
      <c r="C6" t="s">
        <v>121</v>
      </c>
      <c r="D6" t="s">
        <v>150</v>
      </c>
      <c r="E6" t="s">
        <v>85</v>
      </c>
      <c r="F6" t="s">
        <v>85</v>
      </c>
      <c r="G6" t="s">
        <v>85</v>
      </c>
      <c r="H6" t="s">
        <v>85</v>
      </c>
      <c r="I6" t="s">
        <v>85</v>
      </c>
      <c r="J6" t="s">
        <v>85</v>
      </c>
      <c r="K6" t="s">
        <v>85</v>
      </c>
      <c r="L6" t="s">
        <v>85</v>
      </c>
      <c r="M6">
        <v>31.95</v>
      </c>
      <c r="N6" t="s">
        <v>85</v>
      </c>
      <c r="O6" t="s">
        <v>85</v>
      </c>
      <c r="P6">
        <v>29.4</v>
      </c>
      <c r="Q6">
        <v>19.5</v>
      </c>
      <c r="R6">
        <v>11.72</v>
      </c>
      <c r="S6">
        <v>9.9700000000000006</v>
      </c>
      <c r="T6">
        <v>8.94</v>
      </c>
      <c r="U6">
        <v>6.15</v>
      </c>
      <c r="V6" t="s">
        <v>85</v>
      </c>
      <c r="W6" t="s">
        <v>85</v>
      </c>
      <c r="X6" t="s">
        <v>85</v>
      </c>
    </row>
    <row r="7" spans="1:24" x14ac:dyDescent="0.2">
      <c r="A7" t="s">
        <v>66</v>
      </c>
      <c r="B7" t="s">
        <v>178</v>
      </c>
      <c r="C7" t="s">
        <v>138</v>
      </c>
      <c r="D7" t="s">
        <v>158</v>
      </c>
      <c r="E7" t="s">
        <v>85</v>
      </c>
      <c r="F7" t="s">
        <v>85</v>
      </c>
      <c r="G7" t="s">
        <v>85</v>
      </c>
      <c r="H7" t="s">
        <v>85</v>
      </c>
      <c r="I7" t="s">
        <v>85</v>
      </c>
      <c r="J7" t="s">
        <v>85</v>
      </c>
      <c r="K7" t="s">
        <v>85</v>
      </c>
      <c r="L7" t="s">
        <v>85</v>
      </c>
      <c r="M7">
        <v>7.93</v>
      </c>
      <c r="N7" t="s">
        <v>85</v>
      </c>
      <c r="O7" t="s">
        <v>85</v>
      </c>
      <c r="P7">
        <v>6.87</v>
      </c>
      <c r="Q7">
        <v>7.79</v>
      </c>
      <c r="R7">
        <v>7.99</v>
      </c>
      <c r="S7">
        <v>8.44</v>
      </c>
      <c r="T7">
        <v>8.92</v>
      </c>
      <c r="U7">
        <v>9.0500000000000007</v>
      </c>
      <c r="V7" t="s">
        <v>85</v>
      </c>
      <c r="W7" t="s">
        <v>85</v>
      </c>
      <c r="X7" t="s">
        <v>85</v>
      </c>
    </row>
    <row r="8" spans="1:24" x14ac:dyDescent="0.2">
      <c r="A8" t="s">
        <v>66</v>
      </c>
      <c r="B8" t="s">
        <v>178</v>
      </c>
      <c r="C8" t="s">
        <v>185</v>
      </c>
      <c r="D8" t="s">
        <v>64</v>
      </c>
      <c r="E8">
        <v>269.17432351293695</v>
      </c>
      <c r="F8">
        <v>265.89663942170614</v>
      </c>
      <c r="G8">
        <v>294.82303368059934</v>
      </c>
      <c r="H8">
        <v>288.09270989526931</v>
      </c>
      <c r="I8">
        <v>279.75033417623763</v>
      </c>
      <c r="J8">
        <v>275.53914283540826</v>
      </c>
      <c r="K8">
        <v>314.97027594420558</v>
      </c>
      <c r="L8">
        <v>318.94773958146737</v>
      </c>
      <c r="M8">
        <v>258.47900152634912</v>
      </c>
      <c r="N8">
        <v>257.95000292040771</v>
      </c>
      <c r="O8">
        <v>253.549702189073</v>
      </c>
      <c r="P8">
        <v>253.5940038022537</v>
      </c>
      <c r="Q8">
        <v>252.16102588982363</v>
      </c>
      <c r="R8">
        <v>346.92492126000673</v>
      </c>
      <c r="S8">
        <v>349.76947957146638</v>
      </c>
      <c r="T8">
        <v>365.46171584253625</v>
      </c>
      <c r="U8">
        <v>369.58392368523869</v>
      </c>
      <c r="V8" t="s">
        <v>85</v>
      </c>
      <c r="W8" t="s">
        <v>85</v>
      </c>
      <c r="X8" t="s">
        <v>85</v>
      </c>
    </row>
    <row r="9" spans="1:24" x14ac:dyDescent="0.2">
      <c r="A9" t="s">
        <v>66</v>
      </c>
      <c r="B9" t="s">
        <v>178</v>
      </c>
      <c r="C9" t="s">
        <v>39</v>
      </c>
      <c r="D9" t="s">
        <v>24</v>
      </c>
      <c r="E9">
        <v>19.959786473833354</v>
      </c>
      <c r="F9">
        <v>24.164957407498704</v>
      </c>
      <c r="G9">
        <v>26.542950746333659</v>
      </c>
      <c r="H9">
        <v>30.096478074925308</v>
      </c>
      <c r="I9">
        <v>32.628553837728695</v>
      </c>
      <c r="J9">
        <v>36.388812777630378</v>
      </c>
      <c r="K9">
        <v>50.149881911221463</v>
      </c>
      <c r="L9">
        <v>51.312988534337499</v>
      </c>
      <c r="M9">
        <v>55.520245289663912</v>
      </c>
      <c r="N9">
        <v>66.516226881294358</v>
      </c>
      <c r="O9">
        <v>80.441481779412896</v>
      </c>
      <c r="P9">
        <v>100.22798954016039</v>
      </c>
      <c r="Q9">
        <v>114.18392583140395</v>
      </c>
      <c r="R9">
        <v>127.47151032954037</v>
      </c>
      <c r="S9">
        <v>143.76632687686765</v>
      </c>
      <c r="T9">
        <v>164.52982330894898</v>
      </c>
      <c r="U9">
        <v>206.5093945593573</v>
      </c>
      <c r="V9" t="s">
        <v>85</v>
      </c>
      <c r="W9" t="s">
        <v>85</v>
      </c>
      <c r="X9" t="s">
        <v>85</v>
      </c>
    </row>
    <row r="10" spans="1:24" x14ac:dyDescent="0.2">
      <c r="A10" t="s">
        <v>66</v>
      </c>
      <c r="B10" t="s">
        <v>178</v>
      </c>
      <c r="C10" t="s">
        <v>28</v>
      </c>
      <c r="D10" t="s">
        <v>127</v>
      </c>
      <c r="E10">
        <v>3506695719.572588</v>
      </c>
      <c r="F10">
        <v>3443413388.6909003</v>
      </c>
      <c r="G10">
        <v>3120425502.5825348</v>
      </c>
      <c r="H10">
        <v>3517242477.2285037</v>
      </c>
      <c r="I10">
        <v>3654031716.2688117</v>
      </c>
      <c r="J10">
        <v>3979813387.8440361</v>
      </c>
      <c r="K10">
        <v>4284028138.3456731</v>
      </c>
      <c r="L10">
        <v>4658246906.6599646</v>
      </c>
      <c r="M10">
        <v>5337833255.956975</v>
      </c>
      <c r="N10">
        <v>6293046162.1258392</v>
      </c>
      <c r="O10">
        <v>7274595706.6715412</v>
      </c>
      <c r="P10">
        <v>8639235842.180748</v>
      </c>
      <c r="Q10">
        <v>10351914093.17234</v>
      </c>
      <c r="R10">
        <v>10401851850.610821</v>
      </c>
      <c r="S10">
        <v>11242275198.978273</v>
      </c>
      <c r="T10">
        <v>12829541141.012688</v>
      </c>
      <c r="U10">
        <v>14038383450.185966</v>
      </c>
      <c r="V10">
        <v>15449630418.548637</v>
      </c>
      <c r="W10">
        <v>16777820332.705883</v>
      </c>
      <c r="X10" t="s">
        <v>85</v>
      </c>
    </row>
    <row r="11" spans="1:24" x14ac:dyDescent="0.2">
      <c r="A11" t="s">
        <v>66</v>
      </c>
      <c r="B11" t="s">
        <v>178</v>
      </c>
      <c r="C11" t="s">
        <v>101</v>
      </c>
      <c r="D11" t="s">
        <v>26</v>
      </c>
      <c r="E11">
        <v>5.4123393786421872</v>
      </c>
      <c r="F11">
        <v>5.6197929246071254</v>
      </c>
      <c r="G11">
        <v>5.0090327498864866</v>
      </c>
      <c r="H11">
        <v>11.909757926383804</v>
      </c>
      <c r="I11">
        <v>8.7667854387869539</v>
      </c>
      <c r="J11">
        <v>8.0386316292739224</v>
      </c>
      <c r="K11">
        <v>6.6878808478308258</v>
      </c>
      <c r="L11">
        <v>8.5058987890987794</v>
      </c>
      <c r="M11">
        <v>10.340528726883335</v>
      </c>
      <c r="N11">
        <v>13.250085557088113</v>
      </c>
      <c r="O11">
        <v>10.771087162684736</v>
      </c>
      <c r="P11">
        <v>10.212571807809255</v>
      </c>
      <c r="Q11">
        <v>6.6915774747107832</v>
      </c>
      <c r="R11">
        <v>8.6696959270597063E-2</v>
      </c>
      <c r="S11">
        <v>5.9630785753869588</v>
      </c>
      <c r="T11">
        <v>7.0695699458918</v>
      </c>
      <c r="U11">
        <v>7.2613227425049018</v>
      </c>
      <c r="V11">
        <v>7.4800036527279161</v>
      </c>
      <c r="W11">
        <v>7.0715253516474377</v>
      </c>
      <c r="X11" t="s">
        <v>85</v>
      </c>
    </row>
    <row r="12" spans="1:24" x14ac:dyDescent="0.2">
      <c r="A12" t="s">
        <v>66</v>
      </c>
      <c r="B12" t="s">
        <v>178</v>
      </c>
      <c r="C12" t="s">
        <v>144</v>
      </c>
      <c r="D12" t="s">
        <v>61</v>
      </c>
      <c r="E12" t="s">
        <v>85</v>
      </c>
      <c r="F12" t="s">
        <v>85</v>
      </c>
      <c r="G12" t="s">
        <v>85</v>
      </c>
      <c r="H12" t="s">
        <v>85</v>
      </c>
      <c r="I12" t="s">
        <v>85</v>
      </c>
      <c r="J12" t="s">
        <v>85</v>
      </c>
      <c r="K12">
        <v>-3.3848883270448682</v>
      </c>
      <c r="L12">
        <v>-4.4195966612520472</v>
      </c>
      <c r="M12">
        <v>-2.1573917971471177</v>
      </c>
      <c r="N12">
        <v>4.0352649897542732E-2</v>
      </c>
      <c r="O12">
        <v>-1.7133068347405296</v>
      </c>
      <c r="P12">
        <v>-0.80451899417992145</v>
      </c>
      <c r="Q12">
        <v>-0.30805405553132537</v>
      </c>
      <c r="R12">
        <v>-4.5376844249884769</v>
      </c>
      <c r="S12">
        <v>-3.527310855618758</v>
      </c>
      <c r="T12">
        <v>-4.5640024090089888</v>
      </c>
      <c r="U12">
        <v>-4.3792203452135148</v>
      </c>
      <c r="V12" t="s">
        <v>85</v>
      </c>
      <c r="W12" t="s">
        <v>85</v>
      </c>
      <c r="X12" t="s">
        <v>85</v>
      </c>
    </row>
    <row r="13" spans="1:24" x14ac:dyDescent="0.2">
      <c r="A13" t="s">
        <v>66</v>
      </c>
      <c r="B13" t="s">
        <v>178</v>
      </c>
      <c r="C13" t="s">
        <v>187</v>
      </c>
      <c r="D13" t="s">
        <v>53</v>
      </c>
      <c r="E13">
        <v>0.20826625332003801</v>
      </c>
      <c r="F13">
        <v>0.29445527967021301</v>
      </c>
      <c r="G13">
        <v>0.52497438669264995</v>
      </c>
      <c r="H13">
        <v>0.74509632441609497</v>
      </c>
      <c r="I13">
        <v>1.06805512387392</v>
      </c>
      <c r="J13">
        <v>1.79159317883236</v>
      </c>
      <c r="K13">
        <v>2.98992803400587</v>
      </c>
      <c r="L13">
        <v>3.8532069094364001</v>
      </c>
      <c r="M13">
        <v>6.5516367075998803</v>
      </c>
      <c r="N13">
        <v>7.9512300597824703</v>
      </c>
      <c r="O13">
        <v>12.7011666644781</v>
      </c>
      <c r="P13">
        <v>18.791473634654299</v>
      </c>
      <c r="Q13">
        <v>30.3934186663652</v>
      </c>
      <c r="R13">
        <v>44.314905906827697</v>
      </c>
      <c r="S13">
        <v>56.740711110968803</v>
      </c>
      <c r="T13">
        <v>94.188210185746001</v>
      </c>
      <c r="U13">
        <v>128.527211478834</v>
      </c>
      <c r="V13">
        <v>133.89023934916099</v>
      </c>
      <c r="W13">
        <v>155.11150830041299</v>
      </c>
      <c r="X13" t="s">
        <v>85</v>
      </c>
    </row>
    <row r="14" spans="1:24" x14ac:dyDescent="0.2">
      <c r="A14" t="s">
        <v>66</v>
      </c>
      <c r="B14" t="s">
        <v>178</v>
      </c>
      <c r="C14" t="s">
        <v>199</v>
      </c>
      <c r="D14" t="s">
        <v>137</v>
      </c>
      <c r="E14" t="s">
        <v>85</v>
      </c>
      <c r="F14">
        <v>5.8449106400836797E-3</v>
      </c>
      <c r="G14">
        <v>1.6324986068665E-2</v>
      </c>
      <c r="H14">
        <v>3.1969577749813301E-2</v>
      </c>
      <c r="I14">
        <v>4.7022640068884999E-2</v>
      </c>
      <c r="J14">
        <v>7.6956055552729594E-2</v>
      </c>
      <c r="K14">
        <v>0.22698323766620401</v>
      </c>
      <c r="L14">
        <v>0.26057019757400202</v>
      </c>
      <c r="M14">
        <v>0.30043664436010098</v>
      </c>
      <c r="N14">
        <v>0.31732178108965597</v>
      </c>
      <c r="O14">
        <v>0.468356720063827</v>
      </c>
      <c r="P14">
        <v>0.49</v>
      </c>
      <c r="Q14">
        <v>0.51</v>
      </c>
      <c r="R14">
        <v>0.53</v>
      </c>
      <c r="S14">
        <v>1.26</v>
      </c>
      <c r="T14">
        <v>3.1</v>
      </c>
      <c r="U14">
        <v>4.9400000000000004</v>
      </c>
      <c r="V14">
        <v>6.8</v>
      </c>
      <c r="W14">
        <v>9</v>
      </c>
      <c r="X14" t="s">
        <v>85</v>
      </c>
    </row>
    <row r="15" spans="1:24" x14ac:dyDescent="0.2">
      <c r="A15" t="s">
        <v>66</v>
      </c>
      <c r="B15" t="s">
        <v>178</v>
      </c>
      <c r="C15" t="s">
        <v>69</v>
      </c>
      <c r="D15" t="s">
        <v>192</v>
      </c>
      <c r="E15" t="s">
        <v>85</v>
      </c>
      <c r="F15" t="s">
        <v>85</v>
      </c>
      <c r="G15" t="s">
        <v>85</v>
      </c>
      <c r="H15" t="s">
        <v>85</v>
      </c>
      <c r="I15">
        <v>16.600000000000001</v>
      </c>
      <c r="J15" t="s">
        <v>85</v>
      </c>
      <c r="K15" t="s">
        <v>85</v>
      </c>
      <c r="L15" t="s">
        <v>85</v>
      </c>
      <c r="M15" t="s">
        <v>85</v>
      </c>
      <c r="N15" t="s">
        <v>85</v>
      </c>
      <c r="O15" t="s">
        <v>85</v>
      </c>
      <c r="P15" t="s">
        <v>85</v>
      </c>
      <c r="Q15" t="s">
        <v>85</v>
      </c>
      <c r="R15" t="s">
        <v>85</v>
      </c>
      <c r="S15">
        <v>31.1</v>
      </c>
      <c r="T15" t="s">
        <v>85</v>
      </c>
      <c r="U15">
        <v>31.1</v>
      </c>
      <c r="V15" t="s">
        <v>85</v>
      </c>
      <c r="W15" t="s">
        <v>85</v>
      </c>
      <c r="X15" t="s">
        <v>85</v>
      </c>
    </row>
    <row r="16" spans="1:24" x14ac:dyDescent="0.2">
      <c r="A16" t="s">
        <v>66</v>
      </c>
      <c r="B16" t="s">
        <v>178</v>
      </c>
      <c r="C16" t="s">
        <v>84</v>
      </c>
      <c r="D16" t="s">
        <v>106</v>
      </c>
      <c r="E16" t="s">
        <v>85</v>
      </c>
      <c r="F16" t="s">
        <v>85</v>
      </c>
      <c r="G16" t="s">
        <v>85</v>
      </c>
      <c r="H16" t="s">
        <v>85</v>
      </c>
      <c r="I16">
        <v>9</v>
      </c>
      <c r="J16" t="s">
        <v>85</v>
      </c>
      <c r="K16" t="s">
        <v>85</v>
      </c>
      <c r="L16" t="s">
        <v>85</v>
      </c>
      <c r="M16" t="s">
        <v>85</v>
      </c>
      <c r="N16" t="s">
        <v>85</v>
      </c>
      <c r="O16" t="s">
        <v>85</v>
      </c>
      <c r="P16" t="s">
        <v>85</v>
      </c>
      <c r="Q16" t="s">
        <v>85</v>
      </c>
      <c r="R16" t="s">
        <v>85</v>
      </c>
      <c r="S16">
        <v>18.8</v>
      </c>
      <c r="T16" t="s">
        <v>85</v>
      </c>
      <c r="U16">
        <v>18.8</v>
      </c>
      <c r="V16" t="s">
        <v>85</v>
      </c>
      <c r="W16" t="s">
        <v>85</v>
      </c>
      <c r="X16" t="s">
        <v>85</v>
      </c>
    </row>
    <row r="17" spans="1:24" x14ac:dyDescent="0.2">
      <c r="A17" t="s">
        <v>66</v>
      </c>
      <c r="B17" t="s">
        <v>178</v>
      </c>
      <c r="C17" t="s">
        <v>131</v>
      </c>
      <c r="D17" t="s">
        <v>78</v>
      </c>
      <c r="E17" t="s">
        <v>85</v>
      </c>
      <c r="F17" t="s">
        <v>85</v>
      </c>
      <c r="G17" t="s">
        <v>85</v>
      </c>
      <c r="H17" t="s">
        <v>85</v>
      </c>
      <c r="I17">
        <v>49.890993220703798</v>
      </c>
      <c r="J17" t="s">
        <v>85</v>
      </c>
      <c r="K17" t="s">
        <v>85</v>
      </c>
      <c r="L17" t="s">
        <v>85</v>
      </c>
      <c r="M17" t="s">
        <v>85</v>
      </c>
      <c r="N17" t="s">
        <v>85</v>
      </c>
      <c r="O17" t="s">
        <v>85</v>
      </c>
      <c r="P17" t="s">
        <v>85</v>
      </c>
      <c r="Q17" t="s">
        <v>85</v>
      </c>
      <c r="R17" t="s">
        <v>85</v>
      </c>
      <c r="S17">
        <v>80.877319067326098</v>
      </c>
      <c r="T17" t="s">
        <v>85</v>
      </c>
      <c r="U17">
        <v>91.3</v>
      </c>
      <c r="V17" t="s">
        <v>85</v>
      </c>
      <c r="W17" t="s">
        <v>85</v>
      </c>
      <c r="X17" t="s">
        <v>85</v>
      </c>
    </row>
    <row r="18" spans="1:24" x14ac:dyDescent="0.2">
      <c r="A18" t="s">
        <v>66</v>
      </c>
      <c r="B18" t="s">
        <v>178</v>
      </c>
      <c r="C18" t="s">
        <v>169</v>
      </c>
      <c r="D18" t="s">
        <v>162</v>
      </c>
      <c r="E18">
        <v>2884359339.5282998</v>
      </c>
      <c r="F18">
        <v>2919629123.1525602</v>
      </c>
      <c r="G18">
        <v>2628843033.78234</v>
      </c>
      <c r="H18">
        <v>3053377762.7486601</v>
      </c>
      <c r="I18">
        <v>3190525726.2609501</v>
      </c>
      <c r="J18">
        <v>3456733563.0922298</v>
      </c>
      <c r="K18">
        <v>3680651684.8366299</v>
      </c>
      <c r="L18">
        <v>3978408943.9938502</v>
      </c>
      <c r="M18">
        <v>4537220293.8706999</v>
      </c>
      <c r="N18">
        <v>5433197412.8184204</v>
      </c>
      <c r="O18">
        <v>6260595291.3063803</v>
      </c>
      <c r="P18">
        <v>7433336131.7793198</v>
      </c>
      <c r="Q18">
        <v>8823068987.38661</v>
      </c>
      <c r="R18">
        <v>8784490386.9917793</v>
      </c>
      <c r="S18">
        <v>9361296697.6781101</v>
      </c>
      <c r="T18">
        <v>10738764597.826</v>
      </c>
      <c r="U18">
        <v>11706279515.573999</v>
      </c>
      <c r="V18">
        <v>12544762099.4055</v>
      </c>
      <c r="W18" t="s">
        <v>85</v>
      </c>
      <c r="X18" t="s">
        <v>85</v>
      </c>
    </row>
    <row r="19" spans="1:24" x14ac:dyDescent="0.2">
      <c r="A19" t="s">
        <v>66</v>
      </c>
      <c r="B19" t="s">
        <v>178</v>
      </c>
      <c r="C19" t="s">
        <v>1</v>
      </c>
      <c r="D19" t="s">
        <v>12</v>
      </c>
      <c r="E19">
        <v>261.68725695814487</v>
      </c>
      <c r="F19">
        <v>257.4916547688847</v>
      </c>
      <c r="G19">
        <v>225.81634681400325</v>
      </c>
      <c r="H19">
        <v>255.97748437612685</v>
      </c>
      <c r="I19">
        <v>261.56341816573831</v>
      </c>
      <c r="J19">
        <v>277.67423940290132</v>
      </c>
      <c r="K19">
        <v>290.22680401084165</v>
      </c>
      <c r="L19">
        <v>308.37470170402145</v>
      </c>
      <c r="M19">
        <v>346.02690061667892</v>
      </c>
      <c r="N19">
        <v>407.89592754163834</v>
      </c>
      <c r="O19">
        <v>462.87827394659962</v>
      </c>
      <c r="P19">
        <v>541.44501167476312</v>
      </c>
      <c r="Q19">
        <v>633.21977049724262</v>
      </c>
      <c r="R19">
        <v>621.06059739610134</v>
      </c>
      <c r="S19">
        <v>651.73813124926539</v>
      </c>
      <c r="T19">
        <v>735.87965091074898</v>
      </c>
      <c r="U19">
        <v>789.2447585059723</v>
      </c>
      <c r="V19">
        <v>831.95999959979611</v>
      </c>
      <c r="W19" t="s">
        <v>85</v>
      </c>
      <c r="X19" t="s">
        <v>85</v>
      </c>
    </row>
    <row r="20" spans="1:24" x14ac:dyDescent="0.2">
      <c r="A20" t="s">
        <v>66</v>
      </c>
      <c r="B20" t="s">
        <v>178</v>
      </c>
      <c r="C20" t="s">
        <v>108</v>
      </c>
      <c r="D20" t="s">
        <v>6</v>
      </c>
      <c r="E20">
        <v>3.8685953351535858</v>
      </c>
      <c r="F20">
        <v>8.3076097359469117</v>
      </c>
      <c r="G20">
        <v>2.625373854035189</v>
      </c>
      <c r="H20">
        <v>15.015300919033507</v>
      </c>
      <c r="I20">
        <v>9.7870154951212669</v>
      </c>
      <c r="J20">
        <v>7.5910511607176971</v>
      </c>
      <c r="K20">
        <v>7.1267164777155472</v>
      </c>
      <c r="L20">
        <v>8.0580841728431665</v>
      </c>
      <c r="M20">
        <v>9.2674559031063524</v>
      </c>
      <c r="N20">
        <v>14.494957113963025</v>
      </c>
      <c r="O20">
        <v>10.070818561451929</v>
      </c>
      <c r="P20">
        <v>11.456286208457556</v>
      </c>
      <c r="Q20">
        <v>17.639501664786849</v>
      </c>
      <c r="R20">
        <v>-6.4937031340329838</v>
      </c>
      <c r="S20">
        <v>4.6474274598003831</v>
      </c>
      <c r="T20">
        <v>6.8154406148118767</v>
      </c>
      <c r="U20">
        <v>-5.1768455382876937</v>
      </c>
      <c r="V20">
        <v>6.0998598026180417</v>
      </c>
      <c r="W20" t="s">
        <v>85</v>
      </c>
      <c r="X20" t="s">
        <v>85</v>
      </c>
    </row>
    <row r="21" spans="1:24" x14ac:dyDescent="0.2">
      <c r="A21" t="s">
        <v>66</v>
      </c>
      <c r="B21" t="s">
        <v>178</v>
      </c>
      <c r="C21" t="s">
        <v>23</v>
      </c>
      <c r="D21" t="s">
        <v>120</v>
      </c>
      <c r="E21">
        <v>2484429998.859478</v>
      </c>
      <c r="F21">
        <v>2690826747.3275137</v>
      </c>
      <c r="G21">
        <v>2761471009.2092357</v>
      </c>
      <c r="H21">
        <v>3176114191.033874</v>
      </c>
      <c r="I21">
        <v>3486960979.0531049</v>
      </c>
      <c r="J21">
        <v>3751657970.927289</v>
      </c>
      <c r="K21">
        <v>4019027997.7288928</v>
      </c>
      <c r="L21">
        <v>4342884656.7160206</v>
      </c>
      <c r="M21">
        <v>4745359577.1999502</v>
      </c>
      <c r="N21">
        <v>5433197412.8184204</v>
      </c>
      <c r="O21">
        <v>5980364866.3488646</v>
      </c>
      <c r="P21">
        <v>6665492581.7478304</v>
      </c>
      <c r="Q21">
        <v>7841252256.671483</v>
      </c>
      <c r="R21">
        <v>7332064613.1325741</v>
      </c>
      <c r="S21">
        <v>7672816997.3336039</v>
      </c>
      <c r="T21">
        <v>8195753283.2700672</v>
      </c>
      <c r="U21">
        <v>7771471795.0960331</v>
      </c>
      <c r="V21">
        <v>8245520679.1968946</v>
      </c>
      <c r="W21" t="s">
        <v>85</v>
      </c>
      <c r="X21" t="s">
        <v>85</v>
      </c>
    </row>
    <row r="22" spans="1:24" x14ac:dyDescent="0.2">
      <c r="A22" t="s">
        <v>66</v>
      </c>
      <c r="B22" t="s">
        <v>178</v>
      </c>
      <c r="C22" t="s">
        <v>73</v>
      </c>
      <c r="D22" t="s">
        <v>207</v>
      </c>
      <c r="E22">
        <v>0.78044889917161697</v>
      </c>
      <c r="F22">
        <v>5.2837226471761767</v>
      </c>
      <c r="G22">
        <v>-4.373890394397506E-2</v>
      </c>
      <c r="H22">
        <v>12.249942346099843</v>
      </c>
      <c r="I22">
        <v>7.3604947450031801</v>
      </c>
      <c r="J22">
        <v>5.421958881972941</v>
      </c>
      <c r="K22">
        <v>5.1576587190001106</v>
      </c>
      <c r="L22">
        <v>6.2218312079124445</v>
      </c>
      <c r="M22">
        <v>7.5081796760139099</v>
      </c>
      <c r="N22">
        <v>12.709428066601447</v>
      </c>
      <c r="O22">
        <v>8.4000490446107392</v>
      </c>
      <c r="P22">
        <v>9.80547285849525</v>
      </c>
      <c r="Q22">
        <v>15.909059536787822</v>
      </c>
      <c r="R22">
        <v>-7.8864602568893787</v>
      </c>
      <c r="S22">
        <v>3.0500656433895159</v>
      </c>
      <c r="T22">
        <v>5.1355005128617961</v>
      </c>
      <c r="U22">
        <v>-6.7057786862443152</v>
      </c>
      <c r="V22">
        <v>4.3667139693594379</v>
      </c>
      <c r="W22" t="s">
        <v>85</v>
      </c>
      <c r="X22" t="s">
        <v>85</v>
      </c>
    </row>
    <row r="23" spans="1:24" x14ac:dyDescent="0.2">
      <c r="A23" t="s">
        <v>66</v>
      </c>
      <c r="B23" t="s">
        <v>178</v>
      </c>
      <c r="C23" t="s">
        <v>60</v>
      </c>
      <c r="D23" t="s">
        <v>184</v>
      </c>
      <c r="E23">
        <v>225.40314675646013</v>
      </c>
      <c r="F23">
        <v>237.31282386907898</v>
      </c>
      <c r="G23">
        <v>237.20902584100014</v>
      </c>
      <c r="H23">
        <v>266.26699474626776</v>
      </c>
      <c r="I23">
        <v>285.86556290224468</v>
      </c>
      <c r="J23">
        <v>301.36507618052491</v>
      </c>
      <c r="K23">
        <v>316.90845830817108</v>
      </c>
      <c r="L23">
        <v>336.62596766770304</v>
      </c>
      <c r="M23">
        <v>361.90045015631466</v>
      </c>
      <c r="N23">
        <v>407.89592754163834</v>
      </c>
      <c r="O23">
        <v>442.15938550610588</v>
      </c>
      <c r="P23">
        <v>485.51520404319638</v>
      </c>
      <c r="Q23">
        <v>562.75610691458553</v>
      </c>
      <c r="R23">
        <v>518.37457019954866</v>
      </c>
      <c r="S23">
        <v>534.18533486927322</v>
      </c>
      <c r="T23">
        <v>561.61842548111724</v>
      </c>
      <c r="U23">
        <v>523.9575368071836</v>
      </c>
      <c r="V23">
        <v>546.83726376045456</v>
      </c>
      <c r="W23" t="s">
        <v>85</v>
      </c>
      <c r="X23" t="s">
        <v>85</v>
      </c>
    </row>
    <row r="24" spans="1:24" x14ac:dyDescent="0.2">
      <c r="A24" t="s">
        <v>66</v>
      </c>
      <c r="B24" t="s">
        <v>178</v>
      </c>
      <c r="C24" t="s">
        <v>47</v>
      </c>
      <c r="D24" t="s">
        <v>204</v>
      </c>
      <c r="E24" t="s">
        <v>85</v>
      </c>
      <c r="F24" t="s">
        <v>85</v>
      </c>
      <c r="G24">
        <v>67.335030000000003</v>
      </c>
      <c r="H24" t="s">
        <v>85</v>
      </c>
      <c r="I24" t="s">
        <v>85</v>
      </c>
      <c r="J24" t="s">
        <v>85</v>
      </c>
      <c r="K24" t="s">
        <v>85</v>
      </c>
      <c r="L24" t="s">
        <v>85</v>
      </c>
      <c r="M24">
        <v>73.609954833984403</v>
      </c>
      <c r="N24" t="s">
        <v>85</v>
      </c>
      <c r="O24" t="s">
        <v>85</v>
      </c>
      <c r="P24" t="s">
        <v>85</v>
      </c>
      <c r="Q24">
        <v>77.586540222167997</v>
      </c>
      <c r="R24">
        <v>73.9000244140625</v>
      </c>
      <c r="S24" t="s">
        <v>85</v>
      </c>
      <c r="T24" t="s">
        <v>85</v>
      </c>
      <c r="U24" t="s">
        <v>85</v>
      </c>
      <c r="V24" t="s">
        <v>85</v>
      </c>
      <c r="W24" t="s">
        <v>85</v>
      </c>
      <c r="X24" t="s">
        <v>85</v>
      </c>
    </row>
    <row r="25" spans="1:24" x14ac:dyDescent="0.2">
      <c r="A25" t="s">
        <v>66</v>
      </c>
      <c r="B25" t="s">
        <v>178</v>
      </c>
      <c r="C25" t="s">
        <v>174</v>
      </c>
      <c r="D25" t="s">
        <v>200</v>
      </c>
      <c r="E25" t="s">
        <v>85</v>
      </c>
      <c r="F25" t="s">
        <v>85</v>
      </c>
      <c r="G25">
        <v>56.9925</v>
      </c>
      <c r="H25" t="s">
        <v>85</v>
      </c>
      <c r="I25" t="s">
        <v>85</v>
      </c>
      <c r="J25" t="s">
        <v>85</v>
      </c>
      <c r="K25" t="s">
        <v>85</v>
      </c>
      <c r="L25" t="s">
        <v>85</v>
      </c>
      <c r="M25">
        <v>64.050987243652301</v>
      </c>
      <c r="N25" t="s">
        <v>85</v>
      </c>
      <c r="O25" t="s">
        <v>85</v>
      </c>
      <c r="P25" t="s">
        <v>85</v>
      </c>
      <c r="Q25">
        <v>70.858200073242202</v>
      </c>
      <c r="R25">
        <v>65.931251525878906</v>
      </c>
      <c r="S25" t="s">
        <v>85</v>
      </c>
      <c r="T25" t="s">
        <v>85</v>
      </c>
      <c r="U25" t="s">
        <v>85</v>
      </c>
      <c r="V25" t="s">
        <v>85</v>
      </c>
      <c r="W25" t="s">
        <v>85</v>
      </c>
      <c r="X25" t="s">
        <v>85</v>
      </c>
    </row>
    <row r="26" spans="1:24" x14ac:dyDescent="0.2">
      <c r="A26" t="s">
        <v>66</v>
      </c>
      <c r="B26" t="s">
        <v>178</v>
      </c>
      <c r="C26" t="s">
        <v>90</v>
      </c>
      <c r="D26" t="s">
        <v>62</v>
      </c>
      <c r="E26" t="s">
        <v>85</v>
      </c>
      <c r="F26" t="s">
        <v>85</v>
      </c>
      <c r="G26">
        <v>79.48218</v>
      </c>
      <c r="H26" t="s">
        <v>85</v>
      </c>
      <c r="I26" t="s">
        <v>85</v>
      </c>
      <c r="J26" t="s">
        <v>85</v>
      </c>
      <c r="K26" t="s">
        <v>85</v>
      </c>
      <c r="L26" t="s">
        <v>85</v>
      </c>
      <c r="M26">
        <v>84.680015563964801</v>
      </c>
      <c r="N26" t="s">
        <v>85</v>
      </c>
      <c r="O26" t="s">
        <v>85</v>
      </c>
      <c r="P26" t="s">
        <v>85</v>
      </c>
      <c r="Q26">
        <v>85.082672119140597</v>
      </c>
      <c r="R26">
        <v>82.752403259277301</v>
      </c>
      <c r="S26" t="s">
        <v>85</v>
      </c>
      <c r="T26" t="s">
        <v>85</v>
      </c>
      <c r="U26" t="s">
        <v>85</v>
      </c>
      <c r="V26" t="s">
        <v>85</v>
      </c>
      <c r="W26" t="s">
        <v>85</v>
      </c>
      <c r="X26" t="s">
        <v>85</v>
      </c>
    </row>
    <row r="27" spans="1:24" x14ac:dyDescent="0.2">
      <c r="A27" t="s">
        <v>66</v>
      </c>
      <c r="B27" t="s">
        <v>178</v>
      </c>
      <c r="C27" t="s">
        <v>210</v>
      </c>
      <c r="D27" t="s">
        <v>88</v>
      </c>
      <c r="E27" t="s">
        <v>85</v>
      </c>
      <c r="F27" t="s">
        <v>85</v>
      </c>
      <c r="G27" t="s">
        <v>85</v>
      </c>
      <c r="H27" t="s">
        <v>85</v>
      </c>
      <c r="I27" t="s">
        <v>85</v>
      </c>
      <c r="J27" t="s">
        <v>85</v>
      </c>
      <c r="K27">
        <v>50</v>
      </c>
      <c r="L27">
        <v>419</v>
      </c>
      <c r="M27">
        <v>780</v>
      </c>
      <c r="N27">
        <v>1000</v>
      </c>
      <c r="O27">
        <v>2900</v>
      </c>
      <c r="P27">
        <v>8450</v>
      </c>
      <c r="Q27">
        <v>16594</v>
      </c>
      <c r="R27">
        <v>30000</v>
      </c>
      <c r="S27">
        <v>35666</v>
      </c>
      <c r="T27">
        <v>22000</v>
      </c>
      <c r="U27">
        <v>29734</v>
      </c>
      <c r="V27">
        <v>32648</v>
      </c>
      <c r="W27">
        <v>31900</v>
      </c>
      <c r="X27" t="s">
        <v>85</v>
      </c>
    </row>
    <row r="28" spans="1:24" x14ac:dyDescent="0.2">
      <c r="A28" t="s">
        <v>66</v>
      </c>
      <c r="B28" t="s">
        <v>178</v>
      </c>
      <c r="C28" t="s">
        <v>159</v>
      </c>
      <c r="D28" t="s">
        <v>32</v>
      </c>
      <c r="E28" t="s">
        <v>85</v>
      </c>
      <c r="F28" t="s">
        <v>85</v>
      </c>
      <c r="G28" t="s">
        <v>85</v>
      </c>
      <c r="H28" t="s">
        <v>85</v>
      </c>
      <c r="I28" t="s">
        <v>85</v>
      </c>
      <c r="J28" t="s">
        <v>85</v>
      </c>
      <c r="K28">
        <v>3.9341158342182499E-4</v>
      </c>
      <c r="L28">
        <v>3.23943131667266E-3</v>
      </c>
      <c r="M28">
        <v>5.9318359047334998E-3</v>
      </c>
      <c r="N28">
        <v>7.4870339545974303E-3</v>
      </c>
      <c r="O28">
        <v>2.13942342096166E-2</v>
      </c>
      <c r="P28">
        <v>6.1466668916807403E-2</v>
      </c>
      <c r="Q28">
        <v>0.119034314219888</v>
      </c>
      <c r="R28">
        <v>0.21210069834154899</v>
      </c>
      <c r="S28">
        <v>0.24828521626731101</v>
      </c>
      <c r="T28">
        <v>0.15062445475659</v>
      </c>
      <c r="U28">
        <v>0.20003167246633399</v>
      </c>
      <c r="V28">
        <v>0.215709517349955</v>
      </c>
      <c r="W28" t="s">
        <v>85</v>
      </c>
      <c r="X28" t="s">
        <v>85</v>
      </c>
    </row>
    <row r="29" spans="1:24" x14ac:dyDescent="0.2">
      <c r="A29" t="s">
        <v>66</v>
      </c>
      <c r="B29" t="s">
        <v>178</v>
      </c>
      <c r="C29" t="s">
        <v>165</v>
      </c>
      <c r="D29" t="s">
        <v>134</v>
      </c>
      <c r="E29">
        <v>0.139532438744809</v>
      </c>
      <c r="F29">
        <v>0.17588692411818299</v>
      </c>
      <c r="G29">
        <v>0.20761926148097501</v>
      </c>
      <c r="H29">
        <v>0.23162975158077001</v>
      </c>
      <c r="I29">
        <v>0.25264113480376299</v>
      </c>
      <c r="J29">
        <v>0.26854094251184202</v>
      </c>
      <c r="K29">
        <v>0.27868489746435199</v>
      </c>
      <c r="L29">
        <v>0.24260170712618401</v>
      </c>
      <c r="M29">
        <v>0.24472625565938999</v>
      </c>
      <c r="N29">
        <v>0.24685499651703199</v>
      </c>
      <c r="O29">
        <v>0.18921355827870601</v>
      </c>
      <c r="P29">
        <v>0.27299202577264697</v>
      </c>
      <c r="Q29">
        <v>0.30917072091582198</v>
      </c>
      <c r="R29">
        <v>0.38319526167039902</v>
      </c>
      <c r="S29">
        <v>2.4980976239983299</v>
      </c>
      <c r="T29">
        <v>3.6286800464087601</v>
      </c>
      <c r="U29">
        <v>3.9319806203255698</v>
      </c>
      <c r="V29">
        <v>2.7812177055968101</v>
      </c>
      <c r="W29">
        <v>2.8432783174230498</v>
      </c>
      <c r="X29" t="s">
        <v>85</v>
      </c>
    </row>
    <row r="30" spans="1:24" x14ac:dyDescent="0.2">
      <c r="A30" t="s">
        <v>66</v>
      </c>
      <c r="B30" t="s">
        <v>178</v>
      </c>
      <c r="C30" t="s">
        <v>211</v>
      </c>
      <c r="D30" t="s">
        <v>67</v>
      </c>
      <c r="E30">
        <v>15475</v>
      </c>
      <c r="F30">
        <v>20044</v>
      </c>
      <c r="G30">
        <v>24261</v>
      </c>
      <c r="H30">
        <v>27704</v>
      </c>
      <c r="I30">
        <v>30880</v>
      </c>
      <c r="J30">
        <v>33494</v>
      </c>
      <c r="K30">
        <v>35419</v>
      </c>
      <c r="L30">
        <v>31379</v>
      </c>
      <c r="M30">
        <v>32180</v>
      </c>
      <c r="N30">
        <v>32971</v>
      </c>
      <c r="O30">
        <v>25648</v>
      </c>
      <c r="P30">
        <v>37529</v>
      </c>
      <c r="Q30">
        <v>43100</v>
      </c>
      <c r="R30">
        <v>54200</v>
      </c>
      <c r="S30">
        <v>358850</v>
      </c>
      <c r="T30">
        <v>530000</v>
      </c>
      <c r="U30">
        <v>584475</v>
      </c>
      <c r="V30">
        <v>420942</v>
      </c>
      <c r="W30">
        <v>438100</v>
      </c>
      <c r="X30" t="s">
        <v>85</v>
      </c>
    </row>
    <row r="31" spans="1:24" x14ac:dyDescent="0.2">
      <c r="A31" t="s">
        <v>66</v>
      </c>
      <c r="B31" t="s">
        <v>178</v>
      </c>
      <c r="C31" t="s">
        <v>99</v>
      </c>
      <c r="D31" t="s">
        <v>182</v>
      </c>
      <c r="E31" t="s">
        <v>85</v>
      </c>
      <c r="F31" t="s">
        <v>85</v>
      </c>
      <c r="G31" t="s">
        <v>85</v>
      </c>
      <c r="H31" t="s">
        <v>85</v>
      </c>
      <c r="I31" t="s">
        <v>85</v>
      </c>
      <c r="J31" t="s">
        <v>85</v>
      </c>
      <c r="K31" t="s">
        <v>85</v>
      </c>
      <c r="L31" t="s">
        <v>85</v>
      </c>
      <c r="M31">
        <v>21.07</v>
      </c>
      <c r="N31" t="s">
        <v>85</v>
      </c>
      <c r="O31" t="s">
        <v>85</v>
      </c>
      <c r="P31">
        <v>19.82</v>
      </c>
      <c r="Q31">
        <v>21.38</v>
      </c>
      <c r="R31">
        <v>21.41</v>
      </c>
      <c r="S31">
        <v>21</v>
      </c>
      <c r="T31">
        <v>21.06</v>
      </c>
      <c r="U31">
        <v>21.78</v>
      </c>
      <c r="V31" t="s">
        <v>85</v>
      </c>
      <c r="W31" t="s">
        <v>85</v>
      </c>
      <c r="X31" t="s">
        <v>85</v>
      </c>
    </row>
    <row r="32" spans="1:24" x14ac:dyDescent="0.2">
      <c r="A32" t="s">
        <v>66</v>
      </c>
      <c r="B32" t="s">
        <v>178</v>
      </c>
      <c r="C32" t="s">
        <v>166</v>
      </c>
      <c r="D32" t="s">
        <v>72</v>
      </c>
      <c r="E32" t="s">
        <v>85</v>
      </c>
      <c r="F32" t="s">
        <v>85</v>
      </c>
      <c r="G32" t="s">
        <v>85</v>
      </c>
      <c r="H32" t="s">
        <v>85</v>
      </c>
      <c r="I32" t="s">
        <v>85</v>
      </c>
      <c r="J32" t="s">
        <v>85</v>
      </c>
      <c r="K32" t="s">
        <v>85</v>
      </c>
      <c r="L32" t="s">
        <v>85</v>
      </c>
      <c r="M32">
        <v>28.93</v>
      </c>
      <c r="N32" t="s">
        <v>85</v>
      </c>
      <c r="O32" t="s">
        <v>85</v>
      </c>
      <c r="P32">
        <v>33.57</v>
      </c>
      <c r="Q32">
        <v>28.42</v>
      </c>
      <c r="R32">
        <v>28.02</v>
      </c>
      <c r="S32">
        <v>27.72</v>
      </c>
      <c r="T32">
        <v>26.61</v>
      </c>
      <c r="U32">
        <v>25.23</v>
      </c>
      <c r="V32" t="s">
        <v>85</v>
      </c>
      <c r="W32" t="s">
        <v>85</v>
      </c>
      <c r="X32" t="s">
        <v>85</v>
      </c>
    </row>
    <row r="33" spans="1:24" x14ac:dyDescent="0.2">
      <c r="A33" t="s">
        <v>66</v>
      </c>
      <c r="B33" t="s">
        <v>178</v>
      </c>
      <c r="C33" t="s">
        <v>201</v>
      </c>
      <c r="D33" t="s">
        <v>33</v>
      </c>
      <c r="E33" t="s">
        <v>85</v>
      </c>
      <c r="F33" t="s">
        <v>85</v>
      </c>
      <c r="G33" t="s">
        <v>85</v>
      </c>
      <c r="H33" t="s">
        <v>85</v>
      </c>
      <c r="I33" t="s">
        <v>85</v>
      </c>
      <c r="J33" t="s">
        <v>85</v>
      </c>
      <c r="K33" t="s">
        <v>85</v>
      </c>
      <c r="L33" t="s">
        <v>85</v>
      </c>
      <c r="M33">
        <v>44.17</v>
      </c>
      <c r="N33" t="s">
        <v>85</v>
      </c>
      <c r="O33" t="s">
        <v>85</v>
      </c>
      <c r="P33">
        <v>49.24</v>
      </c>
      <c r="Q33">
        <v>43.54</v>
      </c>
      <c r="R33">
        <v>43.26</v>
      </c>
      <c r="S33">
        <v>42.72</v>
      </c>
      <c r="T33">
        <v>41.41</v>
      </c>
      <c r="U33">
        <v>40.21</v>
      </c>
      <c r="V33" t="s">
        <v>85</v>
      </c>
      <c r="W33" t="s">
        <v>85</v>
      </c>
      <c r="X33" t="s">
        <v>85</v>
      </c>
    </row>
    <row r="34" spans="1:24" x14ac:dyDescent="0.2">
      <c r="A34" t="s">
        <v>66</v>
      </c>
      <c r="B34" t="s">
        <v>178</v>
      </c>
      <c r="C34" t="s">
        <v>98</v>
      </c>
      <c r="D34" t="s">
        <v>82</v>
      </c>
      <c r="E34" t="s">
        <v>85</v>
      </c>
      <c r="F34" t="s">
        <v>85</v>
      </c>
      <c r="G34" t="s">
        <v>85</v>
      </c>
      <c r="H34" t="s">
        <v>85</v>
      </c>
      <c r="I34" t="s">
        <v>85</v>
      </c>
      <c r="J34" t="s">
        <v>85</v>
      </c>
      <c r="K34" t="s">
        <v>85</v>
      </c>
      <c r="L34" t="s">
        <v>85</v>
      </c>
      <c r="M34">
        <v>3.38</v>
      </c>
      <c r="N34" t="s">
        <v>85</v>
      </c>
      <c r="O34" t="s">
        <v>85</v>
      </c>
      <c r="P34">
        <v>2.87</v>
      </c>
      <c r="Q34">
        <v>3.29</v>
      </c>
      <c r="R34">
        <v>3.39</v>
      </c>
      <c r="S34">
        <v>3.57</v>
      </c>
      <c r="T34">
        <v>3.81</v>
      </c>
      <c r="U34">
        <v>3.93</v>
      </c>
      <c r="V34" t="s">
        <v>85</v>
      </c>
      <c r="W34" t="s">
        <v>85</v>
      </c>
      <c r="X34" t="s">
        <v>85</v>
      </c>
    </row>
    <row r="35" spans="1:24" x14ac:dyDescent="0.2">
      <c r="A35" t="s">
        <v>66</v>
      </c>
      <c r="B35" t="s">
        <v>178</v>
      </c>
      <c r="C35" t="s">
        <v>196</v>
      </c>
      <c r="D35" t="s">
        <v>125</v>
      </c>
      <c r="E35" t="s">
        <v>85</v>
      </c>
      <c r="F35" t="s">
        <v>85</v>
      </c>
      <c r="G35" t="s">
        <v>85</v>
      </c>
      <c r="H35" t="s">
        <v>85</v>
      </c>
      <c r="I35" t="s">
        <v>85</v>
      </c>
      <c r="J35" t="s">
        <v>85</v>
      </c>
      <c r="K35" t="s">
        <v>85</v>
      </c>
      <c r="L35" t="s">
        <v>85</v>
      </c>
      <c r="M35">
        <v>11.6</v>
      </c>
      <c r="N35" t="s">
        <v>85</v>
      </c>
      <c r="O35" t="s">
        <v>85</v>
      </c>
      <c r="P35">
        <v>10.29</v>
      </c>
      <c r="Q35">
        <v>11.78</v>
      </c>
      <c r="R35">
        <v>11.81</v>
      </c>
      <c r="S35">
        <v>12.25</v>
      </c>
      <c r="T35">
        <v>12.67</v>
      </c>
      <c r="U35">
        <v>12.66</v>
      </c>
      <c r="V35" t="s">
        <v>85</v>
      </c>
      <c r="W35" t="s">
        <v>85</v>
      </c>
      <c r="X35" t="s">
        <v>85</v>
      </c>
    </row>
    <row r="36" spans="1:24" x14ac:dyDescent="0.2">
      <c r="A36" t="s">
        <v>66</v>
      </c>
      <c r="B36" t="s">
        <v>178</v>
      </c>
      <c r="C36" t="s">
        <v>186</v>
      </c>
      <c r="D36" t="s">
        <v>97</v>
      </c>
      <c r="E36" t="s">
        <v>85</v>
      </c>
      <c r="F36" t="s">
        <v>85</v>
      </c>
      <c r="G36" t="s">
        <v>85</v>
      </c>
      <c r="H36" t="s">
        <v>85</v>
      </c>
      <c r="I36" t="s">
        <v>85</v>
      </c>
      <c r="J36" t="s">
        <v>85</v>
      </c>
      <c r="K36" t="s">
        <v>85</v>
      </c>
      <c r="L36" t="s">
        <v>85</v>
      </c>
      <c r="M36">
        <v>15.23</v>
      </c>
      <c r="N36" t="s">
        <v>85</v>
      </c>
      <c r="O36" t="s">
        <v>85</v>
      </c>
      <c r="P36">
        <v>13.79</v>
      </c>
      <c r="Q36">
        <v>15.52</v>
      </c>
      <c r="R36">
        <v>15.54</v>
      </c>
      <c r="S36">
        <v>15.59</v>
      </c>
      <c r="T36">
        <v>15.94</v>
      </c>
      <c r="U36">
        <v>16.3</v>
      </c>
      <c r="V36" t="s">
        <v>85</v>
      </c>
      <c r="W36" t="s">
        <v>85</v>
      </c>
      <c r="X36" t="s">
        <v>85</v>
      </c>
    </row>
    <row r="37" spans="1:24" x14ac:dyDescent="0.2">
      <c r="A37" t="s">
        <v>66</v>
      </c>
      <c r="B37" t="s">
        <v>178</v>
      </c>
      <c r="C37" t="s">
        <v>81</v>
      </c>
      <c r="D37" t="s">
        <v>27</v>
      </c>
      <c r="E37">
        <v>8000000</v>
      </c>
      <c r="F37">
        <v>78000000</v>
      </c>
      <c r="G37">
        <v>13800000</v>
      </c>
      <c r="H37">
        <v>1100000</v>
      </c>
      <c r="I37">
        <v>2400000</v>
      </c>
      <c r="J37">
        <v>12000000</v>
      </c>
      <c r="K37">
        <v>28370000</v>
      </c>
      <c r="L37">
        <v>17000000</v>
      </c>
      <c r="M37">
        <v>7500000</v>
      </c>
      <c r="N37">
        <v>68800000</v>
      </c>
      <c r="O37">
        <v>3100000</v>
      </c>
      <c r="P37">
        <v>165800000</v>
      </c>
      <c r="Q37">
        <v>37000000</v>
      </c>
      <c r="R37">
        <v>389580000</v>
      </c>
      <c r="S37">
        <v>18250000</v>
      </c>
      <c r="T37">
        <v>3900000</v>
      </c>
      <c r="U37">
        <v>6800000</v>
      </c>
      <c r="V37">
        <v>0</v>
      </c>
      <c r="W37" t="s">
        <v>85</v>
      </c>
      <c r="X37" t="s">
        <v>85</v>
      </c>
    </row>
    <row r="38" spans="1:24" x14ac:dyDescent="0.2">
      <c r="A38" t="s">
        <v>66</v>
      </c>
      <c r="B38" t="s">
        <v>178</v>
      </c>
      <c r="C38" t="s">
        <v>191</v>
      </c>
      <c r="D38" t="s">
        <v>52</v>
      </c>
      <c r="E38">
        <v>23098</v>
      </c>
      <c r="F38">
        <v>33556</v>
      </c>
      <c r="G38">
        <v>61345</v>
      </c>
      <c r="H38">
        <v>89117</v>
      </c>
      <c r="I38">
        <v>130547</v>
      </c>
      <c r="J38">
        <v>223458</v>
      </c>
      <c r="K38">
        <v>380000</v>
      </c>
      <c r="L38">
        <v>498388</v>
      </c>
      <c r="M38">
        <v>861500</v>
      </c>
      <c r="N38">
        <v>1062000</v>
      </c>
      <c r="O38">
        <v>1721650</v>
      </c>
      <c r="P38">
        <v>2583318</v>
      </c>
      <c r="Q38">
        <v>4237000</v>
      </c>
      <c r="R38">
        <v>6268000</v>
      </c>
      <c r="S38">
        <v>8150764</v>
      </c>
      <c r="T38">
        <v>13757000</v>
      </c>
      <c r="U38">
        <v>19105115</v>
      </c>
      <c r="V38">
        <v>20264514</v>
      </c>
      <c r="W38">
        <v>23900000</v>
      </c>
      <c r="X38" t="s">
        <v>85</v>
      </c>
    </row>
    <row r="39" spans="1:24" x14ac:dyDescent="0.2">
      <c r="A39" t="s">
        <v>66</v>
      </c>
      <c r="B39" t="s">
        <v>178</v>
      </c>
      <c r="C39" t="s">
        <v>123</v>
      </c>
      <c r="D39" t="s">
        <v>38</v>
      </c>
      <c r="E39" t="s">
        <v>85</v>
      </c>
      <c r="F39" t="s">
        <v>85</v>
      </c>
      <c r="G39" t="s">
        <v>85</v>
      </c>
      <c r="H39" t="s">
        <v>85</v>
      </c>
      <c r="I39" t="s">
        <v>85</v>
      </c>
      <c r="J39" t="s">
        <v>85</v>
      </c>
      <c r="K39" t="s">
        <v>85</v>
      </c>
      <c r="L39" t="s">
        <v>85</v>
      </c>
      <c r="M39">
        <v>66.13</v>
      </c>
      <c r="N39" t="s">
        <v>85</v>
      </c>
      <c r="O39" t="s">
        <v>85</v>
      </c>
      <c r="P39">
        <v>61.64</v>
      </c>
      <c r="Q39">
        <v>53.25</v>
      </c>
      <c r="R39">
        <v>41.93</v>
      </c>
      <c r="S39">
        <v>42.36</v>
      </c>
      <c r="T39">
        <v>43.25</v>
      </c>
      <c r="U39">
        <v>37</v>
      </c>
      <c r="V39" t="s">
        <v>85</v>
      </c>
      <c r="W39" t="s">
        <v>85</v>
      </c>
      <c r="X39" t="s">
        <v>85</v>
      </c>
    </row>
    <row r="40" spans="1:24" x14ac:dyDescent="0.2">
      <c r="A40" t="s">
        <v>66</v>
      </c>
      <c r="B40" t="s">
        <v>178</v>
      </c>
      <c r="C40" t="s">
        <v>154</v>
      </c>
      <c r="D40" t="s">
        <v>176</v>
      </c>
      <c r="E40" t="s">
        <v>85</v>
      </c>
      <c r="F40" t="s">
        <v>85</v>
      </c>
      <c r="G40" t="s">
        <v>85</v>
      </c>
      <c r="H40" t="s">
        <v>85</v>
      </c>
      <c r="I40" t="s">
        <v>85</v>
      </c>
      <c r="J40" t="s">
        <v>85</v>
      </c>
      <c r="K40" t="s">
        <v>85</v>
      </c>
      <c r="L40">
        <v>14.7</v>
      </c>
      <c r="M40" t="s">
        <v>85</v>
      </c>
      <c r="N40" t="s">
        <v>85</v>
      </c>
      <c r="O40">
        <v>13.2</v>
      </c>
      <c r="P40" t="s">
        <v>85</v>
      </c>
      <c r="Q40">
        <v>8.6999999999999993</v>
      </c>
      <c r="R40">
        <v>5.3</v>
      </c>
      <c r="S40">
        <v>4.7</v>
      </c>
      <c r="T40">
        <v>4.2</v>
      </c>
      <c r="U40">
        <v>3.1</v>
      </c>
      <c r="V40" t="s">
        <v>85</v>
      </c>
      <c r="W40" t="s">
        <v>85</v>
      </c>
      <c r="X40" t="s">
        <v>85</v>
      </c>
    </row>
    <row r="41" spans="1:24" x14ac:dyDescent="0.2">
      <c r="A41" t="s">
        <v>66</v>
      </c>
      <c r="B41" t="s">
        <v>178</v>
      </c>
      <c r="C41" t="s">
        <v>83</v>
      </c>
      <c r="D41" t="s">
        <v>0</v>
      </c>
      <c r="E41" t="s">
        <v>85</v>
      </c>
      <c r="F41" t="s">
        <v>85</v>
      </c>
      <c r="G41" t="s">
        <v>85</v>
      </c>
      <c r="H41" t="s">
        <v>85</v>
      </c>
      <c r="I41" t="s">
        <v>85</v>
      </c>
      <c r="J41" t="s">
        <v>85</v>
      </c>
      <c r="K41" t="s">
        <v>85</v>
      </c>
      <c r="L41" t="s">
        <v>85</v>
      </c>
      <c r="M41" t="s">
        <v>85</v>
      </c>
      <c r="N41" t="s">
        <v>85</v>
      </c>
      <c r="O41" t="s">
        <v>85</v>
      </c>
      <c r="P41" t="s">
        <v>85</v>
      </c>
      <c r="Q41" t="s">
        <v>85</v>
      </c>
      <c r="R41" t="s">
        <v>85</v>
      </c>
      <c r="S41" t="s">
        <v>85</v>
      </c>
      <c r="T41" t="s">
        <v>85</v>
      </c>
      <c r="U41" t="s">
        <v>85</v>
      </c>
      <c r="V41" t="s">
        <v>85</v>
      </c>
      <c r="W41" t="s">
        <v>85</v>
      </c>
      <c r="X41" t="s">
        <v>85</v>
      </c>
    </row>
    <row r="42" spans="1:24" x14ac:dyDescent="0.2">
      <c r="A42" t="s">
        <v>66</v>
      </c>
      <c r="B42" t="s">
        <v>178</v>
      </c>
      <c r="C42" t="s">
        <v>171</v>
      </c>
      <c r="D42" t="s">
        <v>93</v>
      </c>
      <c r="E42">
        <v>82.317000000000007</v>
      </c>
      <c r="F42">
        <v>81.94</v>
      </c>
      <c r="G42">
        <v>81.644999999999996</v>
      </c>
      <c r="H42">
        <v>81.53</v>
      </c>
      <c r="I42">
        <v>81.414000000000001</v>
      </c>
      <c r="J42">
        <v>81.296999999999997</v>
      </c>
      <c r="K42">
        <v>81.180000000000007</v>
      </c>
      <c r="L42">
        <v>81.063000000000002</v>
      </c>
      <c r="M42">
        <v>80.944999999999993</v>
      </c>
      <c r="N42">
        <v>80.825999999999993</v>
      </c>
      <c r="O42">
        <v>80.706999999999994</v>
      </c>
      <c r="P42">
        <v>80.587000000000003</v>
      </c>
      <c r="Q42">
        <v>80.466999999999999</v>
      </c>
      <c r="R42">
        <v>80.334000000000003</v>
      </c>
      <c r="S42">
        <v>80.19</v>
      </c>
      <c r="T42">
        <v>80.033000000000001</v>
      </c>
      <c r="U42">
        <v>79.863</v>
      </c>
      <c r="V42">
        <v>79.680999999999997</v>
      </c>
      <c r="W42">
        <v>79.486000000000004</v>
      </c>
      <c r="X42" t="s">
        <v>85</v>
      </c>
    </row>
    <row r="43" spans="1:24" x14ac:dyDescent="0.2">
      <c r="A43" t="s">
        <v>66</v>
      </c>
      <c r="B43" t="s">
        <v>178</v>
      </c>
      <c r="C43" t="s">
        <v>128</v>
      </c>
      <c r="D43" t="s">
        <v>29</v>
      </c>
      <c r="E43">
        <v>9073113</v>
      </c>
      <c r="F43">
        <v>9290958</v>
      </c>
      <c r="G43">
        <v>9504710</v>
      </c>
      <c r="H43">
        <v>9725148</v>
      </c>
      <c r="I43">
        <v>9930802</v>
      </c>
      <c r="J43">
        <v>10120567</v>
      </c>
      <c r="K43">
        <v>10295235</v>
      </c>
      <c r="L43">
        <v>10458114</v>
      </c>
      <c r="M43">
        <v>10613779</v>
      </c>
      <c r="N43">
        <v>10766070</v>
      </c>
      <c r="O43">
        <v>10915912</v>
      </c>
      <c r="P43">
        <v>11063547</v>
      </c>
      <c r="Q43">
        <v>11211998</v>
      </c>
      <c r="R43">
        <v>11362712</v>
      </c>
      <c r="S43">
        <v>11518160</v>
      </c>
      <c r="T43">
        <v>11679295</v>
      </c>
      <c r="U43">
        <v>11845484</v>
      </c>
      <c r="V43">
        <v>12014751</v>
      </c>
      <c r="W43">
        <v>12183722</v>
      </c>
      <c r="X43" t="s">
        <v>85</v>
      </c>
    </row>
    <row r="44" spans="1:24" x14ac:dyDescent="0.2">
      <c r="A44" t="s">
        <v>66</v>
      </c>
      <c r="B44" t="s">
        <v>178</v>
      </c>
      <c r="C44" t="s">
        <v>110</v>
      </c>
      <c r="D44" t="s">
        <v>109</v>
      </c>
      <c r="E44">
        <v>2.5673294363780759</v>
      </c>
      <c r="F44">
        <v>2.3726244499875015</v>
      </c>
      <c r="G44">
        <v>2.2745796071941475</v>
      </c>
      <c r="H44">
        <v>2.2927642680521063</v>
      </c>
      <c r="I44">
        <v>2.0926132255530825</v>
      </c>
      <c r="J44">
        <v>1.8928449804574563</v>
      </c>
      <c r="K44">
        <v>1.7111476876278637</v>
      </c>
      <c r="L44">
        <v>1.5696969618275567</v>
      </c>
      <c r="M44">
        <v>1.4774926180130088</v>
      </c>
      <c r="N44">
        <v>1.4246459435716343</v>
      </c>
      <c r="O44">
        <v>1.3822019184372893</v>
      </c>
      <c r="P44">
        <v>1.3434108670791203</v>
      </c>
      <c r="Q44">
        <v>1.3328804998841843</v>
      </c>
      <c r="R44">
        <v>1.3352662273108866</v>
      </c>
      <c r="S44">
        <v>1.3587803093242381</v>
      </c>
      <c r="T44">
        <v>1.389269570075621</v>
      </c>
      <c r="U44">
        <v>1.4129081909465904</v>
      </c>
      <c r="V44">
        <v>1.4188446980011431</v>
      </c>
      <c r="W44">
        <v>1.3965653644819811</v>
      </c>
      <c r="X44" t="s">
        <v>85</v>
      </c>
    </row>
    <row r="45" spans="1:24" x14ac:dyDescent="0.2">
      <c r="A45" t="s">
        <v>66</v>
      </c>
      <c r="B45" t="s">
        <v>178</v>
      </c>
      <c r="C45" t="s">
        <v>136</v>
      </c>
      <c r="D45" t="s">
        <v>115</v>
      </c>
      <c r="E45" t="s">
        <v>85</v>
      </c>
      <c r="F45" t="s">
        <v>85</v>
      </c>
      <c r="G45" t="s">
        <v>85</v>
      </c>
      <c r="H45" t="s">
        <v>85</v>
      </c>
      <c r="I45" t="s">
        <v>85</v>
      </c>
      <c r="J45" t="s">
        <v>85</v>
      </c>
      <c r="K45" t="s">
        <v>85</v>
      </c>
      <c r="L45">
        <v>54.2</v>
      </c>
      <c r="M45" t="s">
        <v>85</v>
      </c>
      <c r="N45" t="s">
        <v>85</v>
      </c>
      <c r="O45">
        <v>51.4</v>
      </c>
      <c r="P45" t="s">
        <v>85</v>
      </c>
      <c r="Q45">
        <v>38.5</v>
      </c>
      <c r="R45">
        <v>27.5</v>
      </c>
      <c r="S45">
        <v>25.3</v>
      </c>
      <c r="T45">
        <v>23.6</v>
      </c>
      <c r="U45">
        <v>20.8</v>
      </c>
      <c r="V45" t="s">
        <v>85</v>
      </c>
      <c r="W45" t="s">
        <v>85</v>
      </c>
      <c r="X45" t="s">
        <v>85</v>
      </c>
    </row>
    <row r="46" spans="1:24" x14ac:dyDescent="0.2">
      <c r="A46" t="s">
        <v>66</v>
      </c>
      <c r="B46" t="s">
        <v>178</v>
      </c>
      <c r="C46" t="s">
        <v>35</v>
      </c>
      <c r="D46" t="s">
        <v>175</v>
      </c>
      <c r="E46" t="s">
        <v>85</v>
      </c>
      <c r="F46" t="s">
        <v>85</v>
      </c>
      <c r="G46" t="s">
        <v>85</v>
      </c>
      <c r="H46" t="s">
        <v>85</v>
      </c>
      <c r="I46" t="s">
        <v>85</v>
      </c>
      <c r="J46" t="s">
        <v>85</v>
      </c>
      <c r="K46" t="s">
        <v>85</v>
      </c>
      <c r="L46" t="s">
        <v>85</v>
      </c>
      <c r="M46" t="s">
        <v>85</v>
      </c>
      <c r="N46" t="s">
        <v>85</v>
      </c>
      <c r="O46" t="s">
        <v>85</v>
      </c>
      <c r="P46" t="s">
        <v>85</v>
      </c>
      <c r="Q46" t="s">
        <v>85</v>
      </c>
      <c r="R46">
        <v>194</v>
      </c>
      <c r="S46">
        <v>194</v>
      </c>
      <c r="T46">
        <v>194</v>
      </c>
      <c r="U46">
        <v>194</v>
      </c>
      <c r="V46">
        <v>179</v>
      </c>
      <c r="W46">
        <v>179</v>
      </c>
      <c r="X46">
        <v>179</v>
      </c>
    </row>
    <row r="47" spans="1:24" x14ac:dyDescent="0.2">
      <c r="A47" t="s">
        <v>66</v>
      </c>
      <c r="B47" t="s">
        <v>178</v>
      </c>
      <c r="C47" t="s">
        <v>116</v>
      </c>
      <c r="D47" t="s">
        <v>63</v>
      </c>
      <c r="E47" t="s">
        <v>85</v>
      </c>
      <c r="F47" t="s">
        <v>85</v>
      </c>
      <c r="G47" t="s">
        <v>85</v>
      </c>
      <c r="H47" t="s">
        <v>85</v>
      </c>
      <c r="I47" t="s">
        <v>85</v>
      </c>
      <c r="J47">
        <v>2</v>
      </c>
      <c r="K47" t="s">
        <v>85</v>
      </c>
      <c r="L47">
        <v>1</v>
      </c>
      <c r="M47">
        <v>2</v>
      </c>
      <c r="N47">
        <v>1</v>
      </c>
      <c r="O47">
        <v>2</v>
      </c>
      <c r="P47">
        <v>7</v>
      </c>
      <c r="Q47">
        <v>12</v>
      </c>
      <c r="R47">
        <v>22</v>
      </c>
      <c r="S47">
        <v>24</v>
      </c>
      <c r="T47">
        <v>36</v>
      </c>
      <c r="U47">
        <v>44</v>
      </c>
      <c r="V47">
        <v>31</v>
      </c>
      <c r="W47">
        <v>46</v>
      </c>
      <c r="X47" t="s">
        <v>85</v>
      </c>
    </row>
    <row r="48" spans="1:24" x14ac:dyDescent="0.2">
      <c r="A48" t="s">
        <v>66</v>
      </c>
      <c r="B48" t="s">
        <v>178</v>
      </c>
      <c r="C48" t="s">
        <v>102</v>
      </c>
      <c r="D48" t="s">
        <v>173</v>
      </c>
      <c r="E48" t="s">
        <v>85</v>
      </c>
      <c r="F48" t="s">
        <v>85</v>
      </c>
      <c r="G48" t="s">
        <v>85</v>
      </c>
      <c r="H48" t="s">
        <v>85</v>
      </c>
      <c r="I48" t="s">
        <v>85</v>
      </c>
      <c r="J48">
        <v>0.16065701005576324</v>
      </c>
      <c r="K48" t="s">
        <v>85</v>
      </c>
      <c r="L48">
        <v>7.7512067272413138E-2</v>
      </c>
      <c r="M48">
        <v>0.15252814640017559</v>
      </c>
      <c r="N48">
        <v>7.5074748173018471E-2</v>
      </c>
      <c r="O48">
        <v>0.1478703709180384</v>
      </c>
      <c r="P48">
        <v>0.5098807607420951</v>
      </c>
      <c r="Q48">
        <v>0.86122382776671746</v>
      </c>
      <c r="R48">
        <v>1.5553928049084236</v>
      </c>
      <c r="S48">
        <v>1.6708919346464037</v>
      </c>
      <c r="T48">
        <v>2.4669194665231831</v>
      </c>
      <c r="U48">
        <v>2.9665077899483254</v>
      </c>
      <c r="V48">
        <v>2.0558986916791282</v>
      </c>
      <c r="W48">
        <v>3.0010172143566578</v>
      </c>
      <c r="X48" t="s">
        <v>85</v>
      </c>
    </row>
    <row r="49" spans="1:24" x14ac:dyDescent="0.2">
      <c r="A49" t="s">
        <v>45</v>
      </c>
      <c r="B49" t="s">
        <v>113</v>
      </c>
      <c r="C49" t="s">
        <v>156</v>
      </c>
      <c r="D49" t="s">
        <v>155</v>
      </c>
      <c r="E49">
        <v>302449</v>
      </c>
      <c r="F49">
        <v>309746</v>
      </c>
      <c r="G49">
        <v>316873</v>
      </c>
      <c r="H49">
        <v>323812</v>
      </c>
      <c r="I49">
        <v>330554</v>
      </c>
      <c r="J49">
        <v>337074</v>
      </c>
      <c r="K49">
        <v>343383</v>
      </c>
      <c r="L49">
        <v>349557</v>
      </c>
      <c r="M49">
        <v>355700</v>
      </c>
      <c r="N49">
        <v>361889</v>
      </c>
      <c r="O49">
        <v>368150</v>
      </c>
      <c r="P49">
        <v>374459</v>
      </c>
      <c r="Q49">
        <v>380786</v>
      </c>
      <c r="R49">
        <v>387080</v>
      </c>
      <c r="S49">
        <v>393302</v>
      </c>
      <c r="T49">
        <v>399443</v>
      </c>
      <c r="U49">
        <v>405512</v>
      </c>
      <c r="V49">
        <v>411499</v>
      </c>
      <c r="W49">
        <v>417394</v>
      </c>
      <c r="X49" t="s">
        <v>85</v>
      </c>
    </row>
    <row r="50" spans="1:24" x14ac:dyDescent="0.2">
      <c r="A50" t="s">
        <v>45</v>
      </c>
      <c r="B50" t="s">
        <v>113</v>
      </c>
      <c r="C50" t="s">
        <v>132</v>
      </c>
      <c r="D50" t="s">
        <v>114</v>
      </c>
      <c r="E50">
        <v>2.4903414145462301</v>
      </c>
      <c r="F50">
        <v>2.3839938570005601</v>
      </c>
      <c r="G50">
        <v>2.27484559026106</v>
      </c>
      <c r="H50">
        <v>2.1662037781911798</v>
      </c>
      <c r="I50">
        <v>2.0606934279725002</v>
      </c>
      <c r="J50">
        <v>1.95324560668466</v>
      </c>
      <c r="K50">
        <v>1.8543951470538</v>
      </c>
      <c r="L50">
        <v>1.7820196217401401</v>
      </c>
      <c r="M50">
        <v>1.7421040449538401</v>
      </c>
      <c r="N50">
        <v>1.72498560165676</v>
      </c>
      <c r="O50">
        <v>1.71529288437488</v>
      </c>
      <c r="P50">
        <v>1.69918538435108</v>
      </c>
      <c r="Q50">
        <v>1.6755219877253</v>
      </c>
      <c r="R50">
        <v>1.63938524772522</v>
      </c>
      <c r="S50">
        <v>1.5946374588802601</v>
      </c>
      <c r="T50">
        <v>1.54933120773264</v>
      </c>
      <c r="U50">
        <v>1.5079389533674501</v>
      </c>
      <c r="V50">
        <v>1.46561237679693</v>
      </c>
      <c r="W50">
        <v>1.42240298587419</v>
      </c>
      <c r="X50" t="s">
        <v>85</v>
      </c>
    </row>
    <row r="51" spans="1:24" x14ac:dyDescent="0.2">
      <c r="A51" t="s">
        <v>45</v>
      </c>
      <c r="B51" t="s">
        <v>113</v>
      </c>
      <c r="C51" t="s">
        <v>146</v>
      </c>
      <c r="D51" t="s">
        <v>10</v>
      </c>
      <c r="E51">
        <v>57.390702087286527</v>
      </c>
      <c r="F51">
        <v>58.775332068311194</v>
      </c>
      <c r="G51">
        <v>60.127703984819732</v>
      </c>
      <c r="H51">
        <v>61.444402277039849</v>
      </c>
      <c r="I51">
        <v>62.723719165085392</v>
      </c>
      <c r="J51">
        <v>63.960910815939279</v>
      </c>
      <c r="K51">
        <v>65.158064516129031</v>
      </c>
      <c r="L51">
        <v>66.329601518026564</v>
      </c>
      <c r="M51">
        <v>67.495256166982927</v>
      </c>
      <c r="N51">
        <v>68.669639468690704</v>
      </c>
      <c r="O51">
        <v>69.857685009487668</v>
      </c>
      <c r="P51">
        <v>71.054838709677426</v>
      </c>
      <c r="Q51">
        <v>72.255407969639464</v>
      </c>
      <c r="R51">
        <v>73.449715370018978</v>
      </c>
      <c r="S51">
        <v>74.630360531309293</v>
      </c>
      <c r="T51">
        <v>75.79563567362429</v>
      </c>
      <c r="U51">
        <v>76.9472485768501</v>
      </c>
      <c r="V51">
        <v>78.083301707779881</v>
      </c>
      <c r="W51">
        <v>79.201897533206832</v>
      </c>
      <c r="X51" t="s">
        <v>85</v>
      </c>
    </row>
    <row r="52" spans="1:24" x14ac:dyDescent="0.2">
      <c r="A52" t="s">
        <v>45</v>
      </c>
      <c r="B52" t="s">
        <v>113</v>
      </c>
      <c r="C52" t="s">
        <v>92</v>
      </c>
      <c r="D52" t="s">
        <v>65</v>
      </c>
      <c r="E52" t="s">
        <v>85</v>
      </c>
      <c r="F52" t="s">
        <v>85</v>
      </c>
      <c r="G52" t="s">
        <v>85</v>
      </c>
      <c r="H52" t="s">
        <v>85</v>
      </c>
      <c r="I52" t="s">
        <v>85</v>
      </c>
      <c r="J52" t="s">
        <v>85</v>
      </c>
      <c r="K52" t="s">
        <v>85</v>
      </c>
      <c r="L52" t="s">
        <v>85</v>
      </c>
      <c r="M52" t="s">
        <v>85</v>
      </c>
      <c r="N52" t="s">
        <v>85</v>
      </c>
      <c r="O52" t="s">
        <v>85</v>
      </c>
      <c r="P52" t="s">
        <v>85</v>
      </c>
      <c r="Q52" t="s">
        <v>85</v>
      </c>
      <c r="R52" t="s">
        <v>85</v>
      </c>
      <c r="S52" t="s">
        <v>85</v>
      </c>
      <c r="T52" t="s">
        <v>85</v>
      </c>
      <c r="U52" t="s">
        <v>85</v>
      </c>
      <c r="V52" t="s">
        <v>85</v>
      </c>
      <c r="W52" t="s">
        <v>85</v>
      </c>
      <c r="X52" t="s">
        <v>85</v>
      </c>
    </row>
    <row r="53" spans="1:24" x14ac:dyDescent="0.2">
      <c r="A53" t="s">
        <v>45</v>
      </c>
      <c r="B53" t="s">
        <v>113</v>
      </c>
      <c r="C53" t="s">
        <v>121</v>
      </c>
      <c r="D53" t="s">
        <v>150</v>
      </c>
      <c r="E53" t="s">
        <v>85</v>
      </c>
      <c r="F53" t="s">
        <v>85</v>
      </c>
      <c r="G53" t="s">
        <v>85</v>
      </c>
      <c r="H53" t="s">
        <v>85</v>
      </c>
      <c r="I53" t="s">
        <v>85</v>
      </c>
      <c r="J53" t="s">
        <v>85</v>
      </c>
      <c r="K53" t="s">
        <v>85</v>
      </c>
      <c r="L53" t="s">
        <v>85</v>
      </c>
      <c r="M53" t="s">
        <v>85</v>
      </c>
      <c r="N53" t="s">
        <v>85</v>
      </c>
      <c r="O53" t="s">
        <v>85</v>
      </c>
      <c r="P53" t="s">
        <v>85</v>
      </c>
      <c r="Q53" t="s">
        <v>85</v>
      </c>
      <c r="R53" t="s">
        <v>85</v>
      </c>
      <c r="S53" t="s">
        <v>85</v>
      </c>
      <c r="T53" t="s">
        <v>85</v>
      </c>
      <c r="U53" t="s">
        <v>85</v>
      </c>
      <c r="V53" t="s">
        <v>85</v>
      </c>
      <c r="W53" t="s">
        <v>85</v>
      </c>
      <c r="X53" t="s">
        <v>85</v>
      </c>
    </row>
    <row r="54" spans="1:24" x14ac:dyDescent="0.2">
      <c r="A54" t="s">
        <v>45</v>
      </c>
      <c r="B54" t="s">
        <v>113</v>
      </c>
      <c r="C54" t="s">
        <v>138</v>
      </c>
      <c r="D54" t="s">
        <v>158</v>
      </c>
      <c r="E54" t="s">
        <v>85</v>
      </c>
      <c r="F54" t="s">
        <v>85</v>
      </c>
      <c r="G54" t="s">
        <v>85</v>
      </c>
      <c r="H54" t="s">
        <v>85</v>
      </c>
      <c r="I54" t="s">
        <v>85</v>
      </c>
      <c r="J54" t="s">
        <v>85</v>
      </c>
      <c r="K54" t="s">
        <v>85</v>
      </c>
      <c r="L54" t="s">
        <v>85</v>
      </c>
      <c r="M54" t="s">
        <v>85</v>
      </c>
      <c r="N54" t="s">
        <v>85</v>
      </c>
      <c r="O54" t="s">
        <v>85</v>
      </c>
      <c r="P54" t="s">
        <v>85</v>
      </c>
      <c r="Q54" t="s">
        <v>85</v>
      </c>
      <c r="R54" t="s">
        <v>85</v>
      </c>
      <c r="S54" t="s">
        <v>85</v>
      </c>
      <c r="T54" t="s">
        <v>85</v>
      </c>
      <c r="U54" t="s">
        <v>85</v>
      </c>
      <c r="V54" t="s">
        <v>85</v>
      </c>
      <c r="W54" t="s">
        <v>85</v>
      </c>
      <c r="X54" t="s">
        <v>85</v>
      </c>
    </row>
    <row r="55" spans="1:24" x14ac:dyDescent="0.2">
      <c r="A55" t="s">
        <v>45</v>
      </c>
      <c r="B55" t="s">
        <v>113</v>
      </c>
      <c r="C55" t="s">
        <v>185</v>
      </c>
      <c r="D55" t="s">
        <v>64</v>
      </c>
      <c r="E55">
        <v>7478.76170858558</v>
      </c>
      <c r="F55">
        <v>7541.9989281540356</v>
      </c>
      <c r="G55">
        <v>7341.2755267883349</v>
      </c>
      <c r="H55">
        <v>7324.8798685657111</v>
      </c>
      <c r="I55">
        <v>7213.6655433000351</v>
      </c>
      <c r="J55">
        <v>6549.7398197428456</v>
      </c>
      <c r="K55">
        <v>6282.7396813470668</v>
      </c>
      <c r="L55">
        <v>7166.0272859648067</v>
      </c>
      <c r="M55">
        <v>6454.0033736294627</v>
      </c>
      <c r="N55">
        <v>6125.8811403496657</v>
      </c>
      <c r="O55">
        <v>8560.4264566073616</v>
      </c>
      <c r="P55">
        <v>8618.3961394972466</v>
      </c>
      <c r="Q55">
        <v>9300.8907890521186</v>
      </c>
      <c r="R55">
        <v>7860.9228066549558</v>
      </c>
      <c r="S55">
        <v>8238.793598812108</v>
      </c>
      <c r="T55">
        <v>9695.713781440656</v>
      </c>
      <c r="U55">
        <v>9525.6737161908895</v>
      </c>
      <c r="V55" t="s">
        <v>85</v>
      </c>
      <c r="W55" t="s">
        <v>85</v>
      </c>
      <c r="X55" t="s">
        <v>85</v>
      </c>
    </row>
    <row r="56" spans="1:24" x14ac:dyDescent="0.2">
      <c r="A56" t="s">
        <v>45</v>
      </c>
      <c r="B56" t="s">
        <v>113</v>
      </c>
      <c r="C56" t="s">
        <v>39</v>
      </c>
      <c r="D56" t="s">
        <v>24</v>
      </c>
      <c r="E56">
        <v>6877.1925184080619</v>
      </c>
      <c r="F56">
        <v>7677.2581405409592</v>
      </c>
      <c r="G56">
        <v>7810.7001858788853</v>
      </c>
      <c r="H56">
        <v>7430.2372981853669</v>
      </c>
      <c r="I56">
        <v>7605.4139414437577</v>
      </c>
      <c r="J56">
        <v>7244.6999768596806</v>
      </c>
      <c r="K56">
        <v>7446.4956040339794</v>
      </c>
      <c r="L56">
        <v>8642.3673392322289</v>
      </c>
      <c r="M56">
        <v>8687.0958673039077</v>
      </c>
      <c r="N56">
        <v>8538.5297701781492</v>
      </c>
      <c r="O56">
        <v>8480.239033002852</v>
      </c>
      <c r="P56">
        <v>8625.7774549416627</v>
      </c>
      <c r="Q56">
        <v>8558.6129742164885</v>
      </c>
      <c r="R56">
        <v>8768.2132892425343</v>
      </c>
      <c r="S56">
        <v>8705.7782569119918</v>
      </c>
      <c r="T56">
        <v>8657.0549490165049</v>
      </c>
      <c r="U56">
        <v>9092.2093550869031</v>
      </c>
      <c r="V56" t="s">
        <v>85</v>
      </c>
      <c r="W56" t="s">
        <v>85</v>
      </c>
      <c r="X56" t="s">
        <v>85</v>
      </c>
    </row>
    <row r="57" spans="1:24" x14ac:dyDescent="0.2">
      <c r="A57" t="s">
        <v>45</v>
      </c>
      <c r="B57" t="s">
        <v>113</v>
      </c>
      <c r="C57" t="s">
        <v>28</v>
      </c>
      <c r="D57" t="s">
        <v>127</v>
      </c>
      <c r="E57">
        <v>5115602836.8794327</v>
      </c>
      <c r="F57">
        <v>5197332974.1379318</v>
      </c>
      <c r="G57">
        <v>4051147227.5334601</v>
      </c>
      <c r="H57">
        <v>4599999999.999999</v>
      </c>
      <c r="I57">
        <v>6001153306.2645025</v>
      </c>
      <c r="J57">
        <v>5601090584.3612213</v>
      </c>
      <c r="K57">
        <v>5843329107.5617113</v>
      </c>
      <c r="L57">
        <v>6557333084.6056709</v>
      </c>
      <c r="M57">
        <v>7872333215.0041418</v>
      </c>
      <c r="N57">
        <v>9531402847.873106</v>
      </c>
      <c r="O57">
        <v>11470703002.076908</v>
      </c>
      <c r="P57">
        <v>12247694247.229778</v>
      </c>
      <c r="Q57">
        <v>14393099068.585943</v>
      </c>
      <c r="R57">
        <v>10732366286.264265</v>
      </c>
      <c r="S57">
        <v>12370616061.606161</v>
      </c>
      <c r="T57">
        <v>16691533190.237701</v>
      </c>
      <c r="U57">
        <v>16953505121.638922</v>
      </c>
      <c r="V57">
        <v>16110693734.015345</v>
      </c>
      <c r="W57">
        <v>17104656669.297554</v>
      </c>
      <c r="X57" t="s">
        <v>85</v>
      </c>
    </row>
    <row r="58" spans="1:24" x14ac:dyDescent="0.2">
      <c r="A58" t="s">
        <v>45</v>
      </c>
      <c r="B58" t="s">
        <v>113</v>
      </c>
      <c r="C58" t="s">
        <v>101</v>
      </c>
      <c r="D58" t="s">
        <v>26</v>
      </c>
      <c r="E58">
        <v>2.8783179736115301</v>
      </c>
      <c r="F58">
        <v>-1.4711717294099884</v>
      </c>
      <c r="G58">
        <v>-0.55850869758015165</v>
      </c>
      <c r="H58">
        <v>3.0521566883327438</v>
      </c>
      <c r="I58">
        <v>2.8494217592344455</v>
      </c>
      <c r="J58">
        <v>2.7440408161931913</v>
      </c>
      <c r="K58">
        <v>3.872097249280543</v>
      </c>
      <c r="L58">
        <v>2.9039551332156179</v>
      </c>
      <c r="M58">
        <v>0.5043183843673944</v>
      </c>
      <c r="N58">
        <v>0.3875069089607166</v>
      </c>
      <c r="O58">
        <v>4.3977201592409187</v>
      </c>
      <c r="P58">
        <v>0.15458146025166286</v>
      </c>
      <c r="Q58">
        <v>-1.9397145073959337</v>
      </c>
      <c r="R58">
        <v>-1.7645357246167208</v>
      </c>
      <c r="S58">
        <v>2.5989659114528934</v>
      </c>
      <c r="T58">
        <v>3.4298184769881601</v>
      </c>
      <c r="U58">
        <v>0.94835466179161187</v>
      </c>
      <c r="V58">
        <v>-1.7519605465276129</v>
      </c>
      <c r="W58">
        <v>-2.3399999999999892</v>
      </c>
      <c r="X58" t="s">
        <v>85</v>
      </c>
    </row>
    <row r="59" spans="1:24" x14ac:dyDescent="0.2">
      <c r="A59" t="s">
        <v>45</v>
      </c>
      <c r="B59" t="s">
        <v>113</v>
      </c>
      <c r="C59" t="s">
        <v>144</v>
      </c>
      <c r="D59" t="s">
        <v>61</v>
      </c>
      <c r="E59" t="s">
        <v>85</v>
      </c>
      <c r="F59" t="s">
        <v>85</v>
      </c>
      <c r="G59" t="s">
        <v>85</v>
      </c>
      <c r="H59" t="s">
        <v>85</v>
      </c>
      <c r="I59" t="s">
        <v>85</v>
      </c>
      <c r="J59" t="s">
        <v>85</v>
      </c>
      <c r="K59" t="s">
        <v>85</v>
      </c>
      <c r="L59" t="s">
        <v>85</v>
      </c>
      <c r="M59" t="s">
        <v>85</v>
      </c>
      <c r="N59" t="s">
        <v>85</v>
      </c>
      <c r="O59" t="s">
        <v>85</v>
      </c>
      <c r="P59" t="s">
        <v>85</v>
      </c>
      <c r="Q59" t="s">
        <v>85</v>
      </c>
      <c r="R59" t="s">
        <v>85</v>
      </c>
      <c r="S59" t="s">
        <v>85</v>
      </c>
      <c r="T59" t="s">
        <v>85</v>
      </c>
      <c r="U59" t="s">
        <v>85</v>
      </c>
      <c r="V59" t="s">
        <v>85</v>
      </c>
      <c r="W59" t="s">
        <v>85</v>
      </c>
      <c r="X59" t="s">
        <v>85</v>
      </c>
    </row>
    <row r="60" spans="1:24" x14ac:dyDescent="0.2">
      <c r="A60" t="s">
        <v>45</v>
      </c>
      <c r="B60" t="s">
        <v>113</v>
      </c>
      <c r="C60" t="s">
        <v>187</v>
      </c>
      <c r="D60" t="s">
        <v>53</v>
      </c>
      <c r="E60">
        <v>14.3875759889723</v>
      </c>
      <c r="F60">
        <v>14.520625742165301</v>
      </c>
      <c r="G60">
        <v>15.4876518690852</v>
      </c>
      <c r="H60">
        <v>20.338920373126701</v>
      </c>
      <c r="I60">
        <v>28.631619555094801</v>
      </c>
      <c r="J60">
        <v>42.169889771581197</v>
      </c>
      <c r="K60">
        <v>44.354473206372901</v>
      </c>
      <c r="L60">
        <v>50.1528351557618</v>
      </c>
      <c r="M60">
        <v>56.112994287646501</v>
      </c>
      <c r="N60">
        <v>63.319875480880299</v>
      </c>
      <c r="O60">
        <v>80.438327501954902</v>
      </c>
      <c r="P60">
        <v>95.988359899328898</v>
      </c>
      <c r="Q60">
        <v>102.793692028957</v>
      </c>
      <c r="R60">
        <v>104.68610547667301</v>
      </c>
      <c r="S60">
        <v>108.62148593625599</v>
      </c>
      <c r="T60">
        <v>109.015478017869</v>
      </c>
      <c r="U60">
        <v>113.948738350176</v>
      </c>
      <c r="V60">
        <v>112.214445742297</v>
      </c>
      <c r="W60">
        <v>110.05706454318801</v>
      </c>
      <c r="X60" t="s">
        <v>85</v>
      </c>
    </row>
    <row r="61" spans="1:24" x14ac:dyDescent="0.2">
      <c r="A61" t="s">
        <v>45</v>
      </c>
      <c r="B61" t="s">
        <v>113</v>
      </c>
      <c r="C61" t="s">
        <v>199</v>
      </c>
      <c r="D61" t="s">
        <v>137</v>
      </c>
      <c r="E61">
        <v>3.30334992716113</v>
      </c>
      <c r="F61">
        <v>4.8310579050600504</v>
      </c>
      <c r="G61">
        <v>6.28474284403468</v>
      </c>
      <c r="H61">
        <v>7.67104120576494</v>
      </c>
      <c r="I61">
        <v>8.9962845344872608</v>
      </c>
      <c r="J61">
        <v>12.9177690823013</v>
      </c>
      <c r="K61">
        <v>15.329879855734999</v>
      </c>
      <c r="L61">
        <v>19.595003220734199</v>
      </c>
      <c r="M61">
        <v>29.715604144786401</v>
      </c>
      <c r="N61">
        <v>36.466391947578202</v>
      </c>
      <c r="O61">
        <v>42.186349160930703</v>
      </c>
      <c r="P61">
        <v>44.68</v>
      </c>
      <c r="Q61">
        <v>46</v>
      </c>
      <c r="R61">
        <v>49</v>
      </c>
      <c r="S61">
        <v>53</v>
      </c>
      <c r="T61">
        <v>56</v>
      </c>
      <c r="U61">
        <v>60.273065042319303</v>
      </c>
      <c r="V61">
        <v>64.5</v>
      </c>
      <c r="W61">
        <v>68.77</v>
      </c>
      <c r="X61" t="s">
        <v>85</v>
      </c>
    </row>
    <row r="62" spans="1:24" x14ac:dyDescent="0.2">
      <c r="A62" t="s">
        <v>45</v>
      </c>
      <c r="B62" t="s">
        <v>113</v>
      </c>
      <c r="C62" t="s">
        <v>69</v>
      </c>
      <c r="D62" t="s">
        <v>192</v>
      </c>
      <c r="E62" t="s">
        <v>85</v>
      </c>
      <c r="F62" t="s">
        <v>85</v>
      </c>
      <c r="G62" t="s">
        <v>85</v>
      </c>
      <c r="H62" t="s">
        <v>85</v>
      </c>
      <c r="I62">
        <v>69.362740000000002</v>
      </c>
      <c r="J62" t="s">
        <v>85</v>
      </c>
      <c r="K62" t="s">
        <v>85</v>
      </c>
      <c r="L62" t="s">
        <v>85</v>
      </c>
      <c r="M62" t="s">
        <v>85</v>
      </c>
      <c r="N62" t="s">
        <v>85</v>
      </c>
      <c r="O62" t="s">
        <v>85</v>
      </c>
      <c r="P62" t="s">
        <v>85</v>
      </c>
      <c r="Q62" t="s">
        <v>85</v>
      </c>
      <c r="R62" t="s">
        <v>85</v>
      </c>
      <c r="S62">
        <v>72.599999999999994</v>
      </c>
      <c r="T62" t="s">
        <v>85</v>
      </c>
      <c r="U62">
        <v>76.161379999999994</v>
      </c>
      <c r="V62" t="s">
        <v>85</v>
      </c>
      <c r="W62" t="s">
        <v>85</v>
      </c>
      <c r="X62" t="s">
        <v>85</v>
      </c>
    </row>
    <row r="63" spans="1:24" x14ac:dyDescent="0.2">
      <c r="A63" t="s">
        <v>45</v>
      </c>
      <c r="B63" t="s">
        <v>113</v>
      </c>
      <c r="C63" t="s">
        <v>84</v>
      </c>
      <c r="D63" t="s">
        <v>106</v>
      </c>
      <c r="E63" t="s">
        <v>85</v>
      </c>
      <c r="F63" t="s">
        <v>85</v>
      </c>
      <c r="G63" t="s">
        <v>85</v>
      </c>
      <c r="H63" t="s">
        <v>85</v>
      </c>
      <c r="I63">
        <v>61.150689999999997</v>
      </c>
      <c r="J63" t="s">
        <v>85</v>
      </c>
      <c r="K63" t="s">
        <v>85</v>
      </c>
      <c r="L63" t="s">
        <v>85</v>
      </c>
      <c r="M63" t="s">
        <v>85</v>
      </c>
      <c r="N63" t="s">
        <v>85</v>
      </c>
      <c r="O63" t="s">
        <v>85</v>
      </c>
      <c r="P63" t="s">
        <v>85</v>
      </c>
      <c r="Q63" t="s">
        <v>85</v>
      </c>
      <c r="R63" t="s">
        <v>85</v>
      </c>
      <c r="S63">
        <v>64.3</v>
      </c>
      <c r="T63" t="s">
        <v>85</v>
      </c>
      <c r="U63">
        <v>67.054599999999994</v>
      </c>
      <c r="V63" t="s">
        <v>85</v>
      </c>
      <c r="W63" t="s">
        <v>85</v>
      </c>
      <c r="X63" t="s">
        <v>85</v>
      </c>
    </row>
    <row r="64" spans="1:24" x14ac:dyDescent="0.2">
      <c r="A64" t="s">
        <v>45</v>
      </c>
      <c r="B64" t="s">
        <v>113</v>
      </c>
      <c r="C64" t="s">
        <v>131</v>
      </c>
      <c r="D64" t="s">
        <v>78</v>
      </c>
      <c r="E64" t="s">
        <v>85</v>
      </c>
      <c r="F64" t="s">
        <v>85</v>
      </c>
      <c r="G64" t="s">
        <v>85</v>
      </c>
      <c r="H64" t="s">
        <v>85</v>
      </c>
      <c r="I64">
        <v>72.690302725535403</v>
      </c>
      <c r="J64" t="s">
        <v>85</v>
      </c>
      <c r="K64" t="s">
        <v>85</v>
      </c>
      <c r="L64" t="s">
        <v>85</v>
      </c>
      <c r="M64" t="s">
        <v>85</v>
      </c>
      <c r="N64" t="s">
        <v>85</v>
      </c>
      <c r="O64" t="s">
        <v>85</v>
      </c>
      <c r="P64" t="s">
        <v>85</v>
      </c>
      <c r="Q64" t="s">
        <v>85</v>
      </c>
      <c r="R64" t="s">
        <v>85</v>
      </c>
      <c r="S64">
        <v>75.279271664219493</v>
      </c>
      <c r="T64" t="s">
        <v>85</v>
      </c>
      <c r="U64">
        <v>78.986320597513995</v>
      </c>
      <c r="V64" t="s">
        <v>85</v>
      </c>
      <c r="W64" t="s">
        <v>85</v>
      </c>
      <c r="X64" t="s">
        <v>85</v>
      </c>
    </row>
    <row r="65" spans="1:24" x14ac:dyDescent="0.2">
      <c r="A65" t="s">
        <v>45</v>
      </c>
      <c r="B65" t="s">
        <v>113</v>
      </c>
      <c r="C65" t="s">
        <v>169</v>
      </c>
      <c r="D65" t="s">
        <v>162</v>
      </c>
      <c r="E65">
        <v>3459630870.2975602</v>
      </c>
      <c r="F65">
        <v>3465711553.526</v>
      </c>
      <c r="G65">
        <v>2750326351.71593</v>
      </c>
      <c r="H65">
        <v>3074544384.1666398</v>
      </c>
      <c r="I65">
        <v>3379385155.5817499</v>
      </c>
      <c r="J65">
        <v>3144280959.4446001</v>
      </c>
      <c r="K65">
        <v>3532231137.8817301</v>
      </c>
      <c r="L65">
        <v>3450941607.6627598</v>
      </c>
      <c r="M65">
        <v>4282275288.6996498</v>
      </c>
      <c r="N65">
        <v>4316935002.1904802</v>
      </c>
      <c r="O65">
        <v>5528564432.2960196</v>
      </c>
      <c r="P65">
        <v>6494839287.07763</v>
      </c>
      <c r="Q65">
        <v>6470827296.0015497</v>
      </c>
      <c r="R65">
        <v>6617707895.0387802</v>
      </c>
      <c r="S65" t="s">
        <v>85</v>
      </c>
      <c r="T65" t="s">
        <v>85</v>
      </c>
      <c r="U65">
        <v>10490035643.331699</v>
      </c>
      <c r="V65" t="s">
        <v>85</v>
      </c>
      <c r="W65" t="s">
        <v>85</v>
      </c>
      <c r="X65" t="s">
        <v>85</v>
      </c>
    </row>
    <row r="66" spans="1:24" x14ac:dyDescent="0.2">
      <c r="A66" t="s">
        <v>45</v>
      </c>
      <c r="B66" t="s">
        <v>113</v>
      </c>
      <c r="C66" t="s">
        <v>1</v>
      </c>
      <c r="D66" t="s">
        <v>12</v>
      </c>
      <c r="E66">
        <v>11438.724777723055</v>
      </c>
      <c r="F66">
        <v>11188.882353689798</v>
      </c>
      <c r="G66">
        <v>8679.5856753839234</v>
      </c>
      <c r="H66">
        <v>9494.8438728850069</v>
      </c>
      <c r="I66">
        <v>10223.398160608403</v>
      </c>
      <c r="J66">
        <v>9328.1622416579157</v>
      </c>
      <c r="K66">
        <v>10286.563801591023</v>
      </c>
      <c r="L66">
        <v>9872.3287122350848</v>
      </c>
      <c r="M66">
        <v>12039.008402304329</v>
      </c>
      <c r="N66">
        <v>11928.892567031549</v>
      </c>
      <c r="O66">
        <v>15017.151792193452</v>
      </c>
      <c r="P66">
        <v>17344.593899672942</v>
      </c>
      <c r="Q66">
        <v>16993.34349477541</v>
      </c>
      <c r="R66">
        <v>17096.486243254058</v>
      </c>
      <c r="S66" t="s">
        <v>85</v>
      </c>
      <c r="T66" t="s">
        <v>85</v>
      </c>
      <c r="U66">
        <v>25868.619531189459</v>
      </c>
      <c r="V66" t="s">
        <v>85</v>
      </c>
      <c r="W66" t="s">
        <v>85</v>
      </c>
      <c r="X66" t="s">
        <v>85</v>
      </c>
    </row>
    <row r="67" spans="1:24" x14ac:dyDescent="0.2">
      <c r="A67" t="s">
        <v>45</v>
      </c>
      <c r="B67" t="s">
        <v>113</v>
      </c>
      <c r="C67" t="s">
        <v>108</v>
      </c>
      <c r="D67" t="s">
        <v>6</v>
      </c>
      <c r="E67">
        <v>12.415533982150137</v>
      </c>
      <c r="F67">
        <v>-10.135481238135043</v>
      </c>
      <c r="G67">
        <v>-4.5414814214338861</v>
      </c>
      <c r="H67">
        <v>5.3892597025337921</v>
      </c>
      <c r="I67">
        <v>3.6894349079784803</v>
      </c>
      <c r="J67">
        <v>2.265955757418169</v>
      </c>
      <c r="K67">
        <v>7.6967717102716335</v>
      </c>
      <c r="L67">
        <v>-5.1627693496470357</v>
      </c>
      <c r="M67">
        <v>9.2270605092008537</v>
      </c>
      <c r="N67">
        <v>-1.8296806903374261</v>
      </c>
      <c r="O67">
        <v>19.207712227647164</v>
      </c>
      <c r="P67">
        <v>13.356270502029417</v>
      </c>
      <c r="Q67">
        <v>11.006665229644483</v>
      </c>
      <c r="R67">
        <v>8.2978308796587612</v>
      </c>
      <c r="S67" t="s">
        <v>85</v>
      </c>
      <c r="T67" t="s">
        <v>85</v>
      </c>
      <c r="U67" t="s">
        <v>85</v>
      </c>
      <c r="V67" t="s">
        <v>85</v>
      </c>
      <c r="W67" t="s">
        <v>85</v>
      </c>
      <c r="X67" t="s">
        <v>85</v>
      </c>
    </row>
    <row r="68" spans="1:24" x14ac:dyDescent="0.2">
      <c r="A68" t="s">
        <v>45</v>
      </c>
      <c r="B68" t="s">
        <v>113</v>
      </c>
      <c r="C68" t="s">
        <v>23</v>
      </c>
      <c r="D68" t="s">
        <v>120</v>
      </c>
      <c r="E68">
        <v>4111673538.3186584</v>
      </c>
      <c r="F68">
        <v>3694935638.2690077</v>
      </c>
      <c r="G68">
        <v>3527130822.7230816</v>
      </c>
      <c r="H68">
        <v>3717217062.807745</v>
      </c>
      <c r="I68">
        <v>3854361366.7283063</v>
      </c>
      <c r="J68">
        <v>3941699490.029388</v>
      </c>
      <c r="K68">
        <v>4245083101.2818913</v>
      </c>
      <c r="L68">
        <v>4025919252.0618639</v>
      </c>
      <c r="M68">
        <v>4397393257.5011787</v>
      </c>
      <c r="N68">
        <v>4316935002.1904802</v>
      </c>
      <c r="O68">
        <v>5146119454.4658012</v>
      </c>
      <c r="P68">
        <v>5833449089.1618137</v>
      </c>
      <c r="Q68">
        <v>6475517301.7475996</v>
      </c>
      <c r="R68">
        <v>7012844776.0296574</v>
      </c>
      <c r="S68" t="s">
        <v>85</v>
      </c>
      <c r="T68" t="s">
        <v>85</v>
      </c>
      <c r="U68" t="s">
        <v>85</v>
      </c>
      <c r="V68" t="s">
        <v>85</v>
      </c>
      <c r="W68" t="s">
        <v>85</v>
      </c>
      <c r="X68" t="s">
        <v>85</v>
      </c>
    </row>
    <row r="69" spans="1:24" x14ac:dyDescent="0.2">
      <c r="A69" t="s">
        <v>45</v>
      </c>
      <c r="B69" t="s">
        <v>113</v>
      </c>
      <c r="C69" t="s">
        <v>73</v>
      </c>
      <c r="D69" t="s">
        <v>207</v>
      </c>
      <c r="E69">
        <v>9.6505747417717345</v>
      </c>
      <c r="F69">
        <v>-12.252510653867049</v>
      </c>
      <c r="G69">
        <v>-6.688502031929076</v>
      </c>
      <c r="H69">
        <v>3.1308626293064918</v>
      </c>
      <c r="I69">
        <v>1.5745787266901061</v>
      </c>
      <c r="J69">
        <v>0.28783216574879589</v>
      </c>
      <c r="K69">
        <v>5.7180513521871887</v>
      </c>
      <c r="L69">
        <v>-6.8378182316184422</v>
      </c>
      <c r="M69">
        <v>7.3406904425491177</v>
      </c>
      <c r="N69">
        <v>-3.5085825254512457</v>
      </c>
      <c r="O69">
        <v>17.180387804837721</v>
      </c>
      <c r="P69">
        <v>11.446409314029381</v>
      </c>
      <c r="Q69">
        <v>9.1622193442706674</v>
      </c>
      <c r="R69">
        <v>6.5368859908591048</v>
      </c>
      <c r="S69" t="s">
        <v>85</v>
      </c>
      <c r="T69" t="s">
        <v>85</v>
      </c>
      <c r="U69" t="s">
        <v>85</v>
      </c>
      <c r="V69" t="s">
        <v>85</v>
      </c>
      <c r="W69" t="s">
        <v>85</v>
      </c>
      <c r="X69" t="s">
        <v>85</v>
      </c>
    </row>
    <row r="70" spans="1:24" x14ac:dyDescent="0.2">
      <c r="A70" t="s">
        <v>45</v>
      </c>
      <c r="B70" t="s">
        <v>113</v>
      </c>
      <c r="C70" t="s">
        <v>60</v>
      </c>
      <c r="D70" t="s">
        <v>184</v>
      </c>
      <c r="E70">
        <v>13594.601199933404</v>
      </c>
      <c r="F70">
        <v>11928.921239560827</v>
      </c>
      <c r="G70">
        <v>11131.055100065583</v>
      </c>
      <c r="H70">
        <v>11479.55314444105</v>
      </c>
      <c r="I70">
        <v>11660.307746172506</v>
      </c>
      <c r="J70">
        <v>11693.869862491287</v>
      </c>
      <c r="K70">
        <v>12362.531346286483</v>
      </c>
      <c r="L70">
        <v>11517.20392400056</v>
      </c>
      <c r="M70">
        <v>12362.646211698562</v>
      </c>
      <c r="N70">
        <v>11928.892567031549</v>
      </c>
      <c r="O70">
        <v>13978.322570870028</v>
      </c>
      <c r="P70">
        <v>15578.338587567167</v>
      </c>
      <c r="Q70">
        <v>17005.660139153224</v>
      </c>
      <c r="R70">
        <v>18117.30075444264</v>
      </c>
      <c r="S70" t="s">
        <v>85</v>
      </c>
      <c r="T70" t="s">
        <v>85</v>
      </c>
      <c r="U70" t="s">
        <v>85</v>
      </c>
      <c r="V70" t="s">
        <v>85</v>
      </c>
      <c r="W70" t="s">
        <v>85</v>
      </c>
      <c r="X70" t="s">
        <v>85</v>
      </c>
    </row>
    <row r="71" spans="1:24" x14ac:dyDescent="0.2">
      <c r="A71" t="s">
        <v>45</v>
      </c>
      <c r="B71" t="s">
        <v>113</v>
      </c>
      <c r="C71" t="s">
        <v>47</v>
      </c>
      <c r="D71" t="s">
        <v>204</v>
      </c>
      <c r="E71" t="s">
        <v>85</v>
      </c>
      <c r="F71" t="s">
        <v>85</v>
      </c>
      <c r="G71" t="s">
        <v>85</v>
      </c>
      <c r="H71" t="s">
        <v>85</v>
      </c>
      <c r="I71" t="s">
        <v>85</v>
      </c>
      <c r="J71">
        <v>92.671127319335895</v>
      </c>
      <c r="K71" t="s">
        <v>85</v>
      </c>
      <c r="L71" t="s">
        <v>85</v>
      </c>
      <c r="M71" t="s">
        <v>85</v>
      </c>
      <c r="N71" t="s">
        <v>85</v>
      </c>
      <c r="O71" t="s">
        <v>85</v>
      </c>
      <c r="P71" t="s">
        <v>85</v>
      </c>
      <c r="Q71" t="s">
        <v>85</v>
      </c>
      <c r="R71" t="s">
        <v>85</v>
      </c>
      <c r="S71" t="s">
        <v>85</v>
      </c>
      <c r="T71">
        <v>96.085556030273395</v>
      </c>
      <c r="U71" t="s">
        <v>85</v>
      </c>
      <c r="V71" t="s">
        <v>85</v>
      </c>
      <c r="W71" t="s">
        <v>85</v>
      </c>
      <c r="X71" t="s">
        <v>85</v>
      </c>
    </row>
    <row r="72" spans="1:24" x14ac:dyDescent="0.2">
      <c r="A72" t="s">
        <v>45</v>
      </c>
      <c r="B72" t="s">
        <v>113</v>
      </c>
      <c r="C72" t="s">
        <v>174</v>
      </c>
      <c r="D72" t="s">
        <v>200</v>
      </c>
      <c r="E72" t="s">
        <v>85</v>
      </c>
      <c r="F72" t="s">
        <v>85</v>
      </c>
      <c r="G72" t="s">
        <v>85</v>
      </c>
      <c r="H72" t="s">
        <v>85</v>
      </c>
      <c r="I72" t="s">
        <v>85</v>
      </c>
      <c r="J72">
        <v>90.161544799804702</v>
      </c>
      <c r="K72" t="s">
        <v>85</v>
      </c>
      <c r="L72" t="s">
        <v>85</v>
      </c>
      <c r="M72" t="s">
        <v>85</v>
      </c>
      <c r="N72" t="s">
        <v>85</v>
      </c>
      <c r="O72" t="s">
        <v>85</v>
      </c>
      <c r="P72" t="s">
        <v>85</v>
      </c>
      <c r="Q72" t="s">
        <v>85</v>
      </c>
      <c r="R72" t="s">
        <v>85</v>
      </c>
      <c r="S72" t="s">
        <v>85</v>
      </c>
      <c r="T72">
        <v>94.652481079101605</v>
      </c>
      <c r="U72" t="s">
        <v>85</v>
      </c>
      <c r="V72" t="s">
        <v>85</v>
      </c>
      <c r="W72" t="s">
        <v>85</v>
      </c>
      <c r="X72" t="s">
        <v>85</v>
      </c>
    </row>
    <row r="73" spans="1:24" x14ac:dyDescent="0.2">
      <c r="A73" t="s">
        <v>45</v>
      </c>
      <c r="B73" t="s">
        <v>113</v>
      </c>
      <c r="C73" t="s">
        <v>90</v>
      </c>
      <c r="D73" t="s">
        <v>62</v>
      </c>
      <c r="E73" t="s">
        <v>85</v>
      </c>
      <c r="F73" t="s">
        <v>85</v>
      </c>
      <c r="G73" t="s">
        <v>85</v>
      </c>
      <c r="H73" t="s">
        <v>85</v>
      </c>
      <c r="I73" t="s">
        <v>85</v>
      </c>
      <c r="J73">
        <v>95.150421142578097</v>
      </c>
      <c r="K73" t="s">
        <v>85</v>
      </c>
      <c r="L73" t="s">
        <v>85</v>
      </c>
      <c r="M73" t="s">
        <v>85</v>
      </c>
      <c r="N73" t="s">
        <v>85</v>
      </c>
      <c r="O73" t="s">
        <v>85</v>
      </c>
      <c r="P73" t="s">
        <v>85</v>
      </c>
      <c r="Q73" t="s">
        <v>85</v>
      </c>
      <c r="R73" t="s">
        <v>85</v>
      </c>
      <c r="S73" t="s">
        <v>85</v>
      </c>
      <c r="T73">
        <v>97.428161621093807</v>
      </c>
      <c r="U73" t="s">
        <v>85</v>
      </c>
      <c r="V73" t="s">
        <v>85</v>
      </c>
      <c r="W73" t="s">
        <v>85</v>
      </c>
      <c r="X73" t="s">
        <v>85</v>
      </c>
    </row>
    <row r="74" spans="1:24" x14ac:dyDescent="0.2">
      <c r="A74" t="s">
        <v>45</v>
      </c>
      <c r="B74" t="s">
        <v>113</v>
      </c>
      <c r="C74" t="s">
        <v>210</v>
      </c>
      <c r="D74" t="s">
        <v>88</v>
      </c>
      <c r="E74" t="s">
        <v>85</v>
      </c>
      <c r="F74" t="s">
        <v>85</v>
      </c>
      <c r="G74" t="s">
        <v>85</v>
      </c>
      <c r="H74" t="s">
        <v>85</v>
      </c>
      <c r="I74" t="s">
        <v>85</v>
      </c>
      <c r="J74">
        <v>1896</v>
      </c>
      <c r="K74">
        <v>2757</v>
      </c>
      <c r="L74">
        <v>3838</v>
      </c>
      <c r="M74">
        <v>6262</v>
      </c>
      <c r="N74">
        <v>8126</v>
      </c>
      <c r="O74">
        <v>8964</v>
      </c>
      <c r="P74">
        <v>11617</v>
      </c>
      <c r="Q74">
        <v>16891</v>
      </c>
      <c r="R74">
        <v>20029</v>
      </c>
      <c r="S74">
        <v>21699</v>
      </c>
      <c r="T74">
        <v>23185</v>
      </c>
      <c r="U74">
        <v>19849</v>
      </c>
      <c r="V74">
        <v>27557</v>
      </c>
      <c r="W74">
        <v>30259</v>
      </c>
      <c r="X74" t="s">
        <v>85</v>
      </c>
    </row>
    <row r="75" spans="1:24" x14ac:dyDescent="0.2">
      <c r="A75" t="s">
        <v>45</v>
      </c>
      <c r="B75" t="s">
        <v>113</v>
      </c>
      <c r="C75" t="s">
        <v>159</v>
      </c>
      <c r="D75" t="s">
        <v>32</v>
      </c>
      <c r="E75" t="s">
        <v>85</v>
      </c>
      <c r="F75" t="s">
        <v>85</v>
      </c>
      <c r="G75" t="s">
        <v>85</v>
      </c>
      <c r="H75" t="s">
        <v>85</v>
      </c>
      <c r="I75" t="s">
        <v>85</v>
      </c>
      <c r="J75">
        <v>0.55910401811780097</v>
      </c>
      <c r="K75">
        <v>0.79588460972208996</v>
      </c>
      <c r="L75">
        <v>1.08525685071922</v>
      </c>
      <c r="M75">
        <v>1.7356020144291699</v>
      </c>
      <c r="N75">
        <v>2.2092628087489601</v>
      </c>
      <c r="O75">
        <v>2.3923330050680902</v>
      </c>
      <c r="P75">
        <v>3.0455641778523499</v>
      </c>
      <c r="Q75" t="s">
        <v>85</v>
      </c>
      <c r="R75">
        <v>5.0783468559837699</v>
      </c>
      <c r="S75">
        <v>5.4170442545479096</v>
      </c>
      <c r="T75">
        <v>5.7033986696579699</v>
      </c>
      <c r="U75">
        <v>4.8149370024112299</v>
      </c>
      <c r="V75">
        <v>6.5959921873503999</v>
      </c>
      <c r="W75">
        <v>7.14996278399357</v>
      </c>
      <c r="X75" t="s">
        <v>85</v>
      </c>
    </row>
    <row r="76" spans="1:24" x14ac:dyDescent="0.2">
      <c r="A76" t="s">
        <v>45</v>
      </c>
      <c r="B76" t="s">
        <v>113</v>
      </c>
      <c r="C76" t="s">
        <v>165</v>
      </c>
      <c r="D76" t="s">
        <v>134</v>
      </c>
      <c r="E76">
        <v>26.046656154652201</v>
      </c>
      <c r="F76">
        <v>24.778318447002899</v>
      </c>
      <c r="G76">
        <v>24.507745559779799</v>
      </c>
      <c r="H76">
        <v>24.371573585289401</v>
      </c>
      <c r="I76">
        <v>24.2615302545803</v>
      </c>
      <c r="J76">
        <v>26.079725402077202</v>
      </c>
      <c r="K76">
        <v>23.463729081687099</v>
      </c>
      <c r="L76">
        <v>23.1656246730515</v>
      </c>
      <c r="M76">
        <v>23.032342286659802</v>
      </c>
      <c r="N76">
        <v>22.807661460245001</v>
      </c>
      <c r="O76">
        <v>21.397555891827299</v>
      </c>
      <c r="P76">
        <v>20.8562290268456</v>
      </c>
      <c r="Q76">
        <v>20.820221794405899</v>
      </c>
      <c r="R76">
        <v>20.4231744421907</v>
      </c>
      <c r="S76">
        <v>19.946875569502399</v>
      </c>
      <c r="T76">
        <v>19.640010626992598</v>
      </c>
      <c r="U76">
        <v>17.206807717871701</v>
      </c>
      <c r="V76">
        <v>13.5751967523888</v>
      </c>
      <c r="W76">
        <v>11.4008577403386</v>
      </c>
      <c r="X76" t="s">
        <v>85</v>
      </c>
    </row>
    <row r="77" spans="1:24" x14ac:dyDescent="0.2">
      <c r="A77" t="s">
        <v>45</v>
      </c>
      <c r="B77" t="s">
        <v>113</v>
      </c>
      <c r="C77" t="s">
        <v>211</v>
      </c>
      <c r="D77" t="s">
        <v>67</v>
      </c>
      <c r="E77">
        <v>78794</v>
      </c>
      <c r="F77">
        <v>76789</v>
      </c>
      <c r="G77">
        <v>77742</v>
      </c>
      <c r="H77">
        <v>79086</v>
      </c>
      <c r="I77">
        <v>80500</v>
      </c>
      <c r="J77">
        <v>88440</v>
      </c>
      <c r="K77">
        <v>81280</v>
      </c>
      <c r="L77">
        <v>81925</v>
      </c>
      <c r="M77">
        <v>83100</v>
      </c>
      <c r="N77">
        <v>83890</v>
      </c>
      <c r="O77">
        <v>80176</v>
      </c>
      <c r="P77">
        <v>79554</v>
      </c>
      <c r="Q77">
        <v>80786</v>
      </c>
      <c r="R77">
        <v>80549</v>
      </c>
      <c r="S77">
        <v>79901</v>
      </c>
      <c r="T77">
        <v>79839</v>
      </c>
      <c r="U77">
        <v>70933</v>
      </c>
      <c r="V77">
        <v>56715</v>
      </c>
      <c r="W77">
        <v>48249</v>
      </c>
      <c r="X77" t="s">
        <v>85</v>
      </c>
    </row>
    <row r="78" spans="1:24" x14ac:dyDescent="0.2">
      <c r="A78" t="s">
        <v>45</v>
      </c>
      <c r="B78" t="s">
        <v>113</v>
      </c>
      <c r="C78" t="s">
        <v>99</v>
      </c>
      <c r="D78" t="s">
        <v>182</v>
      </c>
      <c r="E78" t="s">
        <v>85</v>
      </c>
      <c r="F78" t="s">
        <v>85</v>
      </c>
      <c r="G78" t="s">
        <v>85</v>
      </c>
      <c r="H78" t="s">
        <v>85</v>
      </c>
      <c r="I78" t="s">
        <v>85</v>
      </c>
      <c r="J78" t="s">
        <v>85</v>
      </c>
      <c r="K78" t="s">
        <v>85</v>
      </c>
      <c r="L78" t="s">
        <v>85</v>
      </c>
      <c r="M78" t="s">
        <v>85</v>
      </c>
      <c r="N78" t="s">
        <v>85</v>
      </c>
      <c r="O78" t="s">
        <v>85</v>
      </c>
      <c r="P78" t="s">
        <v>85</v>
      </c>
      <c r="Q78" t="s">
        <v>85</v>
      </c>
      <c r="R78" t="s">
        <v>85</v>
      </c>
      <c r="S78" t="s">
        <v>85</v>
      </c>
      <c r="T78" t="s">
        <v>85</v>
      </c>
      <c r="U78" t="s">
        <v>85</v>
      </c>
      <c r="V78" t="s">
        <v>85</v>
      </c>
      <c r="W78" t="s">
        <v>85</v>
      </c>
      <c r="X78" t="s">
        <v>85</v>
      </c>
    </row>
    <row r="79" spans="1:24" x14ac:dyDescent="0.2">
      <c r="A79" t="s">
        <v>45</v>
      </c>
      <c r="B79" t="s">
        <v>113</v>
      </c>
      <c r="C79" t="s">
        <v>166</v>
      </c>
      <c r="D79" t="s">
        <v>72</v>
      </c>
      <c r="E79" t="s">
        <v>85</v>
      </c>
      <c r="F79" t="s">
        <v>85</v>
      </c>
      <c r="G79" t="s">
        <v>85</v>
      </c>
      <c r="H79" t="s">
        <v>85</v>
      </c>
      <c r="I79" t="s">
        <v>85</v>
      </c>
      <c r="J79" t="s">
        <v>85</v>
      </c>
      <c r="K79" t="s">
        <v>85</v>
      </c>
      <c r="L79" t="s">
        <v>85</v>
      </c>
      <c r="M79" t="s">
        <v>85</v>
      </c>
      <c r="N79" t="s">
        <v>85</v>
      </c>
      <c r="O79" t="s">
        <v>85</v>
      </c>
      <c r="P79" t="s">
        <v>85</v>
      </c>
      <c r="Q79" t="s">
        <v>85</v>
      </c>
      <c r="R79" t="s">
        <v>85</v>
      </c>
      <c r="S79" t="s">
        <v>85</v>
      </c>
      <c r="T79" t="s">
        <v>85</v>
      </c>
      <c r="U79" t="s">
        <v>85</v>
      </c>
      <c r="V79" t="s">
        <v>85</v>
      </c>
      <c r="W79" t="s">
        <v>85</v>
      </c>
      <c r="X79" t="s">
        <v>85</v>
      </c>
    </row>
    <row r="80" spans="1:24" x14ac:dyDescent="0.2">
      <c r="A80" t="s">
        <v>45</v>
      </c>
      <c r="B80" t="s">
        <v>113</v>
      </c>
      <c r="C80" t="s">
        <v>201</v>
      </c>
      <c r="D80" t="s">
        <v>33</v>
      </c>
      <c r="E80" t="s">
        <v>85</v>
      </c>
      <c r="F80" t="s">
        <v>85</v>
      </c>
      <c r="G80" t="s">
        <v>85</v>
      </c>
      <c r="H80" t="s">
        <v>85</v>
      </c>
      <c r="I80" t="s">
        <v>85</v>
      </c>
      <c r="J80" t="s">
        <v>85</v>
      </c>
      <c r="K80" t="s">
        <v>85</v>
      </c>
      <c r="L80" t="s">
        <v>85</v>
      </c>
      <c r="M80" t="s">
        <v>85</v>
      </c>
      <c r="N80" t="s">
        <v>85</v>
      </c>
      <c r="O80" t="s">
        <v>85</v>
      </c>
      <c r="P80" t="s">
        <v>85</v>
      </c>
      <c r="Q80" t="s">
        <v>85</v>
      </c>
      <c r="R80" t="s">
        <v>85</v>
      </c>
      <c r="S80" t="s">
        <v>85</v>
      </c>
      <c r="T80" t="s">
        <v>85</v>
      </c>
      <c r="U80" t="s">
        <v>85</v>
      </c>
      <c r="V80" t="s">
        <v>85</v>
      </c>
      <c r="W80" t="s">
        <v>85</v>
      </c>
      <c r="X80" t="s">
        <v>85</v>
      </c>
    </row>
    <row r="81" spans="1:24" x14ac:dyDescent="0.2">
      <c r="A81" t="s">
        <v>45</v>
      </c>
      <c r="B81" t="s">
        <v>113</v>
      </c>
      <c r="C81" t="s">
        <v>98</v>
      </c>
      <c r="D81" t="s">
        <v>82</v>
      </c>
      <c r="E81" t="s">
        <v>85</v>
      </c>
      <c r="F81" t="s">
        <v>85</v>
      </c>
      <c r="G81" t="s">
        <v>85</v>
      </c>
      <c r="H81" t="s">
        <v>85</v>
      </c>
      <c r="I81" t="s">
        <v>85</v>
      </c>
      <c r="J81" t="s">
        <v>85</v>
      </c>
      <c r="K81" t="s">
        <v>85</v>
      </c>
      <c r="L81" t="s">
        <v>85</v>
      </c>
      <c r="M81" t="s">
        <v>85</v>
      </c>
      <c r="N81" t="s">
        <v>85</v>
      </c>
      <c r="O81" t="s">
        <v>85</v>
      </c>
      <c r="P81" t="s">
        <v>85</v>
      </c>
      <c r="Q81" t="s">
        <v>85</v>
      </c>
      <c r="R81" t="s">
        <v>85</v>
      </c>
      <c r="S81" t="s">
        <v>85</v>
      </c>
      <c r="T81" t="s">
        <v>85</v>
      </c>
      <c r="U81" t="s">
        <v>85</v>
      </c>
      <c r="V81" t="s">
        <v>85</v>
      </c>
      <c r="W81" t="s">
        <v>85</v>
      </c>
      <c r="X81" t="s">
        <v>85</v>
      </c>
    </row>
    <row r="82" spans="1:24" x14ac:dyDescent="0.2">
      <c r="A82" t="s">
        <v>45</v>
      </c>
      <c r="B82" t="s">
        <v>113</v>
      </c>
      <c r="C82" t="s">
        <v>196</v>
      </c>
      <c r="D82" t="s">
        <v>125</v>
      </c>
      <c r="E82" t="s">
        <v>85</v>
      </c>
      <c r="F82" t="s">
        <v>85</v>
      </c>
      <c r="G82" t="s">
        <v>85</v>
      </c>
      <c r="H82" t="s">
        <v>85</v>
      </c>
      <c r="I82" t="s">
        <v>85</v>
      </c>
      <c r="J82" t="s">
        <v>85</v>
      </c>
      <c r="K82" t="s">
        <v>85</v>
      </c>
      <c r="L82" t="s">
        <v>85</v>
      </c>
      <c r="M82" t="s">
        <v>85</v>
      </c>
      <c r="N82" t="s">
        <v>85</v>
      </c>
      <c r="O82" t="s">
        <v>85</v>
      </c>
      <c r="P82" t="s">
        <v>85</v>
      </c>
      <c r="Q82" t="s">
        <v>85</v>
      </c>
      <c r="R82" t="s">
        <v>85</v>
      </c>
      <c r="S82" t="s">
        <v>85</v>
      </c>
      <c r="T82" t="s">
        <v>85</v>
      </c>
      <c r="U82" t="s">
        <v>85</v>
      </c>
      <c r="V82" t="s">
        <v>85</v>
      </c>
      <c r="W82" t="s">
        <v>85</v>
      </c>
      <c r="X82" t="s">
        <v>85</v>
      </c>
    </row>
    <row r="83" spans="1:24" x14ac:dyDescent="0.2">
      <c r="A83" t="s">
        <v>45</v>
      </c>
      <c r="B83" t="s">
        <v>113</v>
      </c>
      <c r="C83" t="s">
        <v>186</v>
      </c>
      <c r="D83" t="s">
        <v>97</v>
      </c>
      <c r="E83" t="s">
        <v>85</v>
      </c>
      <c r="F83" t="s">
        <v>85</v>
      </c>
      <c r="G83" t="s">
        <v>85</v>
      </c>
      <c r="H83" t="s">
        <v>85</v>
      </c>
      <c r="I83" t="s">
        <v>85</v>
      </c>
      <c r="J83" t="s">
        <v>85</v>
      </c>
      <c r="K83" t="s">
        <v>85</v>
      </c>
      <c r="L83" t="s">
        <v>85</v>
      </c>
      <c r="M83" t="s">
        <v>85</v>
      </c>
      <c r="N83" t="s">
        <v>85</v>
      </c>
      <c r="O83" t="s">
        <v>85</v>
      </c>
      <c r="P83" t="s">
        <v>85</v>
      </c>
      <c r="Q83" t="s">
        <v>85</v>
      </c>
      <c r="R83" t="s">
        <v>85</v>
      </c>
      <c r="S83" t="s">
        <v>85</v>
      </c>
      <c r="T83" t="s">
        <v>85</v>
      </c>
      <c r="U83" t="s">
        <v>85</v>
      </c>
      <c r="V83" t="s">
        <v>85</v>
      </c>
      <c r="W83" t="s">
        <v>85</v>
      </c>
      <c r="X83" t="s">
        <v>85</v>
      </c>
    </row>
    <row r="84" spans="1:24" x14ac:dyDescent="0.2">
      <c r="A84" t="s">
        <v>45</v>
      </c>
      <c r="B84" t="s">
        <v>113</v>
      </c>
      <c r="C84" t="s">
        <v>81</v>
      </c>
      <c r="D84" t="s">
        <v>27</v>
      </c>
      <c r="E84" t="s">
        <v>85</v>
      </c>
      <c r="F84" t="s">
        <v>85</v>
      </c>
      <c r="G84" t="s">
        <v>85</v>
      </c>
      <c r="H84" t="s">
        <v>85</v>
      </c>
      <c r="I84" t="s">
        <v>85</v>
      </c>
      <c r="J84" t="s">
        <v>85</v>
      </c>
      <c r="K84" t="s">
        <v>85</v>
      </c>
      <c r="L84" t="s">
        <v>85</v>
      </c>
      <c r="M84" t="s">
        <v>85</v>
      </c>
      <c r="N84" t="s">
        <v>85</v>
      </c>
      <c r="O84" t="s">
        <v>85</v>
      </c>
      <c r="P84" t="s">
        <v>85</v>
      </c>
      <c r="Q84" t="s">
        <v>85</v>
      </c>
      <c r="R84" t="s">
        <v>85</v>
      </c>
      <c r="S84" t="s">
        <v>85</v>
      </c>
      <c r="T84" t="s">
        <v>85</v>
      </c>
      <c r="U84" t="s">
        <v>85</v>
      </c>
      <c r="V84" t="s">
        <v>85</v>
      </c>
      <c r="W84" t="s">
        <v>85</v>
      </c>
      <c r="X84" t="s">
        <v>85</v>
      </c>
    </row>
    <row r="85" spans="1:24" x14ac:dyDescent="0.2">
      <c r="A85" t="s">
        <v>45</v>
      </c>
      <c r="B85" t="s">
        <v>113</v>
      </c>
      <c r="C85" t="s">
        <v>191</v>
      </c>
      <c r="D85" t="s">
        <v>52</v>
      </c>
      <c r="E85">
        <v>43524</v>
      </c>
      <c r="F85">
        <v>45000</v>
      </c>
      <c r="G85">
        <v>49129</v>
      </c>
      <c r="H85">
        <v>66000</v>
      </c>
      <c r="I85">
        <v>95000</v>
      </c>
      <c r="J85">
        <v>143004</v>
      </c>
      <c r="K85">
        <v>153647</v>
      </c>
      <c r="L85">
        <v>177365</v>
      </c>
      <c r="M85">
        <v>202454</v>
      </c>
      <c r="N85">
        <v>232900</v>
      </c>
      <c r="O85">
        <v>301400</v>
      </c>
      <c r="P85">
        <v>366138</v>
      </c>
      <c r="Q85">
        <v>398857</v>
      </c>
      <c r="R85">
        <v>412882</v>
      </c>
      <c r="S85">
        <v>435104</v>
      </c>
      <c r="T85">
        <v>443161</v>
      </c>
      <c r="U85">
        <v>469740</v>
      </c>
      <c r="V85">
        <v>468814</v>
      </c>
      <c r="W85">
        <v>465767</v>
      </c>
      <c r="X85" t="s">
        <v>85</v>
      </c>
    </row>
    <row r="86" spans="1:24" x14ac:dyDescent="0.2">
      <c r="A86" t="s">
        <v>45</v>
      </c>
      <c r="B86" t="s">
        <v>113</v>
      </c>
      <c r="C86" t="s">
        <v>123</v>
      </c>
      <c r="D86" t="s">
        <v>38</v>
      </c>
      <c r="E86" t="s">
        <v>85</v>
      </c>
      <c r="F86" t="s">
        <v>85</v>
      </c>
      <c r="G86" t="s">
        <v>85</v>
      </c>
      <c r="H86" t="s">
        <v>85</v>
      </c>
      <c r="I86" t="s">
        <v>85</v>
      </c>
      <c r="J86" t="s">
        <v>85</v>
      </c>
      <c r="K86" t="s">
        <v>85</v>
      </c>
      <c r="L86" t="s">
        <v>85</v>
      </c>
      <c r="M86" t="s">
        <v>85</v>
      </c>
      <c r="N86" t="s">
        <v>85</v>
      </c>
      <c r="O86" t="s">
        <v>85</v>
      </c>
      <c r="P86" t="s">
        <v>85</v>
      </c>
      <c r="Q86" t="s">
        <v>85</v>
      </c>
      <c r="R86" t="s">
        <v>85</v>
      </c>
      <c r="S86" t="s">
        <v>85</v>
      </c>
      <c r="T86" t="s">
        <v>85</v>
      </c>
      <c r="U86" t="s">
        <v>85</v>
      </c>
      <c r="V86" t="s">
        <v>85</v>
      </c>
      <c r="W86" t="s">
        <v>85</v>
      </c>
      <c r="X86" t="s">
        <v>85</v>
      </c>
    </row>
    <row r="87" spans="1:24" x14ac:dyDescent="0.2">
      <c r="A87" t="s">
        <v>45</v>
      </c>
      <c r="B87" t="s">
        <v>113</v>
      </c>
      <c r="C87" t="s">
        <v>154</v>
      </c>
      <c r="D87" t="s">
        <v>176</v>
      </c>
      <c r="E87" t="s">
        <v>85</v>
      </c>
      <c r="F87" t="s">
        <v>85</v>
      </c>
      <c r="G87" t="s">
        <v>85</v>
      </c>
      <c r="H87" t="s">
        <v>85</v>
      </c>
      <c r="I87" t="s">
        <v>85</v>
      </c>
      <c r="J87" t="s">
        <v>85</v>
      </c>
      <c r="K87" t="s">
        <v>85</v>
      </c>
      <c r="L87" t="s">
        <v>85</v>
      </c>
      <c r="M87" t="s">
        <v>85</v>
      </c>
      <c r="N87" t="s">
        <v>85</v>
      </c>
      <c r="O87" t="s">
        <v>85</v>
      </c>
      <c r="P87" t="s">
        <v>85</v>
      </c>
      <c r="Q87" t="s">
        <v>85</v>
      </c>
      <c r="R87" t="s">
        <v>85</v>
      </c>
      <c r="S87" t="s">
        <v>85</v>
      </c>
      <c r="T87" t="s">
        <v>85</v>
      </c>
      <c r="U87" t="s">
        <v>85</v>
      </c>
      <c r="V87" t="s">
        <v>85</v>
      </c>
      <c r="W87" t="s">
        <v>85</v>
      </c>
      <c r="X87" t="s">
        <v>85</v>
      </c>
    </row>
    <row r="88" spans="1:24" x14ac:dyDescent="0.2">
      <c r="A88" t="s">
        <v>45</v>
      </c>
      <c r="B88" t="s">
        <v>113</v>
      </c>
      <c r="C88" t="s">
        <v>83</v>
      </c>
      <c r="D88" t="s">
        <v>0</v>
      </c>
      <c r="E88" t="s">
        <v>85</v>
      </c>
      <c r="F88" t="s">
        <v>85</v>
      </c>
      <c r="G88" t="s">
        <v>85</v>
      </c>
      <c r="H88" t="s">
        <v>85</v>
      </c>
      <c r="I88" t="s">
        <v>85</v>
      </c>
      <c r="J88" t="s">
        <v>85</v>
      </c>
      <c r="K88" t="s">
        <v>85</v>
      </c>
      <c r="L88" t="s">
        <v>85</v>
      </c>
      <c r="M88" t="s">
        <v>85</v>
      </c>
      <c r="N88" t="s">
        <v>85</v>
      </c>
      <c r="O88" t="s">
        <v>85</v>
      </c>
      <c r="P88" t="s">
        <v>85</v>
      </c>
      <c r="Q88" t="s">
        <v>85</v>
      </c>
      <c r="R88" t="s">
        <v>85</v>
      </c>
      <c r="S88" t="s">
        <v>85</v>
      </c>
      <c r="T88" t="s">
        <v>85</v>
      </c>
      <c r="U88" t="s">
        <v>85</v>
      </c>
      <c r="V88" t="s">
        <v>85</v>
      </c>
      <c r="W88" t="s">
        <v>85</v>
      </c>
      <c r="X88" t="s">
        <v>85</v>
      </c>
    </row>
    <row r="89" spans="1:24" x14ac:dyDescent="0.2">
      <c r="A89" t="s">
        <v>45</v>
      </c>
      <c r="B89" t="s">
        <v>113</v>
      </c>
      <c r="C89" t="s">
        <v>171</v>
      </c>
      <c r="D89" t="s">
        <v>93</v>
      </c>
      <c r="E89">
        <v>30.841999999999999</v>
      </c>
      <c r="F89">
        <v>30.334000000000003</v>
      </c>
      <c r="G89">
        <v>29.83</v>
      </c>
      <c r="H89">
        <v>29.331000000000003</v>
      </c>
      <c r="I89">
        <v>28.835999999999999</v>
      </c>
      <c r="J89">
        <v>28.347999999999999</v>
      </c>
      <c r="K89">
        <v>27.864000000000004</v>
      </c>
      <c r="L89">
        <v>27.394000000000005</v>
      </c>
      <c r="M89">
        <v>26.938999999999993</v>
      </c>
      <c r="N89">
        <v>26.497</v>
      </c>
      <c r="O89">
        <v>26.069000000000003</v>
      </c>
      <c r="P89">
        <v>25.655000000000001</v>
      </c>
      <c r="Q89">
        <v>25.254000000000005</v>
      </c>
      <c r="R89">
        <v>24.866</v>
      </c>
      <c r="S89">
        <v>24.489999999999995</v>
      </c>
      <c r="T89">
        <v>24.128</v>
      </c>
      <c r="U89">
        <v>23.777000000000001</v>
      </c>
      <c r="V89">
        <v>23.438999999999993</v>
      </c>
      <c r="W89">
        <v>23.113</v>
      </c>
      <c r="X89" t="s">
        <v>85</v>
      </c>
    </row>
    <row r="90" spans="1:24" x14ac:dyDescent="0.2">
      <c r="A90" t="s">
        <v>45</v>
      </c>
      <c r="B90" t="s">
        <v>113</v>
      </c>
      <c r="C90" t="s">
        <v>128</v>
      </c>
      <c r="D90" t="s">
        <v>29</v>
      </c>
      <c r="E90">
        <v>93281</v>
      </c>
      <c r="F90">
        <v>93958</v>
      </c>
      <c r="G90">
        <v>94523</v>
      </c>
      <c r="H90">
        <v>94977</v>
      </c>
      <c r="I90">
        <v>95319</v>
      </c>
      <c r="J90">
        <v>95554</v>
      </c>
      <c r="K90">
        <v>95680</v>
      </c>
      <c r="L90">
        <v>95758</v>
      </c>
      <c r="M90">
        <v>95822</v>
      </c>
      <c r="N90">
        <v>95890</v>
      </c>
      <c r="O90">
        <v>95973</v>
      </c>
      <c r="P90">
        <v>96067</v>
      </c>
      <c r="Q90">
        <v>96164</v>
      </c>
      <c r="R90">
        <v>96251</v>
      </c>
      <c r="S90">
        <v>96320</v>
      </c>
      <c r="T90">
        <v>96378</v>
      </c>
      <c r="U90">
        <v>96419</v>
      </c>
      <c r="V90">
        <v>96451</v>
      </c>
      <c r="W90">
        <v>96472</v>
      </c>
      <c r="X90" t="s">
        <v>85</v>
      </c>
    </row>
    <row r="91" spans="1:24" x14ac:dyDescent="0.2">
      <c r="A91" t="s">
        <v>45</v>
      </c>
      <c r="B91" t="s">
        <v>113</v>
      </c>
      <c r="C91" t="s">
        <v>110</v>
      </c>
      <c r="D91" t="s">
        <v>109</v>
      </c>
      <c r="E91">
        <v>0.83753665314908465</v>
      </c>
      <c r="F91">
        <v>0.72314309543169542</v>
      </c>
      <c r="G91">
        <v>0.59953172187567727</v>
      </c>
      <c r="H91">
        <v>0.47915658957159729</v>
      </c>
      <c r="I91">
        <v>0.35944041725789377</v>
      </c>
      <c r="J91">
        <v>0.24623715113094827</v>
      </c>
      <c r="K91">
        <v>0.13177574932605335</v>
      </c>
      <c r="L91">
        <v>8.1488528208864139E-2</v>
      </c>
      <c r="M91">
        <v>6.6812822195185806E-2</v>
      </c>
      <c r="N91">
        <v>7.093974592275952E-2</v>
      </c>
      <c r="O91">
        <v>8.652007440478722E-2</v>
      </c>
      <c r="P91">
        <v>9.7896279428471539E-2</v>
      </c>
      <c r="Q91">
        <v>0.10092025556003033</v>
      </c>
      <c r="R91">
        <v>9.0429546478900558E-2</v>
      </c>
      <c r="S91">
        <v>7.1661883619937986E-2</v>
      </c>
      <c r="T91">
        <v>6.0197824317308753E-2</v>
      </c>
      <c r="U91">
        <v>4.2531782774682177E-2</v>
      </c>
      <c r="V91">
        <v>3.3182973291463372E-2</v>
      </c>
      <c r="W91">
        <v>2.1770343694584117E-2</v>
      </c>
      <c r="X91" t="s">
        <v>85</v>
      </c>
    </row>
    <row r="92" spans="1:24" x14ac:dyDescent="0.2">
      <c r="A92" t="s">
        <v>45</v>
      </c>
      <c r="B92" t="s">
        <v>113</v>
      </c>
      <c r="C92" t="s">
        <v>136</v>
      </c>
      <c r="D92" t="s">
        <v>115</v>
      </c>
      <c r="E92" t="s">
        <v>85</v>
      </c>
      <c r="F92" t="s">
        <v>85</v>
      </c>
      <c r="G92" t="s">
        <v>85</v>
      </c>
      <c r="H92" t="s">
        <v>85</v>
      </c>
      <c r="I92" t="s">
        <v>85</v>
      </c>
      <c r="J92" t="s">
        <v>85</v>
      </c>
      <c r="K92" t="s">
        <v>85</v>
      </c>
      <c r="L92" t="s">
        <v>85</v>
      </c>
      <c r="M92" t="s">
        <v>85</v>
      </c>
      <c r="N92" t="s">
        <v>85</v>
      </c>
      <c r="O92" t="s">
        <v>85</v>
      </c>
      <c r="P92" t="s">
        <v>85</v>
      </c>
      <c r="Q92" t="s">
        <v>85</v>
      </c>
      <c r="R92" t="s">
        <v>85</v>
      </c>
      <c r="S92" t="s">
        <v>85</v>
      </c>
      <c r="T92" t="s">
        <v>85</v>
      </c>
      <c r="U92" t="s">
        <v>85</v>
      </c>
      <c r="V92" t="s">
        <v>85</v>
      </c>
      <c r="W92" t="s">
        <v>85</v>
      </c>
      <c r="X92" t="s">
        <v>85</v>
      </c>
    </row>
    <row r="93" spans="1:24" x14ac:dyDescent="0.2">
      <c r="A93" t="s">
        <v>45</v>
      </c>
      <c r="B93" t="s">
        <v>113</v>
      </c>
      <c r="C93" t="s">
        <v>35</v>
      </c>
      <c r="D93" t="s">
        <v>175</v>
      </c>
      <c r="E93" t="s">
        <v>85</v>
      </c>
      <c r="F93" t="s">
        <v>85</v>
      </c>
      <c r="G93" t="s">
        <v>85</v>
      </c>
      <c r="H93" t="s">
        <v>85</v>
      </c>
      <c r="I93" t="s">
        <v>85</v>
      </c>
      <c r="J93" t="s">
        <v>85</v>
      </c>
      <c r="K93" t="s">
        <v>85</v>
      </c>
      <c r="L93" t="s">
        <v>85</v>
      </c>
      <c r="M93" t="s">
        <v>85</v>
      </c>
      <c r="N93" t="s">
        <v>85</v>
      </c>
      <c r="O93" t="s">
        <v>85</v>
      </c>
      <c r="P93" t="s">
        <v>85</v>
      </c>
      <c r="Q93" t="s">
        <v>85</v>
      </c>
      <c r="R93">
        <v>79</v>
      </c>
      <c r="S93">
        <v>79</v>
      </c>
      <c r="T93">
        <v>56</v>
      </c>
      <c r="U93">
        <v>56</v>
      </c>
      <c r="V93">
        <v>56</v>
      </c>
      <c r="W93">
        <v>56</v>
      </c>
      <c r="X93">
        <v>56</v>
      </c>
    </row>
    <row r="94" spans="1:24" x14ac:dyDescent="0.2">
      <c r="A94" t="s">
        <v>45</v>
      </c>
      <c r="B94" t="s">
        <v>113</v>
      </c>
      <c r="C94" t="s">
        <v>116</v>
      </c>
      <c r="D94" t="s">
        <v>63</v>
      </c>
      <c r="E94" t="s">
        <v>85</v>
      </c>
      <c r="F94" t="s">
        <v>85</v>
      </c>
      <c r="G94" t="s">
        <v>85</v>
      </c>
      <c r="H94" t="s">
        <v>85</v>
      </c>
      <c r="I94" t="s">
        <v>85</v>
      </c>
      <c r="J94">
        <v>3</v>
      </c>
      <c r="K94" t="s">
        <v>85</v>
      </c>
      <c r="L94">
        <v>3</v>
      </c>
      <c r="M94">
        <v>5</v>
      </c>
      <c r="N94">
        <v>5</v>
      </c>
      <c r="O94">
        <v>7</v>
      </c>
      <c r="P94">
        <v>11</v>
      </c>
      <c r="Q94">
        <v>12</v>
      </c>
      <c r="R94">
        <v>17</v>
      </c>
      <c r="S94">
        <v>26</v>
      </c>
      <c r="T94">
        <v>46</v>
      </c>
      <c r="U94">
        <v>46</v>
      </c>
      <c r="V94">
        <v>49</v>
      </c>
      <c r="W94">
        <v>63</v>
      </c>
      <c r="X94" t="s">
        <v>85</v>
      </c>
    </row>
    <row r="95" spans="1:24" x14ac:dyDescent="0.2">
      <c r="A95" t="s">
        <v>45</v>
      </c>
      <c r="B95" t="s">
        <v>113</v>
      </c>
      <c r="C95" t="s">
        <v>102</v>
      </c>
      <c r="D95" t="s">
        <v>173</v>
      </c>
      <c r="E95" t="s">
        <v>85</v>
      </c>
      <c r="F95" t="s">
        <v>85</v>
      </c>
      <c r="G95" t="s">
        <v>85</v>
      </c>
      <c r="H95" t="s">
        <v>85</v>
      </c>
      <c r="I95" t="s">
        <v>85</v>
      </c>
      <c r="J95">
        <v>8.9001228216949393</v>
      </c>
      <c r="K95" t="s">
        <v>85</v>
      </c>
      <c r="L95">
        <v>8.5822913001313097</v>
      </c>
      <c r="M95">
        <v>14.056789429294348</v>
      </c>
      <c r="N95">
        <v>13.816391213880499</v>
      </c>
      <c r="O95">
        <v>19.013988863235092</v>
      </c>
      <c r="P95">
        <v>29.375712694847767</v>
      </c>
      <c r="Q95">
        <v>31.513763636268141</v>
      </c>
      <c r="R95">
        <v>43.918569804691536</v>
      </c>
      <c r="S95">
        <v>66.106961062999929</v>
      </c>
      <c r="T95">
        <v>115.16036080241736</v>
      </c>
      <c r="U95">
        <v>113.43684034011324</v>
      </c>
      <c r="V95">
        <v>119.07683858283981</v>
      </c>
      <c r="W95">
        <v>150.93652520160808</v>
      </c>
      <c r="X95" t="s">
        <v>85</v>
      </c>
    </row>
    <row r="96" spans="1:24" x14ac:dyDescent="0.2">
      <c r="A96" t="s">
        <v>19</v>
      </c>
      <c r="B96" t="s">
        <v>119</v>
      </c>
      <c r="C96" t="s">
        <v>156</v>
      </c>
      <c r="D96" t="s">
        <v>155</v>
      </c>
      <c r="E96">
        <v>120987124</v>
      </c>
      <c r="F96">
        <v>123574107</v>
      </c>
      <c r="G96">
        <v>126169583</v>
      </c>
      <c r="H96">
        <v>128746273</v>
      </c>
      <c r="I96">
        <v>131280739</v>
      </c>
      <c r="J96">
        <v>133776064</v>
      </c>
      <c r="K96">
        <v>136228456</v>
      </c>
      <c r="L96">
        <v>138600174</v>
      </c>
      <c r="M96">
        <v>140843786</v>
      </c>
      <c r="N96">
        <v>142929979</v>
      </c>
      <c r="O96">
        <v>144839238</v>
      </c>
      <c r="P96">
        <v>146592687</v>
      </c>
      <c r="Q96">
        <v>148252473</v>
      </c>
      <c r="R96">
        <v>149905836</v>
      </c>
      <c r="S96">
        <v>151616777</v>
      </c>
      <c r="T96">
        <v>153405612</v>
      </c>
      <c r="U96">
        <v>155257387</v>
      </c>
      <c r="V96">
        <v>157157394</v>
      </c>
      <c r="W96">
        <v>159077513</v>
      </c>
      <c r="X96" t="s">
        <v>85</v>
      </c>
    </row>
    <row r="97" spans="1:24" x14ac:dyDescent="0.2">
      <c r="A97" t="s">
        <v>19</v>
      </c>
      <c r="B97" t="s">
        <v>119</v>
      </c>
      <c r="C97" t="s">
        <v>132</v>
      </c>
      <c r="D97" t="s">
        <v>114</v>
      </c>
      <c r="E97">
        <v>2.1380904731543602</v>
      </c>
      <c r="F97">
        <v>2.1156906074860302</v>
      </c>
      <c r="G97">
        <v>2.0785866083420501</v>
      </c>
      <c r="H97">
        <v>2.0216692682448199</v>
      </c>
      <c r="I97">
        <v>1.9494484403469401</v>
      </c>
      <c r="J97">
        <v>1.8829161863750701</v>
      </c>
      <c r="K97">
        <v>1.81660621207158</v>
      </c>
      <c r="L97">
        <v>1.7260042226293499</v>
      </c>
      <c r="M97">
        <v>1.6058033327015</v>
      </c>
      <c r="N97">
        <v>1.4703477502659601</v>
      </c>
      <c r="O97">
        <v>1.32695709100262</v>
      </c>
      <c r="P97">
        <v>1.20334802641309</v>
      </c>
      <c r="Q97">
        <v>1.12588148502208</v>
      </c>
      <c r="R97">
        <v>1.1090617952122299</v>
      </c>
      <c r="S97">
        <v>1.1348796339684</v>
      </c>
      <c r="T97">
        <v>1.17293390457173</v>
      </c>
      <c r="U97">
        <v>1.19988286442375</v>
      </c>
      <c r="V97">
        <v>1.21635117232582</v>
      </c>
      <c r="W97">
        <v>1.2143773848491499</v>
      </c>
      <c r="X97" t="s">
        <v>85</v>
      </c>
    </row>
    <row r="98" spans="1:24" x14ac:dyDescent="0.2">
      <c r="A98" t="s">
        <v>19</v>
      </c>
      <c r="B98" t="s">
        <v>119</v>
      </c>
      <c r="C98" t="s">
        <v>146</v>
      </c>
      <c r="D98" t="s">
        <v>10</v>
      </c>
      <c r="E98">
        <v>929.45474379657367</v>
      </c>
      <c r="F98">
        <v>949.32862410693713</v>
      </c>
      <c r="G98">
        <v>969.2677498655604</v>
      </c>
      <c r="H98">
        <v>989.0625566566797</v>
      </c>
      <c r="I98">
        <v>1008.5329876315587</v>
      </c>
      <c r="J98">
        <v>1027.7027272028886</v>
      </c>
      <c r="K98">
        <v>1046.5426442344626</v>
      </c>
      <c r="L98">
        <v>1064.7628024890528</v>
      </c>
      <c r="M98">
        <v>1081.9988169317046</v>
      </c>
      <c r="N98">
        <v>1098.0254974264424</v>
      </c>
      <c r="O98">
        <v>1112.6929246370132</v>
      </c>
      <c r="P98">
        <v>1126.1633786586772</v>
      </c>
      <c r="Q98">
        <v>1138.9142890066835</v>
      </c>
      <c r="R98">
        <v>1151.6158561880618</v>
      </c>
      <c r="S98">
        <v>1164.7597526311747</v>
      </c>
      <c r="T98">
        <v>1178.5020511638627</v>
      </c>
      <c r="U98">
        <v>1192.7278712452946</v>
      </c>
      <c r="V98">
        <v>1207.3242221710072</v>
      </c>
      <c r="W98">
        <v>1222.0750787431821</v>
      </c>
      <c r="X98" t="s">
        <v>85</v>
      </c>
    </row>
    <row r="99" spans="1:24" x14ac:dyDescent="0.2">
      <c r="A99" t="s">
        <v>19</v>
      </c>
      <c r="B99" t="s">
        <v>119</v>
      </c>
      <c r="C99" t="s">
        <v>92</v>
      </c>
      <c r="D99" t="s">
        <v>65</v>
      </c>
      <c r="E99" t="s">
        <v>85</v>
      </c>
      <c r="F99" t="s">
        <v>85</v>
      </c>
      <c r="G99" t="s">
        <v>85</v>
      </c>
      <c r="H99" t="s">
        <v>85</v>
      </c>
      <c r="I99">
        <v>48.9</v>
      </c>
      <c r="J99" t="s">
        <v>85</v>
      </c>
      <c r="K99" t="s">
        <v>85</v>
      </c>
      <c r="L99" t="s">
        <v>85</v>
      </c>
      <c r="M99" t="s">
        <v>85</v>
      </c>
      <c r="N99">
        <v>40</v>
      </c>
      <c r="O99" t="s">
        <v>85</v>
      </c>
      <c r="P99" t="s">
        <v>85</v>
      </c>
      <c r="Q99" t="s">
        <v>85</v>
      </c>
      <c r="R99" t="s">
        <v>85</v>
      </c>
      <c r="S99">
        <v>31.5</v>
      </c>
      <c r="T99" t="s">
        <v>85</v>
      </c>
      <c r="U99" t="s">
        <v>85</v>
      </c>
      <c r="V99" t="s">
        <v>85</v>
      </c>
      <c r="W99" t="s">
        <v>85</v>
      </c>
      <c r="X99" t="s">
        <v>85</v>
      </c>
    </row>
    <row r="100" spans="1:24" x14ac:dyDescent="0.2">
      <c r="A100" t="s">
        <v>19</v>
      </c>
      <c r="B100" t="s">
        <v>119</v>
      </c>
      <c r="C100" t="s">
        <v>121</v>
      </c>
      <c r="D100" t="s">
        <v>150</v>
      </c>
      <c r="E100" t="s">
        <v>85</v>
      </c>
      <c r="F100" t="s">
        <v>85</v>
      </c>
      <c r="G100" t="s">
        <v>85</v>
      </c>
      <c r="H100" t="s">
        <v>85</v>
      </c>
      <c r="I100">
        <v>59.97</v>
      </c>
      <c r="J100" t="s">
        <v>85</v>
      </c>
      <c r="K100" t="s">
        <v>85</v>
      </c>
      <c r="L100" t="s">
        <v>85</v>
      </c>
      <c r="M100" t="s">
        <v>85</v>
      </c>
      <c r="N100">
        <v>51.58</v>
      </c>
      <c r="O100" t="s">
        <v>85</v>
      </c>
      <c r="P100" t="s">
        <v>85</v>
      </c>
      <c r="Q100" t="s">
        <v>85</v>
      </c>
      <c r="R100" t="s">
        <v>85</v>
      </c>
      <c r="S100">
        <v>43.65</v>
      </c>
      <c r="T100" t="s">
        <v>85</v>
      </c>
      <c r="U100" t="s">
        <v>85</v>
      </c>
      <c r="V100" t="s">
        <v>85</v>
      </c>
      <c r="W100" t="s">
        <v>85</v>
      </c>
      <c r="X100" t="s">
        <v>85</v>
      </c>
    </row>
    <row r="101" spans="1:24" x14ac:dyDescent="0.2">
      <c r="A101" t="s">
        <v>19</v>
      </c>
      <c r="B101" t="s">
        <v>119</v>
      </c>
      <c r="C101" t="s">
        <v>138</v>
      </c>
      <c r="D101" t="s">
        <v>158</v>
      </c>
      <c r="E101" t="s">
        <v>85</v>
      </c>
      <c r="F101" t="s">
        <v>85</v>
      </c>
      <c r="G101" t="s">
        <v>85</v>
      </c>
      <c r="H101" t="s">
        <v>85</v>
      </c>
      <c r="I101">
        <v>8.7200000000000006</v>
      </c>
      <c r="J101" t="s">
        <v>85</v>
      </c>
      <c r="K101" t="s">
        <v>85</v>
      </c>
      <c r="L101" t="s">
        <v>85</v>
      </c>
      <c r="M101" t="s">
        <v>85</v>
      </c>
      <c r="N101">
        <v>8.85</v>
      </c>
      <c r="O101" t="s">
        <v>85</v>
      </c>
      <c r="P101" t="s">
        <v>85</v>
      </c>
      <c r="Q101" t="s">
        <v>85</v>
      </c>
      <c r="R101" t="s">
        <v>85</v>
      </c>
      <c r="S101">
        <v>8.89</v>
      </c>
      <c r="T101" t="s">
        <v>85</v>
      </c>
      <c r="U101" t="s">
        <v>85</v>
      </c>
      <c r="V101" t="s">
        <v>85</v>
      </c>
      <c r="W101" t="s">
        <v>85</v>
      </c>
      <c r="X101" t="s">
        <v>85</v>
      </c>
    </row>
    <row r="102" spans="1:24" x14ac:dyDescent="0.2">
      <c r="A102" t="s">
        <v>19</v>
      </c>
      <c r="B102" t="s">
        <v>119</v>
      </c>
      <c r="C102" t="s">
        <v>185</v>
      </c>
      <c r="D102" t="s">
        <v>64</v>
      </c>
      <c r="E102">
        <v>132.16970923286021</v>
      </c>
      <c r="F102">
        <v>135.18219476188486</v>
      </c>
      <c r="G102">
        <v>138.02372636834349</v>
      </c>
      <c r="H102">
        <v>137.05373824685392</v>
      </c>
      <c r="I102">
        <v>139.0074975126397</v>
      </c>
      <c r="J102">
        <v>149.15296805264057</v>
      </c>
      <c r="K102">
        <v>149.90037030148827</v>
      </c>
      <c r="L102">
        <v>155.20438668424759</v>
      </c>
      <c r="M102">
        <v>155.74790072740589</v>
      </c>
      <c r="N102">
        <v>159.20838412772733</v>
      </c>
      <c r="O102">
        <v>167.75487316496378</v>
      </c>
      <c r="P102">
        <v>173.49011414191489</v>
      </c>
      <c r="Q102">
        <v>180.0111422087374</v>
      </c>
      <c r="R102">
        <v>187.80687764551075</v>
      </c>
      <c r="S102">
        <v>201.72381714722772</v>
      </c>
      <c r="T102">
        <v>206.59256585736901</v>
      </c>
      <c r="U102">
        <v>213.65789828731303</v>
      </c>
      <c r="V102" t="s">
        <v>85</v>
      </c>
      <c r="W102" t="s">
        <v>85</v>
      </c>
      <c r="X102" t="s">
        <v>85</v>
      </c>
    </row>
    <row r="103" spans="1:24" x14ac:dyDescent="0.2">
      <c r="A103" t="s">
        <v>19</v>
      </c>
      <c r="B103" t="s">
        <v>119</v>
      </c>
      <c r="C103" t="s">
        <v>39</v>
      </c>
      <c r="D103" t="s">
        <v>24</v>
      </c>
      <c r="E103">
        <v>79.677900269784075</v>
      </c>
      <c r="F103">
        <v>81.432917010680882</v>
      </c>
      <c r="G103">
        <v>86.359958881690204</v>
      </c>
      <c r="H103">
        <v>94.480404881312566</v>
      </c>
      <c r="I103">
        <v>101.72093866717188</v>
      </c>
      <c r="J103">
        <v>111.97070351838128</v>
      </c>
      <c r="K103">
        <v>119.60056274879898</v>
      </c>
      <c r="L103">
        <v>125.83678286002728</v>
      </c>
      <c r="M103">
        <v>160.78806629069175</v>
      </c>
      <c r="N103">
        <v>171.28666897796157</v>
      </c>
      <c r="O103">
        <v>191.64696240669258</v>
      </c>
      <c r="P103">
        <v>200.61710172486298</v>
      </c>
      <c r="Q103">
        <v>202.53287781580548</v>
      </c>
      <c r="R103">
        <v>220.21157335061991</v>
      </c>
      <c r="S103">
        <v>247.32091488793486</v>
      </c>
      <c r="T103">
        <v>258.37385923013039</v>
      </c>
      <c r="U103">
        <v>278.59543971328077</v>
      </c>
      <c r="V103" t="s">
        <v>85</v>
      </c>
      <c r="W103" t="s">
        <v>85</v>
      </c>
      <c r="X103" t="s">
        <v>85</v>
      </c>
    </row>
    <row r="104" spans="1:24" x14ac:dyDescent="0.2">
      <c r="A104" t="s">
        <v>19</v>
      </c>
      <c r="B104" t="s">
        <v>119</v>
      </c>
      <c r="C104" t="s">
        <v>28</v>
      </c>
      <c r="D104" t="s">
        <v>127</v>
      </c>
      <c r="E104">
        <v>46438482370.39418</v>
      </c>
      <c r="F104">
        <v>48244308274.808563</v>
      </c>
      <c r="G104">
        <v>49984559471.365639</v>
      </c>
      <c r="H104">
        <v>51270569883.527458</v>
      </c>
      <c r="I104">
        <v>53369787318.624527</v>
      </c>
      <c r="J104">
        <v>53991289844.329132</v>
      </c>
      <c r="K104">
        <v>54724081490.510185</v>
      </c>
      <c r="L104">
        <v>60158929188.255615</v>
      </c>
      <c r="M104">
        <v>65108544250.042473</v>
      </c>
      <c r="N104">
        <v>69442943089.430893</v>
      </c>
      <c r="O104">
        <v>71819083683.740326</v>
      </c>
      <c r="P104">
        <v>79611888213.14798</v>
      </c>
      <c r="Q104">
        <v>91631278239.323715</v>
      </c>
      <c r="R104">
        <v>102477791472.39047</v>
      </c>
      <c r="S104">
        <v>115279077465.22643</v>
      </c>
      <c r="T104">
        <v>128637938711.3856</v>
      </c>
      <c r="U104">
        <v>133355749482.47754</v>
      </c>
      <c r="V104">
        <v>149990451022.28983</v>
      </c>
      <c r="W104">
        <v>172886567164.17911</v>
      </c>
      <c r="X104" t="s">
        <v>85</v>
      </c>
    </row>
    <row r="105" spans="1:24" x14ac:dyDescent="0.2">
      <c r="A105" t="s">
        <v>19</v>
      </c>
      <c r="B105" t="s">
        <v>119</v>
      </c>
      <c r="C105" t="s">
        <v>101</v>
      </c>
      <c r="D105" t="s">
        <v>26</v>
      </c>
      <c r="E105">
        <v>4.5229192176234392</v>
      </c>
      <c r="F105">
        <v>4.4898964973563125</v>
      </c>
      <c r="G105">
        <v>5.1770268734525615</v>
      </c>
      <c r="H105">
        <v>4.6701563682786542</v>
      </c>
      <c r="I105">
        <v>5.2932947184604018</v>
      </c>
      <c r="J105">
        <v>5.0772877759731188</v>
      </c>
      <c r="K105">
        <v>3.8331239400560833</v>
      </c>
      <c r="L105">
        <v>4.7395673991644571</v>
      </c>
      <c r="M105">
        <v>5.2395329104526951</v>
      </c>
      <c r="N105">
        <v>6.535944940523521</v>
      </c>
      <c r="O105">
        <v>6.6718682650966201</v>
      </c>
      <c r="P105">
        <v>7.0586362060701191</v>
      </c>
      <c r="Q105">
        <v>6.0137897592330631</v>
      </c>
      <c r="R105">
        <v>5.0451247941773829</v>
      </c>
      <c r="S105">
        <v>5.5718022739686575</v>
      </c>
      <c r="T105">
        <v>6.4643838804751681</v>
      </c>
      <c r="U105">
        <v>6.5214350783733295</v>
      </c>
      <c r="V105">
        <v>6.013596067470246</v>
      </c>
      <c r="W105">
        <v>6.0610930537539076</v>
      </c>
      <c r="X105" t="s">
        <v>85</v>
      </c>
    </row>
    <row r="106" spans="1:24" x14ac:dyDescent="0.2">
      <c r="A106" t="s">
        <v>19</v>
      </c>
      <c r="B106" t="s">
        <v>119</v>
      </c>
      <c r="C106" t="s">
        <v>144</v>
      </c>
      <c r="D106" t="s">
        <v>61</v>
      </c>
      <c r="E106" t="s">
        <v>85</v>
      </c>
      <c r="F106" t="s">
        <v>85</v>
      </c>
      <c r="G106" t="s">
        <v>85</v>
      </c>
      <c r="H106" t="s">
        <v>85</v>
      </c>
      <c r="I106" t="s">
        <v>85</v>
      </c>
      <c r="J106">
        <v>-0.57092748260605419</v>
      </c>
      <c r="K106">
        <v>-0.15186470425772655</v>
      </c>
      <c r="L106">
        <v>-0.10476079193799269</v>
      </c>
      <c r="M106">
        <v>-0.63112206295950368</v>
      </c>
      <c r="N106">
        <v>-0.97070674620633757</v>
      </c>
      <c r="O106">
        <v>-1.2407973930307967</v>
      </c>
      <c r="P106">
        <v>-1.1451289442318722</v>
      </c>
      <c r="Q106">
        <v>-0.82975773769322569</v>
      </c>
      <c r="R106">
        <v>-1.443157746487663</v>
      </c>
      <c r="S106">
        <v>-0.81367418283275783</v>
      </c>
      <c r="T106">
        <v>-0.80580248186123871</v>
      </c>
      <c r="U106" t="s">
        <v>85</v>
      </c>
      <c r="V106" t="s">
        <v>85</v>
      </c>
      <c r="W106" t="s">
        <v>85</v>
      </c>
      <c r="X106" t="s">
        <v>85</v>
      </c>
    </row>
    <row r="107" spans="1:24" x14ac:dyDescent="0.2">
      <c r="A107" t="s">
        <v>19</v>
      </c>
      <c r="B107" t="s">
        <v>119</v>
      </c>
      <c r="C107" t="s">
        <v>187</v>
      </c>
      <c r="D107" t="s">
        <v>53</v>
      </c>
      <c r="E107">
        <v>3.2679499339612699E-3</v>
      </c>
      <c r="F107">
        <v>2.0809103566628299E-2</v>
      </c>
      <c r="G107">
        <v>5.8833439270131502E-2</v>
      </c>
      <c r="H107">
        <v>0.114644642810112</v>
      </c>
      <c r="I107">
        <v>0.21075171397230599</v>
      </c>
      <c r="J107">
        <v>0.38595852313060203</v>
      </c>
      <c r="K107">
        <v>0.784635571337573</v>
      </c>
      <c r="L107">
        <v>0.98070218074972004</v>
      </c>
      <c r="M107">
        <v>1.96945467532188</v>
      </c>
      <c r="N107">
        <v>6.2877623795910997</v>
      </c>
      <c r="O107">
        <v>13.2057392217126</v>
      </c>
      <c r="P107">
        <v>23.467628229916699</v>
      </c>
      <c r="Q107">
        <v>30.168284081593399</v>
      </c>
      <c r="R107">
        <v>34.353344512588698</v>
      </c>
      <c r="S107">
        <v>44.945358815249399</v>
      </c>
      <c r="T107">
        <v>55.192567230597</v>
      </c>
      <c r="U107">
        <v>62.820239064947302</v>
      </c>
      <c r="V107">
        <v>74.429646082739197</v>
      </c>
      <c r="W107">
        <v>75.924891634776998</v>
      </c>
      <c r="X107" t="s">
        <v>85</v>
      </c>
    </row>
    <row r="108" spans="1:24" x14ac:dyDescent="0.2">
      <c r="A108" t="s">
        <v>19</v>
      </c>
      <c r="B108" t="s">
        <v>119</v>
      </c>
      <c r="C108" t="s">
        <v>199</v>
      </c>
      <c r="D108" t="s">
        <v>137</v>
      </c>
      <c r="E108" t="s">
        <v>85</v>
      </c>
      <c r="F108">
        <v>7.5104582943988005E-4</v>
      </c>
      <c r="G108">
        <v>3.6848126246986699E-3</v>
      </c>
      <c r="H108">
        <v>3.61704074704913E-2</v>
      </c>
      <c r="I108">
        <v>7.1039423050768297E-2</v>
      </c>
      <c r="J108">
        <v>0.12980797394751201</v>
      </c>
      <c r="K108">
        <v>0.13992028850905</v>
      </c>
      <c r="L108">
        <v>0.163877665498048</v>
      </c>
      <c r="M108">
        <v>0.199036333744363</v>
      </c>
      <c r="N108">
        <v>0.24163732563671</v>
      </c>
      <c r="O108">
        <v>1</v>
      </c>
      <c r="P108">
        <v>1.8</v>
      </c>
      <c r="Q108">
        <v>2.5</v>
      </c>
      <c r="R108">
        <v>3.1</v>
      </c>
      <c r="S108">
        <v>3.7</v>
      </c>
      <c r="T108">
        <v>4.5</v>
      </c>
      <c r="U108">
        <v>5</v>
      </c>
      <c r="V108">
        <v>6.63</v>
      </c>
      <c r="W108">
        <v>9.6</v>
      </c>
      <c r="X108" t="s">
        <v>85</v>
      </c>
    </row>
    <row r="109" spans="1:24" x14ac:dyDescent="0.2">
      <c r="A109" t="s">
        <v>19</v>
      </c>
      <c r="B109" t="s">
        <v>119</v>
      </c>
      <c r="C109" t="s">
        <v>69</v>
      </c>
      <c r="D109" t="s">
        <v>192</v>
      </c>
      <c r="E109" t="s">
        <v>85</v>
      </c>
      <c r="F109" t="s">
        <v>85</v>
      </c>
      <c r="G109" t="s">
        <v>85</v>
      </c>
      <c r="H109" t="s">
        <v>85</v>
      </c>
      <c r="I109">
        <v>32</v>
      </c>
      <c r="J109" t="s">
        <v>85</v>
      </c>
      <c r="K109" t="s">
        <v>85</v>
      </c>
      <c r="L109" t="s">
        <v>85</v>
      </c>
      <c r="M109" t="s">
        <v>85</v>
      </c>
      <c r="N109" t="s">
        <v>85</v>
      </c>
      <c r="O109" t="s">
        <v>85</v>
      </c>
      <c r="P109" t="s">
        <v>85</v>
      </c>
      <c r="Q109" t="s">
        <v>85</v>
      </c>
      <c r="R109" t="s">
        <v>85</v>
      </c>
      <c r="S109">
        <v>55.2</v>
      </c>
      <c r="T109" t="s">
        <v>85</v>
      </c>
      <c r="U109">
        <v>59.6</v>
      </c>
      <c r="V109" t="s">
        <v>85</v>
      </c>
      <c r="W109" t="s">
        <v>85</v>
      </c>
      <c r="X109" t="s">
        <v>85</v>
      </c>
    </row>
    <row r="110" spans="1:24" x14ac:dyDescent="0.2">
      <c r="A110" t="s">
        <v>19</v>
      </c>
      <c r="B110" t="s">
        <v>119</v>
      </c>
      <c r="C110" t="s">
        <v>84</v>
      </c>
      <c r="D110" t="s">
        <v>106</v>
      </c>
      <c r="E110" t="s">
        <v>85</v>
      </c>
      <c r="F110" t="s">
        <v>85</v>
      </c>
      <c r="G110" t="s">
        <v>85</v>
      </c>
      <c r="H110" t="s">
        <v>85</v>
      </c>
      <c r="I110">
        <v>20.5</v>
      </c>
      <c r="J110" t="s">
        <v>85</v>
      </c>
      <c r="K110" t="s">
        <v>85</v>
      </c>
      <c r="L110" t="s">
        <v>85</v>
      </c>
      <c r="M110" t="s">
        <v>85</v>
      </c>
      <c r="N110" t="s">
        <v>85</v>
      </c>
      <c r="O110" t="s">
        <v>85</v>
      </c>
      <c r="P110" t="s">
        <v>85</v>
      </c>
      <c r="Q110" t="s">
        <v>85</v>
      </c>
      <c r="R110" t="s">
        <v>85</v>
      </c>
      <c r="S110">
        <v>42.5</v>
      </c>
      <c r="T110" t="s">
        <v>85</v>
      </c>
      <c r="U110">
        <v>49.3</v>
      </c>
      <c r="V110" t="s">
        <v>85</v>
      </c>
      <c r="W110" t="s">
        <v>85</v>
      </c>
      <c r="X110" t="s">
        <v>85</v>
      </c>
    </row>
    <row r="111" spans="1:24" x14ac:dyDescent="0.2">
      <c r="A111" t="s">
        <v>19</v>
      </c>
      <c r="B111" t="s">
        <v>119</v>
      </c>
      <c r="C111" t="s">
        <v>131</v>
      </c>
      <c r="D111" t="s">
        <v>78</v>
      </c>
      <c r="E111" t="s">
        <v>85</v>
      </c>
      <c r="F111" t="s">
        <v>85</v>
      </c>
      <c r="G111" t="s">
        <v>85</v>
      </c>
      <c r="H111" t="s">
        <v>85</v>
      </c>
      <c r="I111">
        <v>69.249470114455306</v>
      </c>
      <c r="J111" t="s">
        <v>85</v>
      </c>
      <c r="K111" t="s">
        <v>85</v>
      </c>
      <c r="L111" t="s">
        <v>85</v>
      </c>
      <c r="M111" t="s">
        <v>85</v>
      </c>
      <c r="N111" t="s">
        <v>85</v>
      </c>
      <c r="O111" t="s">
        <v>85</v>
      </c>
      <c r="P111" t="s">
        <v>85</v>
      </c>
      <c r="Q111" t="s">
        <v>85</v>
      </c>
      <c r="R111" t="s">
        <v>85</v>
      </c>
      <c r="S111">
        <v>88.029504552950399</v>
      </c>
      <c r="T111" t="s">
        <v>85</v>
      </c>
      <c r="U111">
        <v>90.2</v>
      </c>
      <c r="V111" t="s">
        <v>85</v>
      </c>
      <c r="W111" t="s">
        <v>85</v>
      </c>
      <c r="X111" t="s">
        <v>85</v>
      </c>
    </row>
    <row r="112" spans="1:24" x14ac:dyDescent="0.2">
      <c r="A112" t="s">
        <v>19</v>
      </c>
      <c r="B112" t="s">
        <v>119</v>
      </c>
      <c r="C112" t="s">
        <v>169</v>
      </c>
      <c r="D112" t="s">
        <v>162</v>
      </c>
      <c r="E112">
        <v>43014170667.341202</v>
      </c>
      <c r="F112">
        <v>44967500564.208504</v>
      </c>
      <c r="G112">
        <v>46665908456.183601</v>
      </c>
      <c r="H112">
        <v>48006283231.459396</v>
      </c>
      <c r="I112">
        <v>49637025362.773903</v>
      </c>
      <c r="J112">
        <v>50075148909.520599</v>
      </c>
      <c r="K112">
        <v>51432448501.574203</v>
      </c>
      <c r="L112">
        <v>56256389071.527802</v>
      </c>
      <c r="M112">
        <v>61084187225.3228</v>
      </c>
      <c r="N112">
        <v>64531400966.7817</v>
      </c>
      <c r="O112">
        <v>67188996863.5215</v>
      </c>
      <c r="P112">
        <v>74712307491.428207</v>
      </c>
      <c r="Q112">
        <v>86312271324.4991</v>
      </c>
      <c r="R112">
        <v>99478145058.784897</v>
      </c>
      <c r="S112">
        <v>111491400993.276</v>
      </c>
      <c r="T112">
        <v>124401338732.258</v>
      </c>
      <c r="U112">
        <v>130553286312.43401</v>
      </c>
      <c r="V112">
        <v>146320520626.716</v>
      </c>
      <c r="W112" t="s">
        <v>85</v>
      </c>
      <c r="X112" t="s">
        <v>85</v>
      </c>
    </row>
    <row r="113" spans="1:24" x14ac:dyDescent="0.2">
      <c r="A113" t="s">
        <v>19</v>
      </c>
      <c r="B113" t="s">
        <v>119</v>
      </c>
      <c r="C113" t="s">
        <v>1</v>
      </c>
      <c r="D113" t="s">
        <v>12</v>
      </c>
      <c r="E113">
        <v>355.52684653733235</v>
      </c>
      <c r="F113">
        <v>363.89096110731759</v>
      </c>
      <c r="G113">
        <v>369.86655061056672</v>
      </c>
      <c r="H113">
        <v>372.87512960829082</v>
      </c>
      <c r="I113">
        <v>378.09830856279615</v>
      </c>
      <c r="J113">
        <v>374.32069244854296</v>
      </c>
      <c r="K113">
        <v>377.54555848136607</v>
      </c>
      <c r="L113">
        <v>405.88974348277372</v>
      </c>
      <c r="M113">
        <v>433.70168439893257</v>
      </c>
      <c r="N113">
        <v>451.48961343359395</v>
      </c>
      <c r="O113">
        <v>463.88670495160642</v>
      </c>
      <c r="P113">
        <v>509.65917209381809</v>
      </c>
      <c r="Q113">
        <v>582.19785193397149</v>
      </c>
      <c r="R113">
        <v>663.60421790906719</v>
      </c>
      <c r="S113">
        <v>735.35002655593973</v>
      </c>
      <c r="T113">
        <v>810.93082000323432</v>
      </c>
      <c r="U113">
        <v>840.88292889042373</v>
      </c>
      <c r="V113">
        <v>931.04445742283053</v>
      </c>
      <c r="W113" t="s">
        <v>85</v>
      </c>
      <c r="X113" t="s">
        <v>85</v>
      </c>
    </row>
    <row r="114" spans="1:24" x14ac:dyDescent="0.2">
      <c r="A114" t="s">
        <v>19</v>
      </c>
      <c r="B114" t="s">
        <v>119</v>
      </c>
      <c r="C114" t="s">
        <v>108</v>
      </c>
      <c r="D114" t="s">
        <v>6</v>
      </c>
      <c r="E114">
        <v>4.6494297493612606</v>
      </c>
      <c r="F114">
        <v>5.9381965643558772</v>
      </c>
      <c r="G114">
        <v>5.8546826919176738</v>
      </c>
      <c r="H114">
        <v>4.4117435993857015</v>
      </c>
      <c r="I114">
        <v>4.7286777676373077</v>
      </c>
      <c r="J114">
        <v>4.1669358197599138</v>
      </c>
      <c r="K114">
        <v>5.8807168755234756</v>
      </c>
      <c r="L114">
        <v>4.2664452309185918</v>
      </c>
      <c r="M114">
        <v>7.9137927468364069</v>
      </c>
      <c r="N114">
        <v>5.41444898389733</v>
      </c>
      <c r="O114">
        <v>7.2643823028043926</v>
      </c>
      <c r="P114">
        <v>7.7622083977276048</v>
      </c>
      <c r="Q114">
        <v>3.1574974591042917</v>
      </c>
      <c r="R114">
        <v>8.5748374097819777</v>
      </c>
      <c r="S114">
        <v>5.4253296318496353</v>
      </c>
      <c r="T114">
        <v>5.3619612284069547</v>
      </c>
      <c r="U114">
        <v>7.406256721547706</v>
      </c>
      <c r="V114">
        <v>5.7754042249521973</v>
      </c>
      <c r="W114" t="s">
        <v>85</v>
      </c>
      <c r="X114" t="s">
        <v>85</v>
      </c>
    </row>
    <row r="115" spans="1:24" x14ac:dyDescent="0.2">
      <c r="A115" t="s">
        <v>19</v>
      </c>
      <c r="B115" t="s">
        <v>119</v>
      </c>
      <c r="C115" t="s">
        <v>23</v>
      </c>
      <c r="D115" t="s">
        <v>120</v>
      </c>
      <c r="E115">
        <v>40227685467.303749</v>
      </c>
      <c r="F115">
        <v>42616484503.643066</v>
      </c>
      <c r="G115">
        <v>45111544445.781631</v>
      </c>
      <c r="H115">
        <v>47101750120.452438</v>
      </c>
      <c r="I115">
        <v>49329040106.566345</v>
      </c>
      <c r="J115">
        <v>51384549548.310593</v>
      </c>
      <c r="K115">
        <v>54406329425.009811</v>
      </c>
      <c r="L115">
        <v>56727545672.081001</v>
      </c>
      <c r="M115">
        <v>61216846066.936462</v>
      </c>
      <c r="N115">
        <v>64531400966.7817</v>
      </c>
      <c r="O115">
        <v>69219208638.364334</v>
      </c>
      <c r="P115">
        <v>74592147864.13205</v>
      </c>
      <c r="Q115">
        <v>76947393037.633347</v>
      </c>
      <c r="R115">
        <v>83545506881.6763</v>
      </c>
      <c r="S115">
        <v>88078126022.606857</v>
      </c>
      <c r="T115">
        <v>92800840990.646454</v>
      </c>
      <c r="U115">
        <v>99673909514.169006</v>
      </c>
      <c r="V115">
        <v>105430480695.42535</v>
      </c>
      <c r="W115" t="s">
        <v>85</v>
      </c>
      <c r="X115" t="s">
        <v>85</v>
      </c>
    </row>
    <row r="116" spans="1:24" x14ac:dyDescent="0.2">
      <c r="A116" t="s">
        <v>19</v>
      </c>
      <c r="B116" t="s">
        <v>119</v>
      </c>
      <c r="C116" t="s">
        <v>73</v>
      </c>
      <c r="D116" t="s">
        <v>207</v>
      </c>
      <c r="E116">
        <v>2.4356805744854029</v>
      </c>
      <c r="F116">
        <v>3.7204155079841854</v>
      </c>
      <c r="G116">
        <v>3.6771111894859985</v>
      </c>
      <c r="H116">
        <v>2.322077705794328</v>
      </c>
      <c r="I116">
        <v>2.7068177823196464</v>
      </c>
      <c r="J116">
        <v>2.2239099050159723</v>
      </c>
      <c r="K116">
        <v>3.9746465092866288</v>
      </c>
      <c r="L116">
        <v>2.4822439719058593</v>
      </c>
      <c r="M116">
        <v>6.1947486395421407</v>
      </c>
      <c r="N116">
        <v>3.8758292547986315</v>
      </c>
      <c r="O116">
        <v>5.8504319802331821</v>
      </c>
      <c r="P116">
        <v>6.4732250219553578</v>
      </c>
      <c r="Q116">
        <v>2.0025799955847532</v>
      </c>
      <c r="R116">
        <v>7.3773282020394078</v>
      </c>
      <c r="S116">
        <v>4.2356425637381108</v>
      </c>
      <c r="T116">
        <v>4.133354520628771</v>
      </c>
      <c r="U116">
        <v>6.1252083612494346</v>
      </c>
      <c r="V116">
        <v>4.4965970155679429</v>
      </c>
      <c r="W116" t="s">
        <v>85</v>
      </c>
      <c r="X116" t="s">
        <v>85</v>
      </c>
    </row>
    <row r="117" spans="1:24" x14ac:dyDescent="0.2">
      <c r="A117" t="s">
        <v>19</v>
      </c>
      <c r="B117" t="s">
        <v>119</v>
      </c>
      <c r="C117" t="s">
        <v>60</v>
      </c>
      <c r="D117" t="s">
        <v>184</v>
      </c>
      <c r="E117">
        <v>332.49559240125211</v>
      </c>
      <c r="F117">
        <v>344.86580998431219</v>
      </c>
      <c r="G117">
        <v>357.54690927195685</v>
      </c>
      <c r="H117">
        <v>365.84942633991773</v>
      </c>
      <c r="I117">
        <v>375.75230366860097</v>
      </c>
      <c r="J117">
        <v>384.10869636821275</v>
      </c>
      <c r="K117">
        <v>399.37565926027827</v>
      </c>
      <c r="L117">
        <v>409.28913748752581</v>
      </c>
      <c r="M117">
        <v>434.64357076382811</v>
      </c>
      <c r="N117">
        <v>451.48961343359395</v>
      </c>
      <c r="O117">
        <v>477.90370616534403</v>
      </c>
      <c r="P117">
        <v>508.83948845369105</v>
      </c>
      <c r="Q117">
        <v>519.0294062591006</v>
      </c>
      <c r="R117">
        <v>557.3199090239309</v>
      </c>
      <c r="S117">
        <v>580.92598830673501</v>
      </c>
      <c r="T117">
        <v>604.93771890591881</v>
      </c>
      <c r="U117">
        <v>641.99141464469585</v>
      </c>
      <c r="V117">
        <v>670.85918143581171</v>
      </c>
      <c r="W117" t="s">
        <v>85</v>
      </c>
      <c r="X117" t="s">
        <v>85</v>
      </c>
    </row>
    <row r="118" spans="1:24" x14ac:dyDescent="0.2">
      <c r="A118" t="s">
        <v>19</v>
      </c>
      <c r="B118" t="s">
        <v>119</v>
      </c>
      <c r="C118" t="s">
        <v>47</v>
      </c>
      <c r="D118" t="s">
        <v>204</v>
      </c>
      <c r="E118" t="s">
        <v>85</v>
      </c>
      <c r="F118" t="s">
        <v>85</v>
      </c>
      <c r="G118" t="s">
        <v>85</v>
      </c>
      <c r="H118" t="s">
        <v>85</v>
      </c>
      <c r="I118" t="s">
        <v>85</v>
      </c>
      <c r="J118">
        <v>47.485500335693402</v>
      </c>
      <c r="K118" t="s">
        <v>85</v>
      </c>
      <c r="L118" t="s">
        <v>85</v>
      </c>
      <c r="M118" t="s">
        <v>85</v>
      </c>
      <c r="N118" t="s">
        <v>85</v>
      </c>
      <c r="O118" t="s">
        <v>85</v>
      </c>
      <c r="P118" t="s">
        <v>85</v>
      </c>
      <c r="Q118" t="s">
        <v>85</v>
      </c>
      <c r="R118" t="s">
        <v>85</v>
      </c>
      <c r="S118" t="s">
        <v>85</v>
      </c>
      <c r="T118" t="s">
        <v>85</v>
      </c>
      <c r="U118" t="s">
        <v>85</v>
      </c>
      <c r="V118">
        <v>59.7215385437012</v>
      </c>
      <c r="W118" t="s">
        <v>85</v>
      </c>
      <c r="X118" t="s">
        <v>85</v>
      </c>
    </row>
    <row r="119" spans="1:24" x14ac:dyDescent="0.2">
      <c r="A119" t="s">
        <v>19</v>
      </c>
      <c r="B119" t="s">
        <v>119</v>
      </c>
      <c r="C119" t="s">
        <v>174</v>
      </c>
      <c r="D119" t="s">
        <v>200</v>
      </c>
      <c r="E119" t="s">
        <v>85</v>
      </c>
      <c r="F119" t="s">
        <v>85</v>
      </c>
      <c r="G119" t="s">
        <v>85</v>
      </c>
      <c r="H119" t="s">
        <v>85</v>
      </c>
      <c r="I119" t="s">
        <v>85</v>
      </c>
      <c r="J119">
        <v>40.823348999023402</v>
      </c>
      <c r="K119" t="s">
        <v>85</v>
      </c>
      <c r="L119" t="s">
        <v>85</v>
      </c>
      <c r="M119" t="s">
        <v>85</v>
      </c>
      <c r="N119" t="s">
        <v>85</v>
      </c>
      <c r="O119" t="s">
        <v>85</v>
      </c>
      <c r="P119" t="s">
        <v>85</v>
      </c>
      <c r="Q119" t="s">
        <v>85</v>
      </c>
      <c r="R119" t="s">
        <v>85</v>
      </c>
      <c r="S119" t="s">
        <v>85</v>
      </c>
      <c r="T119" t="s">
        <v>85</v>
      </c>
      <c r="U119" t="s">
        <v>85</v>
      </c>
      <c r="V119">
        <v>56.225711822509801</v>
      </c>
      <c r="W119" t="s">
        <v>85</v>
      </c>
      <c r="X119" t="s">
        <v>85</v>
      </c>
    </row>
    <row r="120" spans="1:24" x14ac:dyDescent="0.2">
      <c r="A120" t="s">
        <v>19</v>
      </c>
      <c r="B120" t="s">
        <v>119</v>
      </c>
      <c r="C120" t="s">
        <v>90</v>
      </c>
      <c r="D120" t="s">
        <v>62</v>
      </c>
      <c r="E120" t="s">
        <v>85</v>
      </c>
      <c r="F120" t="s">
        <v>85</v>
      </c>
      <c r="G120" t="s">
        <v>85</v>
      </c>
      <c r="H120" t="s">
        <v>85</v>
      </c>
      <c r="I120" t="s">
        <v>85</v>
      </c>
      <c r="J120">
        <v>53.896091461181598</v>
      </c>
      <c r="K120" t="s">
        <v>85</v>
      </c>
      <c r="L120" t="s">
        <v>85</v>
      </c>
      <c r="M120" t="s">
        <v>85</v>
      </c>
      <c r="N120" t="s">
        <v>85</v>
      </c>
      <c r="O120" t="s">
        <v>85</v>
      </c>
      <c r="P120" t="s">
        <v>85</v>
      </c>
      <c r="Q120" t="s">
        <v>85</v>
      </c>
      <c r="R120" t="s">
        <v>85</v>
      </c>
      <c r="S120" t="s">
        <v>85</v>
      </c>
      <c r="T120" t="s">
        <v>85</v>
      </c>
      <c r="U120" t="s">
        <v>85</v>
      </c>
      <c r="V120">
        <v>63.164768218994098</v>
      </c>
      <c r="W120" t="s">
        <v>85</v>
      </c>
      <c r="X120" t="s">
        <v>85</v>
      </c>
    </row>
    <row r="121" spans="1:24" x14ac:dyDescent="0.2">
      <c r="A121" t="s">
        <v>19</v>
      </c>
      <c r="B121" t="s">
        <v>119</v>
      </c>
      <c r="C121" t="s">
        <v>210</v>
      </c>
      <c r="D121" t="s">
        <v>88</v>
      </c>
      <c r="E121" t="s">
        <v>85</v>
      </c>
      <c r="F121" t="s">
        <v>85</v>
      </c>
      <c r="G121" t="s">
        <v>85</v>
      </c>
      <c r="H121" t="s">
        <v>85</v>
      </c>
      <c r="I121" t="s">
        <v>85</v>
      </c>
      <c r="J121" t="s">
        <v>85</v>
      </c>
      <c r="K121" t="s">
        <v>85</v>
      </c>
      <c r="L121" t="s">
        <v>85</v>
      </c>
      <c r="M121" t="s">
        <v>85</v>
      </c>
      <c r="N121" t="s">
        <v>85</v>
      </c>
      <c r="O121" t="s">
        <v>85</v>
      </c>
      <c r="P121">
        <v>43710</v>
      </c>
      <c r="Q121">
        <v>50000</v>
      </c>
      <c r="R121">
        <v>316699</v>
      </c>
      <c r="S121">
        <v>414569</v>
      </c>
      <c r="T121">
        <v>468500</v>
      </c>
      <c r="U121">
        <v>600461</v>
      </c>
      <c r="V121">
        <v>1525325</v>
      </c>
      <c r="W121">
        <v>1893171</v>
      </c>
      <c r="X121" t="s">
        <v>85</v>
      </c>
    </row>
    <row r="122" spans="1:24" x14ac:dyDescent="0.2">
      <c r="A122" t="s">
        <v>19</v>
      </c>
      <c r="B122" t="s">
        <v>119</v>
      </c>
      <c r="C122" t="s">
        <v>159</v>
      </c>
      <c r="D122" t="s">
        <v>32</v>
      </c>
      <c r="E122" t="s">
        <v>85</v>
      </c>
      <c r="F122" t="s">
        <v>85</v>
      </c>
      <c r="G122" t="s">
        <v>85</v>
      </c>
      <c r="H122" t="s">
        <v>85</v>
      </c>
      <c r="I122" t="s">
        <v>85</v>
      </c>
      <c r="J122" t="s">
        <v>85</v>
      </c>
      <c r="K122" t="s">
        <v>85</v>
      </c>
      <c r="L122" t="s">
        <v>85</v>
      </c>
      <c r="M122" t="s">
        <v>85</v>
      </c>
      <c r="N122" t="s">
        <v>85</v>
      </c>
      <c r="O122" t="s">
        <v>85</v>
      </c>
      <c r="P122">
        <v>2.9844923768683699E-2</v>
      </c>
      <c r="Q122" t="s">
        <v>85</v>
      </c>
      <c r="R122" t="s">
        <v>85</v>
      </c>
      <c r="S122" t="s">
        <v>85</v>
      </c>
      <c r="T122">
        <v>0.30648472416351902</v>
      </c>
      <c r="U122">
        <v>0.38815706492259</v>
      </c>
      <c r="V122">
        <v>0.97405751789128403</v>
      </c>
      <c r="W122">
        <v>1.1943349350780199</v>
      </c>
      <c r="X122" t="s">
        <v>85</v>
      </c>
    </row>
    <row r="123" spans="1:24" x14ac:dyDescent="0.2">
      <c r="A123" t="s">
        <v>19</v>
      </c>
      <c r="B123" t="s">
        <v>119</v>
      </c>
      <c r="C123" t="s">
        <v>165</v>
      </c>
      <c r="D123" t="s">
        <v>134</v>
      </c>
      <c r="E123">
        <v>0.25823422076910302</v>
      </c>
      <c r="F123">
        <v>0.29454245643384103</v>
      </c>
      <c r="G123">
        <v>0.32366785169241502</v>
      </c>
      <c r="H123">
        <v>0.333137326900728</v>
      </c>
      <c r="I123">
        <v>0.37112168218543301</v>
      </c>
      <c r="J123">
        <v>0.419269712588489</v>
      </c>
      <c r="K123">
        <v>0.44226513151269498</v>
      </c>
      <c r="L123">
        <v>0.53313413320217495</v>
      </c>
      <c r="M123">
        <v>0.58834551922616096</v>
      </c>
      <c r="N123">
        <v>0.74754508290694199</v>
      </c>
      <c r="O123">
        <v>0.78277777349037103</v>
      </c>
      <c r="P123">
        <v>0.81042111815607998</v>
      </c>
      <c r="Q123">
        <v>0.90860059460579601</v>
      </c>
      <c r="R123">
        <v>0.82599959465723505</v>
      </c>
      <c r="S123">
        <v>0.84749576469486698</v>
      </c>
      <c r="T123">
        <v>0.63959469544220404</v>
      </c>
      <c r="U123">
        <v>0.62160167588211201</v>
      </c>
      <c r="V123">
        <v>0.691176769786502</v>
      </c>
      <c r="W123">
        <v>0.68541441224503497</v>
      </c>
      <c r="X123" t="s">
        <v>85</v>
      </c>
    </row>
    <row r="124" spans="1:24" x14ac:dyDescent="0.2">
      <c r="A124" t="s">
        <v>19</v>
      </c>
      <c r="B124" t="s">
        <v>119</v>
      </c>
      <c r="C124" t="s">
        <v>211</v>
      </c>
      <c r="D124" t="s">
        <v>67</v>
      </c>
      <c r="E124">
        <v>316081</v>
      </c>
      <c r="F124">
        <v>368017</v>
      </c>
      <c r="G124">
        <v>412607</v>
      </c>
      <c r="H124">
        <v>432968</v>
      </c>
      <c r="I124">
        <v>491303</v>
      </c>
      <c r="J124">
        <v>564880</v>
      </c>
      <c r="K124">
        <v>605931</v>
      </c>
      <c r="L124">
        <v>742048</v>
      </c>
      <c r="M124">
        <v>830950</v>
      </c>
      <c r="N124">
        <v>1070000</v>
      </c>
      <c r="O124">
        <v>1134000</v>
      </c>
      <c r="P124">
        <v>1186919</v>
      </c>
      <c r="Q124">
        <v>1344456</v>
      </c>
      <c r="R124">
        <v>1234895</v>
      </c>
      <c r="S124">
        <v>1280782</v>
      </c>
      <c r="T124">
        <v>977700</v>
      </c>
      <c r="U124">
        <v>961589</v>
      </c>
      <c r="V124">
        <v>1082348</v>
      </c>
      <c r="W124">
        <v>1086468</v>
      </c>
      <c r="X124" t="s">
        <v>85</v>
      </c>
    </row>
    <row r="125" spans="1:24" x14ac:dyDescent="0.2">
      <c r="A125" t="s">
        <v>19</v>
      </c>
      <c r="B125" t="s">
        <v>119</v>
      </c>
      <c r="C125" t="s">
        <v>99</v>
      </c>
      <c r="D125" t="s">
        <v>182</v>
      </c>
      <c r="E125" t="s">
        <v>85</v>
      </c>
      <c r="F125" t="s">
        <v>85</v>
      </c>
      <c r="G125" t="s">
        <v>85</v>
      </c>
      <c r="H125" t="s">
        <v>85</v>
      </c>
      <c r="I125">
        <v>21.01</v>
      </c>
      <c r="J125" t="s">
        <v>85</v>
      </c>
      <c r="K125" t="s">
        <v>85</v>
      </c>
      <c r="L125" t="s">
        <v>85</v>
      </c>
      <c r="M125" t="s">
        <v>85</v>
      </c>
      <c r="N125">
        <v>21.05</v>
      </c>
      <c r="O125" t="s">
        <v>85</v>
      </c>
      <c r="P125" t="s">
        <v>85</v>
      </c>
      <c r="Q125" t="s">
        <v>85</v>
      </c>
      <c r="R125" t="s">
        <v>85</v>
      </c>
      <c r="S125">
        <v>21.24</v>
      </c>
      <c r="T125" t="s">
        <v>85</v>
      </c>
      <c r="U125" t="s">
        <v>85</v>
      </c>
      <c r="V125" t="s">
        <v>85</v>
      </c>
      <c r="W125" t="s">
        <v>85</v>
      </c>
      <c r="X125" t="s">
        <v>85</v>
      </c>
    </row>
    <row r="126" spans="1:24" x14ac:dyDescent="0.2">
      <c r="A126" t="s">
        <v>19</v>
      </c>
      <c r="B126" t="s">
        <v>119</v>
      </c>
      <c r="C126" t="s">
        <v>166</v>
      </c>
      <c r="D126" t="s">
        <v>72</v>
      </c>
      <c r="E126" t="s">
        <v>85</v>
      </c>
      <c r="F126" t="s">
        <v>85</v>
      </c>
      <c r="G126" t="s">
        <v>85</v>
      </c>
      <c r="H126" t="s">
        <v>85</v>
      </c>
      <c r="I126">
        <v>27.58</v>
      </c>
      <c r="J126" t="s">
        <v>85</v>
      </c>
      <c r="K126" t="s">
        <v>85</v>
      </c>
      <c r="L126" t="s">
        <v>85</v>
      </c>
      <c r="M126" t="s">
        <v>85</v>
      </c>
      <c r="N126">
        <v>27.59</v>
      </c>
      <c r="O126" t="s">
        <v>85</v>
      </c>
      <c r="P126" t="s">
        <v>85</v>
      </c>
      <c r="Q126" t="s">
        <v>85</v>
      </c>
      <c r="R126" t="s">
        <v>85</v>
      </c>
      <c r="S126">
        <v>26.81</v>
      </c>
      <c r="T126" t="s">
        <v>85</v>
      </c>
      <c r="U126" t="s">
        <v>85</v>
      </c>
      <c r="V126" t="s">
        <v>85</v>
      </c>
      <c r="W126" t="s">
        <v>85</v>
      </c>
      <c r="X126" t="s">
        <v>85</v>
      </c>
    </row>
    <row r="127" spans="1:24" x14ac:dyDescent="0.2">
      <c r="A127" t="s">
        <v>19</v>
      </c>
      <c r="B127" t="s">
        <v>119</v>
      </c>
      <c r="C127" t="s">
        <v>201</v>
      </c>
      <c r="D127" t="s">
        <v>33</v>
      </c>
      <c r="E127" t="s">
        <v>85</v>
      </c>
      <c r="F127" t="s">
        <v>85</v>
      </c>
      <c r="G127" t="s">
        <v>85</v>
      </c>
      <c r="H127" t="s">
        <v>85</v>
      </c>
      <c r="I127">
        <v>42.37</v>
      </c>
      <c r="J127" t="s">
        <v>85</v>
      </c>
      <c r="K127" t="s">
        <v>85</v>
      </c>
      <c r="L127" t="s">
        <v>85</v>
      </c>
      <c r="M127" t="s">
        <v>85</v>
      </c>
      <c r="N127">
        <v>42.1</v>
      </c>
      <c r="O127" t="s">
        <v>85</v>
      </c>
      <c r="P127" t="s">
        <v>85</v>
      </c>
      <c r="Q127" t="s">
        <v>85</v>
      </c>
      <c r="R127" t="s">
        <v>85</v>
      </c>
      <c r="S127">
        <v>41.35</v>
      </c>
      <c r="T127" t="s">
        <v>85</v>
      </c>
      <c r="U127" t="s">
        <v>85</v>
      </c>
      <c r="V127" t="s">
        <v>85</v>
      </c>
      <c r="W127" t="s">
        <v>85</v>
      </c>
      <c r="X127" t="s">
        <v>85</v>
      </c>
    </row>
    <row r="128" spans="1:24" x14ac:dyDescent="0.2">
      <c r="A128" t="s">
        <v>19</v>
      </c>
      <c r="B128" t="s">
        <v>119</v>
      </c>
      <c r="C128" t="s">
        <v>98</v>
      </c>
      <c r="D128" t="s">
        <v>82</v>
      </c>
      <c r="E128" t="s">
        <v>85</v>
      </c>
      <c r="F128" t="s">
        <v>85</v>
      </c>
      <c r="G128" t="s">
        <v>85</v>
      </c>
      <c r="H128" t="s">
        <v>85</v>
      </c>
      <c r="I128">
        <v>3.77</v>
      </c>
      <c r="J128" t="s">
        <v>85</v>
      </c>
      <c r="K128" t="s">
        <v>85</v>
      </c>
      <c r="L128" t="s">
        <v>85</v>
      </c>
      <c r="M128" t="s">
        <v>85</v>
      </c>
      <c r="N128">
        <v>3.89</v>
      </c>
      <c r="O128" t="s">
        <v>85</v>
      </c>
      <c r="P128" t="s">
        <v>85</v>
      </c>
      <c r="Q128" t="s">
        <v>85</v>
      </c>
      <c r="R128" t="s">
        <v>85</v>
      </c>
      <c r="S128">
        <v>3.87</v>
      </c>
      <c r="T128" t="s">
        <v>85</v>
      </c>
      <c r="U128" t="s">
        <v>85</v>
      </c>
      <c r="V128" t="s">
        <v>85</v>
      </c>
      <c r="W128" t="s">
        <v>85</v>
      </c>
      <c r="X128" t="s">
        <v>85</v>
      </c>
    </row>
    <row r="129" spans="1:24" x14ac:dyDescent="0.2">
      <c r="A129" t="s">
        <v>19</v>
      </c>
      <c r="B129" t="s">
        <v>119</v>
      </c>
      <c r="C129" t="s">
        <v>196</v>
      </c>
      <c r="D129" t="s">
        <v>125</v>
      </c>
      <c r="E129" t="s">
        <v>85</v>
      </c>
      <c r="F129" t="s">
        <v>85</v>
      </c>
      <c r="G129" t="s">
        <v>85</v>
      </c>
      <c r="H129" t="s">
        <v>85</v>
      </c>
      <c r="I129">
        <v>12.2</v>
      </c>
      <c r="J129" t="s">
        <v>85</v>
      </c>
      <c r="K129" t="s">
        <v>85</v>
      </c>
      <c r="L129" t="s">
        <v>85</v>
      </c>
      <c r="M129" t="s">
        <v>85</v>
      </c>
      <c r="N129">
        <v>12.29</v>
      </c>
      <c r="O129" t="s">
        <v>85</v>
      </c>
      <c r="P129" t="s">
        <v>85</v>
      </c>
      <c r="Q129" t="s">
        <v>85</v>
      </c>
      <c r="R129" t="s">
        <v>85</v>
      </c>
      <c r="S129">
        <v>12.5</v>
      </c>
      <c r="T129" t="s">
        <v>85</v>
      </c>
      <c r="U129" t="s">
        <v>85</v>
      </c>
      <c r="V129" t="s">
        <v>85</v>
      </c>
      <c r="W129" t="s">
        <v>85</v>
      </c>
      <c r="X129" t="s">
        <v>85</v>
      </c>
    </row>
    <row r="130" spans="1:24" x14ac:dyDescent="0.2">
      <c r="A130" t="s">
        <v>19</v>
      </c>
      <c r="B130" t="s">
        <v>119</v>
      </c>
      <c r="C130" t="s">
        <v>186</v>
      </c>
      <c r="D130" t="s">
        <v>97</v>
      </c>
      <c r="E130" t="s">
        <v>85</v>
      </c>
      <c r="F130" t="s">
        <v>85</v>
      </c>
      <c r="G130" t="s">
        <v>85</v>
      </c>
      <c r="H130" t="s">
        <v>85</v>
      </c>
      <c r="I130">
        <v>15.7</v>
      </c>
      <c r="J130" t="s">
        <v>85</v>
      </c>
      <c r="K130" t="s">
        <v>85</v>
      </c>
      <c r="L130" t="s">
        <v>85</v>
      </c>
      <c r="M130" t="s">
        <v>85</v>
      </c>
      <c r="N130">
        <v>15.71</v>
      </c>
      <c r="O130" t="s">
        <v>85</v>
      </c>
      <c r="P130" t="s">
        <v>85</v>
      </c>
      <c r="Q130" t="s">
        <v>85</v>
      </c>
      <c r="R130" t="s">
        <v>85</v>
      </c>
      <c r="S130">
        <v>16.010000000000002</v>
      </c>
      <c r="T130" t="s">
        <v>85</v>
      </c>
      <c r="U130" t="s">
        <v>85</v>
      </c>
      <c r="V130" t="s">
        <v>85</v>
      </c>
      <c r="W130" t="s">
        <v>85</v>
      </c>
      <c r="X130" t="s">
        <v>85</v>
      </c>
    </row>
    <row r="131" spans="1:24" x14ac:dyDescent="0.2">
      <c r="A131" t="s">
        <v>19</v>
      </c>
      <c r="B131" t="s">
        <v>119</v>
      </c>
      <c r="C131" t="s">
        <v>81</v>
      </c>
      <c r="D131" t="s">
        <v>27</v>
      </c>
      <c r="E131">
        <v>150000000</v>
      </c>
      <c r="F131">
        <v>74000000</v>
      </c>
      <c r="G131">
        <v>1000000</v>
      </c>
      <c r="H131">
        <v>142700000</v>
      </c>
      <c r="I131">
        <v>74100000</v>
      </c>
      <c r="J131">
        <v>61300000</v>
      </c>
      <c r="K131">
        <v>60900000</v>
      </c>
      <c r="L131">
        <v>205000000</v>
      </c>
      <c r="M131">
        <v>420000000</v>
      </c>
      <c r="N131">
        <v>473000000</v>
      </c>
      <c r="O131">
        <v>1113000000</v>
      </c>
      <c r="P131">
        <v>1348800000</v>
      </c>
      <c r="Q131">
        <v>896000000</v>
      </c>
      <c r="R131">
        <v>372000000</v>
      </c>
      <c r="S131">
        <v>520500000</v>
      </c>
      <c r="T131">
        <v>494000000</v>
      </c>
      <c r="U131">
        <v>412200000</v>
      </c>
      <c r="V131" t="s">
        <v>85</v>
      </c>
      <c r="W131" t="s">
        <v>85</v>
      </c>
      <c r="X131" t="s">
        <v>85</v>
      </c>
    </row>
    <row r="132" spans="1:24" x14ac:dyDescent="0.2">
      <c r="A132" t="s">
        <v>19</v>
      </c>
      <c r="B132" t="s">
        <v>119</v>
      </c>
      <c r="C132" t="s">
        <v>191</v>
      </c>
      <c r="D132" t="s">
        <v>52</v>
      </c>
      <c r="E132">
        <v>4000</v>
      </c>
      <c r="F132">
        <v>26000</v>
      </c>
      <c r="G132">
        <v>75000</v>
      </c>
      <c r="H132">
        <v>149000</v>
      </c>
      <c r="I132">
        <v>279000</v>
      </c>
      <c r="J132">
        <v>520000</v>
      </c>
      <c r="K132">
        <v>1075000</v>
      </c>
      <c r="L132">
        <v>1365000</v>
      </c>
      <c r="M132">
        <v>2781560</v>
      </c>
      <c r="N132">
        <v>9000000</v>
      </c>
      <c r="O132">
        <v>19130983</v>
      </c>
      <c r="P132">
        <v>34370000</v>
      </c>
      <c r="Q132">
        <v>44640000</v>
      </c>
      <c r="R132">
        <v>51359315</v>
      </c>
      <c r="S132">
        <v>67923887</v>
      </c>
      <c r="T132">
        <v>84368700</v>
      </c>
      <c r="U132">
        <v>97180000</v>
      </c>
      <c r="V132">
        <v>116553076</v>
      </c>
      <c r="W132">
        <v>120350497</v>
      </c>
      <c r="X132" t="s">
        <v>85</v>
      </c>
    </row>
    <row r="133" spans="1:24" x14ac:dyDescent="0.2">
      <c r="A133" t="s">
        <v>19</v>
      </c>
      <c r="B133" t="s">
        <v>119</v>
      </c>
      <c r="C133" t="s">
        <v>123</v>
      </c>
      <c r="D133" t="s">
        <v>38</v>
      </c>
      <c r="E133" t="s">
        <v>85</v>
      </c>
      <c r="F133" t="s">
        <v>85</v>
      </c>
      <c r="G133" t="s">
        <v>85</v>
      </c>
      <c r="H133" t="s">
        <v>85</v>
      </c>
      <c r="I133">
        <v>84.77</v>
      </c>
      <c r="J133" t="s">
        <v>85</v>
      </c>
      <c r="K133" t="s">
        <v>85</v>
      </c>
      <c r="L133" t="s">
        <v>85</v>
      </c>
      <c r="M133" t="s">
        <v>85</v>
      </c>
      <c r="N133">
        <v>81.5</v>
      </c>
      <c r="O133" t="s">
        <v>85</v>
      </c>
      <c r="P133" t="s">
        <v>85</v>
      </c>
      <c r="Q133" t="s">
        <v>85</v>
      </c>
      <c r="R133" t="s">
        <v>85</v>
      </c>
      <c r="S133">
        <v>77.61</v>
      </c>
      <c r="T133" t="s">
        <v>85</v>
      </c>
      <c r="U133" t="s">
        <v>85</v>
      </c>
      <c r="V133" t="s">
        <v>85</v>
      </c>
      <c r="W133" t="s">
        <v>85</v>
      </c>
      <c r="X133" t="s">
        <v>85</v>
      </c>
    </row>
    <row r="134" spans="1:24" x14ac:dyDescent="0.2">
      <c r="A134" t="s">
        <v>19</v>
      </c>
      <c r="B134" t="s">
        <v>119</v>
      </c>
      <c r="C134" t="s">
        <v>154</v>
      </c>
      <c r="D134" t="s">
        <v>176</v>
      </c>
      <c r="E134" t="s">
        <v>85</v>
      </c>
      <c r="F134" t="s">
        <v>85</v>
      </c>
      <c r="G134" t="s">
        <v>85</v>
      </c>
      <c r="H134" t="s">
        <v>85</v>
      </c>
      <c r="I134">
        <v>12.8</v>
      </c>
      <c r="J134" t="s">
        <v>85</v>
      </c>
      <c r="K134" t="s">
        <v>85</v>
      </c>
      <c r="L134" t="s">
        <v>85</v>
      </c>
      <c r="M134" t="s">
        <v>85</v>
      </c>
      <c r="N134">
        <v>9</v>
      </c>
      <c r="O134" t="s">
        <v>85</v>
      </c>
      <c r="P134" t="s">
        <v>85</v>
      </c>
      <c r="Q134" t="s">
        <v>85</v>
      </c>
      <c r="R134" t="s">
        <v>85</v>
      </c>
      <c r="S134">
        <v>6.5</v>
      </c>
      <c r="T134" t="s">
        <v>85</v>
      </c>
      <c r="U134" t="s">
        <v>85</v>
      </c>
      <c r="V134" t="s">
        <v>85</v>
      </c>
      <c r="W134" t="s">
        <v>85</v>
      </c>
      <c r="X134" t="s">
        <v>85</v>
      </c>
    </row>
    <row r="135" spans="1:24" x14ac:dyDescent="0.2">
      <c r="A135" t="s">
        <v>19</v>
      </c>
      <c r="B135" t="s">
        <v>119</v>
      </c>
      <c r="C135" t="s">
        <v>83</v>
      </c>
      <c r="D135" t="s">
        <v>0</v>
      </c>
      <c r="E135" t="s">
        <v>85</v>
      </c>
      <c r="F135" t="s">
        <v>85</v>
      </c>
      <c r="G135" t="s">
        <v>85</v>
      </c>
      <c r="H135" t="s">
        <v>85</v>
      </c>
      <c r="I135">
        <v>13.7</v>
      </c>
      <c r="J135" t="s">
        <v>85</v>
      </c>
      <c r="K135" t="s">
        <v>85</v>
      </c>
      <c r="L135" t="s">
        <v>85</v>
      </c>
      <c r="M135" t="s">
        <v>85</v>
      </c>
      <c r="N135">
        <v>9.8000000000000007</v>
      </c>
      <c r="O135" t="s">
        <v>85</v>
      </c>
      <c r="P135" t="s">
        <v>85</v>
      </c>
      <c r="Q135" t="s">
        <v>85</v>
      </c>
      <c r="R135" t="s">
        <v>85</v>
      </c>
      <c r="S135">
        <v>7.4</v>
      </c>
      <c r="T135" t="s">
        <v>85</v>
      </c>
      <c r="U135" t="s">
        <v>85</v>
      </c>
      <c r="V135" t="s">
        <v>85</v>
      </c>
      <c r="W135" t="s">
        <v>85</v>
      </c>
      <c r="X135" t="s">
        <v>85</v>
      </c>
    </row>
    <row r="136" spans="1:24" x14ac:dyDescent="0.2">
      <c r="A136" t="s">
        <v>19</v>
      </c>
      <c r="B136" t="s">
        <v>119</v>
      </c>
      <c r="C136" t="s">
        <v>171</v>
      </c>
      <c r="D136" t="s">
        <v>93</v>
      </c>
      <c r="E136">
        <v>77.936000000000007</v>
      </c>
      <c r="F136">
        <v>77.561999999999998</v>
      </c>
      <c r="G136">
        <v>77.182000000000002</v>
      </c>
      <c r="H136">
        <v>76.798000000000002</v>
      </c>
      <c r="I136">
        <v>76.41</v>
      </c>
      <c r="J136">
        <v>75.903999999999996</v>
      </c>
      <c r="K136">
        <v>75.244</v>
      </c>
      <c r="L136">
        <v>74.570999999999998</v>
      </c>
      <c r="M136">
        <v>73.885999999999996</v>
      </c>
      <c r="N136">
        <v>73.191000000000003</v>
      </c>
      <c r="O136">
        <v>72.483000000000004</v>
      </c>
      <c r="P136">
        <v>71.763000000000005</v>
      </c>
      <c r="Q136">
        <v>71.031999999999996</v>
      </c>
      <c r="R136">
        <v>70.290999999999997</v>
      </c>
      <c r="S136">
        <v>69.537999999999997</v>
      </c>
      <c r="T136">
        <v>68.775000000000006</v>
      </c>
      <c r="U136">
        <v>68.010000000000005</v>
      </c>
      <c r="V136">
        <v>67.247</v>
      </c>
      <c r="W136">
        <v>66.484000000000009</v>
      </c>
      <c r="X136" t="s">
        <v>85</v>
      </c>
    </row>
    <row r="137" spans="1:24" x14ac:dyDescent="0.2">
      <c r="A137" t="s">
        <v>19</v>
      </c>
      <c r="B137" t="s">
        <v>119</v>
      </c>
      <c r="C137" t="s">
        <v>128</v>
      </c>
      <c r="D137" t="s">
        <v>29</v>
      </c>
      <c r="E137">
        <v>94292525</v>
      </c>
      <c r="F137">
        <v>95846549</v>
      </c>
      <c r="G137">
        <v>97380208</v>
      </c>
      <c r="H137">
        <v>98874563</v>
      </c>
      <c r="I137">
        <v>100311613</v>
      </c>
      <c r="J137">
        <v>101541384</v>
      </c>
      <c r="K137">
        <v>102503739</v>
      </c>
      <c r="L137">
        <v>103355536</v>
      </c>
      <c r="M137">
        <v>104063840</v>
      </c>
      <c r="N137">
        <v>104611881</v>
      </c>
      <c r="O137">
        <v>104983825</v>
      </c>
      <c r="P137">
        <v>105199310</v>
      </c>
      <c r="Q137">
        <v>105306697</v>
      </c>
      <c r="R137">
        <v>105370311</v>
      </c>
      <c r="S137">
        <v>105431274</v>
      </c>
      <c r="T137">
        <v>105504710</v>
      </c>
      <c r="U137">
        <v>105590549</v>
      </c>
      <c r="V137">
        <v>105683633</v>
      </c>
      <c r="W137">
        <v>105761094</v>
      </c>
      <c r="X137" t="s">
        <v>85</v>
      </c>
    </row>
    <row r="138" spans="1:24" x14ac:dyDescent="0.2">
      <c r="A138" t="s">
        <v>19</v>
      </c>
      <c r="B138" t="s">
        <v>119</v>
      </c>
      <c r="C138" t="s">
        <v>110</v>
      </c>
      <c r="D138" t="s">
        <v>109</v>
      </c>
      <c r="E138">
        <v>1.6631886570705203</v>
      </c>
      <c r="F138">
        <v>1.6346546465468605</v>
      </c>
      <c r="G138">
        <v>1.5874522044183208</v>
      </c>
      <c r="H138">
        <v>1.522901964169628</v>
      </c>
      <c r="I138">
        <v>1.4429464561459808</v>
      </c>
      <c r="J138">
        <v>1.2184968605233188</v>
      </c>
      <c r="K138">
        <v>0.9432836439062382</v>
      </c>
      <c r="L138">
        <v>0.82755742852016045</v>
      </c>
      <c r="M138">
        <v>0.68297067215965335</v>
      </c>
      <c r="N138">
        <v>0.52525732978335404</v>
      </c>
      <c r="O138">
        <v>0.35491604053554221</v>
      </c>
      <c r="P138">
        <v>0.20504506748156645</v>
      </c>
      <c r="Q138">
        <v>0.10202750111115262</v>
      </c>
      <c r="R138">
        <v>6.0390075345408828E-2</v>
      </c>
      <c r="S138">
        <v>5.7839225164788073E-2</v>
      </c>
      <c r="T138">
        <v>6.9628710639434849E-2</v>
      </c>
      <c r="U138">
        <v>8.1327269155996501E-2</v>
      </c>
      <c r="V138">
        <v>8.8116782790776296E-2</v>
      </c>
      <c r="W138">
        <v>7.326832365533037E-2</v>
      </c>
      <c r="X138" t="s">
        <v>85</v>
      </c>
    </row>
    <row r="139" spans="1:24" x14ac:dyDescent="0.2">
      <c r="A139" t="s">
        <v>19</v>
      </c>
      <c r="B139" t="s">
        <v>119</v>
      </c>
      <c r="C139" t="s">
        <v>136</v>
      </c>
      <c r="D139" t="s">
        <v>115</v>
      </c>
      <c r="E139" t="s">
        <v>85</v>
      </c>
      <c r="F139" t="s">
        <v>85</v>
      </c>
      <c r="G139" t="s">
        <v>85</v>
      </c>
      <c r="H139" t="s">
        <v>85</v>
      </c>
      <c r="I139">
        <v>52.3</v>
      </c>
      <c r="J139" t="s">
        <v>85</v>
      </c>
      <c r="K139" t="s">
        <v>85</v>
      </c>
      <c r="L139" t="s">
        <v>85</v>
      </c>
      <c r="M139" t="s">
        <v>85</v>
      </c>
      <c r="N139">
        <v>43.8</v>
      </c>
      <c r="O139" t="s">
        <v>85</v>
      </c>
      <c r="P139" t="s">
        <v>85</v>
      </c>
      <c r="Q139" t="s">
        <v>85</v>
      </c>
      <c r="R139" t="s">
        <v>85</v>
      </c>
      <c r="S139">
        <v>35.200000000000003</v>
      </c>
      <c r="T139" t="s">
        <v>85</v>
      </c>
      <c r="U139" t="s">
        <v>85</v>
      </c>
      <c r="V139" t="s">
        <v>85</v>
      </c>
      <c r="W139" t="s">
        <v>85</v>
      </c>
      <c r="X139" t="s">
        <v>85</v>
      </c>
    </row>
    <row r="140" spans="1:24" x14ac:dyDescent="0.2">
      <c r="A140" t="s">
        <v>19</v>
      </c>
      <c r="B140" t="s">
        <v>119</v>
      </c>
      <c r="C140" t="s">
        <v>35</v>
      </c>
      <c r="D140" t="s">
        <v>175</v>
      </c>
      <c r="E140" t="s">
        <v>85</v>
      </c>
      <c r="F140" t="s">
        <v>85</v>
      </c>
      <c r="G140" t="s">
        <v>85</v>
      </c>
      <c r="H140" t="s">
        <v>85</v>
      </c>
      <c r="I140" t="s">
        <v>85</v>
      </c>
      <c r="J140" t="s">
        <v>85</v>
      </c>
      <c r="K140" t="s">
        <v>85</v>
      </c>
      <c r="L140" t="s">
        <v>85</v>
      </c>
      <c r="M140" t="s">
        <v>85</v>
      </c>
      <c r="N140" t="s">
        <v>85</v>
      </c>
      <c r="O140" t="s">
        <v>85</v>
      </c>
      <c r="P140" t="s">
        <v>85</v>
      </c>
      <c r="Q140" t="s">
        <v>85</v>
      </c>
      <c r="R140" t="s">
        <v>85</v>
      </c>
      <c r="S140" t="s">
        <v>85</v>
      </c>
      <c r="T140" t="s">
        <v>85</v>
      </c>
      <c r="U140" t="s">
        <v>85</v>
      </c>
      <c r="V140">
        <v>428.9</v>
      </c>
      <c r="W140">
        <v>428.9</v>
      </c>
      <c r="X140">
        <v>428.9</v>
      </c>
    </row>
    <row r="141" spans="1:24" x14ac:dyDescent="0.2">
      <c r="A141" t="s">
        <v>19</v>
      </c>
      <c r="B141" t="s">
        <v>119</v>
      </c>
      <c r="C141" t="s">
        <v>116</v>
      </c>
      <c r="D141" t="s">
        <v>63</v>
      </c>
      <c r="E141" t="s">
        <v>85</v>
      </c>
      <c r="F141" t="s">
        <v>85</v>
      </c>
      <c r="G141" t="s">
        <v>85</v>
      </c>
      <c r="H141" t="s">
        <v>85</v>
      </c>
      <c r="I141" t="s">
        <v>85</v>
      </c>
      <c r="J141">
        <v>1</v>
      </c>
      <c r="K141" t="s">
        <v>85</v>
      </c>
      <c r="L141">
        <v>1</v>
      </c>
      <c r="M141">
        <v>3</v>
      </c>
      <c r="N141">
        <v>3</v>
      </c>
      <c r="O141">
        <v>3</v>
      </c>
      <c r="P141">
        <v>6</v>
      </c>
      <c r="Q141">
        <v>15</v>
      </c>
      <c r="R141">
        <v>29</v>
      </c>
      <c r="S141">
        <v>47</v>
      </c>
      <c r="T141">
        <v>96</v>
      </c>
      <c r="U141">
        <v>113</v>
      </c>
      <c r="V141">
        <v>120</v>
      </c>
      <c r="W141">
        <v>136</v>
      </c>
      <c r="X141" t="s">
        <v>85</v>
      </c>
    </row>
    <row r="142" spans="1:24" x14ac:dyDescent="0.2">
      <c r="A142" t="s">
        <v>19</v>
      </c>
      <c r="B142" t="s">
        <v>119</v>
      </c>
      <c r="C142" t="s">
        <v>102</v>
      </c>
      <c r="D142" t="s">
        <v>173</v>
      </c>
      <c r="E142" t="s">
        <v>85</v>
      </c>
      <c r="F142" t="s">
        <v>85</v>
      </c>
      <c r="G142" t="s">
        <v>85</v>
      </c>
      <c r="H142" t="s">
        <v>85</v>
      </c>
      <c r="I142" t="s">
        <v>85</v>
      </c>
      <c r="J142">
        <v>7.4751788182376181E-3</v>
      </c>
      <c r="K142" t="s">
        <v>85</v>
      </c>
      <c r="L142">
        <v>7.214998157217321E-3</v>
      </c>
      <c r="M142">
        <v>2.1300194244991397E-2</v>
      </c>
      <c r="N142">
        <v>2.098929854316987E-2</v>
      </c>
      <c r="O142">
        <v>2.0712619324882116E-2</v>
      </c>
      <c r="P142">
        <v>4.0929736147069871E-2</v>
      </c>
      <c r="Q142">
        <v>0.10117875065733305</v>
      </c>
      <c r="R142">
        <v>0.19345477650383139</v>
      </c>
      <c r="S142">
        <v>0.30999207957045549</v>
      </c>
      <c r="T142">
        <v>0.62579196907085766</v>
      </c>
      <c r="U142">
        <v>0.72782366226477835</v>
      </c>
      <c r="V142">
        <v>0.76356572825329494</v>
      </c>
      <c r="W142">
        <v>0.85492913130971571</v>
      </c>
      <c r="X142" t="s">
        <v>85</v>
      </c>
    </row>
    <row r="143" spans="1:24" x14ac:dyDescent="0.2">
      <c r="A143" t="s">
        <v>152</v>
      </c>
      <c r="B143" t="s">
        <v>198</v>
      </c>
      <c r="C143" t="s">
        <v>156</v>
      </c>
      <c r="D143" t="s">
        <v>155</v>
      </c>
      <c r="E143">
        <v>199926615</v>
      </c>
      <c r="F143">
        <v>202853850</v>
      </c>
      <c r="G143">
        <v>205753493</v>
      </c>
      <c r="H143">
        <v>208644079</v>
      </c>
      <c r="I143">
        <v>211540428</v>
      </c>
      <c r="J143">
        <v>214448301</v>
      </c>
      <c r="K143">
        <v>217369087</v>
      </c>
      <c r="L143">
        <v>220307809</v>
      </c>
      <c r="M143">
        <v>223268606</v>
      </c>
      <c r="N143">
        <v>226254703</v>
      </c>
      <c r="O143">
        <v>229263980</v>
      </c>
      <c r="P143">
        <v>232296830</v>
      </c>
      <c r="Q143">
        <v>235360765</v>
      </c>
      <c r="R143">
        <v>238465165</v>
      </c>
      <c r="S143">
        <v>241613126</v>
      </c>
      <c r="T143">
        <v>244808254</v>
      </c>
      <c r="U143">
        <v>248037853</v>
      </c>
      <c r="V143">
        <v>251268276</v>
      </c>
      <c r="W143">
        <v>254454778</v>
      </c>
      <c r="X143" t="s">
        <v>85</v>
      </c>
    </row>
    <row r="144" spans="1:24" x14ac:dyDescent="0.2">
      <c r="A144" t="s">
        <v>152</v>
      </c>
      <c r="B144" t="s">
        <v>198</v>
      </c>
      <c r="C144" t="s">
        <v>132</v>
      </c>
      <c r="D144" t="s">
        <v>114</v>
      </c>
      <c r="E144">
        <v>1.49606531461805</v>
      </c>
      <c r="F144">
        <v>1.45353947992928</v>
      </c>
      <c r="G144">
        <v>1.4193047312922999</v>
      </c>
      <c r="H144">
        <v>1.3951012642156899</v>
      </c>
      <c r="I144">
        <v>1.3786300186912399</v>
      </c>
      <c r="J144">
        <v>1.3652559182953801</v>
      </c>
      <c r="K144">
        <v>1.3528082125505601</v>
      </c>
      <c r="L144">
        <v>1.34289298332979</v>
      </c>
      <c r="M144">
        <v>1.33498575316173</v>
      </c>
      <c r="N144">
        <v>1.3285811275078201</v>
      </c>
      <c r="O144">
        <v>1.32127216342416</v>
      </c>
      <c r="P144">
        <v>1.3141902797463301</v>
      </c>
      <c r="Q144">
        <v>1.3103513651719301</v>
      </c>
      <c r="R144">
        <v>1.3103733772825801</v>
      </c>
      <c r="S144">
        <v>1.31145530944907</v>
      </c>
      <c r="T144">
        <v>1.3137473334950101</v>
      </c>
      <c r="U144">
        <v>1.3106100192240899</v>
      </c>
      <c r="V144">
        <v>1.29398294440884</v>
      </c>
      <c r="W144">
        <v>1.2601933588140199</v>
      </c>
      <c r="X144" t="s">
        <v>85</v>
      </c>
    </row>
    <row r="145" spans="1:24" x14ac:dyDescent="0.2">
      <c r="A145" t="s">
        <v>152</v>
      </c>
      <c r="B145" t="s">
        <v>198</v>
      </c>
      <c r="C145" t="s">
        <v>146</v>
      </c>
      <c r="D145" t="s">
        <v>10</v>
      </c>
      <c r="E145">
        <v>110.36096590250446</v>
      </c>
      <c r="F145">
        <v>111.97682121033137</v>
      </c>
      <c r="G145">
        <v>113.57744553067229</v>
      </c>
      <c r="H145">
        <v>115.17307032021948</v>
      </c>
      <c r="I145">
        <v>116.77187632826775</v>
      </c>
      <c r="J145">
        <v>118.37704366930342</v>
      </c>
      <c r="K145">
        <v>119.98933908157014</v>
      </c>
      <c r="L145">
        <v>121.61153529811158</v>
      </c>
      <c r="M145">
        <v>123.24591707745215</v>
      </c>
      <c r="N145">
        <v>124.89426464337564</v>
      </c>
      <c r="O145">
        <v>126.5554077402474</v>
      </c>
      <c r="P145">
        <v>128.22956330696579</v>
      </c>
      <c r="Q145">
        <v>129.9208780229304</v>
      </c>
      <c r="R145">
        <v>131.63452971731704</v>
      </c>
      <c r="S145">
        <v>133.37222740495812</v>
      </c>
      <c r="T145">
        <v>135.1359616244473</v>
      </c>
      <c r="U145">
        <v>136.91872409015383</v>
      </c>
      <c r="V145">
        <v>138.70194140993723</v>
      </c>
      <c r="W145">
        <v>140.46091401381122</v>
      </c>
      <c r="X145" t="s">
        <v>85</v>
      </c>
    </row>
    <row r="146" spans="1:24" x14ac:dyDescent="0.2">
      <c r="A146" t="s">
        <v>152</v>
      </c>
      <c r="B146" t="s">
        <v>198</v>
      </c>
      <c r="C146" t="s">
        <v>92</v>
      </c>
      <c r="D146" t="s">
        <v>65</v>
      </c>
      <c r="E146">
        <v>17.5</v>
      </c>
      <c r="F146" t="s">
        <v>85</v>
      </c>
      <c r="G146" t="s">
        <v>85</v>
      </c>
      <c r="H146">
        <v>23.4</v>
      </c>
      <c r="I146" t="s">
        <v>85</v>
      </c>
      <c r="J146" t="s">
        <v>85</v>
      </c>
      <c r="K146">
        <v>18.2</v>
      </c>
      <c r="L146">
        <v>17.399999999999999</v>
      </c>
      <c r="M146">
        <v>16.7</v>
      </c>
      <c r="N146">
        <v>16</v>
      </c>
      <c r="O146">
        <v>17.8</v>
      </c>
      <c r="P146">
        <v>16.600000000000001</v>
      </c>
      <c r="Q146">
        <v>15.4</v>
      </c>
      <c r="R146">
        <v>14.2</v>
      </c>
      <c r="S146">
        <v>13.3</v>
      </c>
      <c r="T146">
        <v>12.5</v>
      </c>
      <c r="U146">
        <v>12</v>
      </c>
      <c r="V146">
        <v>11.4</v>
      </c>
      <c r="W146">
        <v>11.3</v>
      </c>
      <c r="X146" t="s">
        <v>85</v>
      </c>
    </row>
    <row r="147" spans="1:24" x14ac:dyDescent="0.2">
      <c r="A147" t="s">
        <v>152</v>
      </c>
      <c r="B147" t="s">
        <v>198</v>
      </c>
      <c r="C147" t="s">
        <v>121</v>
      </c>
      <c r="D147" t="s">
        <v>150</v>
      </c>
      <c r="E147">
        <v>45.89</v>
      </c>
      <c r="F147" t="s">
        <v>85</v>
      </c>
      <c r="G147" t="s">
        <v>85</v>
      </c>
      <c r="H147">
        <v>39.99</v>
      </c>
      <c r="I147" t="s">
        <v>85</v>
      </c>
      <c r="J147" t="s">
        <v>85</v>
      </c>
      <c r="K147">
        <v>23.4</v>
      </c>
      <c r="L147" t="s">
        <v>85</v>
      </c>
      <c r="M147" t="s">
        <v>85</v>
      </c>
      <c r="N147">
        <v>21.63</v>
      </c>
      <c r="O147" t="s">
        <v>85</v>
      </c>
      <c r="P147" t="s">
        <v>85</v>
      </c>
      <c r="Q147">
        <v>21.29</v>
      </c>
      <c r="R147" t="s">
        <v>85</v>
      </c>
      <c r="S147">
        <v>15.9</v>
      </c>
      <c r="T147" t="s">
        <v>85</v>
      </c>
      <c r="U147" t="s">
        <v>85</v>
      </c>
      <c r="V147" t="s">
        <v>85</v>
      </c>
      <c r="W147" t="s">
        <v>85</v>
      </c>
      <c r="X147" t="s">
        <v>85</v>
      </c>
    </row>
    <row r="148" spans="1:24" x14ac:dyDescent="0.2">
      <c r="A148" t="s">
        <v>152</v>
      </c>
      <c r="B148" t="s">
        <v>198</v>
      </c>
      <c r="C148" t="s">
        <v>138</v>
      </c>
      <c r="D148" t="s">
        <v>158</v>
      </c>
      <c r="E148">
        <v>9</v>
      </c>
      <c r="F148" t="s">
        <v>85</v>
      </c>
      <c r="G148" t="s">
        <v>85</v>
      </c>
      <c r="H148">
        <v>9.58</v>
      </c>
      <c r="I148" t="s">
        <v>85</v>
      </c>
      <c r="J148" t="s">
        <v>85</v>
      </c>
      <c r="K148">
        <v>9.5299999999999994</v>
      </c>
      <c r="L148" t="s">
        <v>85</v>
      </c>
      <c r="M148" t="s">
        <v>85</v>
      </c>
      <c r="N148">
        <v>8.33</v>
      </c>
      <c r="O148" t="s">
        <v>85</v>
      </c>
      <c r="P148" t="s">
        <v>85</v>
      </c>
      <c r="Q148">
        <v>8.1</v>
      </c>
      <c r="R148" t="s">
        <v>85</v>
      </c>
      <c r="S148">
        <v>7.63</v>
      </c>
      <c r="T148" t="s">
        <v>85</v>
      </c>
      <c r="U148" t="s">
        <v>85</v>
      </c>
      <c r="V148" t="s">
        <v>85</v>
      </c>
      <c r="W148" t="s">
        <v>85</v>
      </c>
      <c r="X148" t="s">
        <v>85</v>
      </c>
    </row>
    <row r="149" spans="1:24" x14ac:dyDescent="0.2">
      <c r="A149" t="s">
        <v>152</v>
      </c>
      <c r="B149" t="s">
        <v>198</v>
      </c>
      <c r="C149" t="s">
        <v>185</v>
      </c>
      <c r="D149" t="s">
        <v>64</v>
      </c>
      <c r="E149">
        <v>678.02532444217093</v>
      </c>
      <c r="F149">
        <v>690.72690510926952</v>
      </c>
      <c r="G149">
        <v>666.1335367949257</v>
      </c>
      <c r="H149">
        <v>688.14543737903045</v>
      </c>
      <c r="I149">
        <v>735.6998162072357</v>
      </c>
      <c r="J149">
        <v>742.80511553225131</v>
      </c>
      <c r="K149">
        <v>760.06594718778933</v>
      </c>
      <c r="L149">
        <v>752.10774757421325</v>
      </c>
      <c r="M149">
        <v>791.18934437204302</v>
      </c>
      <c r="N149">
        <v>794.6244326245012</v>
      </c>
      <c r="O149">
        <v>802.67934369803754</v>
      </c>
      <c r="P149">
        <v>788.52577540554466</v>
      </c>
      <c r="Q149">
        <v>793.70135884797969</v>
      </c>
      <c r="R149">
        <v>838.66449005245693</v>
      </c>
      <c r="S149">
        <v>866.7853252310473</v>
      </c>
      <c r="T149">
        <v>838.75644977231855</v>
      </c>
      <c r="U149">
        <v>861.10616753322722</v>
      </c>
      <c r="V149" t="s">
        <v>85</v>
      </c>
      <c r="W149" t="s">
        <v>85</v>
      </c>
      <c r="X149" t="s">
        <v>85</v>
      </c>
    </row>
    <row r="150" spans="1:24" x14ac:dyDescent="0.2">
      <c r="A150" t="s">
        <v>152</v>
      </c>
      <c r="B150" t="s">
        <v>198</v>
      </c>
      <c r="C150" t="s">
        <v>39</v>
      </c>
      <c r="D150" t="s">
        <v>24</v>
      </c>
      <c r="E150">
        <v>297.16403691424478</v>
      </c>
      <c r="F150">
        <v>331.2532643575658</v>
      </c>
      <c r="G150">
        <v>331.06606846280857</v>
      </c>
      <c r="H150">
        <v>356.97154866302247</v>
      </c>
      <c r="I150">
        <v>390.37455289633812</v>
      </c>
      <c r="J150">
        <v>411.42783406803488</v>
      </c>
      <c r="K150">
        <v>417.47426578646855</v>
      </c>
      <c r="L150">
        <v>428.8590605519571</v>
      </c>
      <c r="M150">
        <v>474.41062985810015</v>
      </c>
      <c r="N150">
        <v>501.67354974274281</v>
      </c>
      <c r="O150">
        <v>519.50594245114303</v>
      </c>
      <c r="P150">
        <v>552.03508373317015</v>
      </c>
      <c r="Q150">
        <v>574.98538467106016</v>
      </c>
      <c r="R150">
        <v>594.42225031064811</v>
      </c>
      <c r="S150">
        <v>636.68726342293178</v>
      </c>
      <c r="T150">
        <v>681.12082528067049</v>
      </c>
      <c r="U150">
        <v>729.88053158160506</v>
      </c>
      <c r="V150" t="s">
        <v>85</v>
      </c>
      <c r="W150" t="s">
        <v>85</v>
      </c>
      <c r="X150" t="s">
        <v>85</v>
      </c>
    </row>
    <row r="151" spans="1:24" x14ac:dyDescent="0.2">
      <c r="A151" t="s">
        <v>152</v>
      </c>
      <c r="B151" t="s">
        <v>198</v>
      </c>
      <c r="C151" t="s">
        <v>28</v>
      </c>
      <c r="D151" t="s">
        <v>127</v>
      </c>
      <c r="E151">
        <v>227369671349.16064</v>
      </c>
      <c r="F151">
        <v>215748854646.90356</v>
      </c>
      <c r="G151">
        <v>95445548017.310455</v>
      </c>
      <c r="H151">
        <v>140001352527.28873</v>
      </c>
      <c r="I151">
        <v>165021012261.41068</v>
      </c>
      <c r="J151">
        <v>160446947638.23529</v>
      </c>
      <c r="K151">
        <v>195660611033.84912</v>
      </c>
      <c r="L151">
        <v>234772458818.09644</v>
      </c>
      <c r="M151">
        <v>256836883304.40976</v>
      </c>
      <c r="N151">
        <v>285868619205.80548</v>
      </c>
      <c r="O151">
        <v>364570515631.49194</v>
      </c>
      <c r="P151">
        <v>432216737774.86053</v>
      </c>
      <c r="Q151">
        <v>510228634992.25824</v>
      </c>
      <c r="R151">
        <v>539580085612.40143</v>
      </c>
      <c r="S151">
        <v>755094157594.52649</v>
      </c>
      <c r="T151">
        <v>892969104529.57434</v>
      </c>
      <c r="U151">
        <v>917869913364.91638</v>
      </c>
      <c r="V151">
        <v>910478729099.03613</v>
      </c>
      <c r="W151">
        <v>888538201025.34473</v>
      </c>
      <c r="X151" t="s">
        <v>85</v>
      </c>
    </row>
    <row r="152" spans="1:24" x14ac:dyDescent="0.2">
      <c r="A152" t="s">
        <v>152</v>
      </c>
      <c r="B152" t="s">
        <v>198</v>
      </c>
      <c r="C152" t="s">
        <v>101</v>
      </c>
      <c r="D152" t="s">
        <v>26</v>
      </c>
      <c r="E152">
        <v>7.642786284259941</v>
      </c>
      <c r="F152">
        <v>4.6998725423379284</v>
      </c>
      <c r="G152">
        <v>-13.126723934709972</v>
      </c>
      <c r="H152">
        <v>0.79112983560850125</v>
      </c>
      <c r="I152">
        <v>4.9200645973219963</v>
      </c>
      <c r="J152">
        <v>3.6434664472154026</v>
      </c>
      <c r="K152">
        <v>4.4994753908569152</v>
      </c>
      <c r="L152">
        <v>4.7803691216759034</v>
      </c>
      <c r="M152">
        <v>5.0308739450177598</v>
      </c>
      <c r="N152">
        <v>5.692571303834697</v>
      </c>
      <c r="O152">
        <v>5.5009517852026875</v>
      </c>
      <c r="P152">
        <v>6.3450222266725262</v>
      </c>
      <c r="Q152">
        <v>6.0137036000901958</v>
      </c>
      <c r="R152">
        <v>4.6288711825631879</v>
      </c>
      <c r="S152">
        <v>6.2238541806228369</v>
      </c>
      <c r="T152">
        <v>6.169784207709796</v>
      </c>
      <c r="U152">
        <v>6.0300506530561506</v>
      </c>
      <c r="V152">
        <v>5.5792111678260312</v>
      </c>
      <c r="W152">
        <v>5.02466495739111</v>
      </c>
      <c r="X152" t="s">
        <v>85</v>
      </c>
    </row>
    <row r="153" spans="1:24" x14ac:dyDescent="0.2">
      <c r="A153" t="s">
        <v>152</v>
      </c>
      <c r="B153" t="s">
        <v>198</v>
      </c>
      <c r="C153" t="s">
        <v>144</v>
      </c>
      <c r="D153" t="s">
        <v>61</v>
      </c>
      <c r="E153">
        <v>1.9822821034242311</v>
      </c>
      <c r="F153">
        <v>1.3160205247283616</v>
      </c>
      <c r="G153">
        <v>-1.8425462168671585</v>
      </c>
      <c r="H153">
        <v>-3.6750330361756576</v>
      </c>
      <c r="I153" t="s">
        <v>85</v>
      </c>
      <c r="J153" t="s">
        <v>85</v>
      </c>
      <c r="K153">
        <v>-0.93898218135642919</v>
      </c>
      <c r="L153">
        <v>-1.7435363105984216</v>
      </c>
      <c r="M153">
        <v>-1.0177093216766626</v>
      </c>
      <c r="N153">
        <v>-0.12593246738883093</v>
      </c>
      <c r="O153">
        <v>-0.62474729329389456</v>
      </c>
      <c r="P153">
        <v>-1.0212023772134868</v>
      </c>
      <c r="Q153">
        <v>-0.33517474936764918</v>
      </c>
      <c r="R153">
        <v>-1.671707290356186</v>
      </c>
      <c r="S153" t="s">
        <v>85</v>
      </c>
      <c r="T153" t="s">
        <v>85</v>
      </c>
      <c r="U153" t="s">
        <v>85</v>
      </c>
      <c r="V153" t="s">
        <v>85</v>
      </c>
      <c r="W153" t="s">
        <v>85</v>
      </c>
      <c r="X153" t="s">
        <v>85</v>
      </c>
    </row>
    <row r="154" spans="1:24" x14ac:dyDescent="0.2">
      <c r="A154" t="s">
        <v>152</v>
      </c>
      <c r="B154" t="s">
        <v>198</v>
      </c>
      <c r="C154" t="s">
        <v>187</v>
      </c>
      <c r="D154" t="s">
        <v>53</v>
      </c>
      <c r="E154">
        <v>0.285399812530715</v>
      </c>
      <c r="F154">
        <v>0.45797099055676199</v>
      </c>
      <c r="G154">
        <v>0.525057962936884</v>
      </c>
      <c r="H154">
        <v>1.07841863320538</v>
      </c>
      <c r="I154">
        <v>1.7561739568224899</v>
      </c>
      <c r="J154">
        <v>3.0763483449297699</v>
      </c>
      <c r="K154">
        <v>5.4408916068131798</v>
      </c>
      <c r="L154">
        <v>8.4783967949262102</v>
      </c>
      <c r="M154">
        <v>13.7087471096174</v>
      </c>
      <c r="N154">
        <v>20.897088256073999</v>
      </c>
      <c r="O154">
        <v>28.019439266960699</v>
      </c>
      <c r="P154">
        <v>40.431980633841498</v>
      </c>
      <c r="Q154">
        <v>60.013724863874401</v>
      </c>
      <c r="R154">
        <v>68.9204184042257</v>
      </c>
      <c r="S154">
        <v>87.790144932522196</v>
      </c>
      <c r="T154">
        <v>102.462649564058</v>
      </c>
      <c r="U154">
        <v>114.21813097226401</v>
      </c>
      <c r="V154">
        <v>125.358142593048</v>
      </c>
      <c r="W154">
        <v>126.180596988093</v>
      </c>
      <c r="X154" t="s">
        <v>85</v>
      </c>
    </row>
    <row r="155" spans="1:24" x14ac:dyDescent="0.2">
      <c r="A155" t="s">
        <v>152</v>
      </c>
      <c r="B155" t="s">
        <v>198</v>
      </c>
      <c r="C155" t="s">
        <v>199</v>
      </c>
      <c r="D155" t="s">
        <v>137</v>
      </c>
      <c r="E155">
        <v>5.6623988737385701E-2</v>
      </c>
      <c r="F155">
        <v>0.19491026361917699</v>
      </c>
      <c r="G155">
        <v>0.25530664625975602</v>
      </c>
      <c r="H155">
        <v>0.44441593598514301</v>
      </c>
      <c r="I155">
        <v>0.92556386446685801</v>
      </c>
      <c r="J155">
        <v>2.0186138594845899</v>
      </c>
      <c r="K155">
        <v>2.1341357329580801</v>
      </c>
      <c r="L155">
        <v>2.3870197795947599</v>
      </c>
      <c r="M155">
        <v>2.6002858763341399</v>
      </c>
      <c r="N155">
        <v>3.6020247625964599</v>
      </c>
      <c r="O155">
        <v>4.7648131336665704</v>
      </c>
      <c r="P155">
        <v>5.7862747293419901</v>
      </c>
      <c r="Q155">
        <v>7.9174793849290301</v>
      </c>
      <c r="R155">
        <v>6.92</v>
      </c>
      <c r="S155">
        <v>10.92</v>
      </c>
      <c r="T155">
        <v>12.28</v>
      </c>
      <c r="U155">
        <v>14.52</v>
      </c>
      <c r="V155">
        <v>14.94</v>
      </c>
      <c r="W155">
        <v>17.14</v>
      </c>
      <c r="X155" t="s">
        <v>85</v>
      </c>
    </row>
    <row r="156" spans="1:24" x14ac:dyDescent="0.2">
      <c r="A156" t="s">
        <v>152</v>
      </c>
      <c r="B156" t="s">
        <v>198</v>
      </c>
      <c r="C156" t="s">
        <v>69</v>
      </c>
      <c r="D156" t="s">
        <v>192</v>
      </c>
      <c r="E156" t="s">
        <v>85</v>
      </c>
      <c r="F156" t="s">
        <v>85</v>
      </c>
      <c r="G156" t="s">
        <v>85</v>
      </c>
      <c r="H156" t="s">
        <v>85</v>
      </c>
      <c r="I156">
        <v>87.6</v>
      </c>
      <c r="J156" t="s">
        <v>85</v>
      </c>
      <c r="K156" t="s">
        <v>85</v>
      </c>
      <c r="L156" t="s">
        <v>85</v>
      </c>
      <c r="M156" t="s">
        <v>85</v>
      </c>
      <c r="N156" t="s">
        <v>85</v>
      </c>
      <c r="O156" t="s">
        <v>85</v>
      </c>
      <c r="P156" t="s">
        <v>85</v>
      </c>
      <c r="Q156" t="s">
        <v>85</v>
      </c>
      <c r="R156" t="s">
        <v>85</v>
      </c>
      <c r="S156">
        <v>94.2</v>
      </c>
      <c r="T156" t="s">
        <v>85</v>
      </c>
      <c r="U156">
        <v>96</v>
      </c>
      <c r="V156" t="s">
        <v>85</v>
      </c>
      <c r="W156" t="s">
        <v>85</v>
      </c>
      <c r="X156" t="s">
        <v>85</v>
      </c>
    </row>
    <row r="157" spans="1:24" x14ac:dyDescent="0.2">
      <c r="A157" t="s">
        <v>152</v>
      </c>
      <c r="B157" t="s">
        <v>198</v>
      </c>
      <c r="C157" t="s">
        <v>84</v>
      </c>
      <c r="D157" t="s">
        <v>106</v>
      </c>
      <c r="E157" t="s">
        <v>85</v>
      </c>
      <c r="F157" t="s">
        <v>85</v>
      </c>
      <c r="G157" t="s">
        <v>85</v>
      </c>
      <c r="H157" t="s">
        <v>85</v>
      </c>
      <c r="I157">
        <v>73.400000000000006</v>
      </c>
      <c r="J157" t="s">
        <v>85</v>
      </c>
      <c r="K157" t="s">
        <v>85</v>
      </c>
      <c r="L157" t="s">
        <v>85</v>
      </c>
      <c r="M157" t="s">
        <v>85</v>
      </c>
      <c r="N157" t="s">
        <v>85</v>
      </c>
      <c r="O157" t="s">
        <v>85</v>
      </c>
      <c r="P157" t="s">
        <v>85</v>
      </c>
      <c r="Q157" t="s">
        <v>85</v>
      </c>
      <c r="R157" t="s">
        <v>85</v>
      </c>
      <c r="S157">
        <v>89.4</v>
      </c>
      <c r="T157" t="s">
        <v>85</v>
      </c>
      <c r="U157">
        <v>92.9</v>
      </c>
      <c r="V157" t="s">
        <v>85</v>
      </c>
      <c r="W157" t="s">
        <v>85</v>
      </c>
      <c r="X157" t="s">
        <v>85</v>
      </c>
    </row>
    <row r="158" spans="1:24" x14ac:dyDescent="0.2">
      <c r="A158" t="s">
        <v>152</v>
      </c>
      <c r="B158" t="s">
        <v>198</v>
      </c>
      <c r="C158" t="s">
        <v>131</v>
      </c>
      <c r="D158" t="s">
        <v>78</v>
      </c>
      <c r="E158" t="s">
        <v>85</v>
      </c>
      <c r="F158" t="s">
        <v>85</v>
      </c>
      <c r="G158" t="s">
        <v>85</v>
      </c>
      <c r="H158" t="s">
        <v>85</v>
      </c>
      <c r="I158">
        <v>100</v>
      </c>
      <c r="J158" t="s">
        <v>85</v>
      </c>
      <c r="K158" t="s">
        <v>85</v>
      </c>
      <c r="L158" t="s">
        <v>85</v>
      </c>
      <c r="M158" t="s">
        <v>85</v>
      </c>
      <c r="N158" t="s">
        <v>85</v>
      </c>
      <c r="O158" t="s">
        <v>85</v>
      </c>
      <c r="P158" t="s">
        <v>85</v>
      </c>
      <c r="Q158" t="s">
        <v>85</v>
      </c>
      <c r="R158" t="s">
        <v>85</v>
      </c>
      <c r="S158">
        <v>99.014614213604702</v>
      </c>
      <c r="T158" t="s">
        <v>85</v>
      </c>
      <c r="U158">
        <v>99.1</v>
      </c>
      <c r="V158" t="s">
        <v>85</v>
      </c>
      <c r="W158" t="s">
        <v>85</v>
      </c>
      <c r="X158" t="s">
        <v>85</v>
      </c>
    </row>
    <row r="159" spans="1:24" x14ac:dyDescent="0.2">
      <c r="A159" t="s">
        <v>152</v>
      </c>
      <c r="B159" t="s">
        <v>198</v>
      </c>
      <c r="C159" t="s">
        <v>169</v>
      </c>
      <c r="D159" t="s">
        <v>162</v>
      </c>
      <c r="E159">
        <v>197686510574.953</v>
      </c>
      <c r="F159">
        <v>187732510092.69</v>
      </c>
      <c r="G159">
        <v>78188791538.290604</v>
      </c>
      <c r="H159">
        <v>114322296882.564</v>
      </c>
      <c r="I159">
        <v>127064835987.39799</v>
      </c>
      <c r="J159">
        <v>123492688126.44701</v>
      </c>
      <c r="K159">
        <v>151374296467.34799</v>
      </c>
      <c r="L159">
        <v>199377613607.64899</v>
      </c>
      <c r="M159">
        <v>213892942484.427</v>
      </c>
      <c r="N159">
        <v>230503750080.76401</v>
      </c>
      <c r="O159">
        <v>300062555419.07703</v>
      </c>
      <c r="P159">
        <v>357344515024.43402</v>
      </c>
      <c r="Q159">
        <v>419196325134.73999</v>
      </c>
      <c r="R159">
        <v>468226638966.87598</v>
      </c>
      <c r="S159">
        <v>661043313353.51599</v>
      </c>
      <c r="T159">
        <v>774660270946.56396</v>
      </c>
      <c r="U159">
        <v>809349896344.55603</v>
      </c>
      <c r="V159">
        <v>805383271429.39197</v>
      </c>
      <c r="W159" t="s">
        <v>85</v>
      </c>
      <c r="X159" t="s">
        <v>85</v>
      </c>
    </row>
    <row r="160" spans="1:24" x14ac:dyDescent="0.2">
      <c r="A160" t="s">
        <v>152</v>
      </c>
      <c r="B160" t="s">
        <v>198</v>
      </c>
      <c r="C160" t="s">
        <v>1</v>
      </c>
      <c r="D160" t="s">
        <v>12</v>
      </c>
      <c r="E160">
        <v>988.79536661466011</v>
      </c>
      <c r="F160">
        <v>925.45697354371146</v>
      </c>
      <c r="G160">
        <v>380.01197645908547</v>
      </c>
      <c r="H160">
        <v>547.92974442645937</v>
      </c>
      <c r="I160">
        <v>600.66454998095207</v>
      </c>
      <c r="J160">
        <v>575.86228266013177</v>
      </c>
      <c r="K160">
        <v>696.39293496847597</v>
      </c>
      <c r="L160">
        <v>904.99567179504288</v>
      </c>
      <c r="M160">
        <v>958.00724659169953</v>
      </c>
      <c r="N160">
        <v>1018.779928215521</v>
      </c>
      <c r="O160">
        <v>1308.8081059182391</v>
      </c>
      <c r="P160">
        <v>1538.3099073045207</v>
      </c>
      <c r="Q160">
        <v>1781.0798887178157</v>
      </c>
      <c r="R160">
        <v>1963.5012055822745</v>
      </c>
      <c r="S160">
        <v>2735.957786306345</v>
      </c>
      <c r="T160">
        <v>3164.3551975439682</v>
      </c>
      <c r="U160">
        <v>3263.0096033953173</v>
      </c>
      <c r="V160">
        <v>3205.2724054563578</v>
      </c>
      <c r="W160" t="s">
        <v>85</v>
      </c>
      <c r="X160" t="s">
        <v>85</v>
      </c>
    </row>
    <row r="161" spans="1:24" x14ac:dyDescent="0.2">
      <c r="A161" t="s">
        <v>152</v>
      </c>
      <c r="B161" t="s">
        <v>198</v>
      </c>
      <c r="C161" t="s">
        <v>108</v>
      </c>
      <c r="D161" t="s">
        <v>6</v>
      </c>
      <c r="E161">
        <v>7.8515370519634473</v>
      </c>
      <c r="F161">
        <v>6.7408963849401999</v>
      </c>
      <c r="G161">
        <v>-12.203472562100828</v>
      </c>
      <c r="H161">
        <v>-3.8607249449387808</v>
      </c>
      <c r="I161">
        <v>1.1199146462710416</v>
      </c>
      <c r="J161">
        <v>1.8085789845877969</v>
      </c>
      <c r="K161">
        <v>2.3447270914954714</v>
      </c>
      <c r="L161">
        <v>15.42547216731225</v>
      </c>
      <c r="M161">
        <v>2.0569800893491959</v>
      </c>
      <c r="N161">
        <v>1.8926595046419408</v>
      </c>
      <c r="O161">
        <v>8.8969604600659409</v>
      </c>
      <c r="P161">
        <v>5.3967359891992146</v>
      </c>
      <c r="Q161">
        <v>2.2419311174505623</v>
      </c>
      <c r="R161">
        <v>11.22087189768628</v>
      </c>
      <c r="S161">
        <v>6.4062483387029374</v>
      </c>
      <c r="T161">
        <v>5.7241918277247663</v>
      </c>
      <c r="U161">
        <v>6.3445494707640364</v>
      </c>
      <c r="V161">
        <v>4.9307122314976795</v>
      </c>
      <c r="W161" t="s">
        <v>85</v>
      </c>
      <c r="X161" t="s">
        <v>85</v>
      </c>
    </row>
    <row r="162" spans="1:24" x14ac:dyDescent="0.2">
      <c r="A162" t="s">
        <v>152</v>
      </c>
      <c r="B162" t="s">
        <v>198</v>
      </c>
      <c r="C162" t="s">
        <v>23</v>
      </c>
      <c r="D162" t="s">
        <v>120</v>
      </c>
      <c r="E162">
        <v>202299660828.16556</v>
      </c>
      <c r="F162">
        <v>215936471351.67764</v>
      </c>
      <c r="G162">
        <v>189584723318.70694</v>
      </c>
      <c r="H162">
        <v>182265378613.74844</v>
      </c>
      <c r="I162">
        <v>184306595283.92517</v>
      </c>
      <c r="J162">
        <v>187639925633.43951</v>
      </c>
      <c r="K162">
        <v>192039569804.22873</v>
      </c>
      <c r="L162">
        <v>221662580194.6062</v>
      </c>
      <c r="M162">
        <v>226222135334.74695</v>
      </c>
      <c r="N162">
        <v>230503750080.76401</v>
      </c>
      <c r="O162">
        <v>251011577584.41879</v>
      </c>
      <c r="P162">
        <v>264558009728.97382</v>
      </c>
      <c r="Q162">
        <v>270489218072.79559</v>
      </c>
      <c r="R162">
        <v>300840466729.7973</v>
      </c>
      <c r="S162">
        <v>320113054131.82111</v>
      </c>
      <c r="T162">
        <v>338436939415.91498</v>
      </c>
      <c r="U162">
        <v>359909238464.49744</v>
      </c>
      <c r="V162">
        <v>377655327307.75659</v>
      </c>
      <c r="W162" t="s">
        <v>85</v>
      </c>
      <c r="X162" t="s">
        <v>85</v>
      </c>
    </row>
    <row r="163" spans="1:24" x14ac:dyDescent="0.2">
      <c r="A163" t="s">
        <v>152</v>
      </c>
      <c r="B163" t="s">
        <v>198</v>
      </c>
      <c r="C163" t="s">
        <v>73</v>
      </c>
      <c r="D163" t="s">
        <v>207</v>
      </c>
      <c r="E163">
        <v>6.2500173760875839</v>
      </c>
      <c r="F163">
        <v>5.2005968647222574</v>
      </c>
      <c r="G163">
        <v>-13.440771538160561</v>
      </c>
      <c r="H163">
        <v>-5.1926527133002764</v>
      </c>
      <c r="I163">
        <v>-0.26458932980020222</v>
      </c>
      <c r="J163">
        <v>0.42807647364624302</v>
      </c>
      <c r="K163">
        <v>0.96952213393559816</v>
      </c>
      <c r="L163">
        <v>13.885792861534824</v>
      </c>
      <c r="M163">
        <v>0.70358784181752299</v>
      </c>
      <c r="N163">
        <v>0.54788584542289698</v>
      </c>
      <c r="O163">
        <v>7.4675989071417064</v>
      </c>
      <c r="P163">
        <v>4.0206841044410453</v>
      </c>
      <c r="Q163">
        <v>0.91094193912108778</v>
      </c>
      <c r="R163">
        <v>9.7729703783210482</v>
      </c>
      <c r="S163">
        <v>5.0198885598614851</v>
      </c>
      <c r="T163">
        <v>4.3443268923450091</v>
      </c>
      <c r="U163">
        <v>4.9598807741428459</v>
      </c>
      <c r="V163">
        <v>3.5816736994745924</v>
      </c>
      <c r="W163" t="s">
        <v>85</v>
      </c>
      <c r="X163" t="s">
        <v>85</v>
      </c>
    </row>
    <row r="164" spans="1:24" x14ac:dyDescent="0.2">
      <c r="A164" t="s">
        <v>152</v>
      </c>
      <c r="B164" t="s">
        <v>198</v>
      </c>
      <c r="C164" t="s">
        <v>60</v>
      </c>
      <c r="D164" t="s">
        <v>184</v>
      </c>
      <c r="E164">
        <v>1011.8695843880794</v>
      </c>
      <c r="F164">
        <v>1064.4928422688436</v>
      </c>
      <c r="G164">
        <v>921.41679129941645</v>
      </c>
      <c r="H164">
        <v>873.57081728520291</v>
      </c>
      <c r="I164">
        <v>871.25944211441777</v>
      </c>
      <c r="J164">
        <v>874.98909881053112</v>
      </c>
      <c r="K164">
        <v>883.47231179302298</v>
      </c>
      <c r="L164">
        <v>1006.1494469976151</v>
      </c>
      <c r="M164">
        <v>1013.2285921772045</v>
      </c>
      <c r="N164">
        <v>1018.779928215521</v>
      </c>
      <c r="O164">
        <v>1094.8583270011225</v>
      </c>
      <c r="P164">
        <v>1138.879121721006</v>
      </c>
      <c r="Q164">
        <v>1149.2536492766567</v>
      </c>
      <c r="R164">
        <v>1261.5698679922382</v>
      </c>
      <c r="S164">
        <v>1324.8992694702401</v>
      </c>
      <c r="T164">
        <v>1382.4572247303188</v>
      </c>
      <c r="U164">
        <v>1451.0254548304667</v>
      </c>
      <c r="V164">
        <v>1502.9964519188113</v>
      </c>
      <c r="W164" t="s">
        <v>85</v>
      </c>
      <c r="X164" t="s">
        <v>85</v>
      </c>
    </row>
    <row r="165" spans="1:24" x14ac:dyDescent="0.2">
      <c r="A165" t="s">
        <v>152</v>
      </c>
      <c r="B165" t="s">
        <v>198</v>
      </c>
      <c r="C165" t="s">
        <v>47</v>
      </c>
      <c r="D165" t="s">
        <v>204</v>
      </c>
      <c r="E165" t="s">
        <v>85</v>
      </c>
      <c r="F165" t="s">
        <v>85</v>
      </c>
      <c r="G165" t="s">
        <v>85</v>
      </c>
      <c r="H165" t="s">
        <v>85</v>
      </c>
      <c r="I165" t="s">
        <v>85</v>
      </c>
      <c r="J165" t="s">
        <v>85</v>
      </c>
      <c r="K165" t="s">
        <v>85</v>
      </c>
      <c r="L165" t="s">
        <v>85</v>
      </c>
      <c r="M165">
        <v>90.384788513183594</v>
      </c>
      <c r="N165" t="s">
        <v>85</v>
      </c>
      <c r="O165">
        <v>91.982269287109403</v>
      </c>
      <c r="P165" t="s">
        <v>85</v>
      </c>
      <c r="Q165">
        <v>92.192298889160199</v>
      </c>
      <c r="R165">
        <v>92.581695556640597</v>
      </c>
      <c r="S165" t="s">
        <v>85</v>
      </c>
      <c r="T165">
        <v>92.811904907226605</v>
      </c>
      <c r="U165" t="s">
        <v>85</v>
      </c>
      <c r="V165" t="s">
        <v>85</v>
      </c>
      <c r="W165" t="s">
        <v>85</v>
      </c>
      <c r="X165" t="s">
        <v>85</v>
      </c>
    </row>
    <row r="166" spans="1:24" x14ac:dyDescent="0.2">
      <c r="A166" t="s">
        <v>152</v>
      </c>
      <c r="B166" t="s">
        <v>198</v>
      </c>
      <c r="C166" t="s">
        <v>174</v>
      </c>
      <c r="D166" t="s">
        <v>200</v>
      </c>
      <c r="E166" t="s">
        <v>85</v>
      </c>
      <c r="F166" t="s">
        <v>85</v>
      </c>
      <c r="G166" t="s">
        <v>85</v>
      </c>
      <c r="H166" t="s">
        <v>85</v>
      </c>
      <c r="I166" t="s">
        <v>85</v>
      </c>
      <c r="J166" t="s">
        <v>85</v>
      </c>
      <c r="K166" t="s">
        <v>85</v>
      </c>
      <c r="L166" t="s">
        <v>85</v>
      </c>
      <c r="M166">
        <v>86.799591064453097</v>
      </c>
      <c r="N166" t="s">
        <v>85</v>
      </c>
      <c r="O166">
        <v>88.7869873046875</v>
      </c>
      <c r="P166" t="s">
        <v>85</v>
      </c>
      <c r="Q166">
        <v>89.101394653320298</v>
      </c>
      <c r="R166">
        <v>89.677116394042997</v>
      </c>
      <c r="S166" t="s">
        <v>85</v>
      </c>
      <c r="T166">
        <v>90.068695068359403</v>
      </c>
      <c r="U166" t="s">
        <v>85</v>
      </c>
      <c r="V166" t="s">
        <v>85</v>
      </c>
      <c r="W166" t="s">
        <v>85</v>
      </c>
      <c r="X166" t="s">
        <v>85</v>
      </c>
    </row>
    <row r="167" spans="1:24" x14ac:dyDescent="0.2">
      <c r="A167" t="s">
        <v>152</v>
      </c>
      <c r="B167" t="s">
        <v>198</v>
      </c>
      <c r="C167" t="s">
        <v>90</v>
      </c>
      <c r="D167" t="s">
        <v>62</v>
      </c>
      <c r="E167" t="s">
        <v>85</v>
      </c>
      <c r="F167" t="s">
        <v>85</v>
      </c>
      <c r="G167" t="s">
        <v>85</v>
      </c>
      <c r="H167" t="s">
        <v>85</v>
      </c>
      <c r="I167" t="s">
        <v>85</v>
      </c>
      <c r="J167" t="s">
        <v>85</v>
      </c>
      <c r="K167" t="s">
        <v>85</v>
      </c>
      <c r="L167" t="s">
        <v>85</v>
      </c>
      <c r="M167">
        <v>94.035079956054702</v>
      </c>
      <c r="N167" t="s">
        <v>85</v>
      </c>
      <c r="O167">
        <v>95.158546447753906</v>
      </c>
      <c r="P167" t="s">
        <v>85</v>
      </c>
      <c r="Q167">
        <v>95.383193969726605</v>
      </c>
      <c r="R167">
        <v>95.647003173828097</v>
      </c>
      <c r="S167" t="s">
        <v>85</v>
      </c>
      <c r="T167">
        <v>95.591094970703097</v>
      </c>
      <c r="U167" t="s">
        <v>85</v>
      </c>
      <c r="V167" t="s">
        <v>85</v>
      </c>
      <c r="W167" t="s">
        <v>85</v>
      </c>
      <c r="X167" t="s">
        <v>85</v>
      </c>
    </row>
    <row r="168" spans="1:24" x14ac:dyDescent="0.2">
      <c r="A168" t="s">
        <v>152</v>
      </c>
      <c r="B168" t="s">
        <v>198</v>
      </c>
      <c r="C168" t="s">
        <v>210</v>
      </c>
      <c r="D168" t="s">
        <v>88</v>
      </c>
      <c r="E168" t="s">
        <v>85</v>
      </c>
      <c r="F168" t="s">
        <v>85</v>
      </c>
      <c r="G168" t="s">
        <v>85</v>
      </c>
      <c r="H168" t="s">
        <v>85</v>
      </c>
      <c r="I168">
        <v>4000</v>
      </c>
      <c r="J168">
        <v>15000</v>
      </c>
      <c r="K168">
        <v>38300</v>
      </c>
      <c r="L168">
        <v>61600</v>
      </c>
      <c r="M168">
        <v>84900</v>
      </c>
      <c r="N168">
        <v>108200</v>
      </c>
      <c r="O168">
        <v>194367</v>
      </c>
      <c r="P168">
        <v>778770</v>
      </c>
      <c r="Q168">
        <v>981562</v>
      </c>
      <c r="R168">
        <v>1863821</v>
      </c>
      <c r="S168">
        <v>2280316</v>
      </c>
      <c r="T168">
        <v>2736379</v>
      </c>
      <c r="U168">
        <v>2983000</v>
      </c>
      <c r="V168">
        <v>3251800</v>
      </c>
      <c r="W168">
        <v>3009185</v>
      </c>
      <c r="X168" t="s">
        <v>85</v>
      </c>
    </row>
    <row r="169" spans="1:24" x14ac:dyDescent="0.2">
      <c r="A169" t="s">
        <v>152</v>
      </c>
      <c r="B169" t="s">
        <v>198</v>
      </c>
      <c r="C169" t="s">
        <v>159</v>
      </c>
      <c r="D169" t="s">
        <v>32</v>
      </c>
      <c r="E169" t="s">
        <v>85</v>
      </c>
      <c r="F169" t="s">
        <v>85</v>
      </c>
      <c r="G169" t="s">
        <v>85</v>
      </c>
      <c r="H169" t="s">
        <v>85</v>
      </c>
      <c r="I169">
        <v>1.91443712356243E-3</v>
      </c>
      <c r="J169">
        <v>7.0764607002551296E-3</v>
      </c>
      <c r="K169">
        <v>1.7810781926576501E-2</v>
      </c>
      <c r="L169">
        <v>2.8238018644216E-2</v>
      </c>
      <c r="M169">
        <v>3.8365286849861402E-2</v>
      </c>
      <c r="N169">
        <v>4.8200091641649297E-2</v>
      </c>
      <c r="O169">
        <v>8.5357319744237103E-2</v>
      </c>
      <c r="P169">
        <v>0.337169559803767</v>
      </c>
      <c r="Q169">
        <v>0.41903491285514399</v>
      </c>
      <c r="R169">
        <v>0.78481004513874297</v>
      </c>
      <c r="S169">
        <v>0.94746106999194402</v>
      </c>
      <c r="T169">
        <v>1.1223792470074401</v>
      </c>
      <c r="U169" t="s">
        <v>85</v>
      </c>
      <c r="V169">
        <v>1.3014194817373701</v>
      </c>
      <c r="W169">
        <v>1.1902845133154101</v>
      </c>
      <c r="X169" t="s">
        <v>85</v>
      </c>
    </row>
    <row r="170" spans="1:24" x14ac:dyDescent="0.2">
      <c r="A170" t="s">
        <v>152</v>
      </c>
      <c r="B170" t="s">
        <v>198</v>
      </c>
      <c r="C170" t="s">
        <v>165</v>
      </c>
      <c r="D170" t="s">
        <v>134</v>
      </c>
      <c r="E170">
        <v>2.12383301704295</v>
      </c>
      <c r="F170">
        <v>2.4906048196523898</v>
      </c>
      <c r="G170">
        <v>2.7447749609216499</v>
      </c>
      <c r="H170">
        <v>2.9523119974591898</v>
      </c>
      <c r="I170">
        <v>3.1887845879081702</v>
      </c>
      <c r="J170">
        <v>3.4056354036385601</v>
      </c>
      <c r="K170">
        <v>3.6040256738468699</v>
      </c>
      <c r="L170">
        <v>3.6939266123325298</v>
      </c>
      <c r="M170">
        <v>4.68896152565903</v>
      </c>
      <c r="N170">
        <v>6.0173626975953702</v>
      </c>
      <c r="O170">
        <v>6.5086050899842398</v>
      </c>
      <c r="P170">
        <v>8.4553273474512203</v>
      </c>
      <c r="Q170">
        <v>12.9685871439526</v>
      </c>
      <c r="R170">
        <v>14.657493899431801</v>
      </c>
      <c r="S170">
        <v>17.006673086487901</v>
      </c>
      <c r="T170">
        <v>15.8397130381884</v>
      </c>
      <c r="U170">
        <v>15.386133908745</v>
      </c>
      <c r="V170">
        <v>12.295669027005999</v>
      </c>
      <c r="W170">
        <v>11.723149327675999</v>
      </c>
      <c r="X170" t="s">
        <v>85</v>
      </c>
    </row>
    <row r="171" spans="1:24" x14ac:dyDescent="0.2">
      <c r="A171" t="s">
        <v>152</v>
      </c>
      <c r="B171" t="s">
        <v>198</v>
      </c>
      <c r="C171" t="s">
        <v>211</v>
      </c>
      <c r="D171" t="s">
        <v>67</v>
      </c>
      <c r="E171">
        <v>4186030</v>
      </c>
      <c r="F171">
        <v>4982466</v>
      </c>
      <c r="G171">
        <v>5571644</v>
      </c>
      <c r="H171">
        <v>6080193</v>
      </c>
      <c r="I171">
        <v>6662605</v>
      </c>
      <c r="J171">
        <v>7218938</v>
      </c>
      <c r="K171">
        <v>7750035</v>
      </c>
      <c r="L171">
        <v>8058139</v>
      </c>
      <c r="M171">
        <v>10376381</v>
      </c>
      <c r="N171">
        <v>13507830</v>
      </c>
      <c r="O171">
        <v>14820733</v>
      </c>
      <c r="P171">
        <v>19529507</v>
      </c>
      <c r="Q171">
        <v>30378071</v>
      </c>
      <c r="R171">
        <v>34809627</v>
      </c>
      <c r="S171">
        <v>40931063</v>
      </c>
      <c r="T171">
        <v>38617480</v>
      </c>
      <c r="U171">
        <v>37982855</v>
      </c>
      <c r="V171">
        <v>30722651</v>
      </c>
      <c r="W171">
        <v>29637557</v>
      </c>
      <c r="X171" t="s">
        <v>85</v>
      </c>
    </row>
    <row r="172" spans="1:24" x14ac:dyDescent="0.2">
      <c r="A172" t="s">
        <v>152</v>
      </c>
      <c r="B172" t="s">
        <v>198</v>
      </c>
      <c r="C172" t="s">
        <v>99</v>
      </c>
      <c r="D172" t="s">
        <v>182</v>
      </c>
      <c r="E172">
        <v>21.28</v>
      </c>
      <c r="F172" t="s">
        <v>85</v>
      </c>
      <c r="G172" t="s">
        <v>85</v>
      </c>
      <c r="H172">
        <v>21.36</v>
      </c>
      <c r="I172" t="s">
        <v>85</v>
      </c>
      <c r="J172" t="s">
        <v>85</v>
      </c>
      <c r="K172">
        <v>21.3</v>
      </c>
      <c r="L172" t="s">
        <v>85</v>
      </c>
      <c r="M172" t="s">
        <v>85</v>
      </c>
      <c r="N172">
        <v>21.05</v>
      </c>
      <c r="O172" t="s">
        <v>85</v>
      </c>
      <c r="P172" t="s">
        <v>85</v>
      </c>
      <c r="Q172">
        <v>21.52</v>
      </c>
      <c r="R172" t="s">
        <v>85</v>
      </c>
      <c r="S172">
        <v>21.83</v>
      </c>
      <c r="T172" t="s">
        <v>85</v>
      </c>
      <c r="U172" t="s">
        <v>85</v>
      </c>
      <c r="V172" t="s">
        <v>85</v>
      </c>
      <c r="W172" t="s">
        <v>85</v>
      </c>
      <c r="X172" t="s">
        <v>85</v>
      </c>
    </row>
    <row r="173" spans="1:24" x14ac:dyDescent="0.2">
      <c r="A173" t="s">
        <v>152</v>
      </c>
      <c r="B173" t="s">
        <v>198</v>
      </c>
      <c r="C173" t="s">
        <v>166</v>
      </c>
      <c r="D173" t="s">
        <v>72</v>
      </c>
      <c r="E173">
        <v>26.57</v>
      </c>
      <c r="F173" t="s">
        <v>85</v>
      </c>
      <c r="G173" t="s">
        <v>85</v>
      </c>
      <c r="H173">
        <v>25.08</v>
      </c>
      <c r="I173" t="s">
        <v>85</v>
      </c>
      <c r="J173" t="s">
        <v>85</v>
      </c>
      <c r="K173">
        <v>25.6</v>
      </c>
      <c r="L173" t="s">
        <v>85</v>
      </c>
      <c r="M173" t="s">
        <v>85</v>
      </c>
      <c r="N173">
        <v>28.51</v>
      </c>
      <c r="O173" t="s">
        <v>85</v>
      </c>
      <c r="P173" t="s">
        <v>85</v>
      </c>
      <c r="Q173">
        <v>27.84</v>
      </c>
      <c r="R173" t="s">
        <v>85</v>
      </c>
      <c r="S173">
        <v>28.18</v>
      </c>
      <c r="T173" t="s">
        <v>85</v>
      </c>
      <c r="U173" t="s">
        <v>85</v>
      </c>
      <c r="V173" t="s">
        <v>85</v>
      </c>
      <c r="W173" t="s">
        <v>85</v>
      </c>
      <c r="X173" t="s">
        <v>85</v>
      </c>
    </row>
    <row r="174" spans="1:24" x14ac:dyDescent="0.2">
      <c r="A174" t="s">
        <v>152</v>
      </c>
      <c r="B174" t="s">
        <v>198</v>
      </c>
      <c r="C174" t="s">
        <v>201</v>
      </c>
      <c r="D174" t="s">
        <v>33</v>
      </c>
      <c r="E174">
        <v>40.71</v>
      </c>
      <c r="F174" t="s">
        <v>85</v>
      </c>
      <c r="G174" t="s">
        <v>85</v>
      </c>
      <c r="H174">
        <v>38.869999999999997</v>
      </c>
      <c r="I174" t="s">
        <v>85</v>
      </c>
      <c r="J174" t="s">
        <v>85</v>
      </c>
      <c r="K174">
        <v>39.61</v>
      </c>
      <c r="L174" t="s">
        <v>85</v>
      </c>
      <c r="M174" t="s">
        <v>85</v>
      </c>
      <c r="N174">
        <v>42.75</v>
      </c>
      <c r="O174" t="s">
        <v>85</v>
      </c>
      <c r="P174" t="s">
        <v>85</v>
      </c>
      <c r="Q174">
        <v>42.64</v>
      </c>
      <c r="R174" t="s">
        <v>85</v>
      </c>
      <c r="S174">
        <v>43.65</v>
      </c>
      <c r="T174" t="s">
        <v>85</v>
      </c>
      <c r="U174" t="s">
        <v>85</v>
      </c>
      <c r="V174" t="s">
        <v>85</v>
      </c>
      <c r="W174" t="s">
        <v>85</v>
      </c>
      <c r="X174" t="s">
        <v>85</v>
      </c>
    </row>
    <row r="175" spans="1:24" x14ac:dyDescent="0.2">
      <c r="A175" t="s">
        <v>152</v>
      </c>
      <c r="B175" t="s">
        <v>198</v>
      </c>
      <c r="C175" t="s">
        <v>98</v>
      </c>
      <c r="D175" t="s">
        <v>82</v>
      </c>
      <c r="E175">
        <v>4</v>
      </c>
      <c r="F175" t="s">
        <v>85</v>
      </c>
      <c r="G175" t="s">
        <v>85</v>
      </c>
      <c r="H175">
        <v>4.25</v>
      </c>
      <c r="I175" t="s">
        <v>85</v>
      </c>
      <c r="J175" t="s">
        <v>85</v>
      </c>
      <c r="K175">
        <v>4.29</v>
      </c>
      <c r="L175" t="s">
        <v>85</v>
      </c>
      <c r="M175" t="s">
        <v>85</v>
      </c>
      <c r="N175">
        <v>3.67</v>
      </c>
      <c r="O175" t="s">
        <v>85</v>
      </c>
      <c r="P175" t="s">
        <v>85</v>
      </c>
      <c r="Q175">
        <v>3.56</v>
      </c>
      <c r="R175" t="s">
        <v>85</v>
      </c>
      <c r="S175">
        <v>3.36</v>
      </c>
      <c r="T175" t="s">
        <v>85</v>
      </c>
      <c r="U175" t="s">
        <v>85</v>
      </c>
      <c r="V175" t="s">
        <v>85</v>
      </c>
      <c r="W175" t="s">
        <v>85</v>
      </c>
      <c r="X175" t="s">
        <v>85</v>
      </c>
    </row>
    <row r="176" spans="1:24" x14ac:dyDescent="0.2">
      <c r="A176" t="s">
        <v>152</v>
      </c>
      <c r="B176" t="s">
        <v>198</v>
      </c>
      <c r="C176" t="s">
        <v>196</v>
      </c>
      <c r="D176" t="s">
        <v>125</v>
      </c>
      <c r="E176">
        <v>12.67</v>
      </c>
      <c r="F176" t="s">
        <v>85</v>
      </c>
      <c r="G176" t="s">
        <v>85</v>
      </c>
      <c r="H176">
        <v>13.35</v>
      </c>
      <c r="I176" t="s">
        <v>85</v>
      </c>
      <c r="J176" t="s">
        <v>85</v>
      </c>
      <c r="K176">
        <v>13.03</v>
      </c>
      <c r="L176" t="s">
        <v>85</v>
      </c>
      <c r="M176" t="s">
        <v>85</v>
      </c>
      <c r="N176">
        <v>12.03</v>
      </c>
      <c r="O176" t="s">
        <v>85</v>
      </c>
      <c r="P176" t="s">
        <v>85</v>
      </c>
      <c r="Q176">
        <v>11.87</v>
      </c>
      <c r="R176" t="s">
        <v>85</v>
      </c>
      <c r="S176">
        <v>11.33</v>
      </c>
      <c r="T176" t="s">
        <v>85</v>
      </c>
      <c r="U176" t="s">
        <v>85</v>
      </c>
      <c r="V176" t="s">
        <v>85</v>
      </c>
      <c r="W176" t="s">
        <v>85</v>
      </c>
      <c r="X176" t="s">
        <v>85</v>
      </c>
    </row>
    <row r="177" spans="1:24" x14ac:dyDescent="0.2">
      <c r="A177" t="s">
        <v>152</v>
      </c>
      <c r="B177" t="s">
        <v>198</v>
      </c>
      <c r="C177" t="s">
        <v>186</v>
      </c>
      <c r="D177" t="s">
        <v>97</v>
      </c>
      <c r="E177">
        <v>16.329999999999998</v>
      </c>
      <c r="F177" t="s">
        <v>85</v>
      </c>
      <c r="G177" t="s">
        <v>85</v>
      </c>
      <c r="H177">
        <v>16.84</v>
      </c>
      <c r="I177" t="s">
        <v>85</v>
      </c>
      <c r="J177" t="s">
        <v>85</v>
      </c>
      <c r="K177">
        <v>16.53</v>
      </c>
      <c r="L177" t="s">
        <v>85</v>
      </c>
      <c r="M177" t="s">
        <v>85</v>
      </c>
      <c r="N177">
        <v>15.82</v>
      </c>
      <c r="O177" t="s">
        <v>85</v>
      </c>
      <c r="P177" t="s">
        <v>85</v>
      </c>
      <c r="Q177">
        <v>15.87</v>
      </c>
      <c r="R177" t="s">
        <v>85</v>
      </c>
      <c r="S177">
        <v>15.56</v>
      </c>
      <c r="T177" t="s">
        <v>85</v>
      </c>
      <c r="U177" t="s">
        <v>85</v>
      </c>
      <c r="V177" t="s">
        <v>85</v>
      </c>
      <c r="W177" t="s">
        <v>85</v>
      </c>
      <c r="X177" t="s">
        <v>85</v>
      </c>
    </row>
    <row r="178" spans="1:24" x14ac:dyDescent="0.2">
      <c r="A178" t="s">
        <v>152</v>
      </c>
      <c r="B178" t="s">
        <v>198</v>
      </c>
      <c r="C178" t="s">
        <v>81</v>
      </c>
      <c r="D178" t="s">
        <v>27</v>
      </c>
      <c r="E178">
        <v>3694000000</v>
      </c>
      <c r="F178">
        <v>1510600000</v>
      </c>
      <c r="G178">
        <v>579300000</v>
      </c>
      <c r="H178">
        <v>1259600000</v>
      </c>
      <c r="I178">
        <v>642300000</v>
      </c>
      <c r="J178">
        <v>1421300000</v>
      </c>
      <c r="K178">
        <v>1321500000</v>
      </c>
      <c r="L178">
        <v>939500000</v>
      </c>
      <c r="M178">
        <v>895000000</v>
      </c>
      <c r="N178">
        <v>1537600000</v>
      </c>
      <c r="O178">
        <v>1476100000</v>
      </c>
      <c r="P178">
        <v>3516600000</v>
      </c>
      <c r="Q178">
        <v>2876000000</v>
      </c>
      <c r="R178">
        <v>2975900000</v>
      </c>
      <c r="S178">
        <v>1845600000</v>
      </c>
      <c r="T178">
        <v>2102000000</v>
      </c>
      <c r="U178">
        <v>2663700000</v>
      </c>
      <c r="V178">
        <v>1771600000</v>
      </c>
      <c r="W178" t="s">
        <v>85</v>
      </c>
      <c r="X178" t="s">
        <v>85</v>
      </c>
    </row>
    <row r="179" spans="1:24" x14ac:dyDescent="0.2">
      <c r="A179" t="s">
        <v>152</v>
      </c>
      <c r="B179" t="s">
        <v>198</v>
      </c>
      <c r="C179" t="s">
        <v>191</v>
      </c>
      <c r="D179" t="s">
        <v>52</v>
      </c>
      <c r="E179">
        <v>562517</v>
      </c>
      <c r="F179">
        <v>916173</v>
      </c>
      <c r="G179">
        <v>1065820</v>
      </c>
      <c r="H179">
        <v>2220969</v>
      </c>
      <c r="I179">
        <v>3669327</v>
      </c>
      <c r="J179">
        <v>6520947</v>
      </c>
      <c r="K179">
        <v>11700000</v>
      </c>
      <c r="L179">
        <v>18495251</v>
      </c>
      <c r="M179">
        <v>30336607</v>
      </c>
      <c r="N179">
        <v>46909972</v>
      </c>
      <c r="O179">
        <v>63803015</v>
      </c>
      <c r="P179">
        <v>93386881</v>
      </c>
      <c r="Q179">
        <v>140578243</v>
      </c>
      <c r="R179">
        <v>163676961</v>
      </c>
      <c r="S179">
        <v>211290235</v>
      </c>
      <c r="T179">
        <v>249805619</v>
      </c>
      <c r="U179">
        <v>281963665</v>
      </c>
      <c r="V179">
        <v>313226914</v>
      </c>
      <c r="W179">
        <v>319000000</v>
      </c>
      <c r="X179" t="s">
        <v>85</v>
      </c>
    </row>
    <row r="180" spans="1:24" x14ac:dyDescent="0.2">
      <c r="A180" t="s">
        <v>152</v>
      </c>
      <c r="B180" t="s">
        <v>198</v>
      </c>
      <c r="C180" t="s">
        <v>123</v>
      </c>
      <c r="D180" t="s">
        <v>38</v>
      </c>
      <c r="E180">
        <v>77.55</v>
      </c>
      <c r="F180" t="s">
        <v>85</v>
      </c>
      <c r="G180" t="s">
        <v>85</v>
      </c>
      <c r="H180">
        <v>77.52</v>
      </c>
      <c r="I180" t="s">
        <v>85</v>
      </c>
      <c r="J180" t="s">
        <v>85</v>
      </c>
      <c r="K180">
        <v>63.39</v>
      </c>
      <c r="L180" t="s">
        <v>85</v>
      </c>
      <c r="M180" t="s">
        <v>85</v>
      </c>
      <c r="N180">
        <v>59.5</v>
      </c>
      <c r="O180" t="s">
        <v>85</v>
      </c>
      <c r="P180" t="s">
        <v>85</v>
      </c>
      <c r="Q180">
        <v>54.51</v>
      </c>
      <c r="R180" t="s">
        <v>85</v>
      </c>
      <c r="S180">
        <v>46.3</v>
      </c>
      <c r="T180" t="s">
        <v>85</v>
      </c>
      <c r="U180">
        <v>41.67</v>
      </c>
      <c r="V180" t="s">
        <v>85</v>
      </c>
      <c r="W180" t="s">
        <v>85</v>
      </c>
      <c r="X180" t="s">
        <v>85</v>
      </c>
    </row>
    <row r="181" spans="1:24" x14ac:dyDescent="0.2">
      <c r="A181" t="s">
        <v>152</v>
      </c>
      <c r="B181" t="s">
        <v>198</v>
      </c>
      <c r="C181" t="s">
        <v>154</v>
      </c>
      <c r="D181" t="s">
        <v>176</v>
      </c>
      <c r="E181" t="s">
        <v>85</v>
      </c>
      <c r="F181" t="s">
        <v>85</v>
      </c>
      <c r="G181" t="s">
        <v>85</v>
      </c>
      <c r="H181" t="s">
        <v>85</v>
      </c>
      <c r="I181" t="s">
        <v>85</v>
      </c>
      <c r="J181" t="s">
        <v>85</v>
      </c>
      <c r="K181" t="s">
        <v>85</v>
      </c>
      <c r="L181">
        <v>3.1</v>
      </c>
      <c r="M181">
        <v>3</v>
      </c>
      <c r="N181">
        <v>2.9</v>
      </c>
      <c r="O181">
        <v>3.7</v>
      </c>
      <c r="P181">
        <v>5.0999999999999996</v>
      </c>
      <c r="Q181">
        <v>2.8</v>
      </c>
      <c r="R181">
        <v>2.5</v>
      </c>
      <c r="S181">
        <v>2.2000000000000002</v>
      </c>
      <c r="T181">
        <v>2.1</v>
      </c>
      <c r="U181">
        <v>1.9</v>
      </c>
      <c r="V181">
        <v>1.8</v>
      </c>
      <c r="W181">
        <v>1.8</v>
      </c>
      <c r="X181" t="s">
        <v>85</v>
      </c>
    </row>
    <row r="182" spans="1:24" x14ac:dyDescent="0.2">
      <c r="A182" t="s">
        <v>152</v>
      </c>
      <c r="B182" t="s">
        <v>198</v>
      </c>
      <c r="C182" t="s">
        <v>83</v>
      </c>
      <c r="D182" t="s">
        <v>0</v>
      </c>
      <c r="E182" t="s">
        <v>85</v>
      </c>
      <c r="F182" t="s">
        <v>85</v>
      </c>
      <c r="G182" t="s">
        <v>85</v>
      </c>
      <c r="H182" t="s">
        <v>85</v>
      </c>
      <c r="I182" t="s">
        <v>85</v>
      </c>
      <c r="J182" t="s">
        <v>85</v>
      </c>
      <c r="K182" t="s">
        <v>85</v>
      </c>
      <c r="L182">
        <v>3.6</v>
      </c>
      <c r="M182">
        <v>3.6</v>
      </c>
      <c r="N182">
        <v>3.7</v>
      </c>
      <c r="O182">
        <v>4.5999999999999996</v>
      </c>
      <c r="P182">
        <v>6.5</v>
      </c>
      <c r="Q182">
        <v>3.4</v>
      </c>
      <c r="R182">
        <v>3.1</v>
      </c>
      <c r="S182">
        <v>2.8</v>
      </c>
      <c r="T182">
        <v>2.6</v>
      </c>
      <c r="U182">
        <v>2.4</v>
      </c>
      <c r="V182">
        <v>2.2000000000000002</v>
      </c>
      <c r="W182">
        <v>2.2999999999999998</v>
      </c>
      <c r="X182" t="s">
        <v>85</v>
      </c>
    </row>
    <row r="183" spans="1:24" x14ac:dyDescent="0.2">
      <c r="A183" t="s">
        <v>152</v>
      </c>
      <c r="B183" t="s">
        <v>198</v>
      </c>
      <c r="C183" t="s">
        <v>171</v>
      </c>
      <c r="D183" t="s">
        <v>93</v>
      </c>
      <c r="E183">
        <v>62.765000000000001</v>
      </c>
      <c r="F183">
        <v>61.594000000000001</v>
      </c>
      <c r="G183">
        <v>60.406999999999996</v>
      </c>
      <c r="H183">
        <v>59.207999999999998</v>
      </c>
      <c r="I183">
        <v>57.997999999999998</v>
      </c>
      <c r="J183">
        <v>57.218000000000004</v>
      </c>
      <c r="K183">
        <v>56.433999999999997</v>
      </c>
      <c r="L183">
        <v>55.646999999999998</v>
      </c>
      <c r="M183">
        <v>54.854999999999997</v>
      </c>
      <c r="N183">
        <v>54.063000000000002</v>
      </c>
      <c r="O183">
        <v>53.268000000000001</v>
      </c>
      <c r="P183">
        <v>52.472000000000001</v>
      </c>
      <c r="Q183">
        <v>51.673000000000002</v>
      </c>
      <c r="R183">
        <v>50.875999999999998</v>
      </c>
      <c r="S183">
        <v>50.076000000000001</v>
      </c>
      <c r="T183">
        <v>49.287999999999997</v>
      </c>
      <c r="U183">
        <v>48.512</v>
      </c>
      <c r="V183">
        <v>47.747999999999998</v>
      </c>
      <c r="W183">
        <v>46.997</v>
      </c>
      <c r="X183" t="s">
        <v>85</v>
      </c>
    </row>
    <row r="184" spans="1:24" x14ac:dyDescent="0.2">
      <c r="A184" t="s">
        <v>152</v>
      </c>
      <c r="B184" t="s">
        <v>198</v>
      </c>
      <c r="C184" t="s">
        <v>128</v>
      </c>
      <c r="D184" t="s">
        <v>29</v>
      </c>
      <c r="E184">
        <v>125483940</v>
      </c>
      <c r="F184">
        <v>124945800</v>
      </c>
      <c r="G184">
        <v>124289513</v>
      </c>
      <c r="H184">
        <v>123533986</v>
      </c>
      <c r="I184">
        <v>122689217</v>
      </c>
      <c r="J184">
        <v>122703029</v>
      </c>
      <c r="K184">
        <v>122670071</v>
      </c>
      <c r="L184">
        <v>122594686</v>
      </c>
      <c r="M184">
        <v>122473994</v>
      </c>
      <c r="N184">
        <v>122320080</v>
      </c>
      <c r="O184">
        <v>122124337</v>
      </c>
      <c r="P184">
        <v>121890793</v>
      </c>
      <c r="Q184">
        <v>121617968</v>
      </c>
      <c r="R184">
        <v>121321537</v>
      </c>
      <c r="S184">
        <v>120990189</v>
      </c>
      <c r="T184">
        <v>120661092</v>
      </c>
      <c r="U184">
        <v>120328123</v>
      </c>
      <c r="V184">
        <v>119975576</v>
      </c>
      <c r="W184">
        <v>119586112</v>
      </c>
      <c r="X184" t="s">
        <v>85</v>
      </c>
    </row>
    <row r="185" spans="1:24" x14ac:dyDescent="0.2">
      <c r="A185" t="s">
        <v>152</v>
      </c>
      <c r="B185" t="s">
        <v>198</v>
      </c>
      <c r="C185" t="s">
        <v>110</v>
      </c>
      <c r="D185" t="s">
        <v>109</v>
      </c>
      <c r="E185">
        <v>-0.33366318357389058</v>
      </c>
      <c r="F185">
        <v>-0.42977389850903647</v>
      </c>
      <c r="G185">
        <v>-0.52664167765873127</v>
      </c>
      <c r="H185">
        <v>-0.60973180005194816</v>
      </c>
      <c r="I185">
        <v>-0.68618416490233514</v>
      </c>
      <c r="J185">
        <v>1.1257079422628598E-2</v>
      </c>
      <c r="K185">
        <v>-2.6863580562170353E-2</v>
      </c>
      <c r="L185">
        <v>-6.1472347919846557E-2</v>
      </c>
      <c r="M185">
        <v>-9.8496478421887093E-2</v>
      </c>
      <c r="N185">
        <v>-0.12574979268659056</v>
      </c>
      <c r="O185">
        <v>-0.16015341584882672</v>
      </c>
      <c r="P185">
        <v>-0.19141769718147372</v>
      </c>
      <c r="Q185">
        <v>-0.22407827384654547</v>
      </c>
      <c r="R185">
        <v>-0.24403700593191349</v>
      </c>
      <c r="S185">
        <v>-0.27348920500045404</v>
      </c>
      <c r="T185">
        <v>-0.27237364693057087</v>
      </c>
      <c r="U185">
        <v>-0.27633536370718587</v>
      </c>
      <c r="V185">
        <v>-0.2934180825367258</v>
      </c>
      <c r="W185">
        <v>-0.32514743602949836</v>
      </c>
      <c r="X185" t="s">
        <v>85</v>
      </c>
    </row>
    <row r="186" spans="1:24" x14ac:dyDescent="0.2">
      <c r="A186" t="s">
        <v>152</v>
      </c>
      <c r="B186" t="s">
        <v>198</v>
      </c>
      <c r="C186" t="s">
        <v>136</v>
      </c>
      <c r="D186" t="s">
        <v>115</v>
      </c>
      <c r="E186">
        <v>19.8</v>
      </c>
      <c r="F186" t="s">
        <v>85</v>
      </c>
      <c r="G186" t="s">
        <v>85</v>
      </c>
      <c r="H186">
        <v>26</v>
      </c>
      <c r="I186" t="s">
        <v>85</v>
      </c>
      <c r="J186" t="s">
        <v>85</v>
      </c>
      <c r="K186">
        <v>21.1</v>
      </c>
      <c r="L186">
        <v>20.2</v>
      </c>
      <c r="M186">
        <v>20.100000000000001</v>
      </c>
      <c r="N186">
        <v>20</v>
      </c>
      <c r="O186">
        <v>21.8</v>
      </c>
      <c r="P186">
        <v>20.399999999999999</v>
      </c>
      <c r="Q186">
        <v>18.899999999999999</v>
      </c>
      <c r="R186">
        <v>17.399999999999999</v>
      </c>
      <c r="S186">
        <v>16.600000000000001</v>
      </c>
      <c r="T186">
        <v>15.7</v>
      </c>
      <c r="U186">
        <v>15.1</v>
      </c>
      <c r="V186">
        <v>14.3</v>
      </c>
      <c r="W186">
        <v>14.2</v>
      </c>
      <c r="X186" t="s">
        <v>85</v>
      </c>
    </row>
    <row r="187" spans="1:24" x14ac:dyDescent="0.2">
      <c r="A187" t="s">
        <v>152</v>
      </c>
      <c r="B187" t="s">
        <v>198</v>
      </c>
      <c r="C187" t="s">
        <v>35</v>
      </c>
      <c r="D187" t="s">
        <v>175</v>
      </c>
      <c r="E187" t="s">
        <v>85</v>
      </c>
      <c r="F187" t="s">
        <v>85</v>
      </c>
      <c r="G187" t="s">
        <v>85</v>
      </c>
      <c r="H187" t="s">
        <v>85</v>
      </c>
      <c r="I187" t="s">
        <v>85</v>
      </c>
      <c r="J187" t="s">
        <v>85</v>
      </c>
      <c r="K187" t="s">
        <v>85</v>
      </c>
      <c r="L187" t="s">
        <v>85</v>
      </c>
      <c r="M187" t="s">
        <v>85</v>
      </c>
      <c r="N187" t="s">
        <v>85</v>
      </c>
      <c r="O187" t="s">
        <v>85</v>
      </c>
      <c r="P187" t="s">
        <v>85</v>
      </c>
      <c r="Q187" t="s">
        <v>85</v>
      </c>
      <c r="R187" t="s">
        <v>85</v>
      </c>
      <c r="S187" t="s">
        <v>85</v>
      </c>
      <c r="T187" t="s">
        <v>85</v>
      </c>
      <c r="U187" t="s">
        <v>85</v>
      </c>
      <c r="V187">
        <v>86.8</v>
      </c>
      <c r="W187">
        <v>81.3</v>
      </c>
      <c r="X187">
        <v>79</v>
      </c>
    </row>
    <row r="188" spans="1:24" x14ac:dyDescent="0.2">
      <c r="A188" t="s">
        <v>152</v>
      </c>
      <c r="B188" t="s">
        <v>198</v>
      </c>
      <c r="C188" t="s">
        <v>116</v>
      </c>
      <c r="D188" t="s">
        <v>63</v>
      </c>
      <c r="E188" t="s">
        <v>85</v>
      </c>
      <c r="F188" t="s">
        <v>85</v>
      </c>
      <c r="G188" t="s">
        <v>85</v>
      </c>
      <c r="H188" t="s">
        <v>85</v>
      </c>
      <c r="I188" t="s">
        <v>85</v>
      </c>
      <c r="J188">
        <v>60</v>
      </c>
      <c r="K188" t="s">
        <v>85</v>
      </c>
      <c r="L188">
        <v>60</v>
      </c>
      <c r="M188">
        <v>85</v>
      </c>
      <c r="N188">
        <v>103</v>
      </c>
      <c r="O188">
        <v>131</v>
      </c>
      <c r="P188">
        <v>169</v>
      </c>
      <c r="Q188">
        <v>234</v>
      </c>
      <c r="R188">
        <v>320</v>
      </c>
      <c r="S188">
        <v>480</v>
      </c>
      <c r="T188">
        <v>820</v>
      </c>
      <c r="U188">
        <v>975</v>
      </c>
      <c r="V188">
        <v>1029</v>
      </c>
      <c r="W188">
        <v>1586</v>
      </c>
      <c r="X188" t="s">
        <v>85</v>
      </c>
    </row>
    <row r="189" spans="1:24" x14ac:dyDescent="0.2">
      <c r="A189" t="s">
        <v>152</v>
      </c>
      <c r="B189" t="s">
        <v>198</v>
      </c>
      <c r="C189" t="s">
        <v>102</v>
      </c>
      <c r="D189" t="s">
        <v>173</v>
      </c>
      <c r="E189" t="s">
        <v>85</v>
      </c>
      <c r="F189" t="s">
        <v>85</v>
      </c>
      <c r="G189" t="s">
        <v>85</v>
      </c>
      <c r="H189" t="s">
        <v>85</v>
      </c>
      <c r="I189" t="s">
        <v>85</v>
      </c>
      <c r="J189">
        <v>0.27978771442912947</v>
      </c>
      <c r="K189" t="s">
        <v>85</v>
      </c>
      <c r="L189">
        <v>0.27234622445907036</v>
      </c>
      <c r="M189">
        <v>0.38070735300779368</v>
      </c>
      <c r="N189">
        <v>0.45523915584640912</v>
      </c>
      <c r="O189">
        <v>0.5713937270041286</v>
      </c>
      <c r="P189">
        <v>0.72751746117241467</v>
      </c>
      <c r="Q189">
        <v>0.9942183863992794</v>
      </c>
      <c r="R189">
        <v>1.3419150759399177</v>
      </c>
      <c r="S189">
        <v>1.9866470334066202</v>
      </c>
      <c r="T189">
        <v>3.349560264418209</v>
      </c>
      <c r="U189">
        <v>3.9308516349720217</v>
      </c>
      <c r="V189">
        <v>4.0952245002071006</v>
      </c>
      <c r="W189">
        <v>6.2329346395688425</v>
      </c>
      <c r="X189" t="s">
        <v>85</v>
      </c>
    </row>
    <row r="190" spans="1:24" x14ac:dyDescent="0.2">
      <c r="A190" t="s">
        <v>37</v>
      </c>
      <c r="B190" t="s">
        <v>129</v>
      </c>
      <c r="C190" t="s">
        <v>156</v>
      </c>
      <c r="D190" t="s">
        <v>155</v>
      </c>
      <c r="E190">
        <v>20855408</v>
      </c>
      <c r="F190">
        <v>21519356</v>
      </c>
      <c r="G190">
        <v>22200835</v>
      </c>
      <c r="H190">
        <v>22888600</v>
      </c>
      <c r="I190">
        <v>23574751</v>
      </c>
      <c r="J190">
        <v>24258794</v>
      </c>
      <c r="K190">
        <v>24943793</v>
      </c>
      <c r="L190">
        <v>25630426</v>
      </c>
      <c r="M190">
        <v>26320530</v>
      </c>
      <c r="N190">
        <v>27017712</v>
      </c>
      <c r="O190">
        <v>27716983</v>
      </c>
      <c r="P190">
        <v>28423538</v>
      </c>
      <c r="Q190">
        <v>29163327</v>
      </c>
      <c r="R190">
        <v>29970634</v>
      </c>
      <c r="S190">
        <v>30868156</v>
      </c>
      <c r="T190">
        <v>31810191</v>
      </c>
      <c r="U190">
        <v>32780975</v>
      </c>
      <c r="V190">
        <v>33781385</v>
      </c>
      <c r="W190">
        <v>34812326</v>
      </c>
      <c r="X190" t="s">
        <v>85</v>
      </c>
    </row>
    <row r="191" spans="1:24" x14ac:dyDescent="0.2">
      <c r="A191" t="s">
        <v>37</v>
      </c>
      <c r="B191" t="s">
        <v>129</v>
      </c>
      <c r="C191" t="s">
        <v>132</v>
      </c>
      <c r="D191" t="s">
        <v>114</v>
      </c>
      <c r="E191">
        <v>3.1539054353155498</v>
      </c>
      <c r="F191">
        <v>3.1835771326075299</v>
      </c>
      <c r="G191">
        <v>3.1668187468063498</v>
      </c>
      <c r="H191">
        <v>3.0979240195244899</v>
      </c>
      <c r="I191">
        <v>2.9977849234990499</v>
      </c>
      <c r="J191">
        <v>2.9015916223250802</v>
      </c>
      <c r="K191">
        <v>2.8237141549575702</v>
      </c>
      <c r="L191">
        <v>2.7527208873165301</v>
      </c>
      <c r="M191">
        <v>2.69251864951445</v>
      </c>
      <c r="N191">
        <v>2.64881444256633</v>
      </c>
      <c r="O191">
        <v>2.5881947368452201</v>
      </c>
      <c r="P191">
        <v>2.5491771597218902</v>
      </c>
      <c r="Q191">
        <v>2.6027336920548199</v>
      </c>
      <c r="R191">
        <v>2.7682266841502701</v>
      </c>
      <c r="S191">
        <v>2.99467138399541</v>
      </c>
      <c r="T191">
        <v>3.00616077841971</v>
      </c>
      <c r="U191">
        <v>3.0061606475375702</v>
      </c>
      <c r="V191">
        <v>3.0061594511685299</v>
      </c>
      <c r="W191">
        <v>3.0061608339124799</v>
      </c>
      <c r="X191" t="s">
        <v>85</v>
      </c>
    </row>
    <row r="192" spans="1:24" x14ac:dyDescent="0.2">
      <c r="A192" t="s">
        <v>37</v>
      </c>
      <c r="B192" t="s">
        <v>129</v>
      </c>
      <c r="C192" t="s">
        <v>146</v>
      </c>
      <c r="D192" t="s">
        <v>10</v>
      </c>
      <c r="E192">
        <v>47.683672862793514</v>
      </c>
      <c r="F192">
        <v>49.201719368040791</v>
      </c>
      <c r="G192">
        <v>50.759848640738966</v>
      </c>
      <c r="H192">
        <v>52.33235018405469</v>
      </c>
      <c r="I192">
        <v>53.901161487985</v>
      </c>
      <c r="J192">
        <v>55.465153074056289</v>
      </c>
      <c r="K192">
        <v>57.031330452477306</v>
      </c>
      <c r="L192">
        <v>58.601243798157164</v>
      </c>
      <c r="M192">
        <v>60.179093216269976</v>
      </c>
      <c r="N192">
        <v>61.773125728787981</v>
      </c>
      <c r="O192">
        <v>63.371934517685254</v>
      </c>
      <c r="P192">
        <v>64.987397398083999</v>
      </c>
      <c r="Q192">
        <v>66.67884628575348</v>
      </c>
      <c r="R192">
        <v>69.00588045680604</v>
      </c>
      <c r="S192">
        <v>71.07237981212009</v>
      </c>
      <c r="T192">
        <v>73.241368115675073</v>
      </c>
      <c r="U192">
        <v>75.476549548719845</v>
      </c>
      <c r="V192">
        <v>77.779943359734759</v>
      </c>
      <c r="W192">
        <v>80.153633265794809</v>
      </c>
      <c r="X192" t="s">
        <v>85</v>
      </c>
    </row>
    <row r="193" spans="1:24" x14ac:dyDescent="0.2">
      <c r="A193" t="s">
        <v>37</v>
      </c>
      <c r="B193" t="s">
        <v>129</v>
      </c>
      <c r="C193" t="s">
        <v>92</v>
      </c>
      <c r="D193" t="s">
        <v>65</v>
      </c>
      <c r="E193" t="s">
        <v>85</v>
      </c>
      <c r="F193" t="s">
        <v>85</v>
      </c>
      <c r="G193" t="s">
        <v>85</v>
      </c>
      <c r="H193" t="s">
        <v>85</v>
      </c>
      <c r="I193" t="s">
        <v>85</v>
      </c>
      <c r="J193" t="s">
        <v>85</v>
      </c>
      <c r="K193" t="s">
        <v>85</v>
      </c>
      <c r="L193" t="s">
        <v>85</v>
      </c>
      <c r="M193" t="s">
        <v>85</v>
      </c>
      <c r="N193" t="s">
        <v>85</v>
      </c>
      <c r="O193">
        <v>22.4</v>
      </c>
      <c r="P193" t="s">
        <v>85</v>
      </c>
      <c r="Q193" t="s">
        <v>85</v>
      </c>
      <c r="R193" t="s">
        <v>85</v>
      </c>
      <c r="S193" t="s">
        <v>85</v>
      </c>
      <c r="T193" t="s">
        <v>85</v>
      </c>
      <c r="U193">
        <v>18.899999999999999</v>
      </c>
      <c r="V193" t="s">
        <v>85</v>
      </c>
      <c r="W193" t="s">
        <v>85</v>
      </c>
      <c r="X193" t="s">
        <v>85</v>
      </c>
    </row>
    <row r="194" spans="1:24" x14ac:dyDescent="0.2">
      <c r="A194" t="s">
        <v>37</v>
      </c>
      <c r="B194" t="s">
        <v>129</v>
      </c>
      <c r="C194" t="s">
        <v>121</v>
      </c>
      <c r="D194" t="s">
        <v>150</v>
      </c>
      <c r="E194" t="s">
        <v>85</v>
      </c>
      <c r="F194" t="s">
        <v>85</v>
      </c>
      <c r="G194" t="s">
        <v>85</v>
      </c>
      <c r="H194" t="s">
        <v>85</v>
      </c>
      <c r="I194" t="s">
        <v>85</v>
      </c>
      <c r="J194" t="s">
        <v>85</v>
      </c>
      <c r="K194" t="s">
        <v>85</v>
      </c>
      <c r="L194" t="s">
        <v>85</v>
      </c>
      <c r="M194" t="s">
        <v>85</v>
      </c>
      <c r="N194" t="s">
        <v>85</v>
      </c>
      <c r="O194" t="s">
        <v>85</v>
      </c>
      <c r="P194" t="s">
        <v>85</v>
      </c>
      <c r="Q194" t="s">
        <v>85</v>
      </c>
      <c r="R194" t="s">
        <v>85</v>
      </c>
      <c r="S194" t="s">
        <v>85</v>
      </c>
      <c r="T194" t="s">
        <v>85</v>
      </c>
      <c r="U194" t="s">
        <v>85</v>
      </c>
      <c r="V194" t="s">
        <v>85</v>
      </c>
      <c r="W194" t="s">
        <v>85</v>
      </c>
      <c r="X194" t="s">
        <v>85</v>
      </c>
    </row>
    <row r="195" spans="1:24" x14ac:dyDescent="0.2">
      <c r="A195" t="s">
        <v>37</v>
      </c>
      <c r="B195" t="s">
        <v>129</v>
      </c>
      <c r="C195" t="s">
        <v>138</v>
      </c>
      <c r="D195" t="s">
        <v>158</v>
      </c>
      <c r="E195" t="s">
        <v>85</v>
      </c>
      <c r="F195" t="s">
        <v>85</v>
      </c>
      <c r="G195" t="s">
        <v>85</v>
      </c>
      <c r="H195" t="s">
        <v>85</v>
      </c>
      <c r="I195" t="s">
        <v>85</v>
      </c>
      <c r="J195" t="s">
        <v>85</v>
      </c>
      <c r="K195" t="s">
        <v>85</v>
      </c>
      <c r="L195" t="s">
        <v>85</v>
      </c>
      <c r="M195" t="s">
        <v>85</v>
      </c>
      <c r="N195" t="s">
        <v>85</v>
      </c>
      <c r="O195" t="s">
        <v>85</v>
      </c>
      <c r="P195" t="s">
        <v>85</v>
      </c>
      <c r="Q195" t="s">
        <v>85</v>
      </c>
      <c r="R195" t="s">
        <v>85</v>
      </c>
      <c r="S195" t="s">
        <v>85</v>
      </c>
      <c r="T195" t="s">
        <v>85</v>
      </c>
      <c r="U195">
        <v>8.8000000000000007</v>
      </c>
      <c r="V195" t="s">
        <v>85</v>
      </c>
      <c r="W195" t="s">
        <v>85</v>
      </c>
      <c r="X195" t="s">
        <v>85</v>
      </c>
    </row>
    <row r="196" spans="1:24" x14ac:dyDescent="0.2">
      <c r="A196" t="s">
        <v>37</v>
      </c>
      <c r="B196" t="s">
        <v>129</v>
      </c>
      <c r="C196" t="s">
        <v>185</v>
      </c>
      <c r="D196" t="s">
        <v>64</v>
      </c>
      <c r="E196">
        <v>1604.6113794561104</v>
      </c>
      <c r="F196">
        <v>1810.4248565802809</v>
      </c>
      <c r="G196">
        <v>1299.2907248758888</v>
      </c>
      <c r="H196">
        <v>969.43871621680671</v>
      </c>
      <c r="I196">
        <v>1100.1827336373563</v>
      </c>
      <c r="J196">
        <v>1110.3099354403191</v>
      </c>
      <c r="K196">
        <v>1123.7266922476465</v>
      </c>
      <c r="L196">
        <v>1056.7960907087538</v>
      </c>
      <c r="M196">
        <v>1021.9636914606205</v>
      </c>
      <c r="N196">
        <v>994.43946252739681</v>
      </c>
      <c r="O196">
        <v>775.80633505457638</v>
      </c>
      <c r="P196">
        <v>833.66831391644484</v>
      </c>
      <c r="Q196">
        <v>977.29038254105922</v>
      </c>
      <c r="R196">
        <v>1107.6550799692791</v>
      </c>
      <c r="S196">
        <v>1216.8401636949095</v>
      </c>
      <c r="T196">
        <v>1255.2346824953047</v>
      </c>
      <c r="U196">
        <v>1374.1080611543739</v>
      </c>
      <c r="V196" t="s">
        <v>85</v>
      </c>
      <c r="W196" t="s">
        <v>85</v>
      </c>
      <c r="X196" t="s">
        <v>85</v>
      </c>
    </row>
    <row r="197" spans="1:24" x14ac:dyDescent="0.2">
      <c r="A197" t="s">
        <v>37</v>
      </c>
      <c r="B197" t="s">
        <v>129</v>
      </c>
      <c r="C197" t="s">
        <v>39</v>
      </c>
      <c r="D197" t="s">
        <v>24</v>
      </c>
      <c r="E197">
        <v>1371.6825870776538</v>
      </c>
      <c r="F197">
        <v>1355.059138386855</v>
      </c>
      <c r="G197">
        <v>1313.4641106967374</v>
      </c>
      <c r="H197">
        <v>1273.9966620937935</v>
      </c>
      <c r="I197">
        <v>1236.9165638271218</v>
      </c>
      <c r="J197">
        <v>1238.1077146703994</v>
      </c>
      <c r="K197">
        <v>1264.3225511051987</v>
      </c>
      <c r="L197">
        <v>1040.6772013855721</v>
      </c>
      <c r="M197">
        <v>1200.3557679119683</v>
      </c>
      <c r="N197">
        <v>833.5642929349458</v>
      </c>
      <c r="O197">
        <v>972.32804883561823</v>
      </c>
      <c r="P197">
        <v>767.95506597384178</v>
      </c>
      <c r="Q197">
        <v>747.13697789007404</v>
      </c>
      <c r="R197">
        <v>1093.3035317170802</v>
      </c>
      <c r="S197">
        <v>1190.8064738301828</v>
      </c>
      <c r="T197">
        <v>1340.7024182910438</v>
      </c>
      <c r="U197">
        <v>1473.6901510708574</v>
      </c>
      <c r="V197" t="s">
        <v>85</v>
      </c>
      <c r="W197" t="s">
        <v>85</v>
      </c>
      <c r="X197" t="s">
        <v>85</v>
      </c>
    </row>
    <row r="198" spans="1:24" x14ac:dyDescent="0.2">
      <c r="A198" t="s">
        <v>37</v>
      </c>
      <c r="B198" t="s">
        <v>129</v>
      </c>
      <c r="C198" t="s">
        <v>28</v>
      </c>
      <c r="D198" t="s">
        <v>127</v>
      </c>
      <c r="E198" t="s">
        <v>85</v>
      </c>
      <c r="F198" t="s">
        <v>85</v>
      </c>
      <c r="G198" t="s">
        <v>85</v>
      </c>
      <c r="H198" t="s">
        <v>85</v>
      </c>
      <c r="I198" t="s">
        <v>85</v>
      </c>
      <c r="J198" t="s">
        <v>85</v>
      </c>
      <c r="K198" t="s">
        <v>85</v>
      </c>
      <c r="L198" t="s">
        <v>85</v>
      </c>
      <c r="M198">
        <v>36627901762.063004</v>
      </c>
      <c r="N198">
        <v>49954890353.260872</v>
      </c>
      <c r="O198">
        <v>65140293687.539459</v>
      </c>
      <c r="P198">
        <v>88840050497.095734</v>
      </c>
      <c r="Q198">
        <v>131613661510.47458</v>
      </c>
      <c r="R198">
        <v>111660855042.73506</v>
      </c>
      <c r="S198">
        <v>138516722649.57266</v>
      </c>
      <c r="T198">
        <v>185749664444.44446</v>
      </c>
      <c r="U198">
        <v>218000986222.63867</v>
      </c>
      <c r="V198">
        <v>232497236277.87308</v>
      </c>
      <c r="W198">
        <v>223508094682.67581</v>
      </c>
      <c r="X198" t="s">
        <v>85</v>
      </c>
    </row>
    <row r="199" spans="1:24" x14ac:dyDescent="0.2">
      <c r="A199" t="s">
        <v>37</v>
      </c>
      <c r="B199" t="s">
        <v>129</v>
      </c>
      <c r="C199" t="s">
        <v>101</v>
      </c>
      <c r="D199" t="s">
        <v>26</v>
      </c>
      <c r="E199">
        <v>11.020785644248178</v>
      </c>
      <c r="F199">
        <v>21.23793612886098</v>
      </c>
      <c r="G199">
        <v>34.8570951344918</v>
      </c>
      <c r="H199">
        <v>17.582266009787915</v>
      </c>
      <c r="I199">
        <v>1.4064748116001056</v>
      </c>
      <c r="J199">
        <v>2.3053169839734693</v>
      </c>
      <c r="K199">
        <v>-6.9001802234179195</v>
      </c>
      <c r="L199">
        <v>-33.100838024126688</v>
      </c>
      <c r="M199">
        <v>54.157774616230512</v>
      </c>
      <c r="N199">
        <v>4.4006171919100439</v>
      </c>
      <c r="O199">
        <v>10.158199582002851</v>
      </c>
      <c r="P199">
        <v>1.3775981475597519</v>
      </c>
      <c r="Q199">
        <v>8.2281071038327696</v>
      </c>
      <c r="R199">
        <v>3.3792990944277363</v>
      </c>
      <c r="S199">
        <v>6.4025648447119181</v>
      </c>
      <c r="T199">
        <v>7.5464712004259979</v>
      </c>
      <c r="U199">
        <v>13.936430173753706</v>
      </c>
      <c r="V199">
        <v>6.5721602980641052</v>
      </c>
      <c r="W199">
        <v>-2.1182680608771278</v>
      </c>
      <c r="X199" t="s">
        <v>85</v>
      </c>
    </row>
    <row r="200" spans="1:24" x14ac:dyDescent="0.2">
      <c r="A200" t="s">
        <v>37</v>
      </c>
      <c r="B200" t="s">
        <v>129</v>
      </c>
      <c r="C200" t="s">
        <v>144</v>
      </c>
      <c r="D200" t="s">
        <v>61</v>
      </c>
      <c r="E200" t="s">
        <v>85</v>
      </c>
      <c r="F200" t="s">
        <v>85</v>
      </c>
      <c r="G200" t="s">
        <v>85</v>
      </c>
      <c r="H200" t="s">
        <v>85</v>
      </c>
      <c r="I200" t="s">
        <v>85</v>
      </c>
      <c r="J200" t="s">
        <v>85</v>
      </c>
      <c r="K200" t="s">
        <v>85</v>
      </c>
      <c r="L200" t="s">
        <v>85</v>
      </c>
      <c r="M200" t="s">
        <v>85</v>
      </c>
      <c r="N200" t="s">
        <v>85</v>
      </c>
      <c r="O200" t="s">
        <v>85</v>
      </c>
      <c r="P200" t="s">
        <v>85</v>
      </c>
      <c r="Q200" t="s">
        <v>85</v>
      </c>
      <c r="R200" t="s">
        <v>85</v>
      </c>
      <c r="S200" t="s">
        <v>85</v>
      </c>
      <c r="T200" t="s">
        <v>85</v>
      </c>
      <c r="U200" t="s">
        <v>85</v>
      </c>
      <c r="V200" t="s">
        <v>85</v>
      </c>
      <c r="W200" t="s">
        <v>85</v>
      </c>
      <c r="X200" t="s">
        <v>85</v>
      </c>
    </row>
    <row r="201" spans="1:24" x14ac:dyDescent="0.2">
      <c r="A201" t="s">
        <v>37</v>
      </c>
      <c r="B201" t="s">
        <v>129</v>
      </c>
      <c r="C201" t="s">
        <v>187</v>
      </c>
      <c r="D201" t="s">
        <v>53</v>
      </c>
      <c r="E201">
        <v>0</v>
      </c>
      <c r="F201">
        <v>0</v>
      </c>
      <c r="G201">
        <v>0</v>
      </c>
      <c r="H201">
        <v>0</v>
      </c>
      <c r="I201">
        <v>0</v>
      </c>
      <c r="J201">
        <v>0</v>
      </c>
      <c r="K201">
        <v>7.9244743706055595E-2</v>
      </c>
      <c r="L201">
        <v>0.308171977375092</v>
      </c>
      <c r="M201">
        <v>2.1519456587982901</v>
      </c>
      <c r="N201">
        <v>5.5995816933493003</v>
      </c>
      <c r="O201">
        <v>33.300097508934499</v>
      </c>
      <c r="P201">
        <v>48.785402407671597</v>
      </c>
      <c r="Q201">
        <v>59.562017842509398</v>
      </c>
      <c r="R201">
        <v>66.693443225302502</v>
      </c>
      <c r="S201">
        <v>75.137660606193705</v>
      </c>
      <c r="T201">
        <v>80.1551276085399</v>
      </c>
      <c r="U201">
        <v>81.627846456910305</v>
      </c>
      <c r="V201">
        <v>96.104774283795805</v>
      </c>
      <c r="W201">
        <v>94.912786797320706</v>
      </c>
      <c r="X201" t="s">
        <v>85</v>
      </c>
    </row>
    <row r="202" spans="1:24" x14ac:dyDescent="0.2">
      <c r="A202" t="s">
        <v>37</v>
      </c>
      <c r="B202" t="s">
        <v>129</v>
      </c>
      <c r="C202" t="s">
        <v>199</v>
      </c>
      <c r="D202" t="s">
        <v>137</v>
      </c>
      <c r="E202" t="s">
        <v>85</v>
      </c>
      <c r="F202" t="s">
        <v>85</v>
      </c>
      <c r="G202" t="s">
        <v>85</v>
      </c>
      <c r="H202" t="s">
        <v>85</v>
      </c>
      <c r="I202" t="s">
        <v>85</v>
      </c>
      <c r="J202">
        <v>0.1</v>
      </c>
      <c r="K202">
        <v>0.5</v>
      </c>
      <c r="L202">
        <v>0.6</v>
      </c>
      <c r="M202">
        <v>0.9</v>
      </c>
      <c r="N202">
        <v>0.9</v>
      </c>
      <c r="O202">
        <v>0.95234424383919003</v>
      </c>
      <c r="P202">
        <v>0.93</v>
      </c>
      <c r="Q202">
        <v>1</v>
      </c>
      <c r="R202">
        <v>1.06</v>
      </c>
      <c r="S202">
        <v>2.5</v>
      </c>
      <c r="T202">
        <v>5</v>
      </c>
      <c r="U202">
        <v>7.1</v>
      </c>
      <c r="V202">
        <v>9.1999999999999993</v>
      </c>
      <c r="W202">
        <v>11.3</v>
      </c>
      <c r="X202" t="s">
        <v>85</v>
      </c>
    </row>
    <row r="203" spans="1:24" x14ac:dyDescent="0.2">
      <c r="A203" t="s">
        <v>37</v>
      </c>
      <c r="B203" t="s">
        <v>129</v>
      </c>
      <c r="C203" t="s">
        <v>69</v>
      </c>
      <c r="D203" t="s">
        <v>192</v>
      </c>
      <c r="E203" t="s">
        <v>85</v>
      </c>
      <c r="F203" t="s">
        <v>85</v>
      </c>
      <c r="G203" t="s">
        <v>85</v>
      </c>
      <c r="H203" t="s">
        <v>85</v>
      </c>
      <c r="I203">
        <v>94.455849999999998</v>
      </c>
      <c r="J203" t="s">
        <v>85</v>
      </c>
      <c r="K203" t="s">
        <v>85</v>
      </c>
      <c r="L203" t="s">
        <v>85</v>
      </c>
      <c r="M203" t="s">
        <v>85</v>
      </c>
      <c r="N203" t="s">
        <v>85</v>
      </c>
      <c r="O203" t="s">
        <v>85</v>
      </c>
      <c r="P203" t="s">
        <v>85</v>
      </c>
      <c r="Q203" t="s">
        <v>85</v>
      </c>
      <c r="R203" t="s">
        <v>85</v>
      </c>
      <c r="S203">
        <v>98</v>
      </c>
      <c r="T203" t="s">
        <v>85</v>
      </c>
      <c r="U203">
        <v>100</v>
      </c>
      <c r="V203" t="s">
        <v>85</v>
      </c>
      <c r="W203" t="s">
        <v>85</v>
      </c>
      <c r="X203" t="s">
        <v>85</v>
      </c>
    </row>
    <row r="204" spans="1:24" x14ac:dyDescent="0.2">
      <c r="A204" t="s">
        <v>37</v>
      </c>
      <c r="B204" t="s">
        <v>129</v>
      </c>
      <c r="C204" t="s">
        <v>84</v>
      </c>
      <c r="D204" t="s">
        <v>106</v>
      </c>
      <c r="E204" t="s">
        <v>85</v>
      </c>
      <c r="F204" t="s">
        <v>85</v>
      </c>
      <c r="G204" t="s">
        <v>85</v>
      </c>
      <c r="H204" t="s">
        <v>85</v>
      </c>
      <c r="I204">
        <v>89.380650000000003</v>
      </c>
      <c r="J204" t="s">
        <v>85</v>
      </c>
      <c r="K204" t="s">
        <v>85</v>
      </c>
      <c r="L204" t="s">
        <v>85</v>
      </c>
      <c r="M204" t="s">
        <v>85</v>
      </c>
      <c r="N204" t="s">
        <v>85</v>
      </c>
      <c r="O204" t="s">
        <v>85</v>
      </c>
      <c r="P204" t="s">
        <v>85</v>
      </c>
      <c r="Q204" t="s">
        <v>85</v>
      </c>
      <c r="R204" t="s">
        <v>85</v>
      </c>
      <c r="S204">
        <v>94.1</v>
      </c>
      <c r="T204" t="s">
        <v>85</v>
      </c>
      <c r="U204">
        <v>96.854600000000005</v>
      </c>
      <c r="V204" t="s">
        <v>85</v>
      </c>
      <c r="W204" t="s">
        <v>85</v>
      </c>
      <c r="X204" t="s">
        <v>85</v>
      </c>
    </row>
    <row r="205" spans="1:24" x14ac:dyDescent="0.2">
      <c r="A205" t="s">
        <v>37</v>
      </c>
      <c r="B205" t="s">
        <v>129</v>
      </c>
      <c r="C205" t="s">
        <v>131</v>
      </c>
      <c r="D205" t="s">
        <v>78</v>
      </c>
      <c r="E205" t="s">
        <v>85</v>
      </c>
      <c r="F205" t="s">
        <v>85</v>
      </c>
      <c r="G205" t="s">
        <v>85</v>
      </c>
      <c r="H205" t="s">
        <v>85</v>
      </c>
      <c r="I205">
        <v>96.862884999262803</v>
      </c>
      <c r="J205" t="s">
        <v>85</v>
      </c>
      <c r="K205" t="s">
        <v>85</v>
      </c>
      <c r="L205" t="s">
        <v>85</v>
      </c>
      <c r="M205" t="s">
        <v>85</v>
      </c>
      <c r="N205" t="s">
        <v>85</v>
      </c>
      <c r="O205" t="s">
        <v>85</v>
      </c>
      <c r="P205" t="s">
        <v>85</v>
      </c>
      <c r="Q205" t="s">
        <v>85</v>
      </c>
      <c r="R205" t="s">
        <v>85</v>
      </c>
      <c r="S205">
        <v>99.961488517494303</v>
      </c>
      <c r="T205" t="s">
        <v>85</v>
      </c>
      <c r="U205">
        <v>100</v>
      </c>
      <c r="V205" t="s">
        <v>85</v>
      </c>
      <c r="W205" t="s">
        <v>85</v>
      </c>
      <c r="X205" t="s">
        <v>85</v>
      </c>
    </row>
    <row r="206" spans="1:24" x14ac:dyDescent="0.2">
      <c r="A206" t="s">
        <v>37</v>
      </c>
      <c r="B206" t="s">
        <v>129</v>
      </c>
      <c r="C206" t="s">
        <v>169</v>
      </c>
      <c r="D206" t="s">
        <v>162</v>
      </c>
      <c r="E206" t="s">
        <v>85</v>
      </c>
      <c r="F206" t="s">
        <v>85</v>
      </c>
      <c r="G206" t="s">
        <v>85</v>
      </c>
      <c r="H206" t="s">
        <v>85</v>
      </c>
      <c r="I206" t="s">
        <v>85</v>
      </c>
      <c r="J206" t="s">
        <v>85</v>
      </c>
      <c r="K206" t="s">
        <v>85</v>
      </c>
      <c r="L206" t="s">
        <v>85</v>
      </c>
      <c r="M206">
        <v>19168268986.215199</v>
      </c>
      <c r="N206">
        <v>27252128871.188702</v>
      </c>
      <c r="O206">
        <v>37679011278.276802</v>
      </c>
      <c r="P206">
        <v>56122181548.648399</v>
      </c>
      <c r="Q206">
        <v>87261913496.630402</v>
      </c>
      <c r="R206">
        <v>80376597581.148193</v>
      </c>
      <c r="S206">
        <v>95594103480.732498</v>
      </c>
      <c r="T206">
        <v>120279038121.645</v>
      </c>
      <c r="U206">
        <v>146710700923.24399</v>
      </c>
      <c r="V206">
        <v>156835487316.66501</v>
      </c>
      <c r="W206" t="s">
        <v>85</v>
      </c>
      <c r="X206" t="s">
        <v>85</v>
      </c>
    </row>
    <row r="207" spans="1:24" x14ac:dyDescent="0.2">
      <c r="A207" t="s">
        <v>37</v>
      </c>
      <c r="B207" t="s">
        <v>129</v>
      </c>
      <c r="C207" t="s">
        <v>1</v>
      </c>
      <c r="D207" t="s">
        <v>12</v>
      </c>
      <c r="E207" t="s">
        <v>85</v>
      </c>
      <c r="F207" t="s">
        <v>85</v>
      </c>
      <c r="G207" t="s">
        <v>85</v>
      </c>
      <c r="H207" t="s">
        <v>85</v>
      </c>
      <c r="I207" t="s">
        <v>85</v>
      </c>
      <c r="J207" t="s">
        <v>85</v>
      </c>
      <c r="K207" t="s">
        <v>85</v>
      </c>
      <c r="L207" t="s">
        <v>85</v>
      </c>
      <c r="M207">
        <v>728.26303217356178</v>
      </c>
      <c r="N207">
        <v>1008.6764146123365</v>
      </c>
      <c r="O207">
        <v>1359.4196481729921</v>
      </c>
      <c r="P207">
        <v>1974.4966847071746</v>
      </c>
      <c r="Q207">
        <v>2992.1796472888846</v>
      </c>
      <c r="R207">
        <v>2681.8450881335443</v>
      </c>
      <c r="S207">
        <v>3096.8517679103506</v>
      </c>
      <c r="T207">
        <v>3781.1479384592503</v>
      </c>
      <c r="U207">
        <v>4475.4831399384548</v>
      </c>
      <c r="V207">
        <v>4642.6600720090373</v>
      </c>
      <c r="W207" t="s">
        <v>85</v>
      </c>
      <c r="X207" t="s">
        <v>85</v>
      </c>
    </row>
    <row r="208" spans="1:24" x14ac:dyDescent="0.2">
      <c r="A208" t="s">
        <v>37</v>
      </c>
      <c r="B208" t="s">
        <v>129</v>
      </c>
      <c r="C208" t="s">
        <v>108</v>
      </c>
      <c r="D208" t="s">
        <v>6</v>
      </c>
      <c r="E208" t="s">
        <v>85</v>
      </c>
      <c r="F208" t="s">
        <v>85</v>
      </c>
      <c r="G208" t="s">
        <v>85</v>
      </c>
      <c r="H208" t="s">
        <v>85</v>
      </c>
      <c r="I208" t="s">
        <v>85</v>
      </c>
      <c r="J208" t="s">
        <v>85</v>
      </c>
      <c r="K208" t="s">
        <v>85</v>
      </c>
      <c r="L208" t="s">
        <v>85</v>
      </c>
      <c r="M208" t="s">
        <v>85</v>
      </c>
      <c r="N208" t="s">
        <v>85</v>
      </c>
      <c r="O208" t="s">
        <v>85</v>
      </c>
      <c r="P208" t="s">
        <v>85</v>
      </c>
      <c r="Q208" t="s">
        <v>85</v>
      </c>
      <c r="R208" t="s">
        <v>85</v>
      </c>
      <c r="S208" t="s">
        <v>85</v>
      </c>
      <c r="T208" t="s">
        <v>85</v>
      </c>
      <c r="U208" t="s">
        <v>85</v>
      </c>
      <c r="V208" t="s">
        <v>85</v>
      </c>
      <c r="W208" t="s">
        <v>85</v>
      </c>
      <c r="X208" t="s">
        <v>85</v>
      </c>
    </row>
    <row r="209" spans="1:24" x14ac:dyDescent="0.2">
      <c r="A209" t="s">
        <v>37</v>
      </c>
      <c r="B209" t="s">
        <v>129</v>
      </c>
      <c r="C209" t="s">
        <v>23</v>
      </c>
      <c r="D209" t="s">
        <v>120</v>
      </c>
      <c r="E209" t="s">
        <v>85</v>
      </c>
      <c r="F209" t="s">
        <v>85</v>
      </c>
      <c r="G209" t="s">
        <v>85</v>
      </c>
      <c r="H209" t="s">
        <v>85</v>
      </c>
      <c r="I209" t="s">
        <v>85</v>
      </c>
      <c r="J209" t="s">
        <v>85</v>
      </c>
      <c r="K209" t="s">
        <v>85</v>
      </c>
      <c r="L209" t="s">
        <v>85</v>
      </c>
      <c r="M209" t="s">
        <v>85</v>
      </c>
      <c r="N209">
        <v>27252128871.188698</v>
      </c>
      <c r="O209" t="s">
        <v>85</v>
      </c>
      <c r="P209" t="s">
        <v>85</v>
      </c>
      <c r="Q209" t="s">
        <v>85</v>
      </c>
      <c r="R209" t="s">
        <v>85</v>
      </c>
      <c r="S209" t="s">
        <v>85</v>
      </c>
      <c r="T209" t="s">
        <v>85</v>
      </c>
      <c r="U209" t="s">
        <v>85</v>
      </c>
      <c r="V209" t="s">
        <v>85</v>
      </c>
      <c r="W209" t="s">
        <v>85</v>
      </c>
      <c r="X209" t="s">
        <v>85</v>
      </c>
    </row>
    <row r="210" spans="1:24" x14ac:dyDescent="0.2">
      <c r="A210" t="s">
        <v>37</v>
      </c>
      <c r="B210" t="s">
        <v>129</v>
      </c>
      <c r="C210" t="s">
        <v>73</v>
      </c>
      <c r="D210" t="s">
        <v>207</v>
      </c>
      <c r="E210" t="s">
        <v>85</v>
      </c>
      <c r="F210" t="s">
        <v>85</v>
      </c>
      <c r="G210" t="s">
        <v>85</v>
      </c>
      <c r="H210" t="s">
        <v>85</v>
      </c>
      <c r="I210" t="s">
        <v>85</v>
      </c>
      <c r="J210" t="s">
        <v>85</v>
      </c>
      <c r="K210" t="s">
        <v>85</v>
      </c>
      <c r="L210" t="s">
        <v>85</v>
      </c>
      <c r="M210" t="s">
        <v>85</v>
      </c>
      <c r="N210" t="s">
        <v>85</v>
      </c>
      <c r="O210" t="s">
        <v>85</v>
      </c>
      <c r="P210" t="s">
        <v>85</v>
      </c>
      <c r="Q210" t="s">
        <v>85</v>
      </c>
      <c r="R210" t="s">
        <v>85</v>
      </c>
      <c r="S210" t="s">
        <v>85</v>
      </c>
      <c r="T210" t="s">
        <v>85</v>
      </c>
      <c r="U210" t="s">
        <v>85</v>
      </c>
      <c r="V210" t="s">
        <v>85</v>
      </c>
      <c r="W210" t="s">
        <v>85</v>
      </c>
      <c r="X210" t="s">
        <v>85</v>
      </c>
    </row>
    <row r="211" spans="1:24" x14ac:dyDescent="0.2">
      <c r="A211" t="s">
        <v>37</v>
      </c>
      <c r="B211" t="s">
        <v>129</v>
      </c>
      <c r="C211" t="s">
        <v>60</v>
      </c>
      <c r="D211" t="s">
        <v>184</v>
      </c>
      <c r="E211" t="s">
        <v>85</v>
      </c>
      <c r="F211" t="s">
        <v>85</v>
      </c>
      <c r="G211" t="s">
        <v>85</v>
      </c>
      <c r="H211" t="s">
        <v>85</v>
      </c>
      <c r="I211" t="s">
        <v>85</v>
      </c>
      <c r="J211" t="s">
        <v>85</v>
      </c>
      <c r="K211" t="s">
        <v>85</v>
      </c>
      <c r="L211" t="s">
        <v>85</v>
      </c>
      <c r="M211" t="s">
        <v>85</v>
      </c>
      <c r="N211">
        <v>1008.6764146123364</v>
      </c>
      <c r="O211" t="s">
        <v>85</v>
      </c>
      <c r="P211" t="s">
        <v>85</v>
      </c>
      <c r="Q211" t="s">
        <v>85</v>
      </c>
      <c r="R211" t="s">
        <v>85</v>
      </c>
      <c r="S211" t="s">
        <v>85</v>
      </c>
      <c r="T211" t="s">
        <v>85</v>
      </c>
      <c r="U211" t="s">
        <v>85</v>
      </c>
      <c r="V211" t="s">
        <v>85</v>
      </c>
      <c r="W211" t="s">
        <v>85</v>
      </c>
      <c r="X211" t="s">
        <v>85</v>
      </c>
    </row>
    <row r="212" spans="1:24" x14ac:dyDescent="0.2">
      <c r="A212" t="s">
        <v>37</v>
      </c>
      <c r="B212" t="s">
        <v>129</v>
      </c>
      <c r="C212" t="s">
        <v>47</v>
      </c>
      <c r="D212" t="s">
        <v>204</v>
      </c>
      <c r="E212" t="s">
        <v>85</v>
      </c>
      <c r="F212" t="s">
        <v>85</v>
      </c>
      <c r="G212" t="s">
        <v>85</v>
      </c>
      <c r="H212" t="s">
        <v>85</v>
      </c>
      <c r="I212">
        <v>74.052200317382798</v>
      </c>
      <c r="J212" t="s">
        <v>85</v>
      </c>
      <c r="K212" t="s">
        <v>85</v>
      </c>
      <c r="L212" t="s">
        <v>85</v>
      </c>
      <c r="M212" t="s">
        <v>85</v>
      </c>
      <c r="N212" t="s">
        <v>85</v>
      </c>
      <c r="O212" t="s">
        <v>85</v>
      </c>
      <c r="P212" t="s">
        <v>85</v>
      </c>
      <c r="Q212" t="s">
        <v>85</v>
      </c>
      <c r="R212" t="s">
        <v>85</v>
      </c>
      <c r="S212" t="s">
        <v>85</v>
      </c>
      <c r="T212" t="s">
        <v>85</v>
      </c>
      <c r="U212" t="s">
        <v>85</v>
      </c>
      <c r="V212">
        <v>79.253730773925795</v>
      </c>
      <c r="W212" t="s">
        <v>85</v>
      </c>
      <c r="X212" t="s">
        <v>85</v>
      </c>
    </row>
    <row r="213" spans="1:24" x14ac:dyDescent="0.2">
      <c r="A213" t="s">
        <v>37</v>
      </c>
      <c r="B213" t="s">
        <v>129</v>
      </c>
      <c r="C213" t="s">
        <v>174</v>
      </c>
      <c r="D213" t="s">
        <v>200</v>
      </c>
      <c r="E213" t="s">
        <v>85</v>
      </c>
      <c r="F213" t="s">
        <v>85</v>
      </c>
      <c r="G213" t="s">
        <v>85</v>
      </c>
      <c r="H213" t="s">
        <v>85</v>
      </c>
      <c r="I213">
        <v>64.169502258300795</v>
      </c>
      <c r="J213" t="s">
        <v>85</v>
      </c>
      <c r="K213" t="s">
        <v>85</v>
      </c>
      <c r="L213" t="s">
        <v>85</v>
      </c>
      <c r="M213" t="s">
        <v>85</v>
      </c>
      <c r="N213" t="s">
        <v>85</v>
      </c>
      <c r="O213" t="s">
        <v>85</v>
      </c>
      <c r="P213" t="s">
        <v>85</v>
      </c>
      <c r="Q213" t="s">
        <v>85</v>
      </c>
      <c r="R213" t="s">
        <v>85</v>
      </c>
      <c r="S213" t="s">
        <v>85</v>
      </c>
      <c r="T213" t="s">
        <v>85</v>
      </c>
      <c r="U213" t="s">
        <v>85</v>
      </c>
      <c r="V213">
        <v>72.714920043945298</v>
      </c>
      <c r="W213" t="s">
        <v>85</v>
      </c>
      <c r="X213" t="s">
        <v>85</v>
      </c>
    </row>
    <row r="214" spans="1:24" x14ac:dyDescent="0.2">
      <c r="A214" t="s">
        <v>37</v>
      </c>
      <c r="B214" t="s">
        <v>129</v>
      </c>
      <c r="C214" t="s">
        <v>90</v>
      </c>
      <c r="D214" t="s">
        <v>62</v>
      </c>
      <c r="E214" t="s">
        <v>85</v>
      </c>
      <c r="F214" t="s">
        <v>85</v>
      </c>
      <c r="G214" t="s">
        <v>85</v>
      </c>
      <c r="H214" t="s">
        <v>85</v>
      </c>
      <c r="I214">
        <v>84.087409973144503</v>
      </c>
      <c r="J214" t="s">
        <v>85</v>
      </c>
      <c r="K214" t="s">
        <v>85</v>
      </c>
      <c r="L214" t="s">
        <v>85</v>
      </c>
      <c r="M214" t="s">
        <v>85</v>
      </c>
      <c r="N214" t="s">
        <v>85</v>
      </c>
      <c r="O214" t="s">
        <v>85</v>
      </c>
      <c r="P214" t="s">
        <v>85</v>
      </c>
      <c r="Q214" t="s">
        <v>85</v>
      </c>
      <c r="R214" t="s">
        <v>85</v>
      </c>
      <c r="S214" t="s">
        <v>85</v>
      </c>
      <c r="T214" t="s">
        <v>85</v>
      </c>
      <c r="U214" t="s">
        <v>85</v>
      </c>
      <c r="V214">
        <v>85.795501708984403</v>
      </c>
      <c r="W214" t="s">
        <v>85</v>
      </c>
      <c r="X214" t="s">
        <v>85</v>
      </c>
    </row>
    <row r="215" spans="1:24" x14ac:dyDescent="0.2">
      <c r="A215" t="s">
        <v>37</v>
      </c>
      <c r="B215" t="s">
        <v>129</v>
      </c>
      <c r="C215" t="s">
        <v>210</v>
      </c>
      <c r="D215" t="s">
        <v>88</v>
      </c>
      <c r="E215" t="s">
        <v>85</v>
      </c>
      <c r="F215" t="s">
        <v>85</v>
      </c>
      <c r="G215" t="s">
        <v>85</v>
      </c>
      <c r="H215" t="s">
        <v>85</v>
      </c>
      <c r="I215" t="s">
        <v>85</v>
      </c>
      <c r="J215" t="s">
        <v>85</v>
      </c>
      <c r="K215" t="s">
        <v>85</v>
      </c>
      <c r="L215" t="s">
        <v>85</v>
      </c>
      <c r="M215" t="s">
        <v>85</v>
      </c>
      <c r="N215" t="s">
        <v>85</v>
      </c>
      <c r="O215">
        <v>26</v>
      </c>
      <c r="P215">
        <v>98</v>
      </c>
      <c r="Q215">
        <v>54</v>
      </c>
      <c r="R215">
        <v>121</v>
      </c>
      <c r="S215">
        <v>3117</v>
      </c>
      <c r="T215" t="s">
        <v>85</v>
      </c>
      <c r="U215" t="s">
        <v>85</v>
      </c>
      <c r="V215" t="s">
        <v>85</v>
      </c>
      <c r="W215" t="s">
        <v>85</v>
      </c>
      <c r="X215" t="s">
        <v>85</v>
      </c>
    </row>
    <row r="216" spans="1:24" x14ac:dyDescent="0.2">
      <c r="A216" t="s">
        <v>37</v>
      </c>
      <c r="B216" t="s">
        <v>129</v>
      </c>
      <c r="C216" t="s">
        <v>159</v>
      </c>
      <c r="D216" t="s">
        <v>32</v>
      </c>
      <c r="E216" t="s">
        <v>85</v>
      </c>
      <c r="F216" t="s">
        <v>85</v>
      </c>
      <c r="G216" t="s">
        <v>85</v>
      </c>
      <c r="H216" t="s">
        <v>85</v>
      </c>
      <c r="I216" t="s">
        <v>85</v>
      </c>
      <c r="J216" t="s">
        <v>85</v>
      </c>
      <c r="K216" t="s">
        <v>85</v>
      </c>
      <c r="L216" t="s">
        <v>85</v>
      </c>
      <c r="M216" t="s">
        <v>85</v>
      </c>
      <c r="N216" t="s">
        <v>85</v>
      </c>
      <c r="O216">
        <v>9.2645068369387996E-5</v>
      </c>
      <c r="P216">
        <v>3.4098069527355499E-4</v>
      </c>
      <c r="Q216">
        <v>1.8348730466629599E-4</v>
      </c>
      <c r="R216">
        <v>4.0115108480370403E-4</v>
      </c>
      <c r="S216">
        <v>1.00670555687257E-2</v>
      </c>
      <c r="T216" t="s">
        <v>85</v>
      </c>
      <c r="U216" t="s">
        <v>85</v>
      </c>
      <c r="V216" t="s">
        <v>85</v>
      </c>
      <c r="W216" t="s">
        <v>85</v>
      </c>
      <c r="X216" t="s">
        <v>85</v>
      </c>
    </row>
    <row r="217" spans="1:24" x14ac:dyDescent="0.2">
      <c r="A217" t="s">
        <v>37</v>
      </c>
      <c r="B217" t="s">
        <v>129</v>
      </c>
      <c r="C217" t="s">
        <v>165</v>
      </c>
      <c r="D217" t="s">
        <v>134</v>
      </c>
      <c r="E217">
        <v>3.0437061083760901</v>
      </c>
      <c r="F217">
        <v>2.9991153610901899</v>
      </c>
      <c r="G217">
        <v>2.9032822759848398</v>
      </c>
      <c r="H217">
        <v>2.923165187675</v>
      </c>
      <c r="I217">
        <v>2.8359967053701101</v>
      </c>
      <c r="J217">
        <v>2.7532094060075099</v>
      </c>
      <c r="K217">
        <v>4.4705922161771303</v>
      </c>
      <c r="L217">
        <v>4.55824876034933</v>
      </c>
      <c r="M217">
        <v>3.8774011814556602</v>
      </c>
      <c r="N217">
        <v>4.0727551129057202</v>
      </c>
      <c r="O217">
        <v>4.4452244050627696</v>
      </c>
      <c r="P217">
        <v>4.7476760251949903</v>
      </c>
      <c r="Q217">
        <v>3.6775612933394899</v>
      </c>
      <c r="R217">
        <v>5.4706929460631804</v>
      </c>
      <c r="S217">
        <v>5.5570372820177303</v>
      </c>
      <c r="T217">
        <v>5.6349503871515596</v>
      </c>
      <c r="U217">
        <v>5.7080916699386703</v>
      </c>
      <c r="V217">
        <v>5.62709001969837</v>
      </c>
      <c r="W217">
        <v>5.6018677225800504</v>
      </c>
      <c r="X217" t="s">
        <v>85</v>
      </c>
    </row>
    <row r="218" spans="1:24" x14ac:dyDescent="0.2">
      <c r="A218" t="s">
        <v>37</v>
      </c>
      <c r="B218" t="s">
        <v>129</v>
      </c>
      <c r="C218" t="s">
        <v>211</v>
      </c>
      <c r="D218" t="s">
        <v>67</v>
      </c>
      <c r="E218">
        <v>639699</v>
      </c>
      <c r="F218">
        <v>650616</v>
      </c>
      <c r="G218">
        <v>649963</v>
      </c>
      <c r="H218">
        <v>675000</v>
      </c>
      <c r="I218">
        <v>675000</v>
      </c>
      <c r="J218">
        <v>675000</v>
      </c>
      <c r="K218">
        <v>1128300</v>
      </c>
      <c r="L218">
        <v>1183300</v>
      </c>
      <c r="M218">
        <v>1034240</v>
      </c>
      <c r="N218">
        <v>1115000</v>
      </c>
      <c r="O218">
        <v>1247512</v>
      </c>
      <c r="P218">
        <v>1364512</v>
      </c>
      <c r="Q218">
        <v>1082300</v>
      </c>
      <c r="R218">
        <v>1650136</v>
      </c>
      <c r="S218">
        <v>1720591</v>
      </c>
      <c r="T218">
        <v>1794000</v>
      </c>
      <c r="U218">
        <v>1871000</v>
      </c>
      <c r="V218">
        <v>1900000</v>
      </c>
      <c r="W218">
        <v>1947700</v>
      </c>
      <c r="X218" t="s">
        <v>85</v>
      </c>
    </row>
    <row r="219" spans="1:24" x14ac:dyDescent="0.2">
      <c r="A219" t="s">
        <v>37</v>
      </c>
      <c r="B219" t="s">
        <v>129</v>
      </c>
      <c r="C219" t="s">
        <v>99</v>
      </c>
      <c r="D219" t="s">
        <v>182</v>
      </c>
      <c r="E219" t="s">
        <v>85</v>
      </c>
      <c r="F219" t="s">
        <v>85</v>
      </c>
      <c r="G219" t="s">
        <v>85</v>
      </c>
      <c r="H219" t="s">
        <v>85</v>
      </c>
      <c r="I219" t="s">
        <v>85</v>
      </c>
      <c r="J219" t="s">
        <v>85</v>
      </c>
      <c r="K219" t="s">
        <v>85</v>
      </c>
      <c r="L219" t="s">
        <v>85</v>
      </c>
      <c r="M219" t="s">
        <v>85</v>
      </c>
      <c r="N219" t="s">
        <v>85</v>
      </c>
      <c r="O219" t="s">
        <v>85</v>
      </c>
      <c r="P219" t="s">
        <v>85</v>
      </c>
      <c r="Q219" t="s">
        <v>85</v>
      </c>
      <c r="R219" t="s">
        <v>85</v>
      </c>
      <c r="S219" t="s">
        <v>85</v>
      </c>
      <c r="T219" t="s">
        <v>85</v>
      </c>
      <c r="U219">
        <v>22.5</v>
      </c>
      <c r="V219" t="s">
        <v>85</v>
      </c>
      <c r="W219" t="s">
        <v>85</v>
      </c>
      <c r="X219" t="s">
        <v>85</v>
      </c>
    </row>
    <row r="220" spans="1:24" x14ac:dyDescent="0.2">
      <c r="A220" t="s">
        <v>37</v>
      </c>
      <c r="B220" t="s">
        <v>129</v>
      </c>
      <c r="C220" t="s">
        <v>166</v>
      </c>
      <c r="D220" t="s">
        <v>72</v>
      </c>
      <c r="E220" t="s">
        <v>85</v>
      </c>
      <c r="F220" t="s">
        <v>85</v>
      </c>
      <c r="G220" t="s">
        <v>85</v>
      </c>
      <c r="H220" t="s">
        <v>85</v>
      </c>
      <c r="I220" t="s">
        <v>85</v>
      </c>
      <c r="J220" t="s">
        <v>85</v>
      </c>
      <c r="K220" t="s">
        <v>85</v>
      </c>
      <c r="L220" t="s">
        <v>85</v>
      </c>
      <c r="M220" t="s">
        <v>85</v>
      </c>
      <c r="N220" t="s">
        <v>85</v>
      </c>
      <c r="O220" t="s">
        <v>85</v>
      </c>
      <c r="P220" t="s">
        <v>85</v>
      </c>
      <c r="Q220" t="s">
        <v>85</v>
      </c>
      <c r="R220" t="s">
        <v>85</v>
      </c>
      <c r="S220" t="s">
        <v>85</v>
      </c>
      <c r="T220" t="s">
        <v>85</v>
      </c>
      <c r="U220">
        <v>23.7</v>
      </c>
      <c r="V220" t="s">
        <v>85</v>
      </c>
      <c r="W220" t="s">
        <v>85</v>
      </c>
      <c r="X220" t="s">
        <v>85</v>
      </c>
    </row>
    <row r="221" spans="1:24" x14ac:dyDescent="0.2">
      <c r="A221" t="s">
        <v>37</v>
      </c>
      <c r="B221" t="s">
        <v>129</v>
      </c>
      <c r="C221" t="s">
        <v>201</v>
      </c>
      <c r="D221" t="s">
        <v>33</v>
      </c>
      <c r="E221" t="s">
        <v>85</v>
      </c>
      <c r="F221" t="s">
        <v>85</v>
      </c>
      <c r="G221" t="s">
        <v>85</v>
      </c>
      <c r="H221" t="s">
        <v>85</v>
      </c>
      <c r="I221" t="s">
        <v>85</v>
      </c>
      <c r="J221" t="s">
        <v>85</v>
      </c>
      <c r="K221" t="s">
        <v>85</v>
      </c>
      <c r="L221" t="s">
        <v>85</v>
      </c>
      <c r="M221" t="s">
        <v>85</v>
      </c>
      <c r="N221" t="s">
        <v>85</v>
      </c>
      <c r="O221" t="s">
        <v>85</v>
      </c>
      <c r="P221" t="s">
        <v>85</v>
      </c>
      <c r="Q221" t="s">
        <v>85</v>
      </c>
      <c r="R221" t="s">
        <v>85</v>
      </c>
      <c r="S221" t="s">
        <v>85</v>
      </c>
      <c r="T221" t="s">
        <v>85</v>
      </c>
      <c r="U221">
        <v>38.51</v>
      </c>
      <c r="V221" t="s">
        <v>85</v>
      </c>
      <c r="W221" t="s">
        <v>85</v>
      </c>
      <c r="X221" t="s">
        <v>85</v>
      </c>
    </row>
    <row r="222" spans="1:24" x14ac:dyDescent="0.2">
      <c r="A222" t="s">
        <v>37</v>
      </c>
      <c r="B222" t="s">
        <v>129</v>
      </c>
      <c r="C222" t="s">
        <v>98</v>
      </c>
      <c r="D222" t="s">
        <v>82</v>
      </c>
      <c r="E222" t="s">
        <v>85</v>
      </c>
      <c r="F222" t="s">
        <v>85</v>
      </c>
      <c r="G222" t="s">
        <v>85</v>
      </c>
      <c r="H222" t="s">
        <v>85</v>
      </c>
      <c r="I222" t="s">
        <v>85</v>
      </c>
      <c r="J222" t="s">
        <v>85</v>
      </c>
      <c r="K222" t="s">
        <v>85</v>
      </c>
      <c r="L222" t="s">
        <v>85</v>
      </c>
      <c r="M222" t="s">
        <v>85</v>
      </c>
      <c r="N222" t="s">
        <v>85</v>
      </c>
      <c r="O222" t="s">
        <v>85</v>
      </c>
      <c r="P222" t="s">
        <v>85</v>
      </c>
      <c r="Q222" t="s">
        <v>85</v>
      </c>
      <c r="R222" t="s">
        <v>85</v>
      </c>
      <c r="S222" t="s">
        <v>85</v>
      </c>
      <c r="T222" t="s">
        <v>85</v>
      </c>
      <c r="U222">
        <v>3.68</v>
      </c>
      <c r="V222" t="s">
        <v>85</v>
      </c>
      <c r="W222" t="s">
        <v>85</v>
      </c>
      <c r="X222" t="s">
        <v>85</v>
      </c>
    </row>
    <row r="223" spans="1:24" x14ac:dyDescent="0.2">
      <c r="A223" t="s">
        <v>37</v>
      </c>
      <c r="B223" t="s">
        <v>129</v>
      </c>
      <c r="C223" t="s">
        <v>196</v>
      </c>
      <c r="D223" t="s">
        <v>125</v>
      </c>
      <c r="E223" t="s">
        <v>85</v>
      </c>
      <c r="F223" t="s">
        <v>85</v>
      </c>
      <c r="G223" t="s">
        <v>85</v>
      </c>
      <c r="H223" t="s">
        <v>85</v>
      </c>
      <c r="I223" t="s">
        <v>85</v>
      </c>
      <c r="J223" t="s">
        <v>85</v>
      </c>
      <c r="K223" t="s">
        <v>85</v>
      </c>
      <c r="L223" t="s">
        <v>85</v>
      </c>
      <c r="M223" t="s">
        <v>85</v>
      </c>
      <c r="N223" t="s">
        <v>85</v>
      </c>
      <c r="O223" t="s">
        <v>85</v>
      </c>
      <c r="P223" t="s">
        <v>85</v>
      </c>
      <c r="Q223" t="s">
        <v>85</v>
      </c>
      <c r="R223" t="s">
        <v>85</v>
      </c>
      <c r="S223" t="s">
        <v>85</v>
      </c>
      <c r="T223" t="s">
        <v>85</v>
      </c>
      <c r="U223">
        <v>13.13</v>
      </c>
      <c r="V223" t="s">
        <v>85</v>
      </c>
      <c r="W223" t="s">
        <v>85</v>
      </c>
      <c r="X223" t="s">
        <v>85</v>
      </c>
    </row>
    <row r="224" spans="1:24" x14ac:dyDescent="0.2">
      <c r="A224" t="s">
        <v>37</v>
      </c>
      <c r="B224" t="s">
        <v>129</v>
      </c>
      <c r="C224" t="s">
        <v>186</v>
      </c>
      <c r="D224" t="s">
        <v>97</v>
      </c>
      <c r="E224" t="s">
        <v>85</v>
      </c>
      <c r="F224" t="s">
        <v>85</v>
      </c>
      <c r="G224" t="s">
        <v>85</v>
      </c>
      <c r="H224" t="s">
        <v>85</v>
      </c>
      <c r="I224" t="s">
        <v>85</v>
      </c>
      <c r="J224" t="s">
        <v>85</v>
      </c>
      <c r="K224" t="s">
        <v>85</v>
      </c>
      <c r="L224" t="s">
        <v>85</v>
      </c>
      <c r="M224" t="s">
        <v>85</v>
      </c>
      <c r="N224" t="s">
        <v>85</v>
      </c>
      <c r="O224" t="s">
        <v>85</v>
      </c>
      <c r="P224" t="s">
        <v>85</v>
      </c>
      <c r="Q224" t="s">
        <v>85</v>
      </c>
      <c r="R224" t="s">
        <v>85</v>
      </c>
      <c r="S224" t="s">
        <v>85</v>
      </c>
      <c r="T224" t="s">
        <v>85</v>
      </c>
      <c r="U224">
        <v>17.059999999999999</v>
      </c>
      <c r="V224" t="s">
        <v>85</v>
      </c>
      <c r="W224" t="s">
        <v>85</v>
      </c>
      <c r="X224" t="s">
        <v>85</v>
      </c>
    </row>
    <row r="225" spans="1:24" x14ac:dyDescent="0.2">
      <c r="A225" t="s">
        <v>37</v>
      </c>
      <c r="B225" t="s">
        <v>129</v>
      </c>
      <c r="C225" t="s">
        <v>81</v>
      </c>
      <c r="D225" t="s">
        <v>27</v>
      </c>
      <c r="E225" t="s">
        <v>85</v>
      </c>
      <c r="F225" t="s">
        <v>85</v>
      </c>
      <c r="G225" t="s">
        <v>85</v>
      </c>
      <c r="H225" t="s">
        <v>85</v>
      </c>
      <c r="I225" t="s">
        <v>85</v>
      </c>
      <c r="J225" t="s">
        <v>85</v>
      </c>
      <c r="K225" t="s">
        <v>85</v>
      </c>
      <c r="L225">
        <v>420000000</v>
      </c>
      <c r="M225">
        <v>89000000</v>
      </c>
      <c r="N225">
        <v>475000000</v>
      </c>
      <c r="O225">
        <v>90000000</v>
      </c>
      <c r="P225">
        <v>3700000000</v>
      </c>
      <c r="Q225">
        <v>284000000</v>
      </c>
      <c r="R225">
        <v>447000000</v>
      </c>
      <c r="S225">
        <v>456000000</v>
      </c>
      <c r="T225">
        <v>385600000</v>
      </c>
      <c r="U225">
        <v>376500000</v>
      </c>
      <c r="V225">
        <v>661000000</v>
      </c>
      <c r="W225" t="s">
        <v>85</v>
      </c>
      <c r="X225" t="s">
        <v>85</v>
      </c>
    </row>
    <row r="226" spans="1:24" x14ac:dyDescent="0.2">
      <c r="A226" t="s">
        <v>37</v>
      </c>
      <c r="B226" t="s">
        <v>129</v>
      </c>
      <c r="C226" t="s">
        <v>191</v>
      </c>
      <c r="D226" t="s">
        <v>52</v>
      </c>
      <c r="E226">
        <v>0</v>
      </c>
      <c r="F226">
        <v>0</v>
      </c>
      <c r="G226">
        <v>0</v>
      </c>
      <c r="H226">
        <v>0</v>
      </c>
      <c r="I226">
        <v>0</v>
      </c>
      <c r="J226">
        <v>0</v>
      </c>
      <c r="K226">
        <v>20000</v>
      </c>
      <c r="L226">
        <v>80000</v>
      </c>
      <c r="M226">
        <v>574000</v>
      </c>
      <c r="N226">
        <v>1533000</v>
      </c>
      <c r="O226">
        <v>9345371</v>
      </c>
      <c r="P226">
        <v>14021232</v>
      </c>
      <c r="Q226">
        <v>17529000</v>
      </c>
      <c r="R226">
        <v>20116876</v>
      </c>
      <c r="S226">
        <v>23264408</v>
      </c>
      <c r="T226">
        <v>25519000</v>
      </c>
      <c r="U226">
        <v>26756000</v>
      </c>
      <c r="V226">
        <v>32450000</v>
      </c>
      <c r="W226">
        <v>33000000</v>
      </c>
      <c r="X226" t="s">
        <v>85</v>
      </c>
    </row>
    <row r="227" spans="1:24" x14ac:dyDescent="0.2">
      <c r="A227" t="s">
        <v>37</v>
      </c>
      <c r="B227" t="s">
        <v>129</v>
      </c>
      <c r="C227" t="s">
        <v>123</v>
      </c>
      <c r="D227" t="s">
        <v>38</v>
      </c>
      <c r="E227" t="s">
        <v>85</v>
      </c>
      <c r="F227" t="s">
        <v>85</v>
      </c>
      <c r="G227" t="s">
        <v>85</v>
      </c>
      <c r="H227" t="s">
        <v>85</v>
      </c>
      <c r="I227" t="s">
        <v>85</v>
      </c>
      <c r="J227" t="s">
        <v>85</v>
      </c>
      <c r="K227" t="s">
        <v>85</v>
      </c>
      <c r="L227" t="s">
        <v>85</v>
      </c>
      <c r="M227" t="s">
        <v>85</v>
      </c>
      <c r="N227" t="s">
        <v>85</v>
      </c>
      <c r="O227" t="s">
        <v>85</v>
      </c>
      <c r="P227" t="s">
        <v>85</v>
      </c>
      <c r="Q227" t="s">
        <v>85</v>
      </c>
      <c r="R227" t="s">
        <v>85</v>
      </c>
      <c r="S227" t="s">
        <v>85</v>
      </c>
      <c r="T227" t="s">
        <v>85</v>
      </c>
      <c r="U227" t="s">
        <v>85</v>
      </c>
      <c r="V227" t="s">
        <v>85</v>
      </c>
      <c r="W227" t="s">
        <v>85</v>
      </c>
      <c r="X227" t="s">
        <v>85</v>
      </c>
    </row>
    <row r="228" spans="1:24" x14ac:dyDescent="0.2">
      <c r="A228" t="s">
        <v>37</v>
      </c>
      <c r="B228" t="s">
        <v>129</v>
      </c>
      <c r="C228" t="s">
        <v>154</v>
      </c>
      <c r="D228" t="s">
        <v>176</v>
      </c>
      <c r="E228" t="s">
        <v>85</v>
      </c>
      <c r="F228" t="s">
        <v>85</v>
      </c>
      <c r="G228" t="s">
        <v>85</v>
      </c>
      <c r="H228" t="s">
        <v>85</v>
      </c>
      <c r="I228" t="s">
        <v>85</v>
      </c>
      <c r="J228" t="s">
        <v>85</v>
      </c>
      <c r="K228" t="s">
        <v>85</v>
      </c>
      <c r="L228" t="s">
        <v>85</v>
      </c>
      <c r="M228" t="s">
        <v>85</v>
      </c>
      <c r="N228" t="s">
        <v>85</v>
      </c>
      <c r="O228">
        <v>4.7</v>
      </c>
      <c r="P228" t="s">
        <v>85</v>
      </c>
      <c r="Q228" t="s">
        <v>85</v>
      </c>
      <c r="R228" t="s">
        <v>85</v>
      </c>
      <c r="S228" t="s">
        <v>85</v>
      </c>
      <c r="T228" t="s">
        <v>85</v>
      </c>
      <c r="U228">
        <v>4.0999999999999996</v>
      </c>
      <c r="V228" t="s">
        <v>85</v>
      </c>
      <c r="W228" t="s">
        <v>85</v>
      </c>
      <c r="X228" t="s">
        <v>85</v>
      </c>
    </row>
    <row r="229" spans="1:24" x14ac:dyDescent="0.2">
      <c r="A229" t="s">
        <v>37</v>
      </c>
      <c r="B229" t="s">
        <v>129</v>
      </c>
      <c r="C229" t="s">
        <v>83</v>
      </c>
      <c r="D229" t="s">
        <v>0</v>
      </c>
      <c r="E229" t="s">
        <v>85</v>
      </c>
      <c r="F229" t="s">
        <v>85</v>
      </c>
      <c r="G229" t="s">
        <v>85</v>
      </c>
      <c r="H229" t="s">
        <v>85</v>
      </c>
      <c r="I229" t="s">
        <v>85</v>
      </c>
      <c r="J229" t="s">
        <v>85</v>
      </c>
      <c r="K229" t="s">
        <v>85</v>
      </c>
      <c r="L229" t="s">
        <v>85</v>
      </c>
      <c r="M229" t="s">
        <v>85</v>
      </c>
      <c r="N229" t="s">
        <v>85</v>
      </c>
      <c r="O229">
        <v>9.5</v>
      </c>
      <c r="P229" t="s">
        <v>85</v>
      </c>
      <c r="Q229" t="s">
        <v>85</v>
      </c>
      <c r="R229" t="s">
        <v>85</v>
      </c>
      <c r="S229" t="s">
        <v>85</v>
      </c>
      <c r="T229" t="s">
        <v>85</v>
      </c>
      <c r="U229">
        <v>7.6</v>
      </c>
      <c r="V229" t="s">
        <v>85</v>
      </c>
      <c r="W229" t="s">
        <v>85</v>
      </c>
      <c r="X229" t="s">
        <v>85</v>
      </c>
    </row>
    <row r="230" spans="1:24" x14ac:dyDescent="0.2">
      <c r="A230" t="s">
        <v>37</v>
      </c>
      <c r="B230" t="s">
        <v>129</v>
      </c>
      <c r="C230" t="s">
        <v>171</v>
      </c>
      <c r="D230" t="s">
        <v>93</v>
      </c>
      <c r="E230">
        <v>31.406999999999996</v>
      </c>
      <c r="F230">
        <v>31.594999999999999</v>
      </c>
      <c r="G230">
        <v>31.611999999999995</v>
      </c>
      <c r="H230">
        <v>31.558000000000007</v>
      </c>
      <c r="I230">
        <v>31.504000000000005</v>
      </c>
      <c r="J230">
        <v>31.450000000000003</v>
      </c>
      <c r="K230">
        <v>31.396000000000001</v>
      </c>
      <c r="L230">
        <v>31.341999999999999</v>
      </c>
      <c r="M230">
        <v>31.287999999999997</v>
      </c>
      <c r="N230">
        <v>31.233999999999995</v>
      </c>
      <c r="O230">
        <v>31.180999999999997</v>
      </c>
      <c r="P230">
        <v>31.126999999999995</v>
      </c>
      <c r="Q230">
        <v>31.072999999999993</v>
      </c>
      <c r="R230">
        <v>31.019999999999996</v>
      </c>
      <c r="S230">
        <v>30.965999999999994</v>
      </c>
      <c r="T230">
        <v>30.902000000000001</v>
      </c>
      <c r="U230">
        <v>30.825000000000003</v>
      </c>
      <c r="V230">
        <v>30.738</v>
      </c>
      <c r="W230">
        <v>30.638999999999996</v>
      </c>
      <c r="X230" t="s">
        <v>85</v>
      </c>
    </row>
    <row r="231" spans="1:24" x14ac:dyDescent="0.2">
      <c r="A231" t="s">
        <v>37</v>
      </c>
      <c r="B231" t="s">
        <v>129</v>
      </c>
      <c r="C231" t="s">
        <v>128</v>
      </c>
      <c r="D231" t="s">
        <v>29</v>
      </c>
      <c r="E231">
        <v>6550058</v>
      </c>
      <c r="F231">
        <v>6799041</v>
      </c>
      <c r="G231">
        <v>7018128</v>
      </c>
      <c r="H231">
        <v>7223184</v>
      </c>
      <c r="I231">
        <v>7426990</v>
      </c>
      <c r="J231">
        <v>7629391</v>
      </c>
      <c r="K231">
        <v>7831353</v>
      </c>
      <c r="L231">
        <v>8033088</v>
      </c>
      <c r="M231">
        <v>8235167</v>
      </c>
      <c r="N231">
        <v>8438712</v>
      </c>
      <c r="O231">
        <v>8642432</v>
      </c>
      <c r="P231">
        <v>8847395</v>
      </c>
      <c r="Q231">
        <v>9061921</v>
      </c>
      <c r="R231">
        <v>9296891</v>
      </c>
      <c r="S231">
        <v>9558633</v>
      </c>
      <c r="T231">
        <v>9829985</v>
      </c>
      <c r="U231">
        <v>10104736</v>
      </c>
      <c r="V231">
        <v>10383722</v>
      </c>
      <c r="W231">
        <v>10666149</v>
      </c>
      <c r="X231" t="s">
        <v>85</v>
      </c>
    </row>
    <row r="232" spans="1:24" x14ac:dyDescent="0.2">
      <c r="A232" t="s">
        <v>37</v>
      </c>
      <c r="B232" t="s">
        <v>129</v>
      </c>
      <c r="C232" t="s">
        <v>110</v>
      </c>
      <c r="D232" t="s">
        <v>109</v>
      </c>
      <c r="E232">
        <v>3.7023855883673087</v>
      </c>
      <c r="F232">
        <v>3.7307668254926054</v>
      </c>
      <c r="G232">
        <v>3.1714942984461447</v>
      </c>
      <c r="H232">
        <v>2.8799337114776868</v>
      </c>
      <c r="I232">
        <v>2.7824809323631192</v>
      </c>
      <c r="J232">
        <v>2.6887363349513418</v>
      </c>
      <c r="K232">
        <v>2.6127266412810228</v>
      </c>
      <c r="L232">
        <v>2.5433719933168129</v>
      </c>
      <c r="M232">
        <v>2.4844630776595746</v>
      </c>
      <c r="N232">
        <v>2.441604760754676</v>
      </c>
      <c r="O232">
        <v>2.385433436174865</v>
      </c>
      <c r="P232">
        <v>2.3439040718838808</v>
      </c>
      <c r="Q232">
        <v>2.3958063076784799</v>
      </c>
      <c r="R232">
        <v>2.5598914708290459</v>
      </c>
      <c r="S232">
        <v>2.7764682014352302</v>
      </c>
      <c r="T232">
        <v>2.7992683009681318</v>
      </c>
      <c r="U232">
        <v>2.7566816617032566</v>
      </c>
      <c r="V232">
        <v>2.7235162812555704</v>
      </c>
      <c r="W232">
        <v>2.6835694057435351</v>
      </c>
      <c r="X232" t="s">
        <v>85</v>
      </c>
    </row>
    <row r="233" spans="1:24" x14ac:dyDescent="0.2">
      <c r="A233" t="s">
        <v>37</v>
      </c>
      <c r="B233" t="s">
        <v>129</v>
      </c>
      <c r="C233" t="s">
        <v>136</v>
      </c>
      <c r="D233" t="s">
        <v>115</v>
      </c>
      <c r="E233" t="s">
        <v>85</v>
      </c>
      <c r="F233" t="s">
        <v>85</v>
      </c>
      <c r="G233" t="s">
        <v>85</v>
      </c>
      <c r="H233" t="s">
        <v>85</v>
      </c>
      <c r="I233" t="s">
        <v>85</v>
      </c>
      <c r="J233" t="s">
        <v>85</v>
      </c>
      <c r="K233" t="s">
        <v>85</v>
      </c>
      <c r="L233" t="s">
        <v>85</v>
      </c>
      <c r="M233" t="s">
        <v>85</v>
      </c>
      <c r="N233" t="s">
        <v>85</v>
      </c>
      <c r="O233">
        <v>39</v>
      </c>
      <c r="P233" t="s">
        <v>85</v>
      </c>
      <c r="Q233" t="s">
        <v>85</v>
      </c>
      <c r="R233" t="s">
        <v>85</v>
      </c>
      <c r="S233" t="s">
        <v>85</v>
      </c>
      <c r="T233" t="s">
        <v>85</v>
      </c>
      <c r="U233">
        <v>30.6</v>
      </c>
      <c r="V233" t="s">
        <v>85</v>
      </c>
      <c r="W233" t="s">
        <v>85</v>
      </c>
      <c r="X233" t="s">
        <v>85</v>
      </c>
    </row>
    <row r="234" spans="1:24" x14ac:dyDescent="0.2">
      <c r="A234" t="s">
        <v>37</v>
      </c>
      <c r="B234" t="s">
        <v>129</v>
      </c>
      <c r="C234" t="s">
        <v>35</v>
      </c>
      <c r="D234" t="s">
        <v>175</v>
      </c>
      <c r="E234" t="s">
        <v>85</v>
      </c>
      <c r="F234" t="s">
        <v>85</v>
      </c>
      <c r="G234" t="s">
        <v>85</v>
      </c>
      <c r="H234" t="s">
        <v>85</v>
      </c>
      <c r="I234" t="s">
        <v>85</v>
      </c>
      <c r="J234" t="s">
        <v>85</v>
      </c>
      <c r="K234" t="s">
        <v>85</v>
      </c>
      <c r="L234" t="s">
        <v>85</v>
      </c>
      <c r="M234" t="s">
        <v>85</v>
      </c>
      <c r="N234" t="s">
        <v>85</v>
      </c>
      <c r="O234" t="s">
        <v>85</v>
      </c>
      <c r="P234" t="s">
        <v>85</v>
      </c>
      <c r="Q234" t="s">
        <v>85</v>
      </c>
      <c r="R234">
        <v>47</v>
      </c>
      <c r="S234">
        <v>47</v>
      </c>
      <c r="T234">
        <v>47</v>
      </c>
      <c r="U234">
        <v>47</v>
      </c>
      <c r="V234">
        <v>47</v>
      </c>
      <c r="W234">
        <v>77</v>
      </c>
      <c r="X234">
        <v>77</v>
      </c>
    </row>
    <row r="235" spans="1:24" x14ac:dyDescent="0.2">
      <c r="A235" t="s">
        <v>37</v>
      </c>
      <c r="B235" t="s">
        <v>129</v>
      </c>
      <c r="C235" t="s">
        <v>116</v>
      </c>
      <c r="D235" t="s">
        <v>63</v>
      </c>
      <c r="E235" t="s">
        <v>85</v>
      </c>
      <c r="F235" t="s">
        <v>85</v>
      </c>
      <c r="G235" t="s">
        <v>85</v>
      </c>
      <c r="H235" t="s">
        <v>85</v>
      </c>
      <c r="I235" t="s">
        <v>85</v>
      </c>
      <c r="J235" t="s">
        <v>85</v>
      </c>
      <c r="K235" t="s">
        <v>85</v>
      </c>
      <c r="L235" t="s">
        <v>85</v>
      </c>
      <c r="M235" t="s">
        <v>85</v>
      </c>
      <c r="N235" t="s">
        <v>85</v>
      </c>
      <c r="O235">
        <v>1</v>
      </c>
      <c r="P235" t="s">
        <v>85</v>
      </c>
      <c r="Q235">
        <v>4</v>
      </c>
      <c r="R235">
        <v>4</v>
      </c>
      <c r="S235">
        <v>4</v>
      </c>
      <c r="T235">
        <v>4</v>
      </c>
      <c r="U235">
        <v>4</v>
      </c>
      <c r="V235">
        <v>9</v>
      </c>
      <c r="W235">
        <v>25</v>
      </c>
      <c r="X235" t="s">
        <v>85</v>
      </c>
    </row>
    <row r="236" spans="1:24" x14ac:dyDescent="0.2">
      <c r="A236" t="s">
        <v>37</v>
      </c>
      <c r="B236" t="s">
        <v>129</v>
      </c>
      <c r="C236" t="s">
        <v>102</v>
      </c>
      <c r="D236" t="s">
        <v>173</v>
      </c>
      <c r="E236" t="s">
        <v>85</v>
      </c>
      <c r="F236" t="s">
        <v>85</v>
      </c>
      <c r="G236" t="s">
        <v>85</v>
      </c>
      <c r="H236" t="s">
        <v>85</v>
      </c>
      <c r="I236" t="s">
        <v>85</v>
      </c>
      <c r="J236" t="s">
        <v>85</v>
      </c>
      <c r="K236" t="s">
        <v>85</v>
      </c>
      <c r="L236" t="s">
        <v>85</v>
      </c>
      <c r="M236" t="s">
        <v>85</v>
      </c>
      <c r="N236" t="s">
        <v>85</v>
      </c>
      <c r="O236">
        <v>3.6078962851043346E-2</v>
      </c>
      <c r="P236" t="s">
        <v>85</v>
      </c>
      <c r="Q236">
        <v>0.13715856219010952</v>
      </c>
      <c r="R236">
        <v>0.13346397677139563</v>
      </c>
      <c r="S236">
        <v>0.12958338036130176</v>
      </c>
      <c r="T236">
        <v>0.12574586553095518</v>
      </c>
      <c r="U236">
        <v>0.12202199599005215</v>
      </c>
      <c r="V236">
        <v>0.26641891680876911</v>
      </c>
      <c r="W236">
        <v>0.71813644397102339</v>
      </c>
      <c r="X236" t="s">
        <v>85</v>
      </c>
    </row>
    <row r="237" spans="1:24" x14ac:dyDescent="0.2">
      <c r="A237" t="s">
        <v>16</v>
      </c>
      <c r="B237" t="s">
        <v>3</v>
      </c>
      <c r="C237" t="s">
        <v>156</v>
      </c>
      <c r="D237" t="s">
        <v>155</v>
      </c>
      <c r="E237">
        <v>262000</v>
      </c>
      <c r="F237">
        <v>264000</v>
      </c>
      <c r="G237">
        <v>271000</v>
      </c>
      <c r="H237">
        <v>280000</v>
      </c>
      <c r="I237">
        <v>286000</v>
      </c>
      <c r="J237">
        <v>292000</v>
      </c>
      <c r="K237">
        <v>297000</v>
      </c>
      <c r="L237">
        <v>304000</v>
      </c>
      <c r="M237">
        <v>312000</v>
      </c>
      <c r="N237">
        <v>321000</v>
      </c>
      <c r="O237">
        <v>333000</v>
      </c>
      <c r="P237">
        <v>349000</v>
      </c>
      <c r="Q237">
        <v>362000</v>
      </c>
      <c r="R237">
        <v>360000</v>
      </c>
      <c r="S237">
        <v>367000</v>
      </c>
      <c r="T237">
        <v>377000</v>
      </c>
      <c r="U237">
        <v>385000</v>
      </c>
      <c r="V237">
        <v>393000</v>
      </c>
      <c r="W237">
        <v>401000</v>
      </c>
      <c r="X237" t="s">
        <v>85</v>
      </c>
    </row>
    <row r="238" spans="1:24" x14ac:dyDescent="0.2">
      <c r="A238" t="s">
        <v>16</v>
      </c>
      <c r="B238" t="s">
        <v>3</v>
      </c>
      <c r="C238" t="s">
        <v>132</v>
      </c>
      <c r="D238" t="s">
        <v>114</v>
      </c>
      <c r="E238">
        <v>2.70809586026706</v>
      </c>
      <c r="F238">
        <v>0.76045993852192095</v>
      </c>
      <c r="G238">
        <v>2.6169717733384799</v>
      </c>
      <c r="H238">
        <v>3.2670782289548699</v>
      </c>
      <c r="I238">
        <v>2.12022076506029</v>
      </c>
      <c r="J238">
        <v>2.0761991448429198</v>
      </c>
      <c r="K238">
        <v>1.6978336534417799</v>
      </c>
      <c r="L238">
        <v>2.3295562603522102</v>
      </c>
      <c r="M238">
        <v>2.5975486403260701</v>
      </c>
      <c r="N238">
        <v>2.8437935320533398</v>
      </c>
      <c r="O238">
        <v>3.6701366850428001</v>
      </c>
      <c r="P238">
        <v>4.6929432221983403</v>
      </c>
      <c r="Q238">
        <v>3.6572289623343801</v>
      </c>
      <c r="R238">
        <v>-0.554018037561536</v>
      </c>
      <c r="S238">
        <v>1.9257816604414499</v>
      </c>
      <c r="T238">
        <v>2.68833393934404</v>
      </c>
      <c r="U238">
        <v>2.0998146839773399</v>
      </c>
      <c r="V238">
        <v>2.0566277581476999</v>
      </c>
      <c r="W238">
        <v>2.0151815437307898</v>
      </c>
      <c r="X238" t="s">
        <v>85</v>
      </c>
    </row>
    <row r="239" spans="1:24" x14ac:dyDescent="0.2">
      <c r="A239" t="s">
        <v>16</v>
      </c>
      <c r="B239" t="s">
        <v>3</v>
      </c>
      <c r="C239" t="s">
        <v>146</v>
      </c>
      <c r="D239" t="s">
        <v>10</v>
      </c>
      <c r="E239">
        <v>873.33333333333337</v>
      </c>
      <c r="F239">
        <v>880</v>
      </c>
      <c r="G239">
        <v>903.33333333333337</v>
      </c>
      <c r="H239">
        <v>933.33333333333337</v>
      </c>
      <c r="I239">
        <v>953.33333333333337</v>
      </c>
      <c r="J239">
        <v>973.33333333333337</v>
      </c>
      <c r="K239">
        <v>990</v>
      </c>
      <c r="L239">
        <v>1013.3333333333334</v>
      </c>
      <c r="M239">
        <v>1040</v>
      </c>
      <c r="N239">
        <v>1070</v>
      </c>
      <c r="O239">
        <v>1110</v>
      </c>
      <c r="P239">
        <v>1163.3333333333333</v>
      </c>
      <c r="Q239">
        <v>1206.6666666666667</v>
      </c>
      <c r="R239">
        <v>1200</v>
      </c>
      <c r="S239">
        <v>1223.3333333333333</v>
      </c>
      <c r="T239">
        <v>1256.6666666666667</v>
      </c>
      <c r="U239">
        <v>1283.3333333333333</v>
      </c>
      <c r="V239">
        <v>1310</v>
      </c>
      <c r="W239">
        <v>1336.6666666666667</v>
      </c>
      <c r="X239" t="s">
        <v>85</v>
      </c>
    </row>
    <row r="240" spans="1:24" x14ac:dyDescent="0.2">
      <c r="A240" t="s">
        <v>16</v>
      </c>
      <c r="B240" t="s">
        <v>3</v>
      </c>
      <c r="C240" t="s">
        <v>92</v>
      </c>
      <c r="D240" t="s">
        <v>65</v>
      </c>
      <c r="E240" t="s">
        <v>85</v>
      </c>
      <c r="F240" t="s">
        <v>85</v>
      </c>
      <c r="G240" t="s">
        <v>85</v>
      </c>
      <c r="H240" t="s">
        <v>85</v>
      </c>
      <c r="I240" t="s">
        <v>85</v>
      </c>
      <c r="J240" t="s">
        <v>85</v>
      </c>
      <c r="K240" t="s">
        <v>85</v>
      </c>
      <c r="L240" t="s">
        <v>85</v>
      </c>
      <c r="M240" t="s">
        <v>85</v>
      </c>
      <c r="N240" t="s">
        <v>85</v>
      </c>
      <c r="O240" t="s">
        <v>85</v>
      </c>
      <c r="P240" t="s">
        <v>85</v>
      </c>
      <c r="Q240" t="s">
        <v>85</v>
      </c>
      <c r="R240" t="s">
        <v>85</v>
      </c>
      <c r="S240" t="s">
        <v>85</v>
      </c>
      <c r="T240" t="s">
        <v>85</v>
      </c>
      <c r="U240" t="s">
        <v>85</v>
      </c>
      <c r="V240" t="s">
        <v>85</v>
      </c>
      <c r="W240" t="s">
        <v>85</v>
      </c>
      <c r="X240" t="s">
        <v>85</v>
      </c>
    </row>
    <row r="241" spans="1:24" x14ac:dyDescent="0.2">
      <c r="A241" t="s">
        <v>16</v>
      </c>
      <c r="B241" t="s">
        <v>3</v>
      </c>
      <c r="C241" t="s">
        <v>121</v>
      </c>
      <c r="D241" t="s">
        <v>150</v>
      </c>
      <c r="E241" t="s">
        <v>85</v>
      </c>
      <c r="F241" t="s">
        <v>85</v>
      </c>
      <c r="G241">
        <v>24.05</v>
      </c>
      <c r="H241" t="s">
        <v>85</v>
      </c>
      <c r="I241" t="s">
        <v>85</v>
      </c>
      <c r="J241" t="s">
        <v>85</v>
      </c>
      <c r="K241" t="s">
        <v>85</v>
      </c>
      <c r="L241" t="s">
        <v>85</v>
      </c>
      <c r="M241">
        <v>2.36</v>
      </c>
      <c r="N241" t="s">
        <v>85</v>
      </c>
      <c r="O241" t="s">
        <v>85</v>
      </c>
      <c r="P241" t="s">
        <v>85</v>
      </c>
      <c r="Q241" t="s">
        <v>85</v>
      </c>
      <c r="R241">
        <v>5.59</v>
      </c>
      <c r="S241" t="s">
        <v>85</v>
      </c>
      <c r="T241" t="s">
        <v>85</v>
      </c>
      <c r="U241" t="s">
        <v>85</v>
      </c>
      <c r="V241" t="s">
        <v>85</v>
      </c>
      <c r="W241" t="s">
        <v>85</v>
      </c>
      <c r="X241" t="s">
        <v>85</v>
      </c>
    </row>
    <row r="242" spans="1:24" x14ac:dyDescent="0.2">
      <c r="A242" t="s">
        <v>16</v>
      </c>
      <c r="B242" t="s">
        <v>3</v>
      </c>
      <c r="C242" t="s">
        <v>138</v>
      </c>
      <c r="D242" t="s">
        <v>158</v>
      </c>
      <c r="E242" t="s">
        <v>85</v>
      </c>
      <c r="F242" t="s">
        <v>85</v>
      </c>
      <c r="G242">
        <v>1.41</v>
      </c>
      <c r="H242" t="s">
        <v>85</v>
      </c>
      <c r="I242" t="s">
        <v>85</v>
      </c>
      <c r="J242" t="s">
        <v>85</v>
      </c>
      <c r="K242" t="s">
        <v>85</v>
      </c>
      <c r="L242" t="s">
        <v>85</v>
      </c>
      <c r="M242">
        <v>6.52</v>
      </c>
      <c r="N242" t="s">
        <v>85</v>
      </c>
      <c r="O242" t="s">
        <v>85</v>
      </c>
      <c r="P242" t="s">
        <v>85</v>
      </c>
      <c r="Q242" t="s">
        <v>85</v>
      </c>
      <c r="R242">
        <v>6.49</v>
      </c>
      <c r="S242" t="s">
        <v>85</v>
      </c>
      <c r="T242" t="s">
        <v>85</v>
      </c>
      <c r="U242" t="s">
        <v>85</v>
      </c>
      <c r="V242" t="s">
        <v>85</v>
      </c>
      <c r="W242" t="s">
        <v>85</v>
      </c>
      <c r="X242" t="s">
        <v>85</v>
      </c>
    </row>
    <row r="243" spans="1:24" x14ac:dyDescent="0.2">
      <c r="A243" t="s">
        <v>16</v>
      </c>
      <c r="B243" t="s">
        <v>3</v>
      </c>
      <c r="C243" t="s">
        <v>185</v>
      </c>
      <c r="D243" t="s">
        <v>64</v>
      </c>
      <c r="E243" t="s">
        <v>85</v>
      </c>
      <c r="F243" t="s">
        <v>85</v>
      </c>
      <c r="G243" t="s">
        <v>85</v>
      </c>
      <c r="H243" t="s">
        <v>85</v>
      </c>
      <c r="I243" t="s">
        <v>85</v>
      </c>
      <c r="J243" t="s">
        <v>85</v>
      </c>
      <c r="K243" t="s">
        <v>85</v>
      </c>
      <c r="L243" t="s">
        <v>85</v>
      </c>
      <c r="M243">
        <v>801.28205128205127</v>
      </c>
      <c r="N243">
        <v>700.93457943925227</v>
      </c>
      <c r="O243">
        <v>864.8648648648649</v>
      </c>
      <c r="P243">
        <v>856.73352435530091</v>
      </c>
      <c r="Q243" t="s">
        <v>85</v>
      </c>
      <c r="R243" t="s">
        <v>85</v>
      </c>
      <c r="S243" t="s">
        <v>85</v>
      </c>
      <c r="T243" t="s">
        <v>85</v>
      </c>
      <c r="U243" t="s">
        <v>85</v>
      </c>
      <c r="V243" t="s">
        <v>85</v>
      </c>
      <c r="W243" t="s">
        <v>85</v>
      </c>
      <c r="X243" t="s">
        <v>85</v>
      </c>
    </row>
    <row r="244" spans="1:24" x14ac:dyDescent="0.2">
      <c r="A244" t="s">
        <v>16</v>
      </c>
      <c r="B244" t="s">
        <v>3</v>
      </c>
      <c r="C244" t="s">
        <v>39</v>
      </c>
      <c r="D244" t="s">
        <v>24</v>
      </c>
      <c r="E244" t="s">
        <v>85</v>
      </c>
      <c r="F244" t="s">
        <v>85</v>
      </c>
      <c r="G244" t="s">
        <v>85</v>
      </c>
      <c r="H244" t="s">
        <v>85</v>
      </c>
      <c r="I244" t="s">
        <v>85</v>
      </c>
      <c r="J244" t="s">
        <v>85</v>
      </c>
      <c r="K244" t="s">
        <v>85</v>
      </c>
      <c r="L244" t="s">
        <v>85</v>
      </c>
      <c r="M244" t="s">
        <v>85</v>
      </c>
      <c r="N244" t="s">
        <v>85</v>
      </c>
      <c r="O244" t="s">
        <v>85</v>
      </c>
      <c r="P244" t="s">
        <v>85</v>
      </c>
      <c r="Q244" t="s">
        <v>85</v>
      </c>
      <c r="R244" t="s">
        <v>85</v>
      </c>
      <c r="S244" t="s">
        <v>85</v>
      </c>
      <c r="T244" t="s">
        <v>85</v>
      </c>
      <c r="U244" t="s">
        <v>85</v>
      </c>
      <c r="V244" t="s">
        <v>85</v>
      </c>
      <c r="W244" t="s">
        <v>85</v>
      </c>
      <c r="X244" t="s">
        <v>85</v>
      </c>
    </row>
    <row r="245" spans="1:24" x14ac:dyDescent="0.2">
      <c r="A245" t="s">
        <v>16</v>
      </c>
      <c r="B245" t="s">
        <v>3</v>
      </c>
      <c r="C245" t="s">
        <v>28</v>
      </c>
      <c r="D245" t="s">
        <v>127</v>
      </c>
      <c r="E245">
        <v>450382327.95242143</v>
      </c>
      <c r="F245">
        <v>508223602.3789295</v>
      </c>
      <c r="G245">
        <v>540096397.6210705</v>
      </c>
      <c r="H245">
        <v>589239753.61087513</v>
      </c>
      <c r="I245">
        <v>624337145.28462195</v>
      </c>
      <c r="J245">
        <v>884276168.3006537</v>
      </c>
      <c r="K245">
        <v>910864151.78922629</v>
      </c>
      <c r="L245">
        <v>1043403340.521875</v>
      </c>
      <c r="M245">
        <v>1202240024.4048436</v>
      </c>
      <c r="N245">
        <v>1119806501.9863203</v>
      </c>
      <c r="O245">
        <v>1474698126.1822033</v>
      </c>
      <c r="P245">
        <v>1745998940.1871092</v>
      </c>
      <c r="Q245">
        <v>2117773600.7949769</v>
      </c>
      <c r="R245">
        <v>2166330189.3295155</v>
      </c>
      <c r="S245">
        <v>2323401758.7013984</v>
      </c>
      <c r="T245">
        <v>2449576517.9987335</v>
      </c>
      <c r="U245">
        <v>2514041557.4937592</v>
      </c>
      <c r="V245">
        <v>2790659901.1155362</v>
      </c>
      <c r="W245">
        <v>3061829144.6838369</v>
      </c>
      <c r="X245" t="s">
        <v>85</v>
      </c>
    </row>
    <row r="246" spans="1:24" x14ac:dyDescent="0.2">
      <c r="A246" t="s">
        <v>16</v>
      </c>
      <c r="B246" t="s">
        <v>3</v>
      </c>
      <c r="C246" t="s">
        <v>101</v>
      </c>
      <c r="D246" t="s">
        <v>26</v>
      </c>
      <c r="E246" t="s">
        <v>85</v>
      </c>
      <c r="F246" t="s">
        <v>85</v>
      </c>
      <c r="G246" t="s">
        <v>85</v>
      </c>
      <c r="H246" t="s">
        <v>85</v>
      </c>
      <c r="I246" t="s">
        <v>85</v>
      </c>
      <c r="J246" t="s">
        <v>85</v>
      </c>
      <c r="K246">
        <v>5.7337441453535263</v>
      </c>
      <c r="L246">
        <v>14.181466890238454</v>
      </c>
      <c r="M246">
        <v>14.100066290175079</v>
      </c>
      <c r="N246">
        <v>-8.6040503054035753</v>
      </c>
      <c r="O246">
        <v>20.654325737380503</v>
      </c>
      <c r="P246">
        <v>10.790882361181261</v>
      </c>
      <c r="Q246">
        <v>12.47675617848958</v>
      </c>
      <c r="R246">
        <v>-5.5114389423709014</v>
      </c>
      <c r="S246">
        <v>5.9626733698920731</v>
      </c>
      <c r="T246">
        <v>8.7093389296957042</v>
      </c>
      <c r="U246">
        <v>2.4964899964899985</v>
      </c>
      <c r="V246">
        <v>4.6997935501027257</v>
      </c>
      <c r="W246">
        <v>6.4805858492173058</v>
      </c>
      <c r="X246" t="s">
        <v>85</v>
      </c>
    </row>
    <row r="247" spans="1:24" x14ac:dyDescent="0.2">
      <c r="A247" t="s">
        <v>16</v>
      </c>
      <c r="B247" t="s">
        <v>3</v>
      </c>
      <c r="C247" t="s">
        <v>144</v>
      </c>
      <c r="D247" t="s">
        <v>61</v>
      </c>
      <c r="E247">
        <v>-2.3542727787209961</v>
      </c>
      <c r="F247">
        <v>-1.8756921630070775</v>
      </c>
      <c r="G247">
        <v>-2.889757588508147</v>
      </c>
      <c r="H247">
        <v>-3.8873297835110572</v>
      </c>
      <c r="I247">
        <v>-4.9969733745962852</v>
      </c>
      <c r="J247">
        <v>-3.5986376841965462</v>
      </c>
      <c r="K247">
        <v>-3.6074945902145514</v>
      </c>
      <c r="L247">
        <v>-3.4742077768189792</v>
      </c>
      <c r="M247">
        <v>-2.3029927001229566</v>
      </c>
      <c r="N247">
        <v>-8.1103576679455163</v>
      </c>
      <c r="O247">
        <v>-4.8314972898525852</v>
      </c>
      <c r="P247">
        <v>-3.374679883464629</v>
      </c>
      <c r="Q247">
        <v>-10.646130323626931</v>
      </c>
      <c r="R247">
        <v>-19.363824456041552</v>
      </c>
      <c r="S247">
        <v>-14.961225440161789</v>
      </c>
      <c r="T247">
        <v>-7.7137249674791413</v>
      </c>
      <c r="U247" t="s">
        <v>85</v>
      </c>
      <c r="V247" t="s">
        <v>85</v>
      </c>
      <c r="W247" t="s">
        <v>85</v>
      </c>
      <c r="X247" t="s">
        <v>85</v>
      </c>
    </row>
    <row r="248" spans="1:24" x14ac:dyDescent="0.2">
      <c r="A248" t="s">
        <v>16</v>
      </c>
      <c r="B248" t="s">
        <v>3</v>
      </c>
      <c r="C248" t="s">
        <v>187</v>
      </c>
      <c r="D248" t="s">
        <v>53</v>
      </c>
      <c r="E248">
        <v>7.9789674418233505E-3</v>
      </c>
      <c r="F248">
        <v>0.50322414539666904</v>
      </c>
      <c r="G248">
        <v>0.61304027514285797</v>
      </c>
      <c r="H248">
        <v>1.0940117252931301</v>
      </c>
      <c r="I248">
        <v>2.8004179728317702</v>
      </c>
      <c r="J248">
        <v>6.8006838837397598</v>
      </c>
      <c r="K248">
        <v>14.8187576703933</v>
      </c>
      <c r="L248">
        <v>23.111052386350199</v>
      </c>
      <c r="M248">
        <v>38.715919385993402</v>
      </c>
      <c r="N248">
        <v>68.426217168051195</v>
      </c>
      <c r="O248">
        <v>89.508131759266902</v>
      </c>
      <c r="P248">
        <v>101.719444976139</v>
      </c>
      <c r="Q248">
        <v>138.804115433513</v>
      </c>
      <c r="R248">
        <v>143.205280610649</v>
      </c>
      <c r="S248">
        <v>151.783883031312</v>
      </c>
      <c r="T248">
        <v>159.791121928884</v>
      </c>
      <c r="U248">
        <v>165.62572021202999</v>
      </c>
      <c r="V248">
        <v>181.19400735603099</v>
      </c>
      <c r="W248">
        <v>189.38311355853099</v>
      </c>
      <c r="X248" t="s">
        <v>85</v>
      </c>
    </row>
    <row r="249" spans="1:24" x14ac:dyDescent="0.2">
      <c r="A249" t="s">
        <v>16</v>
      </c>
      <c r="B249" t="s">
        <v>3</v>
      </c>
      <c r="C249" t="s">
        <v>199</v>
      </c>
      <c r="D249" t="s">
        <v>137</v>
      </c>
      <c r="E249">
        <v>0.226930089745917</v>
      </c>
      <c r="F249">
        <v>0.30944423814828598</v>
      </c>
      <c r="G249">
        <v>0.56962746363878003</v>
      </c>
      <c r="H249">
        <v>1.11990861545698</v>
      </c>
      <c r="I249">
        <v>2.2038729393788001</v>
      </c>
      <c r="J249">
        <v>3.6172906493036701</v>
      </c>
      <c r="K249">
        <v>5.3477651689358998</v>
      </c>
      <c r="L249">
        <v>5.97659284988557</v>
      </c>
      <c r="M249">
        <v>6.5882548753086096</v>
      </c>
      <c r="N249">
        <v>6.8696050669621496</v>
      </c>
      <c r="O249">
        <v>11.0363527828647</v>
      </c>
      <c r="P249">
        <v>16.3</v>
      </c>
      <c r="Q249">
        <v>23.2</v>
      </c>
      <c r="R249">
        <v>24.8</v>
      </c>
      <c r="S249">
        <v>26.53</v>
      </c>
      <c r="T249">
        <v>34</v>
      </c>
      <c r="U249">
        <v>38.930100000000003</v>
      </c>
      <c r="V249">
        <v>44.1</v>
      </c>
      <c r="W249">
        <v>49.28</v>
      </c>
      <c r="X249" t="s">
        <v>85</v>
      </c>
    </row>
    <row r="250" spans="1:24" x14ac:dyDescent="0.2">
      <c r="A250" t="s">
        <v>16</v>
      </c>
      <c r="B250" t="s">
        <v>3</v>
      </c>
      <c r="C250" t="s">
        <v>69</v>
      </c>
      <c r="D250" t="s">
        <v>192</v>
      </c>
      <c r="E250" t="s">
        <v>85</v>
      </c>
      <c r="F250" t="s">
        <v>85</v>
      </c>
      <c r="G250" t="s">
        <v>85</v>
      </c>
      <c r="H250" t="s">
        <v>85</v>
      </c>
      <c r="I250">
        <v>96.355850000000004</v>
      </c>
      <c r="J250" t="s">
        <v>85</v>
      </c>
      <c r="K250" t="s">
        <v>85</v>
      </c>
      <c r="L250" t="s">
        <v>85</v>
      </c>
      <c r="M250" t="s">
        <v>85</v>
      </c>
      <c r="N250" t="s">
        <v>85</v>
      </c>
      <c r="O250" t="s">
        <v>85</v>
      </c>
      <c r="P250" t="s">
        <v>85</v>
      </c>
      <c r="Q250" t="s">
        <v>85</v>
      </c>
      <c r="R250" t="s">
        <v>85</v>
      </c>
      <c r="S250">
        <v>99.9</v>
      </c>
      <c r="T250" t="s">
        <v>85</v>
      </c>
      <c r="U250">
        <v>100</v>
      </c>
      <c r="V250" t="s">
        <v>85</v>
      </c>
      <c r="W250" t="s">
        <v>85</v>
      </c>
      <c r="X250" t="s">
        <v>85</v>
      </c>
    </row>
    <row r="251" spans="1:24" x14ac:dyDescent="0.2">
      <c r="A251" t="s">
        <v>16</v>
      </c>
      <c r="B251" t="s">
        <v>3</v>
      </c>
      <c r="C251" t="s">
        <v>84</v>
      </c>
      <c r="D251" t="s">
        <v>106</v>
      </c>
      <c r="E251" t="s">
        <v>85</v>
      </c>
      <c r="F251" t="s">
        <v>85</v>
      </c>
      <c r="G251" t="s">
        <v>85</v>
      </c>
      <c r="H251" t="s">
        <v>85</v>
      </c>
      <c r="I251">
        <v>95.080659999999995</v>
      </c>
      <c r="J251" t="s">
        <v>85</v>
      </c>
      <c r="K251" t="s">
        <v>85</v>
      </c>
      <c r="L251" t="s">
        <v>85</v>
      </c>
      <c r="M251" t="s">
        <v>85</v>
      </c>
      <c r="N251" t="s">
        <v>85</v>
      </c>
      <c r="O251" t="s">
        <v>85</v>
      </c>
      <c r="P251" t="s">
        <v>85</v>
      </c>
      <c r="Q251" t="s">
        <v>85</v>
      </c>
      <c r="R251" t="s">
        <v>85</v>
      </c>
      <c r="S251">
        <v>99.8</v>
      </c>
      <c r="T251" t="s">
        <v>85</v>
      </c>
      <c r="U251">
        <v>100</v>
      </c>
      <c r="V251" t="s">
        <v>85</v>
      </c>
      <c r="W251" t="s">
        <v>85</v>
      </c>
      <c r="X251" t="s">
        <v>85</v>
      </c>
    </row>
    <row r="252" spans="1:24" x14ac:dyDescent="0.2">
      <c r="A252" t="s">
        <v>16</v>
      </c>
      <c r="B252" t="s">
        <v>3</v>
      </c>
      <c r="C252" t="s">
        <v>131</v>
      </c>
      <c r="D252" t="s">
        <v>78</v>
      </c>
      <c r="E252" t="s">
        <v>85</v>
      </c>
      <c r="F252" t="s">
        <v>85</v>
      </c>
      <c r="G252" t="s">
        <v>85</v>
      </c>
      <c r="H252" t="s">
        <v>85</v>
      </c>
      <c r="I252">
        <v>99.683237059120799</v>
      </c>
      <c r="J252" t="s">
        <v>85</v>
      </c>
      <c r="K252" t="s">
        <v>85</v>
      </c>
      <c r="L252" t="s">
        <v>85</v>
      </c>
      <c r="M252" t="s">
        <v>85</v>
      </c>
      <c r="N252" t="s">
        <v>85</v>
      </c>
      <c r="O252" t="s">
        <v>85</v>
      </c>
      <c r="P252" t="s">
        <v>85</v>
      </c>
      <c r="Q252" t="s">
        <v>85</v>
      </c>
      <c r="R252" t="s">
        <v>85</v>
      </c>
      <c r="S252">
        <v>100</v>
      </c>
      <c r="T252" t="s">
        <v>85</v>
      </c>
      <c r="U252">
        <v>100</v>
      </c>
      <c r="V252" t="s">
        <v>85</v>
      </c>
      <c r="W252" t="s">
        <v>85</v>
      </c>
      <c r="X252" t="s">
        <v>85</v>
      </c>
    </row>
    <row r="253" spans="1:24" x14ac:dyDescent="0.2">
      <c r="A253" t="s">
        <v>16</v>
      </c>
      <c r="B253" t="s">
        <v>3</v>
      </c>
      <c r="C253" t="s">
        <v>169</v>
      </c>
      <c r="D253" t="s">
        <v>162</v>
      </c>
      <c r="E253">
        <v>398548980.364555</v>
      </c>
      <c r="F253">
        <v>444252103.66079998</v>
      </c>
      <c r="G253">
        <v>472457991.136186</v>
      </c>
      <c r="H253">
        <v>511612478.39042902</v>
      </c>
      <c r="I253">
        <v>543539682.98067796</v>
      </c>
      <c r="J253">
        <v>771712518.38503695</v>
      </c>
      <c r="K253">
        <v>803785872.31207097</v>
      </c>
      <c r="L253">
        <v>948826728.51499403</v>
      </c>
      <c r="M253">
        <v>1075289979.48874</v>
      </c>
      <c r="N253">
        <v>997006317.36234701</v>
      </c>
      <c r="O253">
        <v>1317088646.9454</v>
      </c>
      <c r="P253">
        <v>1367252714.98083</v>
      </c>
      <c r="Q253">
        <v>1639616021.4721899</v>
      </c>
      <c r="R253">
        <v>1600737112.4680099</v>
      </c>
      <c r="S253">
        <v>1754017933.1847899</v>
      </c>
      <c r="T253">
        <v>1870632575.4544899</v>
      </c>
      <c r="U253">
        <v>1943879067.6772299</v>
      </c>
      <c r="V253">
        <v>1980491887.2677</v>
      </c>
      <c r="W253" t="s">
        <v>85</v>
      </c>
      <c r="X253" t="s">
        <v>85</v>
      </c>
    </row>
    <row r="254" spans="1:24" x14ac:dyDescent="0.2">
      <c r="A254" t="s">
        <v>16</v>
      </c>
      <c r="B254" t="s">
        <v>3</v>
      </c>
      <c r="C254" t="s">
        <v>1</v>
      </c>
      <c r="D254" t="s">
        <v>12</v>
      </c>
      <c r="E254">
        <v>1534.8405670492898</v>
      </c>
      <c r="F254">
        <v>1675.9992894656823</v>
      </c>
      <c r="G254">
        <v>1747.9540316997395</v>
      </c>
      <c r="H254">
        <v>1857.8080810154113</v>
      </c>
      <c r="I254">
        <v>1938.5545643855496</v>
      </c>
      <c r="J254">
        <v>2704.934904503491</v>
      </c>
      <c r="K254">
        <v>2770.2711808568447</v>
      </c>
      <c r="L254">
        <v>3216.4054038529134</v>
      </c>
      <c r="M254">
        <v>3585.2918623777246</v>
      </c>
      <c r="N254">
        <v>3269.2161714092854</v>
      </c>
      <c r="O254">
        <v>4246.3717951091021</v>
      </c>
      <c r="P254">
        <v>4333.4000443111418</v>
      </c>
      <c r="Q254">
        <v>5107.4243876576656</v>
      </c>
      <c r="R254">
        <v>4899.5207183920138</v>
      </c>
      <c r="S254">
        <v>5274.0522684651278</v>
      </c>
      <c r="T254">
        <v>5524.3152326648024</v>
      </c>
      <c r="U254">
        <v>5637.4223651305765</v>
      </c>
      <c r="V254">
        <v>5640.6432360925746</v>
      </c>
      <c r="W254" t="s">
        <v>85</v>
      </c>
      <c r="X254" t="s">
        <v>85</v>
      </c>
    </row>
    <row r="255" spans="1:24" x14ac:dyDescent="0.2">
      <c r="A255" t="s">
        <v>16</v>
      </c>
      <c r="B255" t="s">
        <v>3</v>
      </c>
      <c r="C255" t="s">
        <v>108</v>
      </c>
      <c r="D255" t="s">
        <v>6</v>
      </c>
      <c r="E255" t="s">
        <v>85</v>
      </c>
      <c r="F255" t="s">
        <v>85</v>
      </c>
      <c r="G255" t="s">
        <v>85</v>
      </c>
      <c r="H255" t="s">
        <v>85</v>
      </c>
      <c r="I255" t="s">
        <v>85</v>
      </c>
      <c r="J255" t="s">
        <v>85</v>
      </c>
      <c r="K255">
        <v>7.5334231389382751</v>
      </c>
      <c r="L255">
        <v>16.698673051995968</v>
      </c>
      <c r="M255">
        <v>11.496401348507177</v>
      </c>
      <c r="N255" t="s">
        <v>85</v>
      </c>
      <c r="O255" t="s">
        <v>85</v>
      </c>
      <c r="P255" t="s">
        <v>85</v>
      </c>
      <c r="Q255" t="s">
        <v>85</v>
      </c>
      <c r="R255" t="s">
        <v>85</v>
      </c>
      <c r="S255" t="s">
        <v>85</v>
      </c>
      <c r="T255" t="s">
        <v>85</v>
      </c>
      <c r="U255" t="s">
        <v>85</v>
      </c>
      <c r="V255" t="s">
        <v>85</v>
      </c>
      <c r="W255" t="s">
        <v>85</v>
      </c>
      <c r="X255" t="s">
        <v>85</v>
      </c>
    </row>
    <row r="256" spans="1:24" x14ac:dyDescent="0.2">
      <c r="A256" t="s">
        <v>16</v>
      </c>
      <c r="B256" t="s">
        <v>3</v>
      </c>
      <c r="C256" t="s">
        <v>23</v>
      </c>
      <c r="D256" t="s">
        <v>120</v>
      </c>
      <c r="E256" t="s">
        <v>85</v>
      </c>
      <c r="F256" t="s">
        <v>85</v>
      </c>
      <c r="G256" t="s">
        <v>85</v>
      </c>
      <c r="H256" t="s">
        <v>85</v>
      </c>
      <c r="I256" t="s">
        <v>85</v>
      </c>
      <c r="J256" t="s">
        <v>85</v>
      </c>
      <c r="K256" t="s">
        <v>85</v>
      </c>
      <c r="L256" t="s">
        <v>85</v>
      </c>
      <c r="M256" t="s">
        <v>85</v>
      </c>
      <c r="N256">
        <v>997006317.36234701</v>
      </c>
      <c r="O256" t="s">
        <v>85</v>
      </c>
      <c r="P256" t="s">
        <v>85</v>
      </c>
      <c r="Q256" t="s">
        <v>85</v>
      </c>
      <c r="R256" t="s">
        <v>85</v>
      </c>
      <c r="S256" t="s">
        <v>85</v>
      </c>
      <c r="T256" t="s">
        <v>85</v>
      </c>
      <c r="U256" t="s">
        <v>85</v>
      </c>
      <c r="V256" t="s">
        <v>85</v>
      </c>
      <c r="W256" t="s">
        <v>85</v>
      </c>
      <c r="X256" t="s">
        <v>85</v>
      </c>
    </row>
    <row r="257" spans="1:24" x14ac:dyDescent="0.2">
      <c r="A257" t="s">
        <v>16</v>
      </c>
      <c r="B257" t="s">
        <v>3</v>
      </c>
      <c r="C257" t="s">
        <v>73</v>
      </c>
      <c r="D257" t="s">
        <v>207</v>
      </c>
      <c r="E257" t="s">
        <v>85</v>
      </c>
      <c r="F257" t="s">
        <v>85</v>
      </c>
      <c r="G257" t="s">
        <v>85</v>
      </c>
      <c r="H257" t="s">
        <v>85</v>
      </c>
      <c r="I257" t="s">
        <v>85</v>
      </c>
      <c r="J257" t="s">
        <v>85</v>
      </c>
      <c r="K257">
        <v>5.7363010980393057</v>
      </c>
      <c r="L257">
        <v>14.780437328023012</v>
      </c>
      <c r="M257">
        <v>9.6669825725257823</v>
      </c>
      <c r="N257" t="s">
        <v>85</v>
      </c>
      <c r="O257" t="s">
        <v>85</v>
      </c>
      <c r="P257" t="s">
        <v>85</v>
      </c>
      <c r="Q257" t="s">
        <v>85</v>
      </c>
      <c r="R257" t="s">
        <v>85</v>
      </c>
      <c r="S257" t="s">
        <v>85</v>
      </c>
      <c r="T257" t="s">
        <v>85</v>
      </c>
      <c r="U257" t="s">
        <v>85</v>
      </c>
      <c r="V257" t="s">
        <v>85</v>
      </c>
      <c r="W257" t="s">
        <v>85</v>
      </c>
      <c r="X257" t="s">
        <v>85</v>
      </c>
    </row>
    <row r="258" spans="1:24" x14ac:dyDescent="0.2">
      <c r="A258" t="s">
        <v>16</v>
      </c>
      <c r="B258" t="s">
        <v>3</v>
      </c>
      <c r="C258" t="s">
        <v>60</v>
      </c>
      <c r="D258" t="s">
        <v>184</v>
      </c>
      <c r="E258" t="s">
        <v>85</v>
      </c>
      <c r="F258" t="s">
        <v>85</v>
      </c>
      <c r="G258" t="s">
        <v>85</v>
      </c>
      <c r="H258" t="s">
        <v>85</v>
      </c>
      <c r="I258" t="s">
        <v>85</v>
      </c>
      <c r="J258" t="s">
        <v>85</v>
      </c>
      <c r="K258" t="s">
        <v>85</v>
      </c>
      <c r="L258" t="s">
        <v>85</v>
      </c>
      <c r="M258" t="s">
        <v>85</v>
      </c>
      <c r="N258">
        <v>3269.2161714092854</v>
      </c>
      <c r="O258" t="s">
        <v>85</v>
      </c>
      <c r="P258" t="s">
        <v>85</v>
      </c>
      <c r="Q258" t="s">
        <v>85</v>
      </c>
      <c r="R258" t="s">
        <v>85</v>
      </c>
      <c r="S258" t="s">
        <v>85</v>
      </c>
      <c r="T258" t="s">
        <v>85</v>
      </c>
      <c r="U258" t="s">
        <v>85</v>
      </c>
      <c r="V258" t="s">
        <v>85</v>
      </c>
      <c r="W258" t="s">
        <v>85</v>
      </c>
      <c r="X258" t="s">
        <v>85</v>
      </c>
    </row>
    <row r="259" spans="1:24" x14ac:dyDescent="0.2">
      <c r="A259" t="s">
        <v>16</v>
      </c>
      <c r="B259" t="s">
        <v>3</v>
      </c>
      <c r="C259" t="s">
        <v>47</v>
      </c>
      <c r="D259" t="s">
        <v>204</v>
      </c>
      <c r="E259" t="s">
        <v>85</v>
      </c>
      <c r="F259" t="s">
        <v>85</v>
      </c>
      <c r="G259" t="s">
        <v>85</v>
      </c>
      <c r="H259" t="s">
        <v>85</v>
      </c>
      <c r="I259">
        <v>96.326492309570298</v>
      </c>
      <c r="J259" t="s">
        <v>85</v>
      </c>
      <c r="K259" t="s">
        <v>85</v>
      </c>
      <c r="L259" t="s">
        <v>85</v>
      </c>
      <c r="M259" t="s">
        <v>85</v>
      </c>
      <c r="N259" t="s">
        <v>85</v>
      </c>
      <c r="O259">
        <v>98.397895812988295</v>
      </c>
      <c r="P259" t="s">
        <v>85</v>
      </c>
      <c r="Q259" t="s">
        <v>85</v>
      </c>
      <c r="R259" t="s">
        <v>85</v>
      </c>
      <c r="S259" t="s">
        <v>85</v>
      </c>
      <c r="T259" t="s">
        <v>85</v>
      </c>
      <c r="U259" t="s">
        <v>85</v>
      </c>
      <c r="V259" t="s">
        <v>85</v>
      </c>
      <c r="W259" t="s">
        <v>85</v>
      </c>
      <c r="X259" t="s">
        <v>85</v>
      </c>
    </row>
    <row r="260" spans="1:24" x14ac:dyDescent="0.2">
      <c r="A260" t="s">
        <v>16</v>
      </c>
      <c r="B260" t="s">
        <v>3</v>
      </c>
      <c r="C260" t="s">
        <v>174</v>
      </c>
      <c r="D260" t="s">
        <v>200</v>
      </c>
      <c r="E260" t="s">
        <v>85</v>
      </c>
      <c r="F260" t="s">
        <v>85</v>
      </c>
      <c r="G260" t="s">
        <v>85</v>
      </c>
      <c r="H260" t="s">
        <v>85</v>
      </c>
      <c r="I260">
        <v>96.442977905273395</v>
      </c>
      <c r="J260" t="s">
        <v>85</v>
      </c>
      <c r="K260" t="s">
        <v>85</v>
      </c>
      <c r="L260" t="s">
        <v>85</v>
      </c>
      <c r="M260" t="s">
        <v>85</v>
      </c>
      <c r="N260" t="s">
        <v>85</v>
      </c>
      <c r="O260">
        <v>98.429847717285199</v>
      </c>
      <c r="P260" t="s">
        <v>85</v>
      </c>
      <c r="Q260" t="s">
        <v>85</v>
      </c>
      <c r="R260" t="s">
        <v>85</v>
      </c>
      <c r="S260" t="s">
        <v>85</v>
      </c>
      <c r="T260" t="s">
        <v>85</v>
      </c>
      <c r="U260" t="s">
        <v>85</v>
      </c>
      <c r="V260" t="s">
        <v>85</v>
      </c>
      <c r="W260" t="s">
        <v>85</v>
      </c>
      <c r="X260" t="s">
        <v>85</v>
      </c>
    </row>
    <row r="261" spans="1:24" x14ac:dyDescent="0.2">
      <c r="A261" t="s">
        <v>16</v>
      </c>
      <c r="B261" t="s">
        <v>3</v>
      </c>
      <c r="C261" t="s">
        <v>90</v>
      </c>
      <c r="D261" t="s">
        <v>62</v>
      </c>
      <c r="E261" t="s">
        <v>85</v>
      </c>
      <c r="F261" t="s">
        <v>85</v>
      </c>
      <c r="G261" t="s">
        <v>85</v>
      </c>
      <c r="H261" t="s">
        <v>85</v>
      </c>
      <c r="I261">
        <v>96.212272644042997</v>
      </c>
      <c r="J261" t="s">
        <v>85</v>
      </c>
      <c r="K261" t="s">
        <v>85</v>
      </c>
      <c r="L261" t="s">
        <v>85</v>
      </c>
      <c r="M261" t="s">
        <v>85</v>
      </c>
      <c r="N261" t="s">
        <v>85</v>
      </c>
      <c r="O261">
        <v>98.365684509277301</v>
      </c>
      <c r="P261" t="s">
        <v>85</v>
      </c>
      <c r="Q261" t="s">
        <v>85</v>
      </c>
      <c r="R261" t="s">
        <v>85</v>
      </c>
      <c r="S261" t="s">
        <v>85</v>
      </c>
      <c r="T261" t="s">
        <v>85</v>
      </c>
      <c r="U261" t="s">
        <v>85</v>
      </c>
      <c r="V261" t="s">
        <v>85</v>
      </c>
      <c r="W261" t="s">
        <v>85</v>
      </c>
      <c r="X261" t="s">
        <v>85</v>
      </c>
    </row>
    <row r="262" spans="1:24" x14ac:dyDescent="0.2">
      <c r="A262" t="s">
        <v>16</v>
      </c>
      <c r="B262" t="s">
        <v>3</v>
      </c>
      <c r="C262" t="s">
        <v>210</v>
      </c>
      <c r="D262" t="s">
        <v>88</v>
      </c>
      <c r="E262" t="s">
        <v>85</v>
      </c>
      <c r="F262" t="s">
        <v>85</v>
      </c>
      <c r="G262" t="s">
        <v>85</v>
      </c>
      <c r="H262" t="s">
        <v>85</v>
      </c>
      <c r="I262" t="s">
        <v>85</v>
      </c>
      <c r="J262" t="s">
        <v>85</v>
      </c>
      <c r="K262">
        <v>190</v>
      </c>
      <c r="L262">
        <v>503</v>
      </c>
      <c r="M262">
        <v>717</v>
      </c>
      <c r="N262">
        <v>3260</v>
      </c>
      <c r="O262">
        <v>6274</v>
      </c>
      <c r="P262">
        <v>10405</v>
      </c>
      <c r="Q262">
        <v>15359</v>
      </c>
      <c r="R262">
        <v>15380</v>
      </c>
      <c r="S262">
        <v>15553</v>
      </c>
      <c r="T262">
        <v>17638</v>
      </c>
      <c r="U262">
        <v>18059</v>
      </c>
      <c r="V262">
        <v>20351</v>
      </c>
      <c r="W262">
        <v>19842</v>
      </c>
      <c r="X262" t="s">
        <v>85</v>
      </c>
    </row>
    <row r="263" spans="1:24" x14ac:dyDescent="0.2">
      <c r="A263" t="s">
        <v>16</v>
      </c>
      <c r="B263" t="s">
        <v>3</v>
      </c>
      <c r="C263" t="s">
        <v>159</v>
      </c>
      <c r="D263" t="s">
        <v>32</v>
      </c>
      <c r="E263" t="s">
        <v>85</v>
      </c>
      <c r="F263" t="s">
        <v>85</v>
      </c>
      <c r="G263" t="s">
        <v>85</v>
      </c>
      <c r="H263" t="s">
        <v>85</v>
      </c>
      <c r="I263" t="s">
        <v>85</v>
      </c>
      <c r="J263" t="s">
        <v>85</v>
      </c>
      <c r="K263">
        <v>6.7198834277064301E-2</v>
      </c>
      <c r="L263">
        <v>0.17489933726016499</v>
      </c>
      <c r="M263">
        <v>0.24512401497410299</v>
      </c>
      <c r="N263">
        <v>1.09551845578945</v>
      </c>
      <c r="O263">
        <v>2.07182366053001</v>
      </c>
      <c r="P263">
        <v>3.3756273540986101</v>
      </c>
      <c r="Q263">
        <v>4.8938481979843402</v>
      </c>
      <c r="R263">
        <v>4.8113620722017103</v>
      </c>
      <c r="S263">
        <v>4.7753412712546099</v>
      </c>
      <c r="T263">
        <v>5.31322673542914</v>
      </c>
      <c r="U263">
        <v>5.3359216645688203</v>
      </c>
      <c r="V263">
        <v>5.89844734988682</v>
      </c>
      <c r="W263" t="s">
        <v>85</v>
      </c>
      <c r="X263" t="s">
        <v>85</v>
      </c>
    </row>
    <row r="264" spans="1:24" x14ac:dyDescent="0.2">
      <c r="A264" t="s">
        <v>16</v>
      </c>
      <c r="B264" t="s">
        <v>3</v>
      </c>
      <c r="C264" t="s">
        <v>165</v>
      </c>
      <c r="D264" t="s">
        <v>134</v>
      </c>
      <c r="E264">
        <v>6.0911437450879502</v>
      </c>
      <c r="F264">
        <v>7.0088590855364004</v>
      </c>
      <c r="G264">
        <v>7.6286487538792196</v>
      </c>
      <c r="H264">
        <v>8.2925789662598692</v>
      </c>
      <c r="I264">
        <v>8.9578177418467799</v>
      </c>
      <c r="J264">
        <v>9.8054530729775902</v>
      </c>
      <c r="K264">
        <v>10.1332305309062</v>
      </c>
      <c r="L264">
        <v>10.450843897995099</v>
      </c>
      <c r="M264">
        <v>10.770072306456299</v>
      </c>
      <c r="N264">
        <v>10.8530257816491</v>
      </c>
      <c r="O264">
        <v>10.626929744902201</v>
      </c>
      <c r="P264">
        <v>10.7264168388815</v>
      </c>
      <c r="Q264">
        <v>14.9517433876174</v>
      </c>
      <c r="R264">
        <v>9.5382594006131498</v>
      </c>
      <c r="S264">
        <v>8.7124724434592</v>
      </c>
      <c r="T264">
        <v>7.2550035546023102</v>
      </c>
      <c r="U264">
        <v>6.8372128754705397</v>
      </c>
      <c r="V264">
        <v>6.53782501456425</v>
      </c>
      <c r="W264">
        <v>6.1091326954365002</v>
      </c>
      <c r="X264" t="s">
        <v>85</v>
      </c>
    </row>
    <row r="265" spans="1:24" x14ac:dyDescent="0.2">
      <c r="A265" t="s">
        <v>16</v>
      </c>
      <c r="B265" t="s">
        <v>3</v>
      </c>
      <c r="C265" t="s">
        <v>211</v>
      </c>
      <c r="D265" t="s">
        <v>67</v>
      </c>
      <c r="E265">
        <v>15268</v>
      </c>
      <c r="F265">
        <v>17967</v>
      </c>
      <c r="G265">
        <v>19985</v>
      </c>
      <c r="H265">
        <v>22179</v>
      </c>
      <c r="I265">
        <v>24432</v>
      </c>
      <c r="J265">
        <v>27242</v>
      </c>
      <c r="K265">
        <v>28651</v>
      </c>
      <c r="L265">
        <v>30056</v>
      </c>
      <c r="M265">
        <v>31503</v>
      </c>
      <c r="N265">
        <v>32296</v>
      </c>
      <c r="O265">
        <v>32181</v>
      </c>
      <c r="P265">
        <v>33063</v>
      </c>
      <c r="Q265">
        <v>46925</v>
      </c>
      <c r="R265">
        <v>30490</v>
      </c>
      <c r="S265">
        <v>28376</v>
      </c>
      <c r="T265">
        <v>24084</v>
      </c>
      <c r="U265">
        <v>23140</v>
      </c>
      <c r="V265">
        <v>22557</v>
      </c>
      <c r="W265">
        <v>21478</v>
      </c>
      <c r="X265" t="s">
        <v>85</v>
      </c>
    </row>
    <row r="266" spans="1:24" x14ac:dyDescent="0.2">
      <c r="A266" t="s">
        <v>16</v>
      </c>
      <c r="B266" t="s">
        <v>3</v>
      </c>
      <c r="C266" t="s">
        <v>99</v>
      </c>
      <c r="D266" t="s">
        <v>182</v>
      </c>
      <c r="E266" t="s">
        <v>85</v>
      </c>
      <c r="F266" t="s">
        <v>85</v>
      </c>
      <c r="G266">
        <v>18.82</v>
      </c>
      <c r="H266" t="s">
        <v>85</v>
      </c>
      <c r="I266" t="s">
        <v>85</v>
      </c>
      <c r="J266" t="s">
        <v>85</v>
      </c>
      <c r="K266" t="s">
        <v>85</v>
      </c>
      <c r="L266" t="s">
        <v>85</v>
      </c>
      <c r="M266">
        <v>22.66</v>
      </c>
      <c r="N266" t="s">
        <v>85</v>
      </c>
      <c r="O266" t="s">
        <v>85</v>
      </c>
      <c r="P266" t="s">
        <v>85</v>
      </c>
      <c r="Q266" t="s">
        <v>85</v>
      </c>
      <c r="R266">
        <v>22.82</v>
      </c>
      <c r="S266" t="s">
        <v>85</v>
      </c>
      <c r="T266" t="s">
        <v>85</v>
      </c>
      <c r="U266" t="s">
        <v>85</v>
      </c>
      <c r="V266" t="s">
        <v>85</v>
      </c>
      <c r="W266" t="s">
        <v>85</v>
      </c>
      <c r="X266" t="s">
        <v>85</v>
      </c>
    </row>
    <row r="267" spans="1:24" x14ac:dyDescent="0.2">
      <c r="A267" t="s">
        <v>16</v>
      </c>
      <c r="B267" t="s">
        <v>3</v>
      </c>
      <c r="C267" t="s">
        <v>166</v>
      </c>
      <c r="D267" t="s">
        <v>72</v>
      </c>
      <c r="E267" t="s">
        <v>85</v>
      </c>
      <c r="F267" t="s">
        <v>85</v>
      </c>
      <c r="G267">
        <v>48.13</v>
      </c>
      <c r="H267" t="s">
        <v>85</v>
      </c>
      <c r="I267" t="s">
        <v>85</v>
      </c>
      <c r="J267" t="s">
        <v>85</v>
      </c>
      <c r="K267" t="s">
        <v>85</v>
      </c>
      <c r="L267" t="s">
        <v>85</v>
      </c>
      <c r="M267">
        <v>28.03</v>
      </c>
      <c r="N267" t="s">
        <v>85</v>
      </c>
      <c r="O267" t="s">
        <v>85</v>
      </c>
      <c r="P267" t="s">
        <v>85</v>
      </c>
      <c r="Q267" t="s">
        <v>85</v>
      </c>
      <c r="R267">
        <v>27.64</v>
      </c>
      <c r="S267" t="s">
        <v>85</v>
      </c>
      <c r="T267" t="s">
        <v>85</v>
      </c>
      <c r="U267" t="s">
        <v>85</v>
      </c>
      <c r="V267" t="s">
        <v>85</v>
      </c>
      <c r="W267" t="s">
        <v>85</v>
      </c>
      <c r="X267" t="s">
        <v>85</v>
      </c>
    </row>
    <row r="268" spans="1:24" x14ac:dyDescent="0.2">
      <c r="A268" t="s">
        <v>16</v>
      </c>
      <c r="B268" t="s">
        <v>3</v>
      </c>
      <c r="C268" t="s">
        <v>201</v>
      </c>
      <c r="D268" t="s">
        <v>33</v>
      </c>
      <c r="E268" t="s">
        <v>85</v>
      </c>
      <c r="F268" t="s">
        <v>85</v>
      </c>
      <c r="G268">
        <v>65.739999999999995</v>
      </c>
      <c r="H268" t="s">
        <v>85</v>
      </c>
      <c r="I268" t="s">
        <v>85</v>
      </c>
      <c r="J268" t="s">
        <v>85</v>
      </c>
      <c r="K268" t="s">
        <v>85</v>
      </c>
      <c r="L268" t="s">
        <v>85</v>
      </c>
      <c r="M268">
        <v>44.25</v>
      </c>
      <c r="N268" t="s">
        <v>85</v>
      </c>
      <c r="O268" t="s">
        <v>85</v>
      </c>
      <c r="P268" t="s">
        <v>85</v>
      </c>
      <c r="Q268" t="s">
        <v>85</v>
      </c>
      <c r="R268">
        <v>43.5</v>
      </c>
      <c r="S268" t="s">
        <v>85</v>
      </c>
      <c r="T268" t="s">
        <v>85</v>
      </c>
      <c r="U268" t="s">
        <v>85</v>
      </c>
      <c r="V268" t="s">
        <v>85</v>
      </c>
      <c r="W268" t="s">
        <v>85</v>
      </c>
      <c r="X268" t="s">
        <v>85</v>
      </c>
    </row>
    <row r="269" spans="1:24" x14ac:dyDescent="0.2">
      <c r="A269" t="s">
        <v>16</v>
      </c>
      <c r="B269" t="s">
        <v>3</v>
      </c>
      <c r="C269" t="s">
        <v>98</v>
      </c>
      <c r="D269" t="s">
        <v>82</v>
      </c>
      <c r="E269" t="s">
        <v>85</v>
      </c>
      <c r="F269" t="s">
        <v>85</v>
      </c>
      <c r="G269">
        <v>0.38</v>
      </c>
      <c r="H269" t="s">
        <v>85</v>
      </c>
      <c r="I269" t="s">
        <v>85</v>
      </c>
      <c r="J269" t="s">
        <v>85</v>
      </c>
      <c r="K269" t="s">
        <v>85</v>
      </c>
      <c r="L269" t="s">
        <v>85</v>
      </c>
      <c r="M269">
        <v>2.71</v>
      </c>
      <c r="N269" t="s">
        <v>85</v>
      </c>
      <c r="O269" t="s">
        <v>85</v>
      </c>
      <c r="P269" t="s">
        <v>85</v>
      </c>
      <c r="Q269" t="s">
        <v>85</v>
      </c>
      <c r="R269">
        <v>2.5</v>
      </c>
      <c r="S269" t="s">
        <v>85</v>
      </c>
      <c r="T269" t="s">
        <v>85</v>
      </c>
      <c r="U269" t="s">
        <v>85</v>
      </c>
      <c r="V269" t="s">
        <v>85</v>
      </c>
      <c r="W269" t="s">
        <v>85</v>
      </c>
      <c r="X269" t="s">
        <v>85</v>
      </c>
    </row>
    <row r="270" spans="1:24" x14ac:dyDescent="0.2">
      <c r="A270" t="s">
        <v>16</v>
      </c>
      <c r="B270" t="s">
        <v>3</v>
      </c>
      <c r="C270" t="s">
        <v>196</v>
      </c>
      <c r="D270" t="s">
        <v>125</v>
      </c>
      <c r="E270" t="s">
        <v>85</v>
      </c>
      <c r="F270" t="s">
        <v>85</v>
      </c>
      <c r="G270">
        <v>4.57</v>
      </c>
      <c r="H270" t="s">
        <v>85</v>
      </c>
      <c r="I270" t="s">
        <v>85</v>
      </c>
      <c r="J270" t="s">
        <v>85</v>
      </c>
      <c r="K270" t="s">
        <v>85</v>
      </c>
      <c r="L270" t="s">
        <v>85</v>
      </c>
      <c r="M270">
        <v>10.87</v>
      </c>
      <c r="N270" t="s">
        <v>85</v>
      </c>
      <c r="O270" t="s">
        <v>85</v>
      </c>
      <c r="P270" t="s">
        <v>85</v>
      </c>
      <c r="Q270" t="s">
        <v>85</v>
      </c>
      <c r="R270">
        <v>11.15</v>
      </c>
      <c r="S270" t="s">
        <v>85</v>
      </c>
      <c r="T270" t="s">
        <v>85</v>
      </c>
      <c r="U270" t="s">
        <v>85</v>
      </c>
      <c r="V270" t="s">
        <v>85</v>
      </c>
      <c r="W270" t="s">
        <v>85</v>
      </c>
      <c r="X270" t="s">
        <v>85</v>
      </c>
    </row>
    <row r="271" spans="1:24" x14ac:dyDescent="0.2">
      <c r="A271" t="s">
        <v>16</v>
      </c>
      <c r="B271" t="s">
        <v>3</v>
      </c>
      <c r="C271" t="s">
        <v>186</v>
      </c>
      <c r="D271" t="s">
        <v>97</v>
      </c>
      <c r="E271" t="s">
        <v>85</v>
      </c>
      <c r="F271" t="s">
        <v>85</v>
      </c>
      <c r="G271">
        <v>9.4700000000000006</v>
      </c>
      <c r="H271" t="s">
        <v>85</v>
      </c>
      <c r="I271" t="s">
        <v>85</v>
      </c>
      <c r="J271" t="s">
        <v>85</v>
      </c>
      <c r="K271" t="s">
        <v>85</v>
      </c>
      <c r="L271" t="s">
        <v>85</v>
      </c>
      <c r="M271">
        <v>15.72</v>
      </c>
      <c r="N271" t="s">
        <v>85</v>
      </c>
      <c r="O271" t="s">
        <v>85</v>
      </c>
      <c r="P271" t="s">
        <v>85</v>
      </c>
      <c r="Q271" t="s">
        <v>85</v>
      </c>
      <c r="R271">
        <v>16.05</v>
      </c>
      <c r="S271" t="s">
        <v>85</v>
      </c>
      <c r="T271" t="s">
        <v>85</v>
      </c>
      <c r="U271" t="s">
        <v>85</v>
      </c>
      <c r="V271" t="s">
        <v>85</v>
      </c>
      <c r="W271" t="s">
        <v>85</v>
      </c>
      <c r="X271" t="s">
        <v>85</v>
      </c>
    </row>
    <row r="272" spans="1:24" x14ac:dyDescent="0.2">
      <c r="A272" t="s">
        <v>16</v>
      </c>
      <c r="B272" t="s">
        <v>3</v>
      </c>
      <c r="C272" t="s">
        <v>81</v>
      </c>
      <c r="D272" t="s">
        <v>27</v>
      </c>
      <c r="E272" t="s">
        <v>85</v>
      </c>
      <c r="F272" t="s">
        <v>85</v>
      </c>
      <c r="G272" t="s">
        <v>85</v>
      </c>
      <c r="H272" t="s">
        <v>85</v>
      </c>
      <c r="I272" t="s">
        <v>85</v>
      </c>
      <c r="J272" t="s">
        <v>85</v>
      </c>
      <c r="K272" t="s">
        <v>85</v>
      </c>
      <c r="L272" t="s">
        <v>85</v>
      </c>
      <c r="M272" t="s">
        <v>85</v>
      </c>
      <c r="N272">
        <v>40000000</v>
      </c>
      <c r="O272">
        <v>0</v>
      </c>
      <c r="P272">
        <v>0</v>
      </c>
      <c r="Q272">
        <v>0</v>
      </c>
      <c r="R272">
        <v>9200000</v>
      </c>
      <c r="S272">
        <v>11600000</v>
      </c>
      <c r="T272">
        <v>18500000</v>
      </c>
      <c r="U272">
        <v>4700000</v>
      </c>
      <c r="V272" t="s">
        <v>85</v>
      </c>
      <c r="W272" t="s">
        <v>85</v>
      </c>
      <c r="X272" t="s">
        <v>85</v>
      </c>
    </row>
    <row r="273" spans="1:24" x14ac:dyDescent="0.2">
      <c r="A273" t="s">
        <v>16</v>
      </c>
      <c r="B273" t="s">
        <v>3</v>
      </c>
      <c r="C273" t="s">
        <v>191</v>
      </c>
      <c r="D273" t="s">
        <v>52</v>
      </c>
      <c r="E273">
        <v>20</v>
      </c>
      <c r="F273">
        <v>1290</v>
      </c>
      <c r="G273">
        <v>1606</v>
      </c>
      <c r="H273">
        <v>2926</v>
      </c>
      <c r="I273">
        <v>7638</v>
      </c>
      <c r="J273">
        <v>18894</v>
      </c>
      <c r="K273">
        <v>41899</v>
      </c>
      <c r="L273">
        <v>66466</v>
      </c>
      <c r="M273">
        <v>113246</v>
      </c>
      <c r="N273">
        <v>203620</v>
      </c>
      <c r="O273">
        <v>271053</v>
      </c>
      <c r="P273">
        <v>313539</v>
      </c>
      <c r="Q273">
        <v>435627</v>
      </c>
      <c r="R273">
        <v>457770</v>
      </c>
      <c r="S273">
        <v>494351</v>
      </c>
      <c r="T273">
        <v>530449</v>
      </c>
      <c r="U273">
        <v>560547</v>
      </c>
      <c r="V273">
        <v>625161</v>
      </c>
      <c r="W273">
        <v>665818</v>
      </c>
      <c r="X273" t="s">
        <v>85</v>
      </c>
    </row>
    <row r="274" spans="1:24" x14ac:dyDescent="0.2">
      <c r="A274" t="s">
        <v>16</v>
      </c>
      <c r="B274" t="s">
        <v>3</v>
      </c>
      <c r="C274" t="s">
        <v>123</v>
      </c>
      <c r="D274" t="s">
        <v>38</v>
      </c>
      <c r="E274" t="s">
        <v>85</v>
      </c>
      <c r="F274" t="s">
        <v>85</v>
      </c>
      <c r="G274">
        <v>35.6</v>
      </c>
      <c r="H274" t="s">
        <v>85</v>
      </c>
      <c r="I274" t="s">
        <v>85</v>
      </c>
      <c r="J274" t="s">
        <v>85</v>
      </c>
      <c r="K274" t="s">
        <v>85</v>
      </c>
      <c r="L274" t="s">
        <v>85</v>
      </c>
      <c r="M274">
        <v>15.03</v>
      </c>
      <c r="N274" t="s">
        <v>85</v>
      </c>
      <c r="O274" t="s">
        <v>85</v>
      </c>
      <c r="P274" t="s">
        <v>85</v>
      </c>
      <c r="Q274" t="s">
        <v>85</v>
      </c>
      <c r="R274">
        <v>17.899999999999999</v>
      </c>
      <c r="S274" t="s">
        <v>85</v>
      </c>
      <c r="T274" t="s">
        <v>85</v>
      </c>
      <c r="U274" t="s">
        <v>85</v>
      </c>
      <c r="V274" t="s">
        <v>85</v>
      </c>
      <c r="W274" t="s">
        <v>85</v>
      </c>
      <c r="X274" t="s">
        <v>85</v>
      </c>
    </row>
    <row r="275" spans="1:24" x14ac:dyDescent="0.2">
      <c r="A275" t="s">
        <v>16</v>
      </c>
      <c r="B275" t="s">
        <v>3</v>
      </c>
      <c r="C275" t="s">
        <v>154</v>
      </c>
      <c r="D275" t="s">
        <v>176</v>
      </c>
      <c r="E275" t="s">
        <v>85</v>
      </c>
      <c r="F275" t="s">
        <v>85</v>
      </c>
      <c r="G275" t="s">
        <v>85</v>
      </c>
      <c r="H275" t="s">
        <v>85</v>
      </c>
      <c r="I275" t="s">
        <v>85</v>
      </c>
      <c r="J275" t="s">
        <v>85</v>
      </c>
      <c r="K275" t="s">
        <v>85</v>
      </c>
      <c r="L275" t="s">
        <v>85</v>
      </c>
      <c r="M275" t="s">
        <v>85</v>
      </c>
      <c r="N275" t="s">
        <v>85</v>
      </c>
      <c r="O275" t="s">
        <v>85</v>
      </c>
      <c r="P275" t="s">
        <v>85</v>
      </c>
      <c r="Q275" t="s">
        <v>85</v>
      </c>
      <c r="R275" t="s">
        <v>85</v>
      </c>
      <c r="S275" t="s">
        <v>85</v>
      </c>
      <c r="T275" t="s">
        <v>85</v>
      </c>
      <c r="U275" t="s">
        <v>85</v>
      </c>
      <c r="V275" t="s">
        <v>85</v>
      </c>
      <c r="W275" t="s">
        <v>85</v>
      </c>
      <c r="X275" t="s">
        <v>85</v>
      </c>
    </row>
    <row r="276" spans="1:24" x14ac:dyDescent="0.2">
      <c r="A276" t="s">
        <v>16</v>
      </c>
      <c r="B276" t="s">
        <v>3</v>
      </c>
      <c r="C276" t="s">
        <v>83</v>
      </c>
      <c r="D276" t="s">
        <v>0</v>
      </c>
      <c r="E276" t="s">
        <v>85</v>
      </c>
      <c r="F276" t="s">
        <v>85</v>
      </c>
      <c r="G276" t="s">
        <v>85</v>
      </c>
      <c r="H276" t="s">
        <v>85</v>
      </c>
      <c r="I276" t="s">
        <v>85</v>
      </c>
      <c r="J276" t="s">
        <v>85</v>
      </c>
      <c r="K276" t="s">
        <v>85</v>
      </c>
      <c r="L276" t="s">
        <v>85</v>
      </c>
      <c r="M276" t="s">
        <v>85</v>
      </c>
      <c r="N276" t="s">
        <v>85</v>
      </c>
      <c r="O276" t="s">
        <v>85</v>
      </c>
      <c r="P276" t="s">
        <v>85</v>
      </c>
      <c r="Q276" t="s">
        <v>85</v>
      </c>
      <c r="R276" t="s">
        <v>85</v>
      </c>
      <c r="S276" t="s">
        <v>85</v>
      </c>
      <c r="T276" t="s">
        <v>85</v>
      </c>
      <c r="U276" t="s">
        <v>85</v>
      </c>
      <c r="V276" t="s">
        <v>85</v>
      </c>
      <c r="W276" t="s">
        <v>85</v>
      </c>
      <c r="X276" t="s">
        <v>85</v>
      </c>
    </row>
    <row r="277" spans="1:24" x14ac:dyDescent="0.2">
      <c r="A277" t="s">
        <v>16</v>
      </c>
      <c r="B277" t="s">
        <v>3</v>
      </c>
      <c r="C277" t="s">
        <v>171</v>
      </c>
      <c r="D277" t="s">
        <v>93</v>
      </c>
      <c r="E277">
        <v>73.992000000000004</v>
      </c>
      <c r="F277">
        <v>73.620999999999995</v>
      </c>
      <c r="G277">
        <v>73.245000000000005</v>
      </c>
      <c r="H277">
        <v>72.866</v>
      </c>
      <c r="I277">
        <v>72.293999999999997</v>
      </c>
      <c r="J277">
        <v>71.140999999999991</v>
      </c>
      <c r="K277">
        <v>69.957999999999998</v>
      </c>
      <c r="L277">
        <v>68.748000000000005</v>
      </c>
      <c r="M277">
        <v>67.509999999999991</v>
      </c>
      <c r="N277">
        <v>66.25</v>
      </c>
      <c r="O277">
        <v>64.966000000000008</v>
      </c>
      <c r="P277">
        <v>63.697000000000003</v>
      </c>
      <c r="Q277">
        <v>62.447000000000003</v>
      </c>
      <c r="R277">
        <v>61.219000000000001</v>
      </c>
      <c r="S277">
        <v>60.015999999999998</v>
      </c>
      <c r="T277">
        <v>58.841000000000001</v>
      </c>
      <c r="U277">
        <v>57.697000000000003</v>
      </c>
      <c r="V277">
        <v>56.584000000000003</v>
      </c>
      <c r="W277">
        <v>55.506</v>
      </c>
      <c r="X277" t="s">
        <v>85</v>
      </c>
    </row>
    <row r="278" spans="1:24" x14ac:dyDescent="0.2">
      <c r="A278" t="s">
        <v>16</v>
      </c>
      <c r="B278" t="s">
        <v>3</v>
      </c>
      <c r="C278" t="s">
        <v>128</v>
      </c>
      <c r="D278" t="s">
        <v>29</v>
      </c>
      <c r="E278">
        <v>193859</v>
      </c>
      <c r="F278">
        <v>194359</v>
      </c>
      <c r="G278">
        <v>198494</v>
      </c>
      <c r="H278">
        <v>204025</v>
      </c>
      <c r="I278">
        <v>206761</v>
      </c>
      <c r="J278">
        <v>207732</v>
      </c>
      <c r="K278">
        <v>207775</v>
      </c>
      <c r="L278">
        <v>208994</v>
      </c>
      <c r="M278">
        <v>210631</v>
      </c>
      <c r="N278">
        <v>212662</v>
      </c>
      <c r="O278">
        <v>216337</v>
      </c>
      <c r="P278">
        <v>222303</v>
      </c>
      <c r="Q278">
        <v>226058</v>
      </c>
      <c r="R278">
        <v>220388</v>
      </c>
      <c r="S278">
        <v>220259</v>
      </c>
      <c r="T278">
        <v>221831</v>
      </c>
      <c r="U278">
        <v>222133</v>
      </c>
      <c r="V278">
        <v>222375</v>
      </c>
      <c r="W278">
        <v>222579</v>
      </c>
      <c r="X278" t="s">
        <v>85</v>
      </c>
    </row>
    <row r="279" spans="1:24" x14ac:dyDescent="0.2">
      <c r="A279" t="s">
        <v>16</v>
      </c>
      <c r="B279" t="s">
        <v>3</v>
      </c>
      <c r="C279" t="s">
        <v>110</v>
      </c>
      <c r="D279" t="s">
        <v>109</v>
      </c>
      <c r="E279">
        <v>2.2093200208876609</v>
      </c>
      <c r="F279">
        <v>0.25758737434305051</v>
      </c>
      <c r="G279">
        <v>2.10519085372737</v>
      </c>
      <c r="H279">
        <v>2.7483662385149272</v>
      </c>
      <c r="I279">
        <v>1.3321001486276276</v>
      </c>
      <c r="J279">
        <v>0.46852505410100231</v>
      </c>
      <c r="K279">
        <v>2.0697605649734177E-2</v>
      </c>
      <c r="L279">
        <v>0.58497799796632721</v>
      </c>
      <c r="M279">
        <v>0.78022439290202938</v>
      </c>
      <c r="N279">
        <v>0.9596263514475083</v>
      </c>
      <c r="O279">
        <v>1.7133326182638631</v>
      </c>
      <c r="P279">
        <v>2.7203939110856257</v>
      </c>
      <c r="Q279">
        <v>1.6750287358999083</v>
      </c>
      <c r="R279">
        <v>-2.5401974179225615</v>
      </c>
      <c r="S279">
        <v>-5.8550269801113476E-2</v>
      </c>
      <c r="T279">
        <v>0.71117040670191778</v>
      </c>
      <c r="U279">
        <v>0.13604708786320965</v>
      </c>
      <c r="V279">
        <v>0.10888444028419177</v>
      </c>
      <c r="W279">
        <v>9.1694878254172482E-2</v>
      </c>
      <c r="X279" t="s">
        <v>85</v>
      </c>
    </row>
    <row r="280" spans="1:24" x14ac:dyDescent="0.2">
      <c r="A280" t="s">
        <v>16</v>
      </c>
      <c r="B280" t="s">
        <v>3</v>
      </c>
      <c r="C280" t="s">
        <v>136</v>
      </c>
      <c r="D280" t="s">
        <v>115</v>
      </c>
      <c r="E280" t="s">
        <v>85</v>
      </c>
      <c r="F280" t="s">
        <v>85</v>
      </c>
      <c r="G280" t="s">
        <v>85</v>
      </c>
      <c r="H280" t="s">
        <v>85</v>
      </c>
      <c r="I280" t="s">
        <v>85</v>
      </c>
      <c r="J280" t="s">
        <v>85</v>
      </c>
      <c r="K280" t="s">
        <v>85</v>
      </c>
      <c r="L280" t="s">
        <v>85</v>
      </c>
      <c r="M280" t="s">
        <v>85</v>
      </c>
      <c r="N280" t="s">
        <v>85</v>
      </c>
      <c r="O280" t="s">
        <v>85</v>
      </c>
      <c r="P280" t="s">
        <v>85</v>
      </c>
      <c r="Q280" t="s">
        <v>85</v>
      </c>
      <c r="R280" t="s">
        <v>85</v>
      </c>
      <c r="S280" t="s">
        <v>85</v>
      </c>
      <c r="T280" t="s">
        <v>85</v>
      </c>
      <c r="U280" t="s">
        <v>85</v>
      </c>
      <c r="V280" t="s">
        <v>85</v>
      </c>
      <c r="W280" t="s">
        <v>85</v>
      </c>
      <c r="X280" t="s">
        <v>85</v>
      </c>
    </row>
    <row r="281" spans="1:24" x14ac:dyDescent="0.2">
      <c r="A281" t="s">
        <v>16</v>
      </c>
      <c r="B281" t="s">
        <v>3</v>
      </c>
      <c r="C281" t="s">
        <v>35</v>
      </c>
      <c r="D281" t="s">
        <v>175</v>
      </c>
      <c r="E281" t="s">
        <v>85</v>
      </c>
      <c r="F281" t="s">
        <v>85</v>
      </c>
      <c r="G281" t="s">
        <v>85</v>
      </c>
      <c r="H281" t="s">
        <v>85</v>
      </c>
      <c r="I281" t="s">
        <v>85</v>
      </c>
      <c r="J281" t="s">
        <v>85</v>
      </c>
      <c r="K281" t="s">
        <v>85</v>
      </c>
      <c r="L281" t="s">
        <v>85</v>
      </c>
      <c r="M281" t="s">
        <v>85</v>
      </c>
      <c r="N281" t="s">
        <v>85</v>
      </c>
      <c r="O281" t="s">
        <v>85</v>
      </c>
      <c r="P281" t="s">
        <v>85</v>
      </c>
      <c r="Q281" t="s">
        <v>85</v>
      </c>
      <c r="R281">
        <v>101</v>
      </c>
      <c r="S281">
        <v>101</v>
      </c>
      <c r="T281">
        <v>101</v>
      </c>
      <c r="U281">
        <v>108</v>
      </c>
      <c r="V281">
        <v>108</v>
      </c>
      <c r="W281">
        <v>91</v>
      </c>
      <c r="X281">
        <v>91</v>
      </c>
    </row>
    <row r="282" spans="1:24" x14ac:dyDescent="0.2">
      <c r="A282" t="s">
        <v>16</v>
      </c>
      <c r="B282" t="s">
        <v>3</v>
      </c>
      <c r="C282" t="s">
        <v>116</v>
      </c>
      <c r="D282" t="s">
        <v>63</v>
      </c>
      <c r="E282" t="s">
        <v>85</v>
      </c>
      <c r="F282" t="s">
        <v>85</v>
      </c>
      <c r="G282" t="s">
        <v>85</v>
      </c>
      <c r="H282" t="s">
        <v>85</v>
      </c>
      <c r="I282" t="s">
        <v>85</v>
      </c>
      <c r="J282" t="s">
        <v>85</v>
      </c>
      <c r="K282" t="s">
        <v>85</v>
      </c>
      <c r="L282" t="s">
        <v>85</v>
      </c>
      <c r="M282" t="s">
        <v>85</v>
      </c>
      <c r="N282">
        <v>2</v>
      </c>
      <c r="O282">
        <v>3</v>
      </c>
      <c r="P282">
        <v>11</v>
      </c>
      <c r="Q282">
        <v>9</v>
      </c>
      <c r="R282">
        <v>10</v>
      </c>
      <c r="S282">
        <v>17</v>
      </c>
      <c r="T282">
        <v>27</v>
      </c>
      <c r="U282">
        <v>30</v>
      </c>
      <c r="V282">
        <v>30</v>
      </c>
      <c r="W282">
        <v>31</v>
      </c>
      <c r="X282" t="s">
        <v>85</v>
      </c>
    </row>
    <row r="283" spans="1:24" x14ac:dyDescent="0.2">
      <c r="A283" t="s">
        <v>16</v>
      </c>
      <c r="B283" t="s">
        <v>3</v>
      </c>
      <c r="C283" t="s">
        <v>102</v>
      </c>
      <c r="D283" t="s">
        <v>173</v>
      </c>
      <c r="E283" t="s">
        <v>85</v>
      </c>
      <c r="F283" t="s">
        <v>85</v>
      </c>
      <c r="G283" t="s">
        <v>85</v>
      </c>
      <c r="H283" t="s">
        <v>85</v>
      </c>
      <c r="I283" t="s">
        <v>85</v>
      </c>
      <c r="J283" t="s">
        <v>85</v>
      </c>
      <c r="K283" t="s">
        <v>85</v>
      </c>
      <c r="L283" t="s">
        <v>85</v>
      </c>
      <c r="M283" t="s">
        <v>85</v>
      </c>
      <c r="N283">
        <v>6.5580651084703971</v>
      </c>
      <c r="O283">
        <v>9.6721776585592316</v>
      </c>
      <c r="P283">
        <v>34.863635643313316</v>
      </c>
      <c r="Q283">
        <v>28.035112420800807</v>
      </c>
      <c r="R283">
        <v>30.607903572860582</v>
      </c>
      <c r="S283">
        <v>51.116289558746146</v>
      </c>
      <c r="T283">
        <v>79.73586755577081</v>
      </c>
      <c r="U283">
        <v>87.002670981999145</v>
      </c>
      <c r="V283">
        <v>85.443065013628157</v>
      </c>
      <c r="W283">
        <v>86.733908761523708</v>
      </c>
      <c r="X283" t="s">
        <v>85</v>
      </c>
    </row>
    <row r="284" spans="1:24" x14ac:dyDescent="0.2">
      <c r="A284" t="s">
        <v>25</v>
      </c>
      <c r="B284" t="s">
        <v>181</v>
      </c>
      <c r="C284" t="s">
        <v>156</v>
      </c>
      <c r="D284" t="s">
        <v>155</v>
      </c>
      <c r="E284">
        <v>2316571</v>
      </c>
      <c r="F284">
        <v>2335694</v>
      </c>
      <c r="G284">
        <v>2355588</v>
      </c>
      <c r="H284">
        <v>2376165</v>
      </c>
      <c r="I284">
        <v>2397438</v>
      </c>
      <c r="J284">
        <v>2419729</v>
      </c>
      <c r="K284">
        <v>2443503</v>
      </c>
      <c r="L284">
        <v>2469045</v>
      </c>
      <c r="M284">
        <v>2496621</v>
      </c>
      <c r="N284">
        <v>2526447</v>
      </c>
      <c r="O284">
        <v>2558484</v>
      </c>
      <c r="P284">
        <v>2592776</v>
      </c>
      <c r="Q284">
        <v>2629666</v>
      </c>
      <c r="R284">
        <v>2669572</v>
      </c>
      <c r="S284">
        <v>2712657</v>
      </c>
      <c r="T284">
        <v>2759074</v>
      </c>
      <c r="U284">
        <v>2808339</v>
      </c>
      <c r="V284">
        <v>2859174</v>
      </c>
      <c r="W284">
        <v>2909871</v>
      </c>
      <c r="X284" t="s">
        <v>85</v>
      </c>
    </row>
    <row r="285" spans="1:24" x14ac:dyDescent="0.2">
      <c r="A285" t="s">
        <v>25</v>
      </c>
      <c r="B285" t="s">
        <v>181</v>
      </c>
      <c r="C285" t="s">
        <v>132</v>
      </c>
      <c r="D285" t="s">
        <v>114</v>
      </c>
      <c r="E285">
        <v>0.80323596836941202</v>
      </c>
      <c r="F285">
        <v>0.82209881430418497</v>
      </c>
      <c r="G285">
        <v>0.84813145968544201</v>
      </c>
      <c r="H285">
        <v>0.86974657018909296</v>
      </c>
      <c r="I285">
        <v>0.89128236362687896</v>
      </c>
      <c r="J285">
        <v>0.92548832569457296</v>
      </c>
      <c r="K285">
        <v>0.97771150474992796</v>
      </c>
      <c r="L285">
        <v>1.0398770724978199</v>
      </c>
      <c r="M285">
        <v>1.1106781439614299</v>
      </c>
      <c r="N285">
        <v>1.1875750253749799</v>
      </c>
      <c r="O285">
        <v>1.26009276864537</v>
      </c>
      <c r="P285">
        <v>1.3314220820816101</v>
      </c>
      <c r="Q285">
        <v>1.4127725527239801</v>
      </c>
      <c r="R285">
        <v>1.50613180100772</v>
      </c>
      <c r="S285">
        <v>1.6010437438584599</v>
      </c>
      <c r="T285">
        <v>1.6966518811617199</v>
      </c>
      <c r="U285">
        <v>1.76980891849007</v>
      </c>
      <c r="V285">
        <v>1.79395665565325</v>
      </c>
      <c r="W285">
        <v>1.7575978374928201</v>
      </c>
      <c r="X285" t="s">
        <v>85</v>
      </c>
    </row>
    <row r="286" spans="1:24" x14ac:dyDescent="0.2">
      <c r="A286" t="s">
        <v>25</v>
      </c>
      <c r="B286" t="s">
        <v>181</v>
      </c>
      <c r="C286" t="s">
        <v>146</v>
      </c>
      <c r="D286" t="s">
        <v>10</v>
      </c>
      <c r="E286">
        <v>1.4911371302041763</v>
      </c>
      <c r="F286">
        <v>1.5034462782254949</v>
      </c>
      <c r="G286">
        <v>1.5162517057596745</v>
      </c>
      <c r="H286">
        <v>1.5294967687118617</v>
      </c>
      <c r="I286">
        <v>1.5431898349597055</v>
      </c>
      <c r="J286">
        <v>1.5575381703957363</v>
      </c>
      <c r="K286">
        <v>1.5728410875666212</v>
      </c>
      <c r="L286">
        <v>1.5892820360977369</v>
      </c>
      <c r="M286">
        <v>1.6070322356394346</v>
      </c>
      <c r="N286">
        <v>1.6262307216972631</v>
      </c>
      <c r="O286">
        <v>1.6468523906382759</v>
      </c>
      <c r="P286">
        <v>1.6689255645098999</v>
      </c>
      <c r="Q286">
        <v>1.6926710265454827</v>
      </c>
      <c r="R286">
        <v>1.7183578361955767</v>
      </c>
      <c r="S286">
        <v>1.7460909137722394</v>
      </c>
      <c r="T286">
        <v>1.7759687427585673</v>
      </c>
      <c r="U286">
        <v>1.807679780632869</v>
      </c>
      <c r="V286">
        <v>1.8404014006539817</v>
      </c>
      <c r="W286">
        <v>1.8730341924354386</v>
      </c>
      <c r="X286" t="s">
        <v>85</v>
      </c>
    </row>
    <row r="287" spans="1:24" x14ac:dyDescent="0.2">
      <c r="A287" t="s">
        <v>25</v>
      </c>
      <c r="B287" t="s">
        <v>181</v>
      </c>
      <c r="C287" t="s">
        <v>92</v>
      </c>
      <c r="D287" t="s">
        <v>65</v>
      </c>
      <c r="E287" t="s">
        <v>85</v>
      </c>
      <c r="F287" t="s">
        <v>85</v>
      </c>
      <c r="G287" t="s">
        <v>85</v>
      </c>
      <c r="H287" t="s">
        <v>85</v>
      </c>
      <c r="I287" t="s">
        <v>85</v>
      </c>
      <c r="J287" t="s">
        <v>85</v>
      </c>
      <c r="K287" t="s">
        <v>85</v>
      </c>
      <c r="L287" t="s">
        <v>85</v>
      </c>
      <c r="M287" t="s">
        <v>85</v>
      </c>
      <c r="N287" t="s">
        <v>85</v>
      </c>
      <c r="O287" t="s">
        <v>85</v>
      </c>
      <c r="P287" t="s">
        <v>85</v>
      </c>
      <c r="Q287" t="s">
        <v>85</v>
      </c>
      <c r="R287" t="s">
        <v>85</v>
      </c>
      <c r="S287">
        <v>38.799999999999997</v>
      </c>
      <c r="T287">
        <v>33.700000000000003</v>
      </c>
      <c r="U287">
        <v>27.4</v>
      </c>
      <c r="V287" t="s">
        <v>85</v>
      </c>
      <c r="W287">
        <v>21.6</v>
      </c>
      <c r="X287" t="s">
        <v>85</v>
      </c>
    </row>
    <row r="288" spans="1:24" x14ac:dyDescent="0.2">
      <c r="A288" t="s">
        <v>25</v>
      </c>
      <c r="B288" t="s">
        <v>181</v>
      </c>
      <c r="C288" t="s">
        <v>121</v>
      </c>
      <c r="D288" t="s">
        <v>150</v>
      </c>
      <c r="E288" t="s">
        <v>85</v>
      </c>
      <c r="F288" t="s">
        <v>85</v>
      </c>
      <c r="G288">
        <v>26.92</v>
      </c>
      <c r="H288" t="s">
        <v>85</v>
      </c>
      <c r="I288" t="s">
        <v>85</v>
      </c>
      <c r="J288" t="s">
        <v>85</v>
      </c>
      <c r="K288">
        <v>10.55</v>
      </c>
      <c r="L288" t="s">
        <v>85</v>
      </c>
      <c r="M288" t="s">
        <v>85</v>
      </c>
      <c r="N288" t="s">
        <v>85</v>
      </c>
      <c r="O288" t="s">
        <v>85</v>
      </c>
      <c r="P288">
        <v>1.34</v>
      </c>
      <c r="Q288" t="s">
        <v>85</v>
      </c>
      <c r="R288" t="s">
        <v>85</v>
      </c>
      <c r="S288">
        <v>0.76</v>
      </c>
      <c r="T288">
        <v>0.56999999999999995</v>
      </c>
      <c r="U288">
        <v>0.38</v>
      </c>
      <c r="V288" t="s">
        <v>85</v>
      </c>
      <c r="W288" t="s">
        <v>85</v>
      </c>
      <c r="X288" t="s">
        <v>85</v>
      </c>
    </row>
    <row r="289" spans="1:24" x14ac:dyDescent="0.2">
      <c r="A289" t="s">
        <v>25</v>
      </c>
      <c r="B289" t="s">
        <v>181</v>
      </c>
      <c r="C289" t="s">
        <v>138</v>
      </c>
      <c r="D289" t="s">
        <v>158</v>
      </c>
      <c r="E289" t="s">
        <v>85</v>
      </c>
      <c r="F289" t="s">
        <v>85</v>
      </c>
      <c r="G289">
        <v>7.72</v>
      </c>
      <c r="H289" t="s">
        <v>85</v>
      </c>
      <c r="I289" t="s">
        <v>85</v>
      </c>
      <c r="J289" t="s">
        <v>85</v>
      </c>
      <c r="K289">
        <v>7.47</v>
      </c>
      <c r="L289" t="s">
        <v>85</v>
      </c>
      <c r="M289" t="s">
        <v>85</v>
      </c>
      <c r="N289" t="s">
        <v>85</v>
      </c>
      <c r="O289" t="s">
        <v>85</v>
      </c>
      <c r="P289">
        <v>7.27</v>
      </c>
      <c r="Q289" t="s">
        <v>85</v>
      </c>
      <c r="R289" t="s">
        <v>85</v>
      </c>
      <c r="S289">
        <v>7.78</v>
      </c>
      <c r="T289">
        <v>7.78</v>
      </c>
      <c r="U289">
        <v>7.65</v>
      </c>
      <c r="V289" t="s">
        <v>85</v>
      </c>
      <c r="W289" t="s">
        <v>85</v>
      </c>
      <c r="X289" t="s">
        <v>85</v>
      </c>
    </row>
    <row r="290" spans="1:24" x14ac:dyDescent="0.2">
      <c r="A290" t="s">
        <v>25</v>
      </c>
      <c r="B290" t="s">
        <v>181</v>
      </c>
      <c r="C290" t="s">
        <v>185</v>
      </c>
      <c r="D290" t="s">
        <v>64</v>
      </c>
      <c r="E290">
        <v>979.81715216153509</v>
      </c>
      <c r="F290">
        <v>951.85156959772985</v>
      </c>
      <c r="G290">
        <v>951.34675503526091</v>
      </c>
      <c r="H290">
        <v>944.39148796485097</v>
      </c>
      <c r="I290">
        <v>999.64545485639258</v>
      </c>
      <c r="J290">
        <v>997.94026521151739</v>
      </c>
      <c r="K290">
        <v>1058.1648559465652</v>
      </c>
      <c r="L290">
        <v>1022.8205642262493</v>
      </c>
      <c r="M290">
        <v>1041.600226866633</v>
      </c>
      <c r="N290">
        <v>1038.8779182781195</v>
      </c>
      <c r="O290">
        <v>1143.2340401581562</v>
      </c>
      <c r="P290">
        <v>1197.3529529739553</v>
      </c>
      <c r="Q290">
        <v>1189.0053717848577</v>
      </c>
      <c r="R290">
        <v>1211.0634214023823</v>
      </c>
      <c r="S290">
        <v>1265.7597329850403</v>
      </c>
      <c r="T290">
        <v>1303.6163582419319</v>
      </c>
      <c r="U290">
        <v>1404.1762764395608</v>
      </c>
      <c r="V290" t="s">
        <v>85</v>
      </c>
      <c r="W290" t="s">
        <v>85</v>
      </c>
      <c r="X290" t="s">
        <v>85</v>
      </c>
    </row>
    <row r="291" spans="1:24" x14ac:dyDescent="0.2">
      <c r="A291" t="s">
        <v>25</v>
      </c>
      <c r="B291" t="s">
        <v>181</v>
      </c>
      <c r="C291" t="s">
        <v>39</v>
      </c>
      <c r="D291" t="s">
        <v>24</v>
      </c>
      <c r="E291">
        <v>1085.6563429309958</v>
      </c>
      <c r="F291">
        <v>1057.9296774320608</v>
      </c>
      <c r="G291">
        <v>1068.5230184565382</v>
      </c>
      <c r="H291">
        <v>1042.4360261177148</v>
      </c>
      <c r="I291">
        <v>1053.6247444146627</v>
      </c>
      <c r="J291">
        <v>1071.194336225255</v>
      </c>
      <c r="K291">
        <v>1096.7860485540637</v>
      </c>
      <c r="L291">
        <v>1139.3068980111743</v>
      </c>
      <c r="M291">
        <v>1196.0165359499899</v>
      </c>
      <c r="N291">
        <v>1251.9558098784578</v>
      </c>
      <c r="O291">
        <v>1298.8160176104286</v>
      </c>
      <c r="P291">
        <v>1333.3199628506281</v>
      </c>
      <c r="Q291">
        <v>1424.8957852442097</v>
      </c>
      <c r="R291">
        <v>1379.996493819983</v>
      </c>
      <c r="S291">
        <v>1492.6325001649675</v>
      </c>
      <c r="T291">
        <v>1495.4292635862612</v>
      </c>
      <c r="U291">
        <v>1597.3855008245087</v>
      </c>
      <c r="V291" t="s">
        <v>85</v>
      </c>
      <c r="W291" t="s">
        <v>85</v>
      </c>
      <c r="X291" t="s">
        <v>85</v>
      </c>
    </row>
    <row r="292" spans="1:24" x14ac:dyDescent="0.2">
      <c r="A292" t="s">
        <v>25</v>
      </c>
      <c r="B292" t="s">
        <v>181</v>
      </c>
      <c r="C292" t="s">
        <v>28</v>
      </c>
      <c r="D292" t="s">
        <v>127</v>
      </c>
      <c r="E292">
        <v>1345719435.2069697</v>
      </c>
      <c r="F292">
        <v>1180934217.4429135</v>
      </c>
      <c r="G292">
        <v>1124440238.1327908</v>
      </c>
      <c r="H292">
        <v>1057408608.384899</v>
      </c>
      <c r="I292">
        <v>1136896162.1758122</v>
      </c>
      <c r="J292">
        <v>1267997923.0267541</v>
      </c>
      <c r="K292">
        <v>1396555772.0598729</v>
      </c>
      <c r="L292">
        <v>1595297301.4353511</v>
      </c>
      <c r="M292">
        <v>1992066758.8522913</v>
      </c>
      <c r="N292">
        <v>2523471601.7951417</v>
      </c>
      <c r="O292">
        <v>3414055662.5709968</v>
      </c>
      <c r="P292">
        <v>4234999702.7065086</v>
      </c>
      <c r="Q292">
        <v>5623216609.6346273</v>
      </c>
      <c r="R292">
        <v>4583850367.88972</v>
      </c>
      <c r="S292">
        <v>7189482029.7087536</v>
      </c>
      <c r="T292">
        <v>10409797336.16724</v>
      </c>
      <c r="U292">
        <v>12292770631.229982</v>
      </c>
      <c r="V292">
        <v>12545217934.421421</v>
      </c>
      <c r="W292">
        <v>12015944336.546377</v>
      </c>
      <c r="X292" t="s">
        <v>85</v>
      </c>
    </row>
    <row r="293" spans="1:24" x14ac:dyDescent="0.2">
      <c r="A293" t="s">
        <v>25</v>
      </c>
      <c r="B293" t="s">
        <v>181</v>
      </c>
      <c r="C293" t="s">
        <v>101</v>
      </c>
      <c r="D293" t="s">
        <v>26</v>
      </c>
      <c r="E293">
        <v>2.2350938429449343</v>
      </c>
      <c r="F293">
        <v>3.8967135852417272</v>
      </c>
      <c r="G293">
        <v>3.3399365993271033</v>
      </c>
      <c r="H293">
        <v>3.0703690090185347</v>
      </c>
      <c r="I293">
        <v>1.146062137887867</v>
      </c>
      <c r="J293">
        <v>2.952710543165793</v>
      </c>
      <c r="K293">
        <v>4.732978464874833</v>
      </c>
      <c r="L293">
        <v>7.0046345763094848</v>
      </c>
      <c r="M293">
        <v>10.625405958506562</v>
      </c>
      <c r="N293">
        <v>7.2536654405728171</v>
      </c>
      <c r="O293">
        <v>8.5562348086931195</v>
      </c>
      <c r="P293">
        <v>10.248016360044772</v>
      </c>
      <c r="Q293">
        <v>8.9003679465286183</v>
      </c>
      <c r="R293">
        <v>-1.2685989404064912</v>
      </c>
      <c r="S293">
        <v>6.3651616849400057</v>
      </c>
      <c r="T293">
        <v>17.290777352235693</v>
      </c>
      <c r="U293">
        <v>12.31981972729055</v>
      </c>
      <c r="V293">
        <v>11.644580430002762</v>
      </c>
      <c r="W293">
        <v>7.823899143527143</v>
      </c>
      <c r="X293" t="s">
        <v>85</v>
      </c>
    </row>
    <row r="294" spans="1:24" x14ac:dyDescent="0.2">
      <c r="A294" t="s">
        <v>25</v>
      </c>
      <c r="B294" t="s">
        <v>181</v>
      </c>
      <c r="C294" t="s">
        <v>144</v>
      </c>
      <c r="D294" t="s">
        <v>61</v>
      </c>
      <c r="E294">
        <v>0.74404137244666679</v>
      </c>
      <c r="F294">
        <v>-3.0441850243013682E-2</v>
      </c>
      <c r="G294">
        <v>-0.97042587945146763</v>
      </c>
      <c r="H294">
        <v>-2.7156067574256775</v>
      </c>
      <c r="I294">
        <v>0.18348742826910996</v>
      </c>
      <c r="J294">
        <v>0.99426805972322319</v>
      </c>
      <c r="K294">
        <v>-1.2508856281795997</v>
      </c>
      <c r="L294">
        <v>-0.38061390396037875</v>
      </c>
      <c r="M294" t="s">
        <v>85</v>
      </c>
      <c r="N294" t="s">
        <v>85</v>
      </c>
      <c r="O294">
        <v>2.7560801962439725</v>
      </c>
      <c r="P294">
        <v>7.1359876324154321</v>
      </c>
      <c r="Q294">
        <v>-3.2833777870765508</v>
      </c>
      <c r="R294">
        <v>-4.0921921947331903</v>
      </c>
      <c r="S294">
        <v>2.6301862884789604</v>
      </c>
      <c r="T294">
        <v>-2.6468775308247379</v>
      </c>
      <c r="U294">
        <v>-7.0895878174748459</v>
      </c>
      <c r="V294" t="s">
        <v>85</v>
      </c>
      <c r="W294" t="s">
        <v>85</v>
      </c>
      <c r="X294" t="s">
        <v>85</v>
      </c>
    </row>
    <row r="295" spans="1:24" x14ac:dyDescent="0.2">
      <c r="A295" t="s">
        <v>25</v>
      </c>
      <c r="B295" t="s">
        <v>181</v>
      </c>
      <c r="C295" t="s">
        <v>187</v>
      </c>
      <c r="D295" t="s">
        <v>53</v>
      </c>
      <c r="E295">
        <v>3.8850072390634899E-2</v>
      </c>
      <c r="F295">
        <v>8.5626591851859099E-2</v>
      </c>
      <c r="G295">
        <v>0.38342379791630099</v>
      </c>
      <c r="H295">
        <v>1.45450903271067</v>
      </c>
      <c r="I295">
        <v>6.4484563538358897</v>
      </c>
      <c r="J295">
        <v>8.0589535180225091</v>
      </c>
      <c r="K295">
        <v>8.8407522661590292</v>
      </c>
      <c r="L295">
        <v>12.9223303133969</v>
      </c>
      <c r="M295">
        <v>17.173574100009301</v>
      </c>
      <c r="N295">
        <v>22.0544848173483</v>
      </c>
      <c r="O295">
        <v>30.2754917374358</v>
      </c>
      <c r="P295">
        <v>46.032820719919499</v>
      </c>
      <c r="Q295">
        <v>66.968825227872301</v>
      </c>
      <c r="R295">
        <v>84.1629983725161</v>
      </c>
      <c r="S295">
        <v>92.5437694314748</v>
      </c>
      <c r="T295">
        <v>106.82969230003999</v>
      </c>
      <c r="U295">
        <v>120.694593639728</v>
      </c>
      <c r="V295">
        <v>124.184126297563</v>
      </c>
      <c r="W295">
        <v>105.060985661559</v>
      </c>
      <c r="X295" t="s">
        <v>85</v>
      </c>
    </row>
    <row r="296" spans="1:24" x14ac:dyDescent="0.2">
      <c r="A296" t="s">
        <v>25</v>
      </c>
      <c r="B296" t="s">
        <v>181</v>
      </c>
      <c r="C296" t="s">
        <v>199</v>
      </c>
      <c r="D296" t="s">
        <v>137</v>
      </c>
      <c r="E296">
        <v>1.81607493256454E-2</v>
      </c>
      <c r="F296">
        <v>0.112742553679548</v>
      </c>
      <c r="G296">
        <v>0.14581054150175399</v>
      </c>
      <c r="H296">
        <v>0.50847155991447501</v>
      </c>
      <c r="I296">
        <v>1.2556520035811201</v>
      </c>
      <c r="J296">
        <v>1.6532382390698199</v>
      </c>
      <c r="K296">
        <v>2.0395726034817998</v>
      </c>
      <c r="L296" t="s">
        <v>85</v>
      </c>
      <c r="M296" t="s">
        <v>85</v>
      </c>
      <c r="N296" t="s">
        <v>85</v>
      </c>
      <c r="O296" t="s">
        <v>85</v>
      </c>
      <c r="P296">
        <v>9</v>
      </c>
      <c r="Q296">
        <v>9.8000000000000007</v>
      </c>
      <c r="R296">
        <v>10</v>
      </c>
      <c r="S296">
        <v>10.199999999999999</v>
      </c>
      <c r="T296">
        <v>12.4999911084745</v>
      </c>
      <c r="U296">
        <v>16.399999999999999</v>
      </c>
      <c r="V296">
        <v>20</v>
      </c>
      <c r="W296">
        <v>27</v>
      </c>
      <c r="X296" t="s">
        <v>85</v>
      </c>
    </row>
    <row r="297" spans="1:24" x14ac:dyDescent="0.2">
      <c r="A297" t="s">
        <v>25</v>
      </c>
      <c r="B297" t="s">
        <v>181</v>
      </c>
      <c r="C297" t="s">
        <v>69</v>
      </c>
      <c r="D297" t="s">
        <v>192</v>
      </c>
      <c r="E297" t="s">
        <v>85</v>
      </c>
      <c r="F297" t="s">
        <v>85</v>
      </c>
      <c r="G297" t="s">
        <v>85</v>
      </c>
      <c r="H297" t="s">
        <v>85</v>
      </c>
      <c r="I297">
        <v>82.655850000000001</v>
      </c>
      <c r="J297" t="s">
        <v>85</v>
      </c>
      <c r="K297" t="s">
        <v>85</v>
      </c>
      <c r="L297" t="s">
        <v>85</v>
      </c>
      <c r="M297" t="s">
        <v>85</v>
      </c>
      <c r="N297" t="s">
        <v>85</v>
      </c>
      <c r="O297" t="s">
        <v>85</v>
      </c>
      <c r="P297" t="s">
        <v>85</v>
      </c>
      <c r="Q297" t="s">
        <v>85</v>
      </c>
      <c r="R297" t="s">
        <v>85</v>
      </c>
      <c r="S297">
        <v>86.2</v>
      </c>
      <c r="T297" t="s">
        <v>85</v>
      </c>
      <c r="U297">
        <v>89.762559999999993</v>
      </c>
      <c r="V297" t="s">
        <v>85</v>
      </c>
      <c r="W297" t="s">
        <v>85</v>
      </c>
      <c r="X297" t="s">
        <v>85</v>
      </c>
    </row>
    <row r="298" spans="1:24" x14ac:dyDescent="0.2">
      <c r="A298" t="s">
        <v>25</v>
      </c>
      <c r="B298" t="s">
        <v>181</v>
      </c>
      <c r="C298" t="s">
        <v>84</v>
      </c>
      <c r="D298" t="s">
        <v>106</v>
      </c>
      <c r="E298" t="s">
        <v>85</v>
      </c>
      <c r="F298" t="s">
        <v>85</v>
      </c>
      <c r="G298" t="s">
        <v>85</v>
      </c>
      <c r="H298" t="s">
        <v>85</v>
      </c>
      <c r="I298">
        <v>62.380650000000003</v>
      </c>
      <c r="J298" t="s">
        <v>85</v>
      </c>
      <c r="K298" t="s">
        <v>85</v>
      </c>
      <c r="L298" t="s">
        <v>85</v>
      </c>
      <c r="M298" t="s">
        <v>85</v>
      </c>
      <c r="N298" t="s">
        <v>85</v>
      </c>
      <c r="O298" t="s">
        <v>85</v>
      </c>
      <c r="P298" t="s">
        <v>85</v>
      </c>
      <c r="Q298" t="s">
        <v>85</v>
      </c>
      <c r="R298" t="s">
        <v>85</v>
      </c>
      <c r="S298">
        <v>67.099999999999994</v>
      </c>
      <c r="T298" t="s">
        <v>85</v>
      </c>
      <c r="U298">
        <v>69.854600000000005</v>
      </c>
      <c r="V298" t="s">
        <v>85</v>
      </c>
      <c r="W298" t="s">
        <v>85</v>
      </c>
      <c r="X298" t="s">
        <v>85</v>
      </c>
    </row>
    <row r="299" spans="1:24" x14ac:dyDescent="0.2">
      <c r="A299" t="s">
        <v>25</v>
      </c>
      <c r="B299" t="s">
        <v>181</v>
      </c>
      <c r="C299" t="s">
        <v>131</v>
      </c>
      <c r="D299" t="s">
        <v>78</v>
      </c>
      <c r="E299" t="s">
        <v>85</v>
      </c>
      <c r="F299" t="s">
        <v>85</v>
      </c>
      <c r="G299" t="s">
        <v>85</v>
      </c>
      <c r="H299" t="s">
        <v>85</v>
      </c>
      <c r="I299">
        <v>97.868371631981503</v>
      </c>
      <c r="J299" t="s">
        <v>85</v>
      </c>
      <c r="K299" t="s">
        <v>85</v>
      </c>
      <c r="L299" t="s">
        <v>85</v>
      </c>
      <c r="M299" t="s">
        <v>85</v>
      </c>
      <c r="N299" t="s">
        <v>85</v>
      </c>
      <c r="O299" t="s">
        <v>85</v>
      </c>
      <c r="P299" t="s">
        <v>85</v>
      </c>
      <c r="Q299" t="s">
        <v>85</v>
      </c>
      <c r="R299" t="s">
        <v>85</v>
      </c>
      <c r="S299">
        <v>95.368237453194595</v>
      </c>
      <c r="T299" t="s">
        <v>85</v>
      </c>
      <c r="U299">
        <v>98.561349759655997</v>
      </c>
      <c r="V299" t="s">
        <v>85</v>
      </c>
      <c r="W299" t="s">
        <v>85</v>
      </c>
      <c r="X299" t="s">
        <v>85</v>
      </c>
    </row>
    <row r="300" spans="1:24" x14ac:dyDescent="0.2">
      <c r="A300" t="s">
        <v>25</v>
      </c>
      <c r="B300" t="s">
        <v>181</v>
      </c>
      <c r="C300" t="s">
        <v>169</v>
      </c>
      <c r="D300" t="s">
        <v>162</v>
      </c>
      <c r="E300">
        <v>1139913589.28705</v>
      </c>
      <c r="F300">
        <v>1002392621.88879</v>
      </c>
      <c r="G300">
        <v>994888503.45684099</v>
      </c>
      <c r="H300">
        <v>929106228.78131604</v>
      </c>
      <c r="I300">
        <v>973870207.747105</v>
      </c>
      <c r="J300">
        <v>1082449063.10519</v>
      </c>
      <c r="K300">
        <v>1193313694.8852301</v>
      </c>
      <c r="L300">
        <v>1363978225.6549399</v>
      </c>
      <c r="M300">
        <v>1646137435.65523</v>
      </c>
      <c r="N300">
        <v>2049955630.8927901</v>
      </c>
      <c r="O300">
        <v>2543896378.1422901</v>
      </c>
      <c r="P300">
        <v>3192014360.3724599</v>
      </c>
      <c r="Q300">
        <v>4188080711.6112199</v>
      </c>
      <c r="R300">
        <v>3434987354.9805398</v>
      </c>
      <c r="S300">
        <v>4938690064.27637</v>
      </c>
      <c r="T300">
        <v>6954227068.34091</v>
      </c>
      <c r="U300">
        <v>8996554296.3537102</v>
      </c>
      <c r="V300">
        <v>9562717019.7235603</v>
      </c>
      <c r="W300" t="s">
        <v>85</v>
      </c>
      <c r="X300" t="s">
        <v>85</v>
      </c>
    </row>
    <row r="301" spans="1:24" x14ac:dyDescent="0.2">
      <c r="A301" t="s">
        <v>25</v>
      </c>
      <c r="B301" t="s">
        <v>181</v>
      </c>
      <c r="C301" t="s">
        <v>1</v>
      </c>
      <c r="D301" t="s">
        <v>12</v>
      </c>
      <c r="E301">
        <v>492.06935133309105</v>
      </c>
      <c r="F301">
        <v>429.16264797049183</v>
      </c>
      <c r="G301">
        <v>422.35250963107342</v>
      </c>
      <c r="H301">
        <v>391.01082154703738</v>
      </c>
      <c r="I301">
        <v>406.21288548321377</v>
      </c>
      <c r="J301">
        <v>447.343096315823</v>
      </c>
      <c r="K301">
        <v>488.36187018605261</v>
      </c>
      <c r="L301">
        <v>552.43149705855501</v>
      </c>
      <c r="M301">
        <v>659.34614651371999</v>
      </c>
      <c r="N301">
        <v>811.39862854545936</v>
      </c>
      <c r="O301">
        <v>994.29833375635337</v>
      </c>
      <c r="P301">
        <v>1231.118446164443</v>
      </c>
      <c r="Q301">
        <v>1592.6283838370423</v>
      </c>
      <c r="R301">
        <v>1286.7183784443873</v>
      </c>
      <c r="S301">
        <v>1820.6098538356932</v>
      </c>
      <c r="T301">
        <v>2520.4931322396246</v>
      </c>
      <c r="U301">
        <v>3203.5143536281448</v>
      </c>
      <c r="V301">
        <v>3344.5732997444579</v>
      </c>
      <c r="W301" t="s">
        <v>85</v>
      </c>
      <c r="X301" t="s">
        <v>85</v>
      </c>
    </row>
    <row r="302" spans="1:24" x14ac:dyDescent="0.2">
      <c r="A302" t="s">
        <v>25</v>
      </c>
      <c r="B302" t="s">
        <v>181</v>
      </c>
      <c r="C302" t="s">
        <v>108</v>
      </c>
      <c r="D302" t="s">
        <v>6</v>
      </c>
      <c r="E302" t="s">
        <v>85</v>
      </c>
      <c r="F302" t="s">
        <v>85</v>
      </c>
      <c r="G302" t="s">
        <v>85</v>
      </c>
      <c r="H302" t="s">
        <v>85</v>
      </c>
      <c r="I302" t="s">
        <v>85</v>
      </c>
      <c r="J302" t="s">
        <v>85</v>
      </c>
      <c r="K302" t="s">
        <v>85</v>
      </c>
      <c r="L302" t="s">
        <v>85</v>
      </c>
      <c r="M302" t="s">
        <v>85</v>
      </c>
      <c r="N302" t="s">
        <v>85</v>
      </c>
      <c r="O302">
        <v>11.26993523476041</v>
      </c>
      <c r="P302">
        <v>13.23544482118082</v>
      </c>
      <c r="Q302">
        <v>-0.56083491013210107</v>
      </c>
      <c r="R302">
        <v>-4.4556921028071343</v>
      </c>
      <c r="S302">
        <v>2.448129462295384</v>
      </c>
      <c r="T302">
        <v>17.158515929646256</v>
      </c>
      <c r="U302">
        <v>26.093433382139636</v>
      </c>
      <c r="V302">
        <v>14.238745768782792</v>
      </c>
      <c r="W302" t="s">
        <v>85</v>
      </c>
      <c r="X302" t="s">
        <v>85</v>
      </c>
    </row>
    <row r="303" spans="1:24" x14ac:dyDescent="0.2">
      <c r="A303" t="s">
        <v>25</v>
      </c>
      <c r="B303" t="s">
        <v>181</v>
      </c>
      <c r="C303" t="s">
        <v>23</v>
      </c>
      <c r="D303" t="s">
        <v>120</v>
      </c>
      <c r="E303" t="s">
        <v>85</v>
      </c>
      <c r="F303" t="s">
        <v>85</v>
      </c>
      <c r="G303" t="s">
        <v>85</v>
      </c>
      <c r="H303" t="s">
        <v>85</v>
      </c>
      <c r="I303" t="s">
        <v>85</v>
      </c>
      <c r="J303" t="s">
        <v>85</v>
      </c>
      <c r="K303" t="s">
        <v>85</v>
      </c>
      <c r="L303" t="s">
        <v>85</v>
      </c>
      <c r="M303" t="s">
        <v>85</v>
      </c>
      <c r="N303">
        <v>2049955630.8927901</v>
      </c>
      <c r="O303">
        <v>2280984302.8357315</v>
      </c>
      <c r="P303">
        <v>2582882721.6173506</v>
      </c>
      <c r="Q303">
        <v>2568397013.6267505</v>
      </c>
      <c r="R303">
        <v>2453957150.721849</v>
      </c>
      <c r="S303">
        <v>2514033198.7207747</v>
      </c>
      <c r="T303">
        <v>2945403985.599874</v>
      </c>
      <c r="U303">
        <v>3713961012.4172626</v>
      </c>
      <c r="V303">
        <v>4242782478.9270682</v>
      </c>
      <c r="W303" t="s">
        <v>85</v>
      </c>
      <c r="X303" t="s">
        <v>85</v>
      </c>
    </row>
    <row r="304" spans="1:24" x14ac:dyDescent="0.2">
      <c r="A304" t="s">
        <v>25</v>
      </c>
      <c r="B304" t="s">
        <v>181</v>
      </c>
      <c r="C304" t="s">
        <v>73</v>
      </c>
      <c r="D304" t="s">
        <v>207</v>
      </c>
      <c r="E304" t="s">
        <v>85</v>
      </c>
      <c r="F304" t="s">
        <v>85</v>
      </c>
      <c r="G304" t="s">
        <v>85</v>
      </c>
      <c r="H304" t="s">
        <v>85</v>
      </c>
      <c r="I304" t="s">
        <v>85</v>
      </c>
      <c r="J304" t="s">
        <v>85</v>
      </c>
      <c r="K304" t="s">
        <v>85</v>
      </c>
      <c r="L304" t="s">
        <v>85</v>
      </c>
      <c r="M304" t="s">
        <v>85</v>
      </c>
      <c r="N304" t="s">
        <v>85</v>
      </c>
      <c r="O304">
        <v>9.8766277467651662</v>
      </c>
      <c r="P304">
        <v>11.737795246436249</v>
      </c>
      <c r="Q304">
        <v>-1.9558070473408833</v>
      </c>
      <c r="R304">
        <v>-5.8839327162632884</v>
      </c>
      <c r="S304">
        <v>0.82095077443213427</v>
      </c>
      <c r="T304">
        <v>15.187511587643712</v>
      </c>
      <c r="U304">
        <v>23.881452209079271</v>
      </c>
      <c r="V304">
        <v>12.207625367871174</v>
      </c>
      <c r="W304" t="s">
        <v>85</v>
      </c>
      <c r="X304" t="s">
        <v>85</v>
      </c>
    </row>
    <row r="305" spans="1:24" x14ac:dyDescent="0.2">
      <c r="A305" t="s">
        <v>25</v>
      </c>
      <c r="B305" t="s">
        <v>181</v>
      </c>
      <c r="C305" t="s">
        <v>60</v>
      </c>
      <c r="D305" t="s">
        <v>184</v>
      </c>
      <c r="E305" t="s">
        <v>85</v>
      </c>
      <c r="F305" t="s">
        <v>85</v>
      </c>
      <c r="G305" t="s">
        <v>85</v>
      </c>
      <c r="H305" t="s">
        <v>85</v>
      </c>
      <c r="I305" t="s">
        <v>85</v>
      </c>
      <c r="J305" t="s">
        <v>85</v>
      </c>
      <c r="K305" t="s">
        <v>85</v>
      </c>
      <c r="L305" t="s">
        <v>85</v>
      </c>
      <c r="M305" t="s">
        <v>85</v>
      </c>
      <c r="N305">
        <v>811.39862854545936</v>
      </c>
      <c r="O305">
        <v>891.53745062925213</v>
      </c>
      <c r="P305">
        <v>996.18429112941135</v>
      </c>
      <c r="Q305">
        <v>976.70084855899972</v>
      </c>
      <c r="R305">
        <v>919.23242779061547</v>
      </c>
      <c r="S305">
        <v>926.77887352539403</v>
      </c>
      <c r="T305">
        <v>1067.5335223338968</v>
      </c>
      <c r="U305">
        <v>1322.476030285967</v>
      </c>
      <c r="V305">
        <v>1483.9189496431725</v>
      </c>
      <c r="W305" t="s">
        <v>85</v>
      </c>
      <c r="X305" t="s">
        <v>85</v>
      </c>
    </row>
    <row r="306" spans="1:24" x14ac:dyDescent="0.2">
      <c r="A306" t="s">
        <v>25</v>
      </c>
      <c r="B306" t="s">
        <v>181</v>
      </c>
      <c r="C306" t="s">
        <v>47</v>
      </c>
      <c r="D306" t="s">
        <v>204</v>
      </c>
      <c r="E306" t="s">
        <v>85</v>
      </c>
      <c r="F306" t="s">
        <v>85</v>
      </c>
      <c r="G306" t="s">
        <v>85</v>
      </c>
      <c r="H306" t="s">
        <v>85</v>
      </c>
      <c r="I306">
        <v>97.768852233886705</v>
      </c>
      <c r="J306" t="s">
        <v>85</v>
      </c>
      <c r="K306" t="s">
        <v>85</v>
      </c>
      <c r="L306" t="s">
        <v>85</v>
      </c>
      <c r="M306" t="s">
        <v>85</v>
      </c>
      <c r="N306" t="s">
        <v>85</v>
      </c>
      <c r="O306" t="s">
        <v>85</v>
      </c>
      <c r="P306" t="s">
        <v>85</v>
      </c>
      <c r="Q306" t="s">
        <v>85</v>
      </c>
      <c r="R306" t="s">
        <v>85</v>
      </c>
      <c r="S306">
        <v>98.257003784179702</v>
      </c>
      <c r="T306" t="s">
        <v>85</v>
      </c>
      <c r="U306" t="s">
        <v>85</v>
      </c>
      <c r="V306" t="s">
        <v>85</v>
      </c>
      <c r="W306" t="s">
        <v>85</v>
      </c>
      <c r="X306" t="s">
        <v>85</v>
      </c>
    </row>
    <row r="307" spans="1:24" x14ac:dyDescent="0.2">
      <c r="A307" t="s">
        <v>25</v>
      </c>
      <c r="B307" t="s">
        <v>181</v>
      </c>
      <c r="C307" t="s">
        <v>174</v>
      </c>
      <c r="D307" t="s">
        <v>200</v>
      </c>
      <c r="E307" t="s">
        <v>85</v>
      </c>
      <c r="F307" t="s">
        <v>85</v>
      </c>
      <c r="G307" t="s">
        <v>85</v>
      </c>
      <c r="H307" t="s">
        <v>85</v>
      </c>
      <c r="I307">
        <v>97.528800964355497</v>
      </c>
      <c r="J307" t="s">
        <v>85</v>
      </c>
      <c r="K307" t="s">
        <v>85</v>
      </c>
      <c r="L307" t="s">
        <v>85</v>
      </c>
      <c r="M307" t="s">
        <v>85</v>
      </c>
      <c r="N307" t="s">
        <v>85</v>
      </c>
      <c r="O307" t="s">
        <v>85</v>
      </c>
      <c r="P307" t="s">
        <v>85</v>
      </c>
      <c r="Q307" t="s">
        <v>85</v>
      </c>
      <c r="R307" t="s">
        <v>85</v>
      </c>
      <c r="S307">
        <v>98.336631774902301</v>
      </c>
      <c r="T307" t="s">
        <v>85</v>
      </c>
      <c r="U307" t="s">
        <v>85</v>
      </c>
      <c r="V307" t="s">
        <v>85</v>
      </c>
      <c r="W307" t="s">
        <v>85</v>
      </c>
      <c r="X307" t="s">
        <v>85</v>
      </c>
    </row>
    <row r="308" spans="1:24" x14ac:dyDescent="0.2">
      <c r="A308" t="s">
        <v>25</v>
      </c>
      <c r="B308" t="s">
        <v>181</v>
      </c>
      <c r="C308" t="s">
        <v>90</v>
      </c>
      <c r="D308" t="s">
        <v>62</v>
      </c>
      <c r="E308" t="s">
        <v>85</v>
      </c>
      <c r="F308" t="s">
        <v>85</v>
      </c>
      <c r="G308" t="s">
        <v>85</v>
      </c>
      <c r="H308" t="s">
        <v>85</v>
      </c>
      <c r="I308">
        <v>98.016777038574205</v>
      </c>
      <c r="J308" t="s">
        <v>85</v>
      </c>
      <c r="K308" t="s">
        <v>85</v>
      </c>
      <c r="L308" t="s">
        <v>85</v>
      </c>
      <c r="M308" t="s">
        <v>85</v>
      </c>
      <c r="N308" t="s">
        <v>85</v>
      </c>
      <c r="O308" t="s">
        <v>85</v>
      </c>
      <c r="P308" t="s">
        <v>85</v>
      </c>
      <c r="Q308" t="s">
        <v>85</v>
      </c>
      <c r="R308" t="s">
        <v>85</v>
      </c>
      <c r="S308">
        <v>98.174697875976605</v>
      </c>
      <c r="T308" t="s">
        <v>85</v>
      </c>
      <c r="U308" t="s">
        <v>85</v>
      </c>
      <c r="V308" t="s">
        <v>85</v>
      </c>
      <c r="W308" t="s">
        <v>85</v>
      </c>
      <c r="X308" t="s">
        <v>85</v>
      </c>
    </row>
    <row r="309" spans="1:24" x14ac:dyDescent="0.2">
      <c r="A309" t="s">
        <v>25</v>
      </c>
      <c r="B309" t="s">
        <v>181</v>
      </c>
      <c r="C309" t="s">
        <v>210</v>
      </c>
      <c r="D309" t="s">
        <v>88</v>
      </c>
      <c r="E309" t="s">
        <v>85</v>
      </c>
      <c r="F309" t="s">
        <v>85</v>
      </c>
      <c r="G309" t="s">
        <v>85</v>
      </c>
      <c r="H309" t="s">
        <v>85</v>
      </c>
      <c r="I309" t="s">
        <v>85</v>
      </c>
      <c r="J309">
        <v>49</v>
      </c>
      <c r="K309">
        <v>90</v>
      </c>
      <c r="L309">
        <v>500</v>
      </c>
      <c r="M309">
        <v>900</v>
      </c>
      <c r="N309">
        <v>1800</v>
      </c>
      <c r="O309">
        <v>3500</v>
      </c>
      <c r="P309">
        <v>7395</v>
      </c>
      <c r="Q309">
        <v>32504</v>
      </c>
      <c r="R309">
        <v>40077</v>
      </c>
      <c r="S309">
        <v>76754</v>
      </c>
      <c r="T309">
        <v>94052</v>
      </c>
      <c r="U309">
        <v>110165</v>
      </c>
      <c r="V309">
        <v>139729</v>
      </c>
      <c r="W309">
        <v>197247</v>
      </c>
      <c r="X309" t="s">
        <v>85</v>
      </c>
    </row>
    <row r="310" spans="1:24" x14ac:dyDescent="0.2">
      <c r="A310" t="s">
        <v>25</v>
      </c>
      <c r="B310" t="s">
        <v>181</v>
      </c>
      <c r="C310" t="s">
        <v>159</v>
      </c>
      <c r="D310" t="s">
        <v>32</v>
      </c>
      <c r="E310" t="s">
        <v>85</v>
      </c>
      <c r="F310" t="s">
        <v>85</v>
      </c>
      <c r="G310" t="s">
        <v>85</v>
      </c>
      <c r="H310" t="s">
        <v>85</v>
      </c>
      <c r="I310" t="s">
        <v>85</v>
      </c>
      <c r="J310">
        <v>2.0250703711953998E-3</v>
      </c>
      <c r="K310">
        <v>3.6836467775662601E-3</v>
      </c>
      <c r="L310">
        <v>2.0254436227894801E-2</v>
      </c>
      <c r="M310">
        <v>3.60541100083005E-2</v>
      </c>
      <c r="N310">
        <v>7.1244748668316898E-2</v>
      </c>
      <c r="O310">
        <v>0.13674567180413599</v>
      </c>
      <c r="P310">
        <v>0.284963631010825</v>
      </c>
      <c r="Q310" t="s">
        <v>85</v>
      </c>
      <c r="R310">
        <v>1.49976255724167</v>
      </c>
      <c r="S310">
        <v>2.8293922966390399</v>
      </c>
      <c r="T310">
        <v>3.4148461500198399</v>
      </c>
      <c r="U310">
        <v>3.9394110604602099</v>
      </c>
      <c r="V310">
        <v>4.9216416767022197</v>
      </c>
      <c r="W310">
        <v>6.8454908439082898</v>
      </c>
      <c r="X310" t="s">
        <v>85</v>
      </c>
    </row>
    <row r="311" spans="1:24" x14ac:dyDescent="0.2">
      <c r="A311" t="s">
        <v>25</v>
      </c>
      <c r="B311" t="s">
        <v>181</v>
      </c>
      <c r="C311" t="s">
        <v>165</v>
      </c>
      <c r="D311" t="s">
        <v>134</v>
      </c>
      <c r="E311">
        <v>3.61253873136384</v>
      </c>
      <c r="F311">
        <v>3.73798605399698</v>
      </c>
      <c r="G311">
        <v>4.3875110480561803</v>
      </c>
      <c r="H311">
        <v>4.3514910590325604</v>
      </c>
      <c r="I311">
        <v>4.90099367125302</v>
      </c>
      <c r="J311">
        <v>5.1376861876562501</v>
      </c>
      <c r="K311">
        <v>5.2389643058720203</v>
      </c>
      <c r="L311">
        <v>5.5957741144254101</v>
      </c>
      <c r="M311">
        <v>5.8480167034685699</v>
      </c>
      <c r="N311">
        <v>6.1763260033041698</v>
      </c>
      <c r="O311">
        <v>7.6234539925047704</v>
      </c>
      <c r="P311">
        <v>7.0687935730393203</v>
      </c>
      <c r="Q311">
        <v>7.6151401873418498</v>
      </c>
      <c r="R311">
        <v>7.0680852608483704</v>
      </c>
      <c r="S311">
        <v>7.1233934128544698</v>
      </c>
      <c r="T311">
        <v>6.8099770206255199</v>
      </c>
      <c r="U311">
        <v>6.3188632582914801</v>
      </c>
      <c r="V311">
        <v>6.1885692970909902</v>
      </c>
      <c r="W311">
        <v>7.9241275553851098</v>
      </c>
      <c r="X311" t="s">
        <v>85</v>
      </c>
    </row>
    <row r="312" spans="1:24" x14ac:dyDescent="0.2">
      <c r="A312" t="s">
        <v>25</v>
      </c>
      <c r="B312" t="s">
        <v>181</v>
      </c>
      <c r="C312" t="s">
        <v>211</v>
      </c>
      <c r="D312" t="s">
        <v>67</v>
      </c>
      <c r="E312">
        <v>83688</v>
      </c>
      <c r="F312">
        <v>87309</v>
      </c>
      <c r="G312">
        <v>103353</v>
      </c>
      <c r="H312">
        <v>103400</v>
      </c>
      <c r="I312">
        <v>117500</v>
      </c>
      <c r="J312">
        <v>124315</v>
      </c>
      <c r="K312">
        <v>128000</v>
      </c>
      <c r="L312">
        <v>138137</v>
      </c>
      <c r="M312">
        <v>145981</v>
      </c>
      <c r="N312">
        <v>156045</v>
      </c>
      <c r="O312">
        <v>195122</v>
      </c>
      <c r="P312">
        <v>183440</v>
      </c>
      <c r="Q312">
        <v>200494</v>
      </c>
      <c r="R312">
        <v>188875</v>
      </c>
      <c r="S312">
        <v>193239</v>
      </c>
      <c r="T312">
        <v>187561</v>
      </c>
      <c r="U312">
        <v>176706</v>
      </c>
      <c r="V312">
        <v>175698</v>
      </c>
      <c r="W312">
        <v>228327</v>
      </c>
      <c r="X312" t="s">
        <v>85</v>
      </c>
    </row>
    <row r="313" spans="1:24" x14ac:dyDescent="0.2">
      <c r="A313" t="s">
        <v>25</v>
      </c>
      <c r="B313" t="s">
        <v>181</v>
      </c>
      <c r="C313" t="s">
        <v>99</v>
      </c>
      <c r="D313" t="s">
        <v>182</v>
      </c>
      <c r="E313" t="s">
        <v>85</v>
      </c>
      <c r="F313" t="s">
        <v>85</v>
      </c>
      <c r="G313">
        <v>23.29</v>
      </c>
      <c r="H313" t="s">
        <v>85</v>
      </c>
      <c r="I313" t="s">
        <v>85</v>
      </c>
      <c r="J313" t="s">
        <v>85</v>
      </c>
      <c r="K313">
        <v>23.1</v>
      </c>
      <c r="L313" t="s">
        <v>85</v>
      </c>
      <c r="M313" t="s">
        <v>85</v>
      </c>
      <c r="N313" t="s">
        <v>85</v>
      </c>
      <c r="O313" t="s">
        <v>85</v>
      </c>
      <c r="P313">
        <v>22.17</v>
      </c>
      <c r="Q313" t="s">
        <v>85</v>
      </c>
      <c r="R313" t="s">
        <v>85</v>
      </c>
      <c r="S313">
        <v>22.52</v>
      </c>
      <c r="T313">
        <v>22.17</v>
      </c>
      <c r="U313">
        <v>22.42</v>
      </c>
      <c r="V313" t="s">
        <v>85</v>
      </c>
      <c r="W313" t="s">
        <v>85</v>
      </c>
      <c r="X313" t="s">
        <v>85</v>
      </c>
    </row>
    <row r="314" spans="1:24" x14ac:dyDescent="0.2">
      <c r="A314" t="s">
        <v>25</v>
      </c>
      <c r="B314" t="s">
        <v>181</v>
      </c>
      <c r="C314" t="s">
        <v>166</v>
      </c>
      <c r="D314" t="s">
        <v>72</v>
      </c>
      <c r="E314" t="s">
        <v>85</v>
      </c>
      <c r="F314" t="s">
        <v>85</v>
      </c>
      <c r="G314">
        <v>22.92</v>
      </c>
      <c r="H314" t="s">
        <v>85</v>
      </c>
      <c r="I314" t="s">
        <v>85</v>
      </c>
      <c r="J314" t="s">
        <v>85</v>
      </c>
      <c r="K314">
        <v>24.63</v>
      </c>
      <c r="L314" t="s">
        <v>85</v>
      </c>
      <c r="M314" t="s">
        <v>85</v>
      </c>
      <c r="N314" t="s">
        <v>85</v>
      </c>
      <c r="O314" t="s">
        <v>85</v>
      </c>
      <c r="P314">
        <v>27.76</v>
      </c>
      <c r="Q314" t="s">
        <v>85</v>
      </c>
      <c r="R314" t="s">
        <v>85</v>
      </c>
      <c r="S314">
        <v>25.73</v>
      </c>
      <c r="T314">
        <v>26.62</v>
      </c>
      <c r="U314">
        <v>26.19</v>
      </c>
      <c r="V314" t="s">
        <v>85</v>
      </c>
      <c r="W314" t="s">
        <v>85</v>
      </c>
      <c r="X314" t="s">
        <v>85</v>
      </c>
    </row>
    <row r="315" spans="1:24" x14ac:dyDescent="0.2">
      <c r="A315" t="s">
        <v>25</v>
      </c>
      <c r="B315" t="s">
        <v>181</v>
      </c>
      <c r="C315" t="s">
        <v>201</v>
      </c>
      <c r="D315" t="s">
        <v>33</v>
      </c>
      <c r="E315" t="s">
        <v>85</v>
      </c>
      <c r="F315" t="s">
        <v>85</v>
      </c>
      <c r="G315">
        <v>38.15</v>
      </c>
      <c r="H315" t="s">
        <v>85</v>
      </c>
      <c r="I315" t="s">
        <v>85</v>
      </c>
      <c r="J315" t="s">
        <v>85</v>
      </c>
      <c r="K315">
        <v>40.46</v>
      </c>
      <c r="L315" t="s">
        <v>85</v>
      </c>
      <c r="M315" t="s">
        <v>85</v>
      </c>
      <c r="N315" t="s">
        <v>85</v>
      </c>
      <c r="O315" t="s">
        <v>85</v>
      </c>
      <c r="P315">
        <v>43.42</v>
      </c>
      <c r="Q315" t="s">
        <v>85</v>
      </c>
      <c r="R315" t="s">
        <v>85</v>
      </c>
      <c r="S315">
        <v>41.07</v>
      </c>
      <c r="T315">
        <v>41.96</v>
      </c>
      <c r="U315">
        <v>41.66</v>
      </c>
      <c r="V315" t="s">
        <v>85</v>
      </c>
      <c r="W315" t="s">
        <v>85</v>
      </c>
      <c r="X315" t="s">
        <v>85</v>
      </c>
    </row>
    <row r="316" spans="1:24" x14ac:dyDescent="0.2">
      <c r="A316" t="s">
        <v>25</v>
      </c>
      <c r="B316" t="s">
        <v>181</v>
      </c>
      <c r="C316" t="s">
        <v>98</v>
      </c>
      <c r="D316" t="s">
        <v>82</v>
      </c>
      <c r="E316" t="s">
        <v>85</v>
      </c>
      <c r="F316" t="s">
        <v>85</v>
      </c>
      <c r="G316">
        <v>3.04</v>
      </c>
      <c r="H316" t="s">
        <v>85</v>
      </c>
      <c r="I316" t="s">
        <v>85</v>
      </c>
      <c r="J316" t="s">
        <v>85</v>
      </c>
      <c r="K316">
        <v>2.99</v>
      </c>
      <c r="L316" t="s">
        <v>85</v>
      </c>
      <c r="M316" t="s">
        <v>85</v>
      </c>
      <c r="N316" t="s">
        <v>85</v>
      </c>
      <c r="O316" t="s">
        <v>85</v>
      </c>
      <c r="P316">
        <v>3.02</v>
      </c>
      <c r="Q316" t="s">
        <v>85</v>
      </c>
      <c r="R316" t="s">
        <v>85</v>
      </c>
      <c r="S316">
        <v>3.22</v>
      </c>
      <c r="T316">
        <v>3.24</v>
      </c>
      <c r="U316">
        <v>3.15</v>
      </c>
      <c r="V316" t="s">
        <v>85</v>
      </c>
      <c r="W316" t="s">
        <v>85</v>
      </c>
      <c r="X316" t="s">
        <v>85</v>
      </c>
    </row>
    <row r="317" spans="1:24" x14ac:dyDescent="0.2">
      <c r="A317" t="s">
        <v>25</v>
      </c>
      <c r="B317" t="s">
        <v>181</v>
      </c>
      <c r="C317" t="s">
        <v>196</v>
      </c>
      <c r="D317" t="s">
        <v>125</v>
      </c>
      <c r="E317" t="s">
        <v>85</v>
      </c>
      <c r="F317" t="s">
        <v>85</v>
      </c>
      <c r="G317">
        <v>13.12</v>
      </c>
      <c r="H317" t="s">
        <v>85</v>
      </c>
      <c r="I317" t="s">
        <v>85</v>
      </c>
      <c r="J317" t="s">
        <v>85</v>
      </c>
      <c r="K317">
        <v>12.16</v>
      </c>
      <c r="L317" t="s">
        <v>85</v>
      </c>
      <c r="M317" t="s">
        <v>85</v>
      </c>
      <c r="N317" t="s">
        <v>85</v>
      </c>
      <c r="O317" t="s">
        <v>85</v>
      </c>
      <c r="P317">
        <v>11.37</v>
      </c>
      <c r="Q317" t="s">
        <v>85</v>
      </c>
      <c r="R317" t="s">
        <v>85</v>
      </c>
      <c r="S317">
        <v>12.14</v>
      </c>
      <c r="T317">
        <v>11.96</v>
      </c>
      <c r="U317">
        <v>11.95</v>
      </c>
      <c r="V317" t="s">
        <v>85</v>
      </c>
      <c r="W317" t="s">
        <v>85</v>
      </c>
      <c r="X317" t="s">
        <v>85</v>
      </c>
    </row>
    <row r="318" spans="1:24" x14ac:dyDescent="0.2">
      <c r="A318" t="s">
        <v>25</v>
      </c>
      <c r="B318" t="s">
        <v>181</v>
      </c>
      <c r="C318" t="s">
        <v>186</v>
      </c>
      <c r="D318" t="s">
        <v>97</v>
      </c>
      <c r="E318" t="s">
        <v>85</v>
      </c>
      <c r="F318" t="s">
        <v>85</v>
      </c>
      <c r="G318">
        <v>17.7</v>
      </c>
      <c r="H318" t="s">
        <v>85</v>
      </c>
      <c r="I318" t="s">
        <v>85</v>
      </c>
      <c r="J318" t="s">
        <v>85</v>
      </c>
      <c r="K318">
        <v>16.8</v>
      </c>
      <c r="L318" t="s">
        <v>85</v>
      </c>
      <c r="M318" t="s">
        <v>85</v>
      </c>
      <c r="N318" t="s">
        <v>85</v>
      </c>
      <c r="O318" t="s">
        <v>85</v>
      </c>
      <c r="P318">
        <v>15.78</v>
      </c>
      <c r="Q318" t="s">
        <v>85</v>
      </c>
      <c r="R318" t="s">
        <v>85</v>
      </c>
      <c r="S318">
        <v>16.48</v>
      </c>
      <c r="T318">
        <v>16.12</v>
      </c>
      <c r="U318">
        <v>16.32</v>
      </c>
      <c r="V318" t="s">
        <v>85</v>
      </c>
      <c r="W318" t="s">
        <v>85</v>
      </c>
      <c r="X318" t="s">
        <v>85</v>
      </c>
    </row>
    <row r="319" spans="1:24" x14ac:dyDescent="0.2">
      <c r="A319" t="s">
        <v>25</v>
      </c>
      <c r="B319" t="s">
        <v>181</v>
      </c>
      <c r="C319" t="s">
        <v>81</v>
      </c>
      <c r="D319" t="s">
        <v>27</v>
      </c>
      <c r="E319">
        <v>0</v>
      </c>
      <c r="F319">
        <v>0</v>
      </c>
      <c r="G319">
        <v>3060000</v>
      </c>
      <c r="H319">
        <v>5700000</v>
      </c>
      <c r="I319">
        <v>11000000</v>
      </c>
      <c r="J319">
        <v>6600000</v>
      </c>
      <c r="K319">
        <v>2500000</v>
      </c>
      <c r="L319">
        <v>2000000</v>
      </c>
      <c r="M319">
        <v>0</v>
      </c>
      <c r="N319">
        <v>0</v>
      </c>
      <c r="O319">
        <v>0</v>
      </c>
      <c r="P319">
        <v>0</v>
      </c>
      <c r="Q319">
        <v>0</v>
      </c>
      <c r="R319">
        <v>0</v>
      </c>
      <c r="S319">
        <v>0</v>
      </c>
      <c r="T319">
        <v>0</v>
      </c>
      <c r="U319">
        <v>0</v>
      </c>
      <c r="V319">
        <v>0</v>
      </c>
      <c r="W319" t="s">
        <v>85</v>
      </c>
      <c r="X319" t="s">
        <v>85</v>
      </c>
    </row>
    <row r="320" spans="1:24" x14ac:dyDescent="0.2">
      <c r="A320" t="s">
        <v>25</v>
      </c>
      <c r="B320" t="s">
        <v>181</v>
      </c>
      <c r="C320" t="s">
        <v>191</v>
      </c>
      <c r="D320" t="s">
        <v>52</v>
      </c>
      <c r="E320">
        <v>900</v>
      </c>
      <c r="F320">
        <v>2000</v>
      </c>
      <c r="G320">
        <v>9032</v>
      </c>
      <c r="H320">
        <v>34562</v>
      </c>
      <c r="I320">
        <v>154600</v>
      </c>
      <c r="J320">
        <v>195000</v>
      </c>
      <c r="K320">
        <v>216000</v>
      </c>
      <c r="L320">
        <v>319000</v>
      </c>
      <c r="M320">
        <v>428695</v>
      </c>
      <c r="N320">
        <v>557207</v>
      </c>
      <c r="O320">
        <v>774900</v>
      </c>
      <c r="P320">
        <v>1194583</v>
      </c>
      <c r="Q320">
        <v>1763178</v>
      </c>
      <c r="R320">
        <v>2249023</v>
      </c>
      <c r="S320">
        <v>2510470</v>
      </c>
      <c r="T320">
        <v>2942313</v>
      </c>
      <c r="U320">
        <v>3375205</v>
      </c>
      <c r="V320">
        <v>3525678</v>
      </c>
      <c r="W320">
        <v>3027243</v>
      </c>
      <c r="X320" t="s">
        <v>85</v>
      </c>
    </row>
    <row r="321" spans="1:24" x14ac:dyDescent="0.2">
      <c r="A321" t="s">
        <v>25</v>
      </c>
      <c r="B321" t="s">
        <v>181</v>
      </c>
      <c r="C321" t="s">
        <v>123</v>
      </c>
      <c r="D321" t="s">
        <v>38</v>
      </c>
      <c r="E321" t="s">
        <v>85</v>
      </c>
      <c r="F321" t="s">
        <v>85</v>
      </c>
      <c r="G321">
        <v>60.57</v>
      </c>
      <c r="H321" t="s">
        <v>85</v>
      </c>
      <c r="I321" t="s">
        <v>85</v>
      </c>
      <c r="J321" t="s">
        <v>85</v>
      </c>
      <c r="K321">
        <v>33.630000000000003</v>
      </c>
      <c r="L321" t="s">
        <v>85</v>
      </c>
      <c r="M321" t="s">
        <v>85</v>
      </c>
      <c r="N321" t="s">
        <v>85</v>
      </c>
      <c r="O321" t="s">
        <v>85</v>
      </c>
      <c r="P321">
        <v>11.29</v>
      </c>
      <c r="Q321" t="s">
        <v>85</v>
      </c>
      <c r="R321" t="s">
        <v>85</v>
      </c>
      <c r="S321">
        <v>8.74</v>
      </c>
      <c r="T321">
        <v>6.21</v>
      </c>
      <c r="U321">
        <v>3.95</v>
      </c>
      <c r="V321" t="s">
        <v>85</v>
      </c>
      <c r="W321" t="s">
        <v>85</v>
      </c>
      <c r="X321" t="s">
        <v>85</v>
      </c>
    </row>
    <row r="322" spans="1:24" x14ac:dyDescent="0.2">
      <c r="A322" t="s">
        <v>25</v>
      </c>
      <c r="B322" t="s">
        <v>181</v>
      </c>
      <c r="C322" t="s">
        <v>154</v>
      </c>
      <c r="D322" t="s">
        <v>176</v>
      </c>
      <c r="E322" t="s">
        <v>85</v>
      </c>
      <c r="F322" t="s">
        <v>85</v>
      </c>
      <c r="G322" t="s">
        <v>85</v>
      </c>
      <c r="H322" t="s">
        <v>85</v>
      </c>
      <c r="I322" t="s">
        <v>85</v>
      </c>
      <c r="J322" t="s">
        <v>85</v>
      </c>
      <c r="K322" t="s">
        <v>85</v>
      </c>
      <c r="L322" t="s">
        <v>85</v>
      </c>
      <c r="M322" t="s">
        <v>85</v>
      </c>
      <c r="N322" t="s">
        <v>85</v>
      </c>
      <c r="O322" t="s">
        <v>85</v>
      </c>
      <c r="P322" t="s">
        <v>85</v>
      </c>
      <c r="Q322" t="s">
        <v>85</v>
      </c>
      <c r="R322" t="s">
        <v>85</v>
      </c>
      <c r="S322">
        <v>11.5</v>
      </c>
      <c r="T322">
        <v>9.1999999999999993</v>
      </c>
      <c r="U322">
        <v>7.1</v>
      </c>
      <c r="V322" t="s">
        <v>85</v>
      </c>
      <c r="W322">
        <v>5.2</v>
      </c>
      <c r="X322" t="s">
        <v>85</v>
      </c>
    </row>
    <row r="323" spans="1:24" x14ac:dyDescent="0.2">
      <c r="A323" t="s">
        <v>25</v>
      </c>
      <c r="B323" t="s">
        <v>181</v>
      </c>
      <c r="C323" t="s">
        <v>83</v>
      </c>
      <c r="D323" t="s">
        <v>0</v>
      </c>
      <c r="E323" t="s">
        <v>85</v>
      </c>
      <c r="F323" t="s">
        <v>85</v>
      </c>
      <c r="G323" t="s">
        <v>85</v>
      </c>
      <c r="H323" t="s">
        <v>85</v>
      </c>
      <c r="I323" t="s">
        <v>85</v>
      </c>
      <c r="J323" t="s">
        <v>85</v>
      </c>
      <c r="K323" t="s">
        <v>85</v>
      </c>
      <c r="L323" t="s">
        <v>85</v>
      </c>
      <c r="M323" t="s">
        <v>85</v>
      </c>
      <c r="N323" t="s">
        <v>85</v>
      </c>
      <c r="O323" t="s">
        <v>85</v>
      </c>
      <c r="P323" t="s">
        <v>85</v>
      </c>
      <c r="Q323" t="s">
        <v>85</v>
      </c>
      <c r="R323" t="s">
        <v>85</v>
      </c>
      <c r="S323">
        <v>15.2</v>
      </c>
      <c r="T323">
        <v>11.8</v>
      </c>
      <c r="U323">
        <v>8.8000000000000007</v>
      </c>
      <c r="V323" t="s">
        <v>85</v>
      </c>
      <c r="W323">
        <v>5.8</v>
      </c>
      <c r="X323" t="s">
        <v>85</v>
      </c>
    </row>
    <row r="324" spans="1:24" x14ac:dyDescent="0.2">
      <c r="A324" t="s">
        <v>25</v>
      </c>
      <c r="B324" t="s">
        <v>181</v>
      </c>
      <c r="C324" t="s">
        <v>171</v>
      </c>
      <c r="D324" t="s">
        <v>93</v>
      </c>
      <c r="E324">
        <v>43.24</v>
      </c>
      <c r="F324">
        <v>43.286000000000001</v>
      </c>
      <c r="G324">
        <v>43.331000000000003</v>
      </c>
      <c r="H324">
        <v>43.377000000000002</v>
      </c>
      <c r="I324">
        <v>42.866999999999997</v>
      </c>
      <c r="J324">
        <v>41.777999999999999</v>
      </c>
      <c r="K324">
        <v>40.695999999999998</v>
      </c>
      <c r="L324">
        <v>39.622</v>
      </c>
      <c r="M324">
        <v>38.557000000000002</v>
      </c>
      <c r="N324">
        <v>37.506</v>
      </c>
      <c r="O324">
        <v>36.465000000000003</v>
      </c>
      <c r="P324">
        <v>35.436000000000007</v>
      </c>
      <c r="Q324">
        <v>34.418999999999997</v>
      </c>
      <c r="R324">
        <v>33.42</v>
      </c>
      <c r="S324">
        <v>32.433000000000007</v>
      </c>
      <c r="T324">
        <v>31.462000000000003</v>
      </c>
      <c r="U324">
        <v>30.528000000000006</v>
      </c>
      <c r="V324">
        <v>29.634</v>
      </c>
      <c r="W324">
        <v>28.778000000000006</v>
      </c>
      <c r="X324" t="s">
        <v>85</v>
      </c>
    </row>
    <row r="325" spans="1:24" x14ac:dyDescent="0.2">
      <c r="A325" t="s">
        <v>25</v>
      </c>
      <c r="B325" t="s">
        <v>181</v>
      </c>
      <c r="C325" t="s">
        <v>128</v>
      </c>
      <c r="D325" t="s">
        <v>29</v>
      </c>
      <c r="E325">
        <v>1001685</v>
      </c>
      <c r="F325">
        <v>1011029</v>
      </c>
      <c r="G325">
        <v>1020700</v>
      </c>
      <c r="H325">
        <v>1030709</v>
      </c>
      <c r="I325">
        <v>1027710</v>
      </c>
      <c r="J325">
        <v>1010914</v>
      </c>
      <c r="K325">
        <v>994408</v>
      </c>
      <c r="L325">
        <v>978285</v>
      </c>
      <c r="M325">
        <v>962622</v>
      </c>
      <c r="N325">
        <v>947569</v>
      </c>
      <c r="O325">
        <v>932951</v>
      </c>
      <c r="P325">
        <v>918776</v>
      </c>
      <c r="Q325">
        <v>905105</v>
      </c>
      <c r="R325">
        <v>892171</v>
      </c>
      <c r="S325">
        <v>879796</v>
      </c>
      <c r="T325">
        <v>868060</v>
      </c>
      <c r="U325">
        <v>857330</v>
      </c>
      <c r="V325">
        <v>847288</v>
      </c>
      <c r="W325">
        <v>837403</v>
      </c>
      <c r="X325" t="s">
        <v>85</v>
      </c>
    </row>
    <row r="326" spans="1:24" x14ac:dyDescent="0.2">
      <c r="A326" t="s">
        <v>25</v>
      </c>
      <c r="B326" t="s">
        <v>181</v>
      </c>
      <c r="C326" t="s">
        <v>110</v>
      </c>
      <c r="D326" t="s">
        <v>109</v>
      </c>
      <c r="E326">
        <v>0.90728152453755029</v>
      </c>
      <c r="F326">
        <v>0.9285042117578336</v>
      </c>
      <c r="G326">
        <v>0.95200423295518144</v>
      </c>
      <c r="H326">
        <v>0.97582485249278295</v>
      </c>
      <c r="I326">
        <v>-0.29138888846044048</v>
      </c>
      <c r="J326">
        <v>-1.6478153940256219</v>
      </c>
      <c r="K326">
        <v>-1.6462565893086936</v>
      </c>
      <c r="L326">
        <v>-1.6346546590621711</v>
      </c>
      <c r="M326">
        <v>-1.6140227249632766</v>
      </c>
      <c r="N326">
        <v>-1.5761053852081617</v>
      </c>
      <c r="O326">
        <v>-1.5547076812610119</v>
      </c>
      <c r="P326">
        <v>-1.5310331265130699</v>
      </c>
      <c r="Q326">
        <v>-1.4991390377025757</v>
      </c>
      <c r="R326">
        <v>-1.4393140826317161</v>
      </c>
      <c r="S326">
        <v>-1.3967755826567303</v>
      </c>
      <c r="T326">
        <v>-1.3429225721115494</v>
      </c>
      <c r="U326">
        <v>-1.2437928038371857</v>
      </c>
      <c r="V326">
        <v>-1.1782248187081217</v>
      </c>
      <c r="W326">
        <v>-1.1735224373936131</v>
      </c>
      <c r="X326" t="s">
        <v>85</v>
      </c>
    </row>
    <row r="327" spans="1:24" x14ac:dyDescent="0.2">
      <c r="A327" t="s">
        <v>25</v>
      </c>
      <c r="B327" t="s">
        <v>181</v>
      </c>
      <c r="C327" t="s">
        <v>136</v>
      </c>
      <c r="D327" t="s">
        <v>115</v>
      </c>
      <c r="E327" t="s">
        <v>85</v>
      </c>
      <c r="F327" t="s">
        <v>85</v>
      </c>
      <c r="G327" t="s">
        <v>85</v>
      </c>
      <c r="H327" t="s">
        <v>85</v>
      </c>
      <c r="I327" t="s">
        <v>85</v>
      </c>
      <c r="J327" t="s">
        <v>85</v>
      </c>
      <c r="K327" t="s">
        <v>85</v>
      </c>
      <c r="L327" t="s">
        <v>85</v>
      </c>
      <c r="M327" t="s">
        <v>85</v>
      </c>
      <c r="N327" t="s">
        <v>85</v>
      </c>
      <c r="O327" t="s">
        <v>85</v>
      </c>
      <c r="P327" t="s">
        <v>85</v>
      </c>
      <c r="Q327" t="s">
        <v>85</v>
      </c>
      <c r="R327" t="s">
        <v>85</v>
      </c>
      <c r="S327">
        <v>49</v>
      </c>
      <c r="T327">
        <v>43.2</v>
      </c>
      <c r="U327">
        <v>35.4</v>
      </c>
      <c r="V327" t="s">
        <v>85</v>
      </c>
      <c r="W327">
        <v>26.4</v>
      </c>
      <c r="X327" t="s">
        <v>85</v>
      </c>
    </row>
    <row r="328" spans="1:24" x14ac:dyDescent="0.2">
      <c r="A328" t="s">
        <v>25</v>
      </c>
      <c r="B328" t="s">
        <v>181</v>
      </c>
      <c r="C328" t="s">
        <v>35</v>
      </c>
      <c r="D328" t="s">
        <v>175</v>
      </c>
      <c r="E328" t="s">
        <v>85</v>
      </c>
      <c r="F328" t="s">
        <v>85</v>
      </c>
      <c r="G328" t="s">
        <v>85</v>
      </c>
      <c r="H328" t="s">
        <v>85</v>
      </c>
      <c r="I328" t="s">
        <v>85</v>
      </c>
      <c r="J328" t="s">
        <v>85</v>
      </c>
      <c r="K328" t="s">
        <v>85</v>
      </c>
      <c r="L328" t="s">
        <v>85</v>
      </c>
      <c r="M328" t="s">
        <v>85</v>
      </c>
      <c r="N328" t="s">
        <v>85</v>
      </c>
      <c r="O328" t="s">
        <v>85</v>
      </c>
      <c r="P328" t="s">
        <v>85</v>
      </c>
      <c r="Q328" t="s">
        <v>85</v>
      </c>
      <c r="R328">
        <v>126</v>
      </c>
      <c r="S328">
        <v>126</v>
      </c>
      <c r="T328">
        <v>126</v>
      </c>
      <c r="U328">
        <v>101</v>
      </c>
      <c r="V328">
        <v>79</v>
      </c>
      <c r="W328">
        <v>79</v>
      </c>
      <c r="X328">
        <v>79</v>
      </c>
    </row>
    <row r="329" spans="1:24" x14ac:dyDescent="0.2">
      <c r="A329" t="s">
        <v>25</v>
      </c>
      <c r="B329" t="s">
        <v>181</v>
      </c>
      <c r="C329" t="s">
        <v>116</v>
      </c>
      <c r="D329" t="s">
        <v>63</v>
      </c>
      <c r="E329" t="s">
        <v>85</v>
      </c>
      <c r="F329" t="s">
        <v>85</v>
      </c>
      <c r="G329" t="s">
        <v>85</v>
      </c>
      <c r="H329" t="s">
        <v>85</v>
      </c>
      <c r="I329" t="s">
        <v>85</v>
      </c>
      <c r="J329">
        <v>1</v>
      </c>
      <c r="K329" t="s">
        <v>85</v>
      </c>
      <c r="L329">
        <v>3</v>
      </c>
      <c r="M329">
        <v>5</v>
      </c>
      <c r="N329">
        <v>8</v>
      </c>
      <c r="O329">
        <v>11</v>
      </c>
      <c r="P329">
        <v>19</v>
      </c>
      <c r="Q329">
        <v>23</v>
      </c>
      <c r="R329">
        <v>22</v>
      </c>
      <c r="S329">
        <v>29</v>
      </c>
      <c r="T329">
        <v>38</v>
      </c>
      <c r="U329">
        <v>54</v>
      </c>
      <c r="V329">
        <v>63</v>
      </c>
      <c r="W329">
        <v>83</v>
      </c>
      <c r="X329" t="s">
        <v>85</v>
      </c>
    </row>
    <row r="330" spans="1:24" x14ac:dyDescent="0.2">
      <c r="A330" t="s">
        <v>25</v>
      </c>
      <c r="B330" t="s">
        <v>181</v>
      </c>
      <c r="C330" t="s">
        <v>102</v>
      </c>
      <c r="D330" t="s">
        <v>173</v>
      </c>
      <c r="E330" t="s">
        <v>85</v>
      </c>
      <c r="F330" t="s">
        <v>85</v>
      </c>
      <c r="G330" t="s">
        <v>85</v>
      </c>
      <c r="H330" t="s">
        <v>85</v>
      </c>
      <c r="I330" t="s">
        <v>85</v>
      </c>
      <c r="J330">
        <v>0.41326941983999033</v>
      </c>
      <c r="K330" t="s">
        <v>85</v>
      </c>
      <c r="L330">
        <v>1.2150446832682271</v>
      </c>
      <c r="M330">
        <v>2.0027068585900705</v>
      </c>
      <c r="N330">
        <v>3.1665022064583188</v>
      </c>
      <c r="O330">
        <v>4.2994210634109882</v>
      </c>
      <c r="P330">
        <v>7.3280530211634174</v>
      </c>
      <c r="Q330">
        <v>8.7463579024864746</v>
      </c>
      <c r="R330">
        <v>8.2410214071768806</v>
      </c>
      <c r="S330">
        <v>10.690625464258842</v>
      </c>
      <c r="T330">
        <v>13.772736795026157</v>
      </c>
      <c r="U330">
        <v>19.228447847642325</v>
      </c>
      <c r="V330">
        <v>22.034335790686402</v>
      </c>
      <c r="W330">
        <v>28.523601218060868</v>
      </c>
      <c r="X330" t="s">
        <v>85</v>
      </c>
    </row>
    <row r="331" spans="1:24" x14ac:dyDescent="0.2">
      <c r="A331" t="s">
        <v>49</v>
      </c>
      <c r="B331" t="s">
        <v>117</v>
      </c>
      <c r="C331" t="s">
        <v>156</v>
      </c>
      <c r="D331" t="s">
        <v>155</v>
      </c>
      <c r="E331">
        <v>125697651</v>
      </c>
      <c r="F331">
        <v>128845692</v>
      </c>
      <c r="G331">
        <v>132013680</v>
      </c>
      <c r="H331">
        <v>135158132</v>
      </c>
      <c r="I331">
        <v>138250487</v>
      </c>
      <c r="J331">
        <v>141282077</v>
      </c>
      <c r="K331">
        <v>144271586</v>
      </c>
      <c r="L331">
        <v>147251530</v>
      </c>
      <c r="M331">
        <v>150267989</v>
      </c>
      <c r="N331">
        <v>153356383</v>
      </c>
      <c r="O331">
        <v>156524189</v>
      </c>
      <c r="P331">
        <v>159767672</v>
      </c>
      <c r="Q331">
        <v>163096985</v>
      </c>
      <c r="R331">
        <v>166520983</v>
      </c>
      <c r="S331">
        <v>170043918</v>
      </c>
      <c r="T331">
        <v>173669648</v>
      </c>
      <c r="U331">
        <v>177392252</v>
      </c>
      <c r="V331">
        <v>181192646</v>
      </c>
      <c r="W331">
        <v>185044286</v>
      </c>
      <c r="X331" t="s">
        <v>85</v>
      </c>
    </row>
    <row r="332" spans="1:24" x14ac:dyDescent="0.2">
      <c r="A332" t="s">
        <v>49</v>
      </c>
      <c r="B332" t="s">
        <v>117</v>
      </c>
      <c r="C332" t="s">
        <v>132</v>
      </c>
      <c r="D332" t="s">
        <v>114</v>
      </c>
      <c r="E332">
        <v>2.4954451879060202</v>
      </c>
      <c r="F332">
        <v>2.4736074242838102</v>
      </c>
      <c r="G332">
        <v>2.4290051266536401</v>
      </c>
      <c r="H332">
        <v>2.3539887513453599</v>
      </c>
      <c r="I332">
        <v>2.2621721906634198</v>
      </c>
      <c r="J332">
        <v>2.1691275049746901</v>
      </c>
      <c r="K332">
        <v>2.09390991237857</v>
      </c>
      <c r="L332">
        <v>2.0444675796324501</v>
      </c>
      <c r="M332">
        <v>2.02780803999861</v>
      </c>
      <c r="N332">
        <v>2.0344220060505802</v>
      </c>
      <c r="O332">
        <v>2.0446046906438502</v>
      </c>
      <c r="P332">
        <v>2.0510149650582701</v>
      </c>
      <c r="Q332">
        <v>2.0624313876857601</v>
      </c>
      <c r="R332">
        <v>2.0776301639716399</v>
      </c>
      <c r="S332">
        <v>2.0935419358234499</v>
      </c>
      <c r="T332">
        <v>2.1098175062073801</v>
      </c>
      <c r="U332">
        <v>2.1208473687180698</v>
      </c>
      <c r="V332">
        <v>2.1197414184672301</v>
      </c>
      <c r="W332">
        <v>2.1034372418058802</v>
      </c>
      <c r="X332" t="s">
        <v>85</v>
      </c>
    </row>
    <row r="333" spans="1:24" x14ac:dyDescent="0.2">
      <c r="A333" t="s">
        <v>49</v>
      </c>
      <c r="B333" t="s">
        <v>117</v>
      </c>
      <c r="C333" t="s">
        <v>146</v>
      </c>
      <c r="D333" t="s">
        <v>10</v>
      </c>
      <c r="E333">
        <v>163.05735133872977</v>
      </c>
      <c r="F333">
        <v>167.14104919053548</v>
      </c>
      <c r="G333">
        <v>171.25062266500623</v>
      </c>
      <c r="H333">
        <v>175.32966479867164</v>
      </c>
      <c r="I333">
        <v>179.3411257264425</v>
      </c>
      <c r="J333">
        <v>183.27376115608135</v>
      </c>
      <c r="K333">
        <v>187.15180832295559</v>
      </c>
      <c r="L333">
        <v>191.01744759236198</v>
      </c>
      <c r="M333">
        <v>194.93045480489829</v>
      </c>
      <c r="N333">
        <v>198.93677744914902</v>
      </c>
      <c r="O333">
        <v>203.04611482980491</v>
      </c>
      <c r="P333">
        <v>207.25362183478623</v>
      </c>
      <c r="Q333">
        <v>211.57246912619345</v>
      </c>
      <c r="R333">
        <v>216.0141435761727</v>
      </c>
      <c r="S333">
        <v>220.58416095890411</v>
      </c>
      <c r="T333">
        <v>225.28752594437526</v>
      </c>
      <c r="U333">
        <v>230.11655770029057</v>
      </c>
      <c r="V333">
        <v>235.0465001037775</v>
      </c>
      <c r="W333">
        <v>240.04291977999171</v>
      </c>
      <c r="X333" t="s">
        <v>85</v>
      </c>
    </row>
    <row r="334" spans="1:24" x14ac:dyDescent="0.2">
      <c r="A334" t="s">
        <v>49</v>
      </c>
      <c r="B334" t="s">
        <v>117</v>
      </c>
      <c r="C334" t="s">
        <v>92</v>
      </c>
      <c r="D334" t="s">
        <v>65</v>
      </c>
      <c r="E334" t="s">
        <v>85</v>
      </c>
      <c r="F334" t="s">
        <v>85</v>
      </c>
      <c r="G334">
        <v>30.6</v>
      </c>
      <c r="H334" t="s">
        <v>85</v>
      </c>
      <c r="I334" t="s">
        <v>85</v>
      </c>
      <c r="J334">
        <v>34.5</v>
      </c>
      <c r="K334" t="s">
        <v>85</v>
      </c>
      <c r="L334" t="s">
        <v>85</v>
      </c>
      <c r="M334">
        <v>23.9</v>
      </c>
      <c r="N334">
        <v>22.3</v>
      </c>
      <c r="O334" t="s">
        <v>85</v>
      </c>
      <c r="P334" t="s">
        <v>85</v>
      </c>
      <c r="Q334" t="s">
        <v>85</v>
      </c>
      <c r="R334" t="s">
        <v>85</v>
      </c>
      <c r="S334" t="s">
        <v>85</v>
      </c>
      <c r="T334" t="s">
        <v>85</v>
      </c>
      <c r="U334" t="s">
        <v>85</v>
      </c>
      <c r="V334" t="s">
        <v>85</v>
      </c>
      <c r="W334" t="s">
        <v>85</v>
      </c>
      <c r="X334" t="s">
        <v>85</v>
      </c>
    </row>
    <row r="335" spans="1:24" x14ac:dyDescent="0.2">
      <c r="A335" t="s">
        <v>49</v>
      </c>
      <c r="B335" t="s">
        <v>117</v>
      </c>
      <c r="C335" t="s">
        <v>121</v>
      </c>
      <c r="D335" t="s">
        <v>150</v>
      </c>
      <c r="E335">
        <v>15.92</v>
      </c>
      <c r="F335" t="s">
        <v>85</v>
      </c>
      <c r="G335">
        <v>23.44</v>
      </c>
      <c r="H335" t="s">
        <v>85</v>
      </c>
      <c r="I335" t="s">
        <v>85</v>
      </c>
      <c r="J335">
        <v>28.49</v>
      </c>
      <c r="K335" t="s">
        <v>85</v>
      </c>
      <c r="L335" t="s">
        <v>85</v>
      </c>
      <c r="M335">
        <v>18.05</v>
      </c>
      <c r="N335">
        <v>16.489999999999998</v>
      </c>
      <c r="O335" t="s">
        <v>85</v>
      </c>
      <c r="P335">
        <v>13.25</v>
      </c>
      <c r="Q335" t="s">
        <v>85</v>
      </c>
      <c r="R335" t="s">
        <v>85</v>
      </c>
      <c r="S335">
        <v>8.3000000000000007</v>
      </c>
      <c r="T335" t="s">
        <v>85</v>
      </c>
      <c r="U335" t="s">
        <v>85</v>
      </c>
      <c r="V335" t="s">
        <v>85</v>
      </c>
      <c r="W335" t="s">
        <v>85</v>
      </c>
      <c r="X335" t="s">
        <v>85</v>
      </c>
    </row>
    <row r="336" spans="1:24" x14ac:dyDescent="0.2">
      <c r="A336" t="s">
        <v>49</v>
      </c>
      <c r="B336" t="s">
        <v>117</v>
      </c>
      <c r="C336" t="s">
        <v>138</v>
      </c>
      <c r="D336" t="s">
        <v>158</v>
      </c>
      <c r="E336">
        <v>9.9499999999999993</v>
      </c>
      <c r="F336" t="s">
        <v>85</v>
      </c>
      <c r="G336">
        <v>8.73</v>
      </c>
      <c r="H336" t="s">
        <v>85</v>
      </c>
      <c r="I336" t="s">
        <v>85</v>
      </c>
      <c r="J336">
        <v>9.3699999999999992</v>
      </c>
      <c r="K336" t="s">
        <v>85</v>
      </c>
      <c r="L336" t="s">
        <v>85</v>
      </c>
      <c r="M336">
        <v>8.85</v>
      </c>
      <c r="N336">
        <v>9.0299999999999994</v>
      </c>
      <c r="O336" t="s">
        <v>85</v>
      </c>
      <c r="P336">
        <v>9.1999999999999993</v>
      </c>
      <c r="Q336" t="s">
        <v>85</v>
      </c>
      <c r="R336" t="s">
        <v>85</v>
      </c>
      <c r="S336">
        <v>9.59</v>
      </c>
      <c r="T336" t="s">
        <v>85</v>
      </c>
      <c r="U336" t="s">
        <v>85</v>
      </c>
      <c r="V336" t="s">
        <v>85</v>
      </c>
      <c r="W336" t="s">
        <v>85</v>
      </c>
      <c r="X336" t="s">
        <v>85</v>
      </c>
    </row>
    <row r="337" spans="1:24" x14ac:dyDescent="0.2">
      <c r="A337" t="s">
        <v>49</v>
      </c>
      <c r="B337" t="s">
        <v>117</v>
      </c>
      <c r="C337" t="s">
        <v>185</v>
      </c>
      <c r="D337" t="s">
        <v>64</v>
      </c>
      <c r="E337">
        <v>448.25038138540867</v>
      </c>
      <c r="F337">
        <v>448.92519184886675</v>
      </c>
      <c r="G337">
        <v>447.63563897317306</v>
      </c>
      <c r="H337">
        <v>461.64082824110056</v>
      </c>
      <c r="I337">
        <v>463.41835309411971</v>
      </c>
      <c r="J337">
        <v>460.72720887306889</v>
      </c>
      <c r="K337">
        <v>455.9273369324435</v>
      </c>
      <c r="L337">
        <v>466.57605527086884</v>
      </c>
      <c r="M337">
        <v>489.76019104108724</v>
      </c>
      <c r="N337">
        <v>497.24125926991906</v>
      </c>
      <c r="O337">
        <v>507.19832191559863</v>
      </c>
      <c r="P337">
        <v>523.26721015250189</v>
      </c>
      <c r="Q337">
        <v>503.55743853879335</v>
      </c>
      <c r="R337">
        <v>500.17605889343076</v>
      </c>
      <c r="S337">
        <v>496.34229199541267</v>
      </c>
      <c r="T337">
        <v>488.93800372071922</v>
      </c>
      <c r="U337">
        <v>483.43797450634986</v>
      </c>
      <c r="V337" t="s">
        <v>85</v>
      </c>
      <c r="W337" t="s">
        <v>85</v>
      </c>
      <c r="X337" t="s">
        <v>85</v>
      </c>
    </row>
    <row r="338" spans="1:24" x14ac:dyDescent="0.2">
      <c r="A338" t="s">
        <v>49</v>
      </c>
      <c r="B338" t="s">
        <v>117</v>
      </c>
      <c r="C338" t="s">
        <v>39</v>
      </c>
      <c r="D338" t="s">
        <v>24</v>
      </c>
      <c r="E338">
        <v>360.15788393690826</v>
      </c>
      <c r="F338">
        <v>363.67533343683698</v>
      </c>
      <c r="G338">
        <v>344.8809244617679</v>
      </c>
      <c r="H338">
        <v>356.81907767118298</v>
      </c>
      <c r="I338">
        <v>373.13430946539813</v>
      </c>
      <c r="J338">
        <v>379.04312519414617</v>
      </c>
      <c r="K338">
        <v>385.80708470204246</v>
      </c>
      <c r="L338">
        <v>411.07892053821104</v>
      </c>
      <c r="M338">
        <v>430.57074517713818</v>
      </c>
      <c r="N338">
        <v>464.72796636055244</v>
      </c>
      <c r="O338">
        <v>488.56346414291278</v>
      </c>
      <c r="P338">
        <v>482.68838767332107</v>
      </c>
      <c r="Q338">
        <v>444.19582618280771</v>
      </c>
      <c r="R338">
        <v>460.29634595659337</v>
      </c>
      <c r="S338">
        <v>466.57358247885116</v>
      </c>
      <c r="T338">
        <v>456.67162289636241</v>
      </c>
      <c r="U338">
        <v>451.69954773447489</v>
      </c>
      <c r="V338" t="s">
        <v>85</v>
      </c>
      <c r="W338" t="s">
        <v>85</v>
      </c>
      <c r="X338" t="s">
        <v>85</v>
      </c>
    </row>
    <row r="339" spans="1:24" x14ac:dyDescent="0.2">
      <c r="A339" t="s">
        <v>49</v>
      </c>
      <c r="B339" t="s">
        <v>117</v>
      </c>
      <c r="C339" t="s">
        <v>28</v>
      </c>
      <c r="D339" t="s">
        <v>127</v>
      </c>
      <c r="E339">
        <v>63320122807.122322</v>
      </c>
      <c r="F339">
        <v>62433300338.09407</v>
      </c>
      <c r="G339">
        <v>62191955814.347801</v>
      </c>
      <c r="H339">
        <v>62973855718.887375</v>
      </c>
      <c r="I339">
        <v>73952374969.799469</v>
      </c>
      <c r="J339">
        <v>72309738921.33287</v>
      </c>
      <c r="K339">
        <v>72306820396.232544</v>
      </c>
      <c r="L339">
        <v>83244801092.709579</v>
      </c>
      <c r="M339">
        <v>97977766197.672394</v>
      </c>
      <c r="N339">
        <v>109502102510.88319</v>
      </c>
      <c r="O339">
        <v>137264061106.04344</v>
      </c>
      <c r="P339">
        <v>152385716311.91638</v>
      </c>
      <c r="Q339">
        <v>170077814106.3049</v>
      </c>
      <c r="R339">
        <v>168152775283.03159</v>
      </c>
      <c r="S339">
        <v>177406854514.88458</v>
      </c>
      <c r="T339">
        <v>213755282058.7193</v>
      </c>
      <c r="U339">
        <v>224646134571.40009</v>
      </c>
      <c r="V339">
        <v>231086513914.87189</v>
      </c>
      <c r="W339">
        <v>243631917866.47809</v>
      </c>
      <c r="X339" t="s">
        <v>85</v>
      </c>
    </row>
    <row r="340" spans="1:24" x14ac:dyDescent="0.2">
      <c r="A340" t="s">
        <v>49</v>
      </c>
      <c r="B340" t="s">
        <v>117</v>
      </c>
      <c r="C340" t="s">
        <v>101</v>
      </c>
      <c r="D340" t="s">
        <v>26</v>
      </c>
      <c r="E340">
        <v>4.8465812837457065</v>
      </c>
      <c r="F340">
        <v>1.0143960141848964</v>
      </c>
      <c r="G340">
        <v>2.5502342946353451</v>
      </c>
      <c r="H340">
        <v>3.6601327439012721</v>
      </c>
      <c r="I340">
        <v>4.2600880115679871</v>
      </c>
      <c r="J340">
        <v>1.9824840323811657</v>
      </c>
      <c r="K340">
        <v>3.224429972601996</v>
      </c>
      <c r="L340">
        <v>4.8463209353944734</v>
      </c>
      <c r="M340">
        <v>7.3685713593024644</v>
      </c>
      <c r="N340">
        <v>7.6673042714611626</v>
      </c>
      <c r="O340">
        <v>6.177542036177357</v>
      </c>
      <c r="P340">
        <v>4.8328172771708466</v>
      </c>
      <c r="Q340">
        <v>1.7014054654513018</v>
      </c>
      <c r="R340">
        <v>2.8316585191999053</v>
      </c>
      <c r="S340">
        <v>1.6066919594907745</v>
      </c>
      <c r="T340">
        <v>2.7484025495400033</v>
      </c>
      <c r="U340">
        <v>3.5070334200968887</v>
      </c>
      <c r="V340">
        <v>4.3672494508114568</v>
      </c>
      <c r="W340">
        <v>4.7383549441968569</v>
      </c>
      <c r="X340" t="s">
        <v>85</v>
      </c>
    </row>
    <row r="341" spans="1:24" x14ac:dyDescent="0.2">
      <c r="A341" t="s">
        <v>49</v>
      </c>
      <c r="B341" t="s">
        <v>117</v>
      </c>
      <c r="C341" t="s">
        <v>144</v>
      </c>
      <c r="D341" t="s">
        <v>61</v>
      </c>
      <c r="E341">
        <v>-6.5987539696053119</v>
      </c>
      <c r="F341">
        <v>-6.7332780960601442</v>
      </c>
      <c r="G341">
        <v>-5.6388124538775699</v>
      </c>
      <c r="H341">
        <v>-5.539618953171118</v>
      </c>
      <c r="I341">
        <v>-4.0864209114685908</v>
      </c>
      <c r="J341">
        <v>-3.7481415710165127</v>
      </c>
      <c r="K341">
        <v>-2.8565210770924487</v>
      </c>
      <c r="L341">
        <v>-2.8834115998529835</v>
      </c>
      <c r="M341">
        <v>-1.9516255420541857</v>
      </c>
      <c r="N341">
        <v>-3.2027843395363105</v>
      </c>
      <c r="O341">
        <v>-3.9242784950633873</v>
      </c>
      <c r="P341">
        <v>-3.9174175678960532</v>
      </c>
      <c r="Q341">
        <v>-7.160531359386157</v>
      </c>
      <c r="R341">
        <v>-4.5877912290022813</v>
      </c>
      <c r="S341">
        <v>-4.989252704446816</v>
      </c>
      <c r="T341">
        <v>-6.395703977361018</v>
      </c>
      <c r="U341">
        <v>-8.0065597485845412</v>
      </c>
      <c r="V341">
        <v>-5.2348237606369832</v>
      </c>
      <c r="W341" t="s">
        <v>85</v>
      </c>
      <c r="X341" t="s">
        <v>85</v>
      </c>
    </row>
    <row r="342" spans="1:24" x14ac:dyDescent="0.2">
      <c r="A342" t="s">
        <v>49</v>
      </c>
      <c r="B342" t="s">
        <v>117</v>
      </c>
      <c r="C342" t="s">
        <v>187</v>
      </c>
      <c r="D342" t="s">
        <v>53</v>
      </c>
      <c r="E342">
        <v>5.23032478319728E-2</v>
      </c>
      <c r="F342">
        <v>0.101070011104699</v>
      </c>
      <c r="G342">
        <v>0.14299038590618299</v>
      </c>
      <c r="H342">
        <v>0.18894099303944201</v>
      </c>
      <c r="I342">
        <v>0.213090946498184</v>
      </c>
      <c r="J342">
        <v>0.50566577719190797</v>
      </c>
      <c r="K342">
        <v>1.1346744596117999</v>
      </c>
      <c r="L342">
        <v>1.57748353900126</v>
      </c>
      <c r="M342">
        <v>3.2374236998476502</v>
      </c>
      <c r="N342">
        <v>8.08450250319021</v>
      </c>
      <c r="O342">
        <v>21.445192334093299</v>
      </c>
      <c r="P342">
        <v>38.344020452987102</v>
      </c>
      <c r="Q342">
        <v>52.703881404351002</v>
      </c>
      <c r="R342">
        <v>55.4646434057912</v>
      </c>
      <c r="S342">
        <v>57.283419894273202</v>
      </c>
      <c r="T342">
        <v>61.813459917626801</v>
      </c>
      <c r="U342">
        <v>67.063609376754599</v>
      </c>
      <c r="V342">
        <v>70.1303759844334</v>
      </c>
      <c r="W342">
        <v>73.3321910549828</v>
      </c>
      <c r="X342" t="s">
        <v>85</v>
      </c>
    </row>
    <row r="343" spans="1:24" x14ac:dyDescent="0.2">
      <c r="A343" t="s">
        <v>49</v>
      </c>
      <c r="B343" t="s">
        <v>117</v>
      </c>
      <c r="C343" t="s">
        <v>199</v>
      </c>
      <c r="D343" t="s">
        <v>137</v>
      </c>
      <c r="E343">
        <v>2.9917304904374499E-3</v>
      </c>
      <c r="F343">
        <v>2.7549237940341101E-2</v>
      </c>
      <c r="G343">
        <v>4.3947719253591699E-2</v>
      </c>
      <c r="H343">
        <v>5.5357237866473702E-2</v>
      </c>
      <c r="I343" t="s">
        <v>85</v>
      </c>
      <c r="J343">
        <v>1.3185507792562601</v>
      </c>
      <c r="K343">
        <v>2.5774267368383099</v>
      </c>
      <c r="L343">
        <v>5.04115812592502</v>
      </c>
      <c r="M343">
        <v>6.1643209853415604</v>
      </c>
      <c r="N343">
        <v>6.3323290983078202</v>
      </c>
      <c r="O343">
        <v>6.5</v>
      </c>
      <c r="P343">
        <v>6.8</v>
      </c>
      <c r="Q343">
        <v>7</v>
      </c>
      <c r="R343">
        <v>7.5</v>
      </c>
      <c r="S343">
        <v>8</v>
      </c>
      <c r="T343">
        <v>9</v>
      </c>
      <c r="U343">
        <v>9.9600000000000009</v>
      </c>
      <c r="V343">
        <v>10.9</v>
      </c>
      <c r="W343">
        <v>13.8</v>
      </c>
      <c r="X343" t="s">
        <v>85</v>
      </c>
    </row>
    <row r="344" spans="1:24" x14ac:dyDescent="0.2">
      <c r="A344" t="s">
        <v>49</v>
      </c>
      <c r="B344" t="s">
        <v>117</v>
      </c>
      <c r="C344" t="s">
        <v>69</v>
      </c>
      <c r="D344" t="s">
        <v>192</v>
      </c>
      <c r="E344" t="s">
        <v>85</v>
      </c>
      <c r="F344" t="s">
        <v>85</v>
      </c>
      <c r="G344" t="s">
        <v>85</v>
      </c>
      <c r="H344" t="s">
        <v>85</v>
      </c>
      <c r="I344">
        <v>79.5</v>
      </c>
      <c r="J344" t="s">
        <v>85</v>
      </c>
      <c r="K344" t="s">
        <v>85</v>
      </c>
      <c r="L344" t="s">
        <v>85</v>
      </c>
      <c r="M344" t="s">
        <v>85</v>
      </c>
      <c r="N344" t="s">
        <v>85</v>
      </c>
      <c r="O344" t="s">
        <v>85</v>
      </c>
      <c r="P344" t="s">
        <v>85</v>
      </c>
      <c r="Q344" t="s">
        <v>85</v>
      </c>
      <c r="R344" t="s">
        <v>85</v>
      </c>
      <c r="S344">
        <v>91.4</v>
      </c>
      <c r="T344" t="s">
        <v>85</v>
      </c>
      <c r="U344">
        <v>93.6</v>
      </c>
      <c r="V344" t="s">
        <v>85</v>
      </c>
      <c r="W344" t="s">
        <v>85</v>
      </c>
      <c r="X344" t="s">
        <v>85</v>
      </c>
    </row>
    <row r="345" spans="1:24" x14ac:dyDescent="0.2">
      <c r="A345" t="s">
        <v>49</v>
      </c>
      <c r="B345" t="s">
        <v>117</v>
      </c>
      <c r="C345" t="s">
        <v>84</v>
      </c>
      <c r="D345" t="s">
        <v>106</v>
      </c>
      <c r="E345" t="s">
        <v>85</v>
      </c>
      <c r="F345" t="s">
        <v>85</v>
      </c>
      <c r="G345" t="s">
        <v>85</v>
      </c>
      <c r="H345" t="s">
        <v>85</v>
      </c>
      <c r="I345">
        <v>65.900599999999997</v>
      </c>
      <c r="J345" t="s">
        <v>85</v>
      </c>
      <c r="K345" t="s">
        <v>85</v>
      </c>
      <c r="L345" t="s">
        <v>85</v>
      </c>
      <c r="M345" t="s">
        <v>85</v>
      </c>
      <c r="N345" t="s">
        <v>85</v>
      </c>
      <c r="O345" t="s">
        <v>85</v>
      </c>
      <c r="P345" t="s">
        <v>85</v>
      </c>
      <c r="Q345" t="s">
        <v>85</v>
      </c>
      <c r="R345" t="s">
        <v>85</v>
      </c>
      <c r="S345">
        <v>87.9</v>
      </c>
      <c r="T345" t="s">
        <v>85</v>
      </c>
      <c r="U345">
        <v>90.5</v>
      </c>
      <c r="V345" t="s">
        <v>85</v>
      </c>
      <c r="W345" t="s">
        <v>85</v>
      </c>
      <c r="X345" t="s">
        <v>85</v>
      </c>
    </row>
    <row r="346" spans="1:24" x14ac:dyDescent="0.2">
      <c r="A346" t="s">
        <v>49</v>
      </c>
      <c r="B346" t="s">
        <v>117</v>
      </c>
      <c r="C346" t="s">
        <v>131</v>
      </c>
      <c r="D346" t="s">
        <v>78</v>
      </c>
      <c r="E346" t="s">
        <v>85</v>
      </c>
      <c r="F346" t="s">
        <v>85</v>
      </c>
      <c r="G346" t="s">
        <v>85</v>
      </c>
      <c r="H346" t="s">
        <v>85</v>
      </c>
      <c r="I346">
        <v>100</v>
      </c>
      <c r="J346" t="s">
        <v>85</v>
      </c>
      <c r="K346" t="s">
        <v>85</v>
      </c>
      <c r="L346" t="s">
        <v>85</v>
      </c>
      <c r="M346" t="s">
        <v>85</v>
      </c>
      <c r="N346" t="s">
        <v>85</v>
      </c>
      <c r="O346" t="s">
        <v>85</v>
      </c>
      <c r="P346" t="s">
        <v>85</v>
      </c>
      <c r="Q346" t="s">
        <v>85</v>
      </c>
      <c r="R346" t="s">
        <v>85</v>
      </c>
      <c r="S346">
        <v>97.654194303550597</v>
      </c>
      <c r="T346" t="s">
        <v>85</v>
      </c>
      <c r="U346">
        <v>99.8</v>
      </c>
      <c r="V346" t="s">
        <v>85</v>
      </c>
      <c r="W346" t="s">
        <v>85</v>
      </c>
      <c r="X346" t="s">
        <v>85</v>
      </c>
    </row>
    <row r="347" spans="1:24" x14ac:dyDescent="0.2">
      <c r="A347" t="s">
        <v>49</v>
      </c>
      <c r="B347" t="s">
        <v>117</v>
      </c>
      <c r="C347" t="s">
        <v>169</v>
      </c>
      <c r="D347" t="s">
        <v>162</v>
      </c>
      <c r="E347">
        <v>56139575658.766197</v>
      </c>
      <c r="F347">
        <v>55085841303.745697</v>
      </c>
      <c r="G347">
        <v>54888263806.756401</v>
      </c>
      <c r="H347">
        <v>55684432486.696404</v>
      </c>
      <c r="I347">
        <v>63933238803.396301</v>
      </c>
      <c r="J347">
        <v>62518308730.462799</v>
      </c>
      <c r="K347">
        <v>63987594778.045998</v>
      </c>
      <c r="L347">
        <v>74845464348.981796</v>
      </c>
      <c r="M347">
        <v>87561012958.5858</v>
      </c>
      <c r="N347">
        <v>95992455188.883102</v>
      </c>
      <c r="O347">
        <v>120588189496.215</v>
      </c>
      <c r="P347">
        <v>134032645025.51401</v>
      </c>
      <c r="Q347">
        <v>148419263931.06299</v>
      </c>
      <c r="R347">
        <v>154942870368.737</v>
      </c>
      <c r="S347">
        <v>165022891761.927</v>
      </c>
      <c r="T347">
        <v>202738482366.06</v>
      </c>
      <c r="U347">
        <v>216250568331.172</v>
      </c>
      <c r="V347">
        <v>224837107218.746</v>
      </c>
      <c r="W347" t="s">
        <v>85</v>
      </c>
      <c r="X347" t="s">
        <v>85</v>
      </c>
    </row>
    <row r="348" spans="1:24" x14ac:dyDescent="0.2">
      <c r="A348" t="s">
        <v>49</v>
      </c>
      <c r="B348" t="s">
        <v>117</v>
      </c>
      <c r="C348" t="s">
        <v>1</v>
      </c>
      <c r="D348" t="s">
        <v>12</v>
      </c>
      <c r="E348">
        <v>446.62390436211251</v>
      </c>
      <c r="F348">
        <v>427.53343513996339</v>
      </c>
      <c r="G348">
        <v>415.77709072844874</v>
      </c>
      <c r="H348">
        <v>411.99468846385361</v>
      </c>
      <c r="I348">
        <v>462.44494461271807</v>
      </c>
      <c r="J348">
        <v>442.50700483730003</v>
      </c>
      <c r="K348">
        <v>443.52180877838271</v>
      </c>
      <c r="L348">
        <v>508.28310136391656</v>
      </c>
      <c r="M348">
        <v>582.69904017006445</v>
      </c>
      <c r="N348">
        <v>625.94365693199154</v>
      </c>
      <c r="O348">
        <v>770.41248555017262</v>
      </c>
      <c r="P348">
        <v>838.92218837308974</v>
      </c>
      <c r="Q348">
        <v>910.0061778031212</v>
      </c>
      <c r="R348">
        <v>930.47054837970177</v>
      </c>
      <c r="S348">
        <v>970.47217979255811</v>
      </c>
      <c r="T348">
        <v>1167.3800500019438</v>
      </c>
      <c r="U348">
        <v>1219.0530640040129</v>
      </c>
      <c r="V348">
        <v>1240.8732483477613</v>
      </c>
      <c r="W348" t="s">
        <v>85</v>
      </c>
      <c r="X348" t="s">
        <v>85</v>
      </c>
    </row>
    <row r="349" spans="1:24" x14ac:dyDescent="0.2">
      <c r="A349" t="s">
        <v>49</v>
      </c>
      <c r="B349" t="s">
        <v>117</v>
      </c>
      <c r="C349" t="s">
        <v>108</v>
      </c>
      <c r="D349" t="s">
        <v>6</v>
      </c>
      <c r="E349">
        <v>2.9201514721017361</v>
      </c>
      <c r="F349">
        <v>0.20732971665238153</v>
      </c>
      <c r="G349">
        <v>5.512215942531725</v>
      </c>
      <c r="H349">
        <v>2.2761914830194456</v>
      </c>
      <c r="I349">
        <v>0.29735029517401301</v>
      </c>
      <c r="J349">
        <v>1.2330190912919363</v>
      </c>
      <c r="K349">
        <v>5.8987525886950749</v>
      </c>
      <c r="L349">
        <v>5.523202427149343</v>
      </c>
      <c r="M349">
        <v>5.7725603829586873</v>
      </c>
      <c r="N349">
        <v>4.8557895848150707</v>
      </c>
      <c r="O349">
        <v>4.6460036411108945</v>
      </c>
      <c r="P349">
        <v>4.4366467861927532</v>
      </c>
      <c r="Q349">
        <v>-1.4752311708722488</v>
      </c>
      <c r="R349">
        <v>9.0826647436363999</v>
      </c>
      <c r="S349">
        <v>2.7574946050809501</v>
      </c>
      <c r="T349">
        <v>5.1544739728202273</v>
      </c>
      <c r="U349">
        <v>3.4974171573771855</v>
      </c>
      <c r="V349">
        <v>4.8324071349370001</v>
      </c>
      <c r="W349" t="s">
        <v>85</v>
      </c>
      <c r="X349" t="s">
        <v>85</v>
      </c>
    </row>
    <row r="350" spans="1:24" x14ac:dyDescent="0.2">
      <c r="A350" t="s">
        <v>49</v>
      </c>
      <c r="B350" t="s">
        <v>117</v>
      </c>
      <c r="C350" t="s">
        <v>23</v>
      </c>
      <c r="D350" t="s">
        <v>120</v>
      </c>
      <c r="E350">
        <v>70541457795.147614</v>
      </c>
      <c r="F350">
        <v>70687711199.716751</v>
      </c>
      <c r="G350">
        <v>74584170485.878326</v>
      </c>
      <c r="H350">
        <v>76281849022.1586</v>
      </c>
      <c r="I350">
        <v>76508673325.390182</v>
      </c>
      <c r="J350">
        <v>77452039873.986435</v>
      </c>
      <c r="K350">
        <v>82020744081.050354</v>
      </c>
      <c r="L350">
        <v>86550915808.900879</v>
      </c>
      <c r="M350">
        <v>91547119685.973419</v>
      </c>
      <c r="N350">
        <v>95992455188.883102</v>
      </c>
      <c r="O350">
        <v>100452268152.15036</v>
      </c>
      <c r="P350">
        <v>104908980478.78047</v>
      </c>
      <c r="Q350">
        <v>103361330497.71323</v>
      </c>
      <c r="R350">
        <v>112749293621.38252</v>
      </c>
      <c r="S350">
        <v>115858349310.25902</v>
      </c>
      <c r="T350">
        <v>121830237770.79546</v>
      </c>
      <c r="U350">
        <v>126091149409.46469</v>
      </c>
      <c r="V350">
        <v>132184387110.05174</v>
      </c>
      <c r="W350" t="s">
        <v>85</v>
      </c>
      <c r="X350" t="s">
        <v>85</v>
      </c>
    </row>
    <row r="351" spans="1:24" x14ac:dyDescent="0.2">
      <c r="A351" t="s">
        <v>49</v>
      </c>
      <c r="B351" t="s">
        <v>117</v>
      </c>
      <c r="C351" t="s">
        <v>73</v>
      </c>
      <c r="D351" t="s">
        <v>207</v>
      </c>
      <c r="E351">
        <v>0.38361605915496</v>
      </c>
      <c r="F351">
        <v>-2.2410003559474774</v>
      </c>
      <c r="G351">
        <v>2.980194761398451</v>
      </c>
      <c r="H351">
        <v>-0.10326264306424093</v>
      </c>
      <c r="I351">
        <v>-1.9460776984795132</v>
      </c>
      <c r="J351">
        <v>-0.93920979197234544</v>
      </c>
      <c r="K351">
        <v>3.7043823545404422</v>
      </c>
      <c r="L351">
        <v>3.3877187827106638</v>
      </c>
      <c r="M351">
        <v>3.6492965138972693</v>
      </c>
      <c r="N351">
        <v>2.7441331601913532</v>
      </c>
      <c r="O351">
        <v>2.5281313791416551</v>
      </c>
      <c r="P351">
        <v>2.3164526055576431</v>
      </c>
      <c r="Q351">
        <v>-3.4864258823183718</v>
      </c>
      <c r="R351">
        <v>6.8397112179723933</v>
      </c>
      <c r="S351">
        <v>0.62858591775847117</v>
      </c>
      <c r="T351">
        <v>2.9591466067080461</v>
      </c>
      <c r="U351">
        <v>1.3255077602310337</v>
      </c>
      <c r="V351">
        <v>2.6336178359431983</v>
      </c>
      <c r="W351" t="s">
        <v>85</v>
      </c>
      <c r="X351" t="s">
        <v>85</v>
      </c>
    </row>
    <row r="352" spans="1:24" x14ac:dyDescent="0.2">
      <c r="A352" t="s">
        <v>49</v>
      </c>
      <c r="B352" t="s">
        <v>117</v>
      </c>
      <c r="C352" t="s">
        <v>60</v>
      </c>
      <c r="D352" t="s">
        <v>184</v>
      </c>
      <c r="E352">
        <v>561.19949127090376</v>
      </c>
      <c r="F352">
        <v>548.62300867394742</v>
      </c>
      <c r="G352">
        <v>564.97304283827498</v>
      </c>
      <c r="H352">
        <v>564.38963674163983</v>
      </c>
      <c r="I352">
        <v>553.40617588848124</v>
      </c>
      <c r="J352">
        <v>548.20853089515685</v>
      </c>
      <c r="K352">
        <v>568.51627097972255</v>
      </c>
      <c r="L352">
        <v>587.77600347446901</v>
      </c>
      <c r="M352">
        <v>609.22569267878748</v>
      </c>
      <c r="N352">
        <v>625.94365693199154</v>
      </c>
      <c r="O352">
        <v>641.76833493863592</v>
      </c>
      <c r="P352">
        <v>656.63459425496592</v>
      </c>
      <c r="Q352">
        <v>633.7415158086045</v>
      </c>
      <c r="R352">
        <v>677.08760535831402</v>
      </c>
      <c r="S352">
        <v>681.34368269648439</v>
      </c>
      <c r="T352">
        <v>701.50564116301689</v>
      </c>
      <c r="U352">
        <v>710.80415287509118</v>
      </c>
      <c r="V352">
        <v>729.52401782383458</v>
      </c>
      <c r="W352" t="s">
        <v>85</v>
      </c>
      <c r="X352" t="s">
        <v>85</v>
      </c>
    </row>
    <row r="353" spans="1:24" x14ac:dyDescent="0.2">
      <c r="A353" t="s">
        <v>49</v>
      </c>
      <c r="B353" t="s">
        <v>117</v>
      </c>
      <c r="C353" t="s">
        <v>47</v>
      </c>
      <c r="D353" t="s">
        <v>204</v>
      </c>
      <c r="E353" t="s">
        <v>85</v>
      </c>
      <c r="F353" t="s">
        <v>85</v>
      </c>
      <c r="G353">
        <v>42.699309999999997</v>
      </c>
      <c r="H353" t="s">
        <v>85</v>
      </c>
      <c r="I353" t="s">
        <v>85</v>
      </c>
      <c r="J353" t="s">
        <v>85</v>
      </c>
      <c r="K353" t="s">
        <v>85</v>
      </c>
      <c r="L353" t="s">
        <v>85</v>
      </c>
      <c r="M353" t="s">
        <v>85</v>
      </c>
      <c r="N353">
        <v>49.873645782470703</v>
      </c>
      <c r="O353">
        <v>54.151210784912102</v>
      </c>
      <c r="P353" t="s">
        <v>85</v>
      </c>
      <c r="Q353">
        <v>55.5263671875</v>
      </c>
      <c r="R353">
        <v>54.892635345458999</v>
      </c>
      <c r="S353">
        <v>55.375190734863303</v>
      </c>
      <c r="T353">
        <v>54.7380180358887</v>
      </c>
      <c r="U353">
        <v>56.7643432617188</v>
      </c>
      <c r="V353" t="s">
        <v>85</v>
      </c>
      <c r="W353" t="s">
        <v>85</v>
      </c>
      <c r="X353" t="s">
        <v>85</v>
      </c>
    </row>
    <row r="354" spans="1:24" x14ac:dyDescent="0.2">
      <c r="A354" t="s">
        <v>49</v>
      </c>
      <c r="B354" t="s">
        <v>117</v>
      </c>
      <c r="C354" t="s">
        <v>174</v>
      </c>
      <c r="D354" t="s">
        <v>200</v>
      </c>
      <c r="E354" t="s">
        <v>85</v>
      </c>
      <c r="F354" t="s">
        <v>85</v>
      </c>
      <c r="G354">
        <v>29.043839999999999</v>
      </c>
      <c r="H354" t="s">
        <v>85</v>
      </c>
      <c r="I354" t="s">
        <v>85</v>
      </c>
      <c r="J354" t="s">
        <v>85</v>
      </c>
      <c r="K354" t="s">
        <v>85</v>
      </c>
      <c r="L354" t="s">
        <v>85</v>
      </c>
      <c r="M354" t="s">
        <v>85</v>
      </c>
      <c r="N354">
        <v>35.367519378662102</v>
      </c>
      <c r="O354">
        <v>39.613235473632798</v>
      </c>
      <c r="P354" t="s">
        <v>85</v>
      </c>
      <c r="Q354">
        <v>40.081180572509801</v>
      </c>
      <c r="R354">
        <v>40.314620971679702</v>
      </c>
      <c r="S354">
        <v>41.015533447265597</v>
      </c>
      <c r="T354">
        <v>41.975391387939503</v>
      </c>
      <c r="U354">
        <v>43.071887969970703</v>
      </c>
      <c r="V354" t="s">
        <v>85</v>
      </c>
      <c r="W354" t="s">
        <v>85</v>
      </c>
      <c r="X354" t="s">
        <v>85</v>
      </c>
    </row>
    <row r="355" spans="1:24" x14ac:dyDescent="0.2">
      <c r="A355" t="s">
        <v>49</v>
      </c>
      <c r="B355" t="s">
        <v>117</v>
      </c>
      <c r="C355" t="s">
        <v>90</v>
      </c>
      <c r="D355" t="s">
        <v>62</v>
      </c>
      <c r="E355" t="s">
        <v>85</v>
      </c>
      <c r="F355" t="s">
        <v>85</v>
      </c>
      <c r="G355">
        <v>55.296610000000001</v>
      </c>
      <c r="H355" t="s">
        <v>85</v>
      </c>
      <c r="I355" t="s">
        <v>85</v>
      </c>
      <c r="J355" t="s">
        <v>85</v>
      </c>
      <c r="K355" t="s">
        <v>85</v>
      </c>
      <c r="L355" t="s">
        <v>85</v>
      </c>
      <c r="M355" t="s">
        <v>85</v>
      </c>
      <c r="N355">
        <v>64.060478210449205</v>
      </c>
      <c r="O355">
        <v>67.651840209960895</v>
      </c>
      <c r="P355" t="s">
        <v>85</v>
      </c>
      <c r="Q355">
        <v>68.866096496582003</v>
      </c>
      <c r="R355">
        <v>68.627624511718807</v>
      </c>
      <c r="S355">
        <v>68.900611877441406</v>
      </c>
      <c r="T355">
        <v>66.991142272949205</v>
      </c>
      <c r="U355">
        <v>69.858215332031307</v>
      </c>
      <c r="V355" t="s">
        <v>85</v>
      </c>
      <c r="W355" t="s">
        <v>85</v>
      </c>
      <c r="X355" t="s">
        <v>85</v>
      </c>
    </row>
    <row r="356" spans="1:24" x14ac:dyDescent="0.2">
      <c r="A356" t="s">
        <v>49</v>
      </c>
      <c r="B356" t="s">
        <v>117</v>
      </c>
      <c r="C356" t="s">
        <v>210</v>
      </c>
      <c r="D356" t="s">
        <v>88</v>
      </c>
      <c r="E356" t="s">
        <v>85</v>
      </c>
      <c r="F356" t="s">
        <v>85</v>
      </c>
      <c r="G356" t="s">
        <v>85</v>
      </c>
      <c r="H356" t="s">
        <v>85</v>
      </c>
      <c r="I356" t="s">
        <v>85</v>
      </c>
      <c r="J356" t="s">
        <v>85</v>
      </c>
      <c r="K356" t="s">
        <v>85</v>
      </c>
      <c r="L356" t="s">
        <v>85</v>
      </c>
      <c r="M356" t="s">
        <v>85</v>
      </c>
      <c r="N356">
        <v>14600</v>
      </c>
      <c r="O356">
        <v>26611</v>
      </c>
      <c r="P356">
        <v>45153</v>
      </c>
      <c r="Q356">
        <v>168082</v>
      </c>
      <c r="R356">
        <v>391629</v>
      </c>
      <c r="S356">
        <v>789487</v>
      </c>
      <c r="T356">
        <v>1166301</v>
      </c>
      <c r="U356">
        <v>1516809</v>
      </c>
      <c r="V356">
        <v>1628105</v>
      </c>
      <c r="W356">
        <v>2008684</v>
      </c>
      <c r="X356" t="s">
        <v>85</v>
      </c>
    </row>
    <row r="357" spans="1:24" x14ac:dyDescent="0.2">
      <c r="A357" t="s">
        <v>49</v>
      </c>
      <c r="B357" t="s">
        <v>117</v>
      </c>
      <c r="C357" t="s">
        <v>159</v>
      </c>
      <c r="D357" t="s">
        <v>32</v>
      </c>
      <c r="E357" t="s">
        <v>85</v>
      </c>
      <c r="F357" t="s">
        <v>85</v>
      </c>
      <c r="G357" t="s">
        <v>85</v>
      </c>
      <c r="H357" t="s">
        <v>85</v>
      </c>
      <c r="I357" t="s">
        <v>85</v>
      </c>
      <c r="J357" t="s">
        <v>85</v>
      </c>
      <c r="K357" t="s">
        <v>85</v>
      </c>
      <c r="L357" t="s">
        <v>85</v>
      </c>
      <c r="M357" t="s">
        <v>85</v>
      </c>
      <c r="N357">
        <v>9.2421784029724594E-3</v>
      </c>
      <c r="O357">
        <v>1.6538248461083999E-2</v>
      </c>
      <c r="P357">
        <v>2.75443544599299E-2</v>
      </c>
      <c r="Q357">
        <v>0.10064303294829099</v>
      </c>
      <c r="R357">
        <v>0.230242690690105</v>
      </c>
      <c r="S357">
        <v>0.45595735740344201</v>
      </c>
      <c r="T357">
        <v>0.66204526581758805</v>
      </c>
      <c r="U357">
        <v>0.84662204747127001</v>
      </c>
      <c r="V357">
        <v>0.89386285999638304</v>
      </c>
      <c r="W357">
        <v>1.08499554530889</v>
      </c>
      <c r="X357" t="s">
        <v>85</v>
      </c>
    </row>
    <row r="358" spans="1:24" x14ac:dyDescent="0.2">
      <c r="A358" t="s">
        <v>49</v>
      </c>
      <c r="B358" t="s">
        <v>117</v>
      </c>
      <c r="C358" t="s">
        <v>165</v>
      </c>
      <c r="D358" t="s">
        <v>134</v>
      </c>
      <c r="E358">
        <v>1.82712053854557</v>
      </c>
      <c r="F358">
        <v>1.914421417432</v>
      </c>
      <c r="G358">
        <v>1.9403629696493201</v>
      </c>
      <c r="H358">
        <v>2.0443817494385002</v>
      </c>
      <c r="I358">
        <v>2.1229348843019098</v>
      </c>
      <c r="J358">
        <v>2.2143978198776799</v>
      </c>
      <c r="K358">
        <v>2.4419694287168499</v>
      </c>
      <c r="L358">
        <v>2.6554413399913099</v>
      </c>
      <c r="M358">
        <v>2.9018301956088099</v>
      </c>
      <c r="N358">
        <v>3.30935251798561</v>
      </c>
      <c r="O358">
        <v>3.2565713575236499</v>
      </c>
      <c r="P358">
        <v>2.9318947062529999</v>
      </c>
      <c r="Q358">
        <v>2.6446246916084899</v>
      </c>
      <c r="R358">
        <v>3.6122673557695602</v>
      </c>
      <c r="S358">
        <v>3.5108976988911502</v>
      </c>
      <c r="T358">
        <v>3.24791022948633</v>
      </c>
      <c r="U358">
        <v>3.2718862291841302</v>
      </c>
      <c r="V358">
        <v>3.4977321120176899</v>
      </c>
      <c r="W358">
        <v>2.6455661377058299</v>
      </c>
      <c r="X358" t="s">
        <v>85</v>
      </c>
    </row>
    <row r="359" spans="1:24" x14ac:dyDescent="0.2">
      <c r="A359" t="s">
        <v>49</v>
      </c>
      <c r="B359" t="s">
        <v>117</v>
      </c>
      <c r="C359" t="s">
        <v>211</v>
      </c>
      <c r="D359" t="s">
        <v>67</v>
      </c>
      <c r="E359">
        <v>2376786</v>
      </c>
      <c r="F359">
        <v>2557619</v>
      </c>
      <c r="G359">
        <v>2661000</v>
      </c>
      <c r="H359">
        <v>2874000</v>
      </c>
      <c r="I359">
        <v>3053460</v>
      </c>
      <c r="J359">
        <v>3252000</v>
      </c>
      <c r="K359">
        <v>3655474</v>
      </c>
      <c r="L359">
        <v>4047423</v>
      </c>
      <c r="M359">
        <v>4502230</v>
      </c>
      <c r="N359">
        <v>5227831</v>
      </c>
      <c r="O359">
        <v>5240012</v>
      </c>
      <c r="P359">
        <v>4806206</v>
      </c>
      <c r="Q359">
        <v>4416737</v>
      </c>
      <c r="R359">
        <v>6144250</v>
      </c>
      <c r="S359">
        <v>6079095</v>
      </c>
      <c r="T359">
        <v>5721725</v>
      </c>
      <c r="U359">
        <v>5861915</v>
      </c>
      <c r="V359">
        <v>6370860</v>
      </c>
      <c r="W359">
        <v>4897814</v>
      </c>
      <c r="X359" t="s">
        <v>85</v>
      </c>
    </row>
    <row r="360" spans="1:24" x14ac:dyDescent="0.2">
      <c r="A360" t="s">
        <v>49</v>
      </c>
      <c r="B360" t="s">
        <v>117</v>
      </c>
      <c r="C360" t="s">
        <v>99</v>
      </c>
      <c r="D360" t="s">
        <v>182</v>
      </c>
      <c r="E360">
        <v>21.07</v>
      </c>
      <c r="F360" t="s">
        <v>85</v>
      </c>
      <c r="G360">
        <v>20.61</v>
      </c>
      <c r="H360" t="s">
        <v>85</v>
      </c>
      <c r="I360" t="s">
        <v>85</v>
      </c>
      <c r="J360">
        <v>21.07</v>
      </c>
      <c r="K360" t="s">
        <v>85</v>
      </c>
      <c r="L360" t="s">
        <v>85</v>
      </c>
      <c r="M360">
        <v>20.97</v>
      </c>
      <c r="N360">
        <v>20.54</v>
      </c>
      <c r="O360" t="s">
        <v>85</v>
      </c>
      <c r="P360">
        <v>20.96</v>
      </c>
      <c r="Q360" t="s">
        <v>85</v>
      </c>
      <c r="R360" t="s">
        <v>85</v>
      </c>
      <c r="S360">
        <v>21.25</v>
      </c>
      <c r="T360" t="s">
        <v>85</v>
      </c>
      <c r="U360" t="s">
        <v>85</v>
      </c>
      <c r="V360" t="s">
        <v>85</v>
      </c>
      <c r="W360" t="s">
        <v>85</v>
      </c>
      <c r="X360" t="s">
        <v>85</v>
      </c>
    </row>
    <row r="361" spans="1:24" x14ac:dyDescent="0.2">
      <c r="A361" t="s">
        <v>49</v>
      </c>
      <c r="B361" t="s">
        <v>117</v>
      </c>
      <c r="C361" t="s">
        <v>166</v>
      </c>
      <c r="D361" t="s">
        <v>72</v>
      </c>
      <c r="E361">
        <v>25.19</v>
      </c>
      <c r="F361" t="s">
        <v>85</v>
      </c>
      <c r="G361">
        <v>28.48</v>
      </c>
      <c r="H361" t="s">
        <v>85</v>
      </c>
      <c r="I361" t="s">
        <v>85</v>
      </c>
      <c r="J361">
        <v>26.37</v>
      </c>
      <c r="K361" t="s">
        <v>85</v>
      </c>
      <c r="L361" t="s">
        <v>85</v>
      </c>
      <c r="M361">
        <v>27.32</v>
      </c>
      <c r="N361">
        <v>28.38</v>
      </c>
      <c r="O361" t="s">
        <v>85</v>
      </c>
      <c r="P361">
        <v>26.87</v>
      </c>
      <c r="Q361" t="s">
        <v>85</v>
      </c>
      <c r="R361" t="s">
        <v>85</v>
      </c>
      <c r="S361">
        <v>25.62</v>
      </c>
      <c r="T361" t="s">
        <v>85</v>
      </c>
      <c r="U361" t="s">
        <v>85</v>
      </c>
      <c r="V361" t="s">
        <v>85</v>
      </c>
      <c r="W361" t="s">
        <v>85</v>
      </c>
      <c r="X361" t="s">
        <v>85</v>
      </c>
    </row>
    <row r="362" spans="1:24" x14ac:dyDescent="0.2">
      <c r="A362" t="s">
        <v>49</v>
      </c>
      <c r="B362" t="s">
        <v>117</v>
      </c>
      <c r="C362" t="s">
        <v>201</v>
      </c>
      <c r="D362" t="s">
        <v>33</v>
      </c>
      <c r="E362">
        <v>39</v>
      </c>
      <c r="F362" t="s">
        <v>85</v>
      </c>
      <c r="G362">
        <v>42.44</v>
      </c>
      <c r="H362" t="s">
        <v>85</v>
      </c>
      <c r="I362" t="s">
        <v>85</v>
      </c>
      <c r="J362">
        <v>40.270000000000003</v>
      </c>
      <c r="K362" t="s">
        <v>85</v>
      </c>
      <c r="L362" t="s">
        <v>85</v>
      </c>
      <c r="M362">
        <v>41.77</v>
      </c>
      <c r="N362">
        <v>42.28</v>
      </c>
      <c r="O362" t="s">
        <v>85</v>
      </c>
      <c r="P362">
        <v>41.15</v>
      </c>
      <c r="Q362" t="s">
        <v>85</v>
      </c>
      <c r="R362" t="s">
        <v>85</v>
      </c>
      <c r="S362">
        <v>39.520000000000003</v>
      </c>
      <c r="T362" t="s">
        <v>85</v>
      </c>
      <c r="U362" t="s">
        <v>85</v>
      </c>
      <c r="V362" t="s">
        <v>85</v>
      </c>
      <c r="W362" t="s">
        <v>85</v>
      </c>
      <c r="X362" t="s">
        <v>85</v>
      </c>
    </row>
    <row r="363" spans="1:24" x14ac:dyDescent="0.2">
      <c r="A363" t="s">
        <v>49</v>
      </c>
      <c r="B363" t="s">
        <v>117</v>
      </c>
      <c r="C363" t="s">
        <v>98</v>
      </c>
      <c r="D363" t="s">
        <v>82</v>
      </c>
      <c r="E363">
        <v>4.37</v>
      </c>
      <c r="F363" t="s">
        <v>85</v>
      </c>
      <c r="G363">
        <v>3.72</v>
      </c>
      <c r="H363" t="s">
        <v>85</v>
      </c>
      <c r="I363" t="s">
        <v>85</v>
      </c>
      <c r="J363">
        <v>4.0599999999999996</v>
      </c>
      <c r="K363" t="s">
        <v>85</v>
      </c>
      <c r="L363" t="s">
        <v>85</v>
      </c>
      <c r="M363">
        <v>3.79</v>
      </c>
      <c r="N363">
        <v>3.95</v>
      </c>
      <c r="O363" t="s">
        <v>85</v>
      </c>
      <c r="P363">
        <v>4.0199999999999996</v>
      </c>
      <c r="Q363" t="s">
        <v>85</v>
      </c>
      <c r="R363" t="s">
        <v>85</v>
      </c>
      <c r="S363">
        <v>4.21</v>
      </c>
      <c r="T363" t="s">
        <v>85</v>
      </c>
      <c r="U363" t="s">
        <v>85</v>
      </c>
      <c r="V363" t="s">
        <v>85</v>
      </c>
      <c r="W363" t="s">
        <v>85</v>
      </c>
      <c r="X363" t="s">
        <v>85</v>
      </c>
    </row>
    <row r="364" spans="1:24" x14ac:dyDescent="0.2">
      <c r="A364" t="s">
        <v>49</v>
      </c>
      <c r="B364" t="s">
        <v>117</v>
      </c>
      <c r="C364" t="s">
        <v>196</v>
      </c>
      <c r="D364" t="s">
        <v>125</v>
      </c>
      <c r="E364">
        <v>13.44</v>
      </c>
      <c r="F364" t="s">
        <v>85</v>
      </c>
      <c r="G364">
        <v>12.43</v>
      </c>
      <c r="H364" t="s">
        <v>85</v>
      </c>
      <c r="I364" t="s">
        <v>85</v>
      </c>
      <c r="J364">
        <v>13.02</v>
      </c>
      <c r="K364" t="s">
        <v>85</v>
      </c>
      <c r="L364" t="s">
        <v>85</v>
      </c>
      <c r="M364">
        <v>12.55</v>
      </c>
      <c r="N364">
        <v>12.48</v>
      </c>
      <c r="O364" t="s">
        <v>85</v>
      </c>
      <c r="P364">
        <v>12.71</v>
      </c>
      <c r="Q364" t="s">
        <v>85</v>
      </c>
      <c r="R364" t="s">
        <v>85</v>
      </c>
      <c r="S364">
        <v>13.18</v>
      </c>
      <c r="T364" t="s">
        <v>85</v>
      </c>
      <c r="U364" t="s">
        <v>85</v>
      </c>
      <c r="V364" t="s">
        <v>85</v>
      </c>
      <c r="W364" t="s">
        <v>85</v>
      </c>
      <c r="X364" t="s">
        <v>85</v>
      </c>
    </row>
    <row r="365" spans="1:24" x14ac:dyDescent="0.2">
      <c r="A365" t="s">
        <v>49</v>
      </c>
      <c r="B365" t="s">
        <v>117</v>
      </c>
      <c r="C365" t="s">
        <v>186</v>
      </c>
      <c r="D365" t="s">
        <v>97</v>
      </c>
      <c r="E365">
        <v>16.54</v>
      </c>
      <c r="F365" t="s">
        <v>85</v>
      </c>
      <c r="G365">
        <v>15.8</v>
      </c>
      <c r="H365" t="s">
        <v>85</v>
      </c>
      <c r="I365" t="s">
        <v>85</v>
      </c>
      <c r="J365">
        <v>16.27</v>
      </c>
      <c r="K365" t="s">
        <v>85</v>
      </c>
      <c r="L365" t="s">
        <v>85</v>
      </c>
      <c r="M365">
        <v>15.87</v>
      </c>
      <c r="N365">
        <v>15.68</v>
      </c>
      <c r="O365" t="s">
        <v>85</v>
      </c>
      <c r="P365">
        <v>15.98</v>
      </c>
      <c r="Q365" t="s">
        <v>85</v>
      </c>
      <c r="R365" t="s">
        <v>85</v>
      </c>
      <c r="S365">
        <v>16.47</v>
      </c>
      <c r="T365" t="s">
        <v>85</v>
      </c>
      <c r="U365" t="s">
        <v>85</v>
      </c>
      <c r="V365" t="s">
        <v>85</v>
      </c>
      <c r="W365" t="s">
        <v>85</v>
      </c>
      <c r="X365" t="s">
        <v>85</v>
      </c>
    </row>
    <row r="366" spans="1:24" x14ac:dyDescent="0.2">
      <c r="A366" t="s">
        <v>49</v>
      </c>
      <c r="B366" t="s">
        <v>117</v>
      </c>
      <c r="C366" t="s">
        <v>81</v>
      </c>
      <c r="D366" t="s">
        <v>27</v>
      </c>
      <c r="E366">
        <v>18000000</v>
      </c>
      <c r="F366">
        <v>31000000</v>
      </c>
      <c r="G366">
        <v>6000000</v>
      </c>
      <c r="H366" t="s">
        <v>85</v>
      </c>
      <c r="I366">
        <v>76700000</v>
      </c>
      <c r="J366">
        <v>60000000</v>
      </c>
      <c r="K366">
        <v>170000000</v>
      </c>
      <c r="L366">
        <v>240000000</v>
      </c>
      <c r="M366">
        <v>1683500000</v>
      </c>
      <c r="N366">
        <v>4364700000</v>
      </c>
      <c r="O366">
        <v>2473000000</v>
      </c>
      <c r="P366">
        <v>2740500000</v>
      </c>
      <c r="Q366">
        <v>2255500000</v>
      </c>
      <c r="R366">
        <v>1281000000</v>
      </c>
      <c r="S366">
        <v>388300000</v>
      </c>
      <c r="T366">
        <v>385600000</v>
      </c>
      <c r="U366">
        <v>314000000</v>
      </c>
      <c r="V366" t="s">
        <v>85</v>
      </c>
      <c r="W366" t="s">
        <v>85</v>
      </c>
      <c r="X366" t="s">
        <v>85</v>
      </c>
    </row>
    <row r="367" spans="1:24" x14ac:dyDescent="0.2">
      <c r="A367" t="s">
        <v>49</v>
      </c>
      <c r="B367" t="s">
        <v>117</v>
      </c>
      <c r="C367" t="s">
        <v>191</v>
      </c>
      <c r="D367" t="s">
        <v>52</v>
      </c>
      <c r="E367">
        <v>68038</v>
      </c>
      <c r="F367">
        <v>135027</v>
      </c>
      <c r="G367">
        <v>196096</v>
      </c>
      <c r="H367">
        <v>265614</v>
      </c>
      <c r="I367">
        <v>306493</v>
      </c>
      <c r="J367">
        <v>742606</v>
      </c>
      <c r="K367">
        <v>1698536</v>
      </c>
      <c r="L367">
        <v>2404400</v>
      </c>
      <c r="M367">
        <v>5022908</v>
      </c>
      <c r="N367">
        <v>12771203</v>
      </c>
      <c r="O367">
        <v>34506557</v>
      </c>
      <c r="P367">
        <v>62856712</v>
      </c>
      <c r="Q367">
        <v>88019742</v>
      </c>
      <c r="R367">
        <v>94342030</v>
      </c>
      <c r="S367">
        <v>99185844</v>
      </c>
      <c r="T367">
        <v>108894518</v>
      </c>
      <c r="U367">
        <v>120151237</v>
      </c>
      <c r="V367">
        <v>127737286</v>
      </c>
      <c r="W367">
        <v>135762031</v>
      </c>
      <c r="X367" t="s">
        <v>85</v>
      </c>
    </row>
    <row r="368" spans="1:24" x14ac:dyDescent="0.2">
      <c r="A368" t="s">
        <v>49</v>
      </c>
      <c r="B368" t="s">
        <v>117</v>
      </c>
      <c r="C368" t="s">
        <v>123</v>
      </c>
      <c r="D368" t="s">
        <v>38</v>
      </c>
      <c r="E368">
        <v>60.54</v>
      </c>
      <c r="F368" t="s">
        <v>85</v>
      </c>
      <c r="G368">
        <v>63.82</v>
      </c>
      <c r="H368" t="s">
        <v>85</v>
      </c>
      <c r="I368" t="s">
        <v>85</v>
      </c>
      <c r="J368">
        <v>69.92</v>
      </c>
      <c r="K368" t="s">
        <v>85</v>
      </c>
      <c r="L368" t="s">
        <v>85</v>
      </c>
      <c r="M368">
        <v>58.11</v>
      </c>
      <c r="N368">
        <v>57.06</v>
      </c>
      <c r="O368" t="s">
        <v>85</v>
      </c>
      <c r="P368">
        <v>53.24</v>
      </c>
      <c r="Q368" t="s">
        <v>85</v>
      </c>
      <c r="R368" t="s">
        <v>85</v>
      </c>
      <c r="S368">
        <v>44.97</v>
      </c>
      <c r="T368" t="s">
        <v>85</v>
      </c>
      <c r="U368" t="s">
        <v>85</v>
      </c>
      <c r="V368" t="s">
        <v>85</v>
      </c>
      <c r="W368" t="s">
        <v>85</v>
      </c>
      <c r="X368" t="s">
        <v>85</v>
      </c>
    </row>
    <row r="369" spans="1:24" x14ac:dyDescent="0.2">
      <c r="A369" t="s">
        <v>49</v>
      </c>
      <c r="B369" t="s">
        <v>117</v>
      </c>
      <c r="C369" t="s">
        <v>154</v>
      </c>
      <c r="D369" t="s">
        <v>176</v>
      </c>
      <c r="E369" t="s">
        <v>85</v>
      </c>
      <c r="F369" t="s">
        <v>85</v>
      </c>
      <c r="G369" t="s">
        <v>85</v>
      </c>
      <c r="H369" t="s">
        <v>85</v>
      </c>
      <c r="I369" t="s">
        <v>85</v>
      </c>
      <c r="J369" t="s">
        <v>85</v>
      </c>
      <c r="K369" t="s">
        <v>85</v>
      </c>
      <c r="L369" t="s">
        <v>85</v>
      </c>
      <c r="M369" t="s">
        <v>85</v>
      </c>
      <c r="N369" t="s">
        <v>85</v>
      </c>
      <c r="O369" t="s">
        <v>85</v>
      </c>
      <c r="P369" t="s">
        <v>85</v>
      </c>
      <c r="Q369" t="s">
        <v>85</v>
      </c>
      <c r="R369" t="s">
        <v>85</v>
      </c>
      <c r="S369" t="s">
        <v>85</v>
      </c>
      <c r="T369" t="s">
        <v>85</v>
      </c>
      <c r="U369" t="s">
        <v>85</v>
      </c>
      <c r="V369" t="s">
        <v>85</v>
      </c>
      <c r="W369" t="s">
        <v>85</v>
      </c>
      <c r="X369" t="s">
        <v>85</v>
      </c>
    </row>
    <row r="370" spans="1:24" x14ac:dyDescent="0.2">
      <c r="A370" t="s">
        <v>49</v>
      </c>
      <c r="B370" t="s">
        <v>117</v>
      </c>
      <c r="C370" t="s">
        <v>83</v>
      </c>
      <c r="D370" t="s">
        <v>0</v>
      </c>
      <c r="E370" t="s">
        <v>85</v>
      </c>
      <c r="F370" t="s">
        <v>85</v>
      </c>
      <c r="G370" t="s">
        <v>85</v>
      </c>
      <c r="H370" t="s">
        <v>85</v>
      </c>
      <c r="I370" t="s">
        <v>85</v>
      </c>
      <c r="J370" t="s">
        <v>85</v>
      </c>
      <c r="K370" t="s">
        <v>85</v>
      </c>
      <c r="L370" t="s">
        <v>85</v>
      </c>
      <c r="M370" t="s">
        <v>85</v>
      </c>
      <c r="N370" t="s">
        <v>85</v>
      </c>
      <c r="O370" t="s">
        <v>85</v>
      </c>
      <c r="P370" t="s">
        <v>85</v>
      </c>
      <c r="Q370" t="s">
        <v>85</v>
      </c>
      <c r="R370" t="s">
        <v>85</v>
      </c>
      <c r="S370" t="s">
        <v>85</v>
      </c>
      <c r="T370" t="s">
        <v>85</v>
      </c>
      <c r="U370" t="s">
        <v>85</v>
      </c>
      <c r="V370" t="s">
        <v>85</v>
      </c>
      <c r="W370" t="s">
        <v>85</v>
      </c>
      <c r="X370" t="s">
        <v>85</v>
      </c>
    </row>
    <row r="371" spans="1:24" x14ac:dyDescent="0.2">
      <c r="A371" t="s">
        <v>49</v>
      </c>
      <c r="B371" t="s">
        <v>117</v>
      </c>
      <c r="C371" t="s">
        <v>171</v>
      </c>
      <c r="D371" t="s">
        <v>93</v>
      </c>
      <c r="E371">
        <v>67.908000000000001</v>
      </c>
      <c r="F371">
        <v>67.652000000000001</v>
      </c>
      <c r="G371">
        <v>67.39500000000001</v>
      </c>
      <c r="H371">
        <v>67.126000000000005</v>
      </c>
      <c r="I371">
        <v>66.844999999999999</v>
      </c>
      <c r="J371">
        <v>66.554000000000002</v>
      </c>
      <c r="K371">
        <v>66.25</v>
      </c>
      <c r="L371">
        <v>65.935000000000002</v>
      </c>
      <c r="M371">
        <v>65.608000000000004</v>
      </c>
      <c r="N371">
        <v>65.27000000000001</v>
      </c>
      <c r="O371">
        <v>64.92</v>
      </c>
      <c r="P371">
        <v>64.557999999999993</v>
      </c>
      <c r="Q371">
        <v>64.183999999999997</v>
      </c>
      <c r="R371">
        <v>63.798999999999999</v>
      </c>
      <c r="S371">
        <v>63.402000000000001</v>
      </c>
      <c r="T371">
        <v>62.993000000000002</v>
      </c>
      <c r="U371">
        <v>62.572000000000003</v>
      </c>
      <c r="V371">
        <v>62.14</v>
      </c>
      <c r="W371">
        <v>61.697000000000003</v>
      </c>
      <c r="X371" t="s">
        <v>85</v>
      </c>
    </row>
    <row r="372" spans="1:24" x14ac:dyDescent="0.2">
      <c r="A372" t="s">
        <v>49</v>
      </c>
      <c r="B372" t="s">
        <v>117</v>
      </c>
      <c r="C372" t="s">
        <v>128</v>
      </c>
      <c r="D372" t="s">
        <v>29</v>
      </c>
      <c r="E372">
        <v>85358761</v>
      </c>
      <c r="F372">
        <v>87166688</v>
      </c>
      <c r="G372">
        <v>88970620</v>
      </c>
      <c r="H372">
        <v>90726248</v>
      </c>
      <c r="I372">
        <v>92413538</v>
      </c>
      <c r="J372">
        <v>94028874</v>
      </c>
      <c r="K372">
        <v>95579926</v>
      </c>
      <c r="L372">
        <v>97090296</v>
      </c>
      <c r="M372">
        <v>98587822</v>
      </c>
      <c r="N372">
        <v>100095711</v>
      </c>
      <c r="O372">
        <v>101615503</v>
      </c>
      <c r="P372">
        <v>103142814</v>
      </c>
      <c r="Q372">
        <v>104682169</v>
      </c>
      <c r="R372">
        <v>106238722</v>
      </c>
      <c r="S372">
        <v>107811245</v>
      </c>
      <c r="T372">
        <v>109399721</v>
      </c>
      <c r="U372">
        <v>110997880</v>
      </c>
      <c r="V372">
        <v>112593110</v>
      </c>
      <c r="W372">
        <v>114166773</v>
      </c>
      <c r="X372" t="s">
        <v>85</v>
      </c>
    </row>
    <row r="373" spans="1:24" x14ac:dyDescent="0.2">
      <c r="A373" t="s">
        <v>49</v>
      </c>
      <c r="B373" t="s">
        <v>117</v>
      </c>
      <c r="C373" t="s">
        <v>110</v>
      </c>
      <c r="D373" t="s">
        <v>109</v>
      </c>
      <c r="E373">
        <v>2.119173434750973</v>
      </c>
      <c r="F373">
        <v>2.0959147685871313</v>
      </c>
      <c r="G373">
        <v>2.04839632947983</v>
      </c>
      <c r="H373">
        <v>1.9540505986620549</v>
      </c>
      <c r="I373">
        <v>1.8426774206726373</v>
      </c>
      <c r="J373">
        <v>1.7328422248801507</v>
      </c>
      <c r="K373">
        <v>1.6360913613505632</v>
      </c>
      <c r="L373">
        <v>1.5678613165926523</v>
      </c>
      <c r="M373">
        <v>1.530631275782937</v>
      </c>
      <c r="N373">
        <v>1.5179093397441952</v>
      </c>
      <c r="O373">
        <v>1.5069273836242636</v>
      </c>
      <c r="P373">
        <v>1.4918459468271843</v>
      </c>
      <c r="Q373">
        <v>1.481422618281484</v>
      </c>
      <c r="R373">
        <v>1.4759858550608702</v>
      </c>
      <c r="S373">
        <v>1.4693310289916302</v>
      </c>
      <c r="T373">
        <v>1.4626373132189241</v>
      </c>
      <c r="U373">
        <v>1.4502762320439067</v>
      </c>
      <c r="V373">
        <v>1.4269421749271392</v>
      </c>
      <c r="W373">
        <v>1.3879776640481567</v>
      </c>
      <c r="X373" t="s">
        <v>85</v>
      </c>
    </row>
    <row r="374" spans="1:24" x14ac:dyDescent="0.2">
      <c r="A374" t="s">
        <v>49</v>
      </c>
      <c r="B374" t="s">
        <v>117</v>
      </c>
      <c r="C374" t="s">
        <v>136</v>
      </c>
      <c r="D374" t="s">
        <v>115</v>
      </c>
      <c r="E374" t="s">
        <v>85</v>
      </c>
      <c r="F374" t="s">
        <v>85</v>
      </c>
      <c r="G374">
        <v>34.700000000000003</v>
      </c>
      <c r="H374" t="s">
        <v>85</v>
      </c>
      <c r="I374" t="s">
        <v>85</v>
      </c>
      <c r="J374">
        <v>39.299999999999997</v>
      </c>
      <c r="K374" t="s">
        <v>85</v>
      </c>
      <c r="L374" t="s">
        <v>85</v>
      </c>
      <c r="M374">
        <v>28.1</v>
      </c>
      <c r="N374">
        <v>27</v>
      </c>
      <c r="O374" t="s">
        <v>85</v>
      </c>
      <c r="P374" t="s">
        <v>85</v>
      </c>
      <c r="Q374" t="s">
        <v>85</v>
      </c>
      <c r="R374" t="s">
        <v>85</v>
      </c>
      <c r="S374" t="s">
        <v>85</v>
      </c>
      <c r="T374" t="s">
        <v>85</v>
      </c>
      <c r="U374" t="s">
        <v>85</v>
      </c>
      <c r="V374" t="s">
        <v>85</v>
      </c>
      <c r="W374" t="s">
        <v>85</v>
      </c>
      <c r="X374" t="s">
        <v>85</v>
      </c>
    </row>
    <row r="375" spans="1:24" x14ac:dyDescent="0.2">
      <c r="A375" t="s">
        <v>49</v>
      </c>
      <c r="B375" t="s">
        <v>117</v>
      </c>
      <c r="C375" t="s">
        <v>35</v>
      </c>
      <c r="D375" t="s">
        <v>175</v>
      </c>
      <c r="E375" t="s">
        <v>85</v>
      </c>
      <c r="F375" t="s">
        <v>85</v>
      </c>
      <c r="G375" t="s">
        <v>85</v>
      </c>
      <c r="H375" t="s">
        <v>85</v>
      </c>
      <c r="I375" t="s">
        <v>85</v>
      </c>
      <c r="J375" t="s">
        <v>85</v>
      </c>
      <c r="K375" t="s">
        <v>85</v>
      </c>
      <c r="L375" t="s">
        <v>85</v>
      </c>
      <c r="M375" t="s">
        <v>85</v>
      </c>
      <c r="N375" t="s">
        <v>85</v>
      </c>
      <c r="O375" t="s">
        <v>85</v>
      </c>
      <c r="P375" t="s">
        <v>85</v>
      </c>
      <c r="Q375" t="s">
        <v>85</v>
      </c>
      <c r="R375" t="s">
        <v>85</v>
      </c>
      <c r="S375" t="s">
        <v>85</v>
      </c>
      <c r="T375" t="s">
        <v>85</v>
      </c>
      <c r="U375" t="s">
        <v>85</v>
      </c>
      <c r="V375">
        <v>178.3</v>
      </c>
      <c r="W375">
        <v>178.3</v>
      </c>
      <c r="X375">
        <v>178.3</v>
      </c>
    </row>
    <row r="376" spans="1:24" x14ac:dyDescent="0.2">
      <c r="A376" t="s">
        <v>49</v>
      </c>
      <c r="B376" t="s">
        <v>117</v>
      </c>
      <c r="C376" t="s">
        <v>116</v>
      </c>
      <c r="D376" t="s">
        <v>63</v>
      </c>
      <c r="E376" t="s">
        <v>85</v>
      </c>
      <c r="F376" t="s">
        <v>85</v>
      </c>
      <c r="G376" t="s">
        <v>85</v>
      </c>
      <c r="H376" t="s">
        <v>85</v>
      </c>
      <c r="I376" t="s">
        <v>85</v>
      </c>
      <c r="J376">
        <v>6</v>
      </c>
      <c r="K376" t="s">
        <v>85</v>
      </c>
      <c r="L376">
        <v>25</v>
      </c>
      <c r="M376">
        <v>37</v>
      </c>
      <c r="N376">
        <v>46</v>
      </c>
      <c r="O376">
        <v>69</v>
      </c>
      <c r="P376">
        <v>67</v>
      </c>
      <c r="Q376">
        <v>89</v>
      </c>
      <c r="R376">
        <v>105</v>
      </c>
      <c r="S376">
        <v>169</v>
      </c>
      <c r="T376">
        <v>197</v>
      </c>
      <c r="U376">
        <v>228</v>
      </c>
      <c r="V376">
        <v>233</v>
      </c>
      <c r="W376">
        <v>342</v>
      </c>
      <c r="X376" t="s">
        <v>85</v>
      </c>
    </row>
    <row r="377" spans="1:24" x14ac:dyDescent="0.2">
      <c r="A377" t="s">
        <v>49</v>
      </c>
      <c r="B377" t="s">
        <v>117</v>
      </c>
      <c r="C377" t="s">
        <v>102</v>
      </c>
      <c r="D377" t="s">
        <v>173</v>
      </c>
      <c r="E377" t="s">
        <v>85</v>
      </c>
      <c r="F377" t="s">
        <v>85</v>
      </c>
      <c r="G377" t="s">
        <v>85</v>
      </c>
      <c r="H377" t="s">
        <v>85</v>
      </c>
      <c r="I377" t="s">
        <v>85</v>
      </c>
      <c r="J377">
        <v>4.246823183382277E-2</v>
      </c>
      <c r="K377" t="s">
        <v>85</v>
      </c>
      <c r="L377">
        <v>0.1697775228549408</v>
      </c>
      <c r="M377">
        <v>0.24622675957951362</v>
      </c>
      <c r="N377">
        <v>0.2999549096042517</v>
      </c>
      <c r="O377">
        <v>0.44082643354248591</v>
      </c>
      <c r="P377">
        <v>0.41935893013450182</v>
      </c>
      <c r="Q377">
        <v>0.54568758582508436</v>
      </c>
      <c r="R377">
        <v>0.63055116603533379</v>
      </c>
      <c r="S377">
        <v>0.99386089186677051</v>
      </c>
      <c r="T377">
        <v>1.1343375326009759</v>
      </c>
      <c r="U377">
        <v>1.2852872514409479</v>
      </c>
      <c r="V377">
        <v>1.2859241538975041</v>
      </c>
      <c r="W377">
        <v>1.8482062180509589</v>
      </c>
      <c r="X377" t="s">
        <v>85</v>
      </c>
    </row>
    <row r="378" spans="1:24" x14ac:dyDescent="0.2">
      <c r="A378" t="s">
        <v>89</v>
      </c>
      <c r="B378" t="s">
        <v>189</v>
      </c>
      <c r="C378" t="s">
        <v>156</v>
      </c>
      <c r="D378" t="s">
        <v>155</v>
      </c>
      <c r="E378">
        <v>71437381</v>
      </c>
      <c r="F378">
        <v>73042605</v>
      </c>
      <c r="G378">
        <v>74656228</v>
      </c>
      <c r="H378">
        <v>76285225</v>
      </c>
      <c r="I378">
        <v>77932247</v>
      </c>
      <c r="J378">
        <v>79604541</v>
      </c>
      <c r="K378">
        <v>81294378</v>
      </c>
      <c r="L378">
        <v>82971734</v>
      </c>
      <c r="M378">
        <v>84596249</v>
      </c>
      <c r="N378">
        <v>86141373</v>
      </c>
      <c r="O378">
        <v>87592899</v>
      </c>
      <c r="P378">
        <v>88965508</v>
      </c>
      <c r="Q378">
        <v>90297115</v>
      </c>
      <c r="R378">
        <v>91641881</v>
      </c>
      <c r="S378">
        <v>93038902</v>
      </c>
      <c r="T378">
        <v>94501233</v>
      </c>
      <c r="U378">
        <v>96017322</v>
      </c>
      <c r="V378">
        <v>97571676</v>
      </c>
      <c r="W378">
        <v>99138690</v>
      </c>
      <c r="X378" t="s">
        <v>85</v>
      </c>
    </row>
    <row r="379" spans="1:24" x14ac:dyDescent="0.2">
      <c r="A379" t="s">
        <v>89</v>
      </c>
      <c r="B379" t="s">
        <v>189</v>
      </c>
      <c r="C379" t="s">
        <v>132</v>
      </c>
      <c r="D379" t="s">
        <v>114</v>
      </c>
      <c r="E379">
        <v>2.26757492760545</v>
      </c>
      <c r="F379">
        <v>2.2221625277680199</v>
      </c>
      <c r="G379">
        <v>2.1851048802525201</v>
      </c>
      <c r="H379">
        <v>2.15853261845634</v>
      </c>
      <c r="I379">
        <v>2.1360544981742602</v>
      </c>
      <c r="J379">
        <v>2.1231317953493098</v>
      </c>
      <c r="K379">
        <v>2.1005723909320899</v>
      </c>
      <c r="L379">
        <v>2.04231327067831</v>
      </c>
      <c r="M379">
        <v>1.9389931989776601</v>
      </c>
      <c r="N379">
        <v>1.80998910999813</v>
      </c>
      <c r="O379">
        <v>1.67101143451053</v>
      </c>
      <c r="P379">
        <v>1.5548811040377299</v>
      </c>
      <c r="Q379">
        <v>1.4856766800649699</v>
      </c>
      <c r="R379">
        <v>1.4782872491967101</v>
      </c>
      <c r="S379">
        <v>1.5129323419188301</v>
      </c>
      <c r="T379">
        <v>1.5595175268605399</v>
      </c>
      <c r="U379">
        <v>1.5915730657323299</v>
      </c>
      <c r="V379">
        <v>1.6058633692469599</v>
      </c>
      <c r="W379">
        <v>1.5932532484428199</v>
      </c>
      <c r="X379" t="s">
        <v>85</v>
      </c>
    </row>
    <row r="380" spans="1:24" x14ac:dyDescent="0.2">
      <c r="A380" t="s">
        <v>89</v>
      </c>
      <c r="B380" t="s">
        <v>189</v>
      </c>
      <c r="C380" t="s">
        <v>146</v>
      </c>
      <c r="D380" t="s">
        <v>10</v>
      </c>
      <c r="E380">
        <v>239.58607841164437</v>
      </c>
      <c r="F380">
        <v>244.96966495623303</v>
      </c>
      <c r="G380">
        <v>250.3814199953047</v>
      </c>
      <c r="H380">
        <v>255.84473622430158</v>
      </c>
      <c r="I380">
        <v>261.36850454438741</v>
      </c>
      <c r="J380">
        <v>266.9770298822819</v>
      </c>
      <c r="K380">
        <v>272.64439078378109</v>
      </c>
      <c r="L380">
        <v>278.2698930140524</v>
      </c>
      <c r="M380">
        <v>283.71817754971994</v>
      </c>
      <c r="N380">
        <v>288.90020122748768</v>
      </c>
      <c r="O380">
        <v>293.76831673206561</v>
      </c>
      <c r="P380">
        <v>298.3717610758963</v>
      </c>
      <c r="Q380">
        <v>302.83769326223296</v>
      </c>
      <c r="R380">
        <v>307.34775799040818</v>
      </c>
      <c r="S380">
        <v>312.0330750913908</v>
      </c>
      <c r="T380">
        <v>316.93742831270754</v>
      </c>
      <c r="U380">
        <v>322.02207465539794</v>
      </c>
      <c r="V380">
        <v>327.23505382835293</v>
      </c>
      <c r="W380">
        <v>332.49049200120737</v>
      </c>
      <c r="X380" t="s">
        <v>85</v>
      </c>
    </row>
    <row r="381" spans="1:24" x14ac:dyDescent="0.2">
      <c r="A381" t="s">
        <v>89</v>
      </c>
      <c r="B381" t="s">
        <v>189</v>
      </c>
      <c r="C381" t="s">
        <v>92</v>
      </c>
      <c r="D381" t="s">
        <v>65</v>
      </c>
      <c r="E381" t="s">
        <v>85</v>
      </c>
      <c r="F381" t="s">
        <v>85</v>
      </c>
      <c r="G381" t="s">
        <v>85</v>
      </c>
      <c r="H381" t="s">
        <v>85</v>
      </c>
      <c r="I381" t="s">
        <v>85</v>
      </c>
      <c r="J381" t="s">
        <v>85</v>
      </c>
      <c r="K381" t="s">
        <v>85</v>
      </c>
      <c r="L381">
        <v>24.9</v>
      </c>
      <c r="M381" t="s">
        <v>85</v>
      </c>
      <c r="N381" t="s">
        <v>85</v>
      </c>
      <c r="O381">
        <v>26.561419999999998</v>
      </c>
      <c r="P381" t="s">
        <v>85</v>
      </c>
      <c r="Q381" t="s">
        <v>85</v>
      </c>
      <c r="R381">
        <v>26.271059999999999</v>
      </c>
      <c r="S381" t="s">
        <v>85</v>
      </c>
      <c r="T381" t="s">
        <v>85</v>
      </c>
      <c r="U381">
        <v>25.23319</v>
      </c>
      <c r="V381" t="s">
        <v>85</v>
      </c>
      <c r="W381" t="s">
        <v>85</v>
      </c>
      <c r="X381" t="s">
        <v>85</v>
      </c>
    </row>
    <row r="382" spans="1:24" x14ac:dyDescent="0.2">
      <c r="A382" t="s">
        <v>89</v>
      </c>
      <c r="B382" t="s">
        <v>189</v>
      </c>
      <c r="C382" t="s">
        <v>121</v>
      </c>
      <c r="D382" t="s">
        <v>150</v>
      </c>
      <c r="E382" t="s">
        <v>85</v>
      </c>
      <c r="F382">
        <v>17.649999999999999</v>
      </c>
      <c r="G382" t="s">
        <v>85</v>
      </c>
      <c r="H382" t="s">
        <v>85</v>
      </c>
      <c r="I382">
        <v>18.41</v>
      </c>
      <c r="J382" t="s">
        <v>85</v>
      </c>
      <c r="K382" t="s">
        <v>85</v>
      </c>
      <c r="L382">
        <v>16.84</v>
      </c>
      <c r="M382" t="s">
        <v>85</v>
      </c>
      <c r="N382" t="s">
        <v>85</v>
      </c>
      <c r="O382">
        <v>16.45</v>
      </c>
      <c r="P382" t="s">
        <v>85</v>
      </c>
      <c r="Q382" t="s">
        <v>85</v>
      </c>
      <c r="R382">
        <v>11.98</v>
      </c>
      <c r="S382" t="s">
        <v>85</v>
      </c>
      <c r="T382" t="s">
        <v>85</v>
      </c>
      <c r="U382">
        <v>13.11</v>
      </c>
      <c r="V382" t="s">
        <v>85</v>
      </c>
      <c r="W382" t="s">
        <v>85</v>
      </c>
      <c r="X382" t="s">
        <v>85</v>
      </c>
    </row>
    <row r="383" spans="1:24" x14ac:dyDescent="0.2">
      <c r="A383" t="s">
        <v>89</v>
      </c>
      <c r="B383" t="s">
        <v>189</v>
      </c>
      <c r="C383" t="s">
        <v>138</v>
      </c>
      <c r="D383" t="s">
        <v>158</v>
      </c>
      <c r="E383" t="s">
        <v>85</v>
      </c>
      <c r="F383">
        <v>5.44</v>
      </c>
      <c r="G383" t="s">
        <v>85</v>
      </c>
      <c r="H383" t="s">
        <v>85</v>
      </c>
      <c r="I383">
        <v>5.38</v>
      </c>
      <c r="J383" t="s">
        <v>85</v>
      </c>
      <c r="K383" t="s">
        <v>85</v>
      </c>
      <c r="L383">
        <v>5.51</v>
      </c>
      <c r="M383" t="s">
        <v>85</v>
      </c>
      <c r="N383" t="s">
        <v>85</v>
      </c>
      <c r="O383">
        <v>5.61</v>
      </c>
      <c r="P383" t="s">
        <v>85</v>
      </c>
      <c r="Q383" t="s">
        <v>85</v>
      </c>
      <c r="R383">
        <v>5.97</v>
      </c>
      <c r="S383" t="s">
        <v>85</v>
      </c>
      <c r="T383" t="s">
        <v>85</v>
      </c>
      <c r="U383">
        <v>5.92</v>
      </c>
      <c r="V383" t="s">
        <v>85</v>
      </c>
      <c r="W383" t="s">
        <v>85</v>
      </c>
      <c r="X383" t="s">
        <v>85</v>
      </c>
    </row>
    <row r="384" spans="1:24" x14ac:dyDescent="0.2">
      <c r="A384" t="s">
        <v>89</v>
      </c>
      <c r="B384" t="s">
        <v>189</v>
      </c>
      <c r="C384" t="s">
        <v>185</v>
      </c>
      <c r="D384" t="s">
        <v>64</v>
      </c>
      <c r="E384">
        <v>486.73375917854548</v>
      </c>
      <c r="F384">
        <v>500.98977165450219</v>
      </c>
      <c r="G384">
        <v>504.25869359486001</v>
      </c>
      <c r="H384">
        <v>506.56701871168366</v>
      </c>
      <c r="I384">
        <v>513.13863694960571</v>
      </c>
      <c r="J384">
        <v>481.01737060452371</v>
      </c>
      <c r="K384">
        <v>477.45721112473484</v>
      </c>
      <c r="L384">
        <v>469.00010550580998</v>
      </c>
      <c r="M384">
        <v>458.52362792113871</v>
      </c>
      <c r="N384">
        <v>451.04470299074518</v>
      </c>
      <c r="O384">
        <v>440.32539669682581</v>
      </c>
      <c r="P384">
        <v>434.40235287590332</v>
      </c>
      <c r="Q384">
        <v>444.14549678580539</v>
      </c>
      <c r="R384">
        <v>416.69382582838955</v>
      </c>
      <c r="S384">
        <v>435.27733162629113</v>
      </c>
      <c r="T384">
        <v>427.99699766880286</v>
      </c>
      <c r="U384">
        <v>443.15972486714435</v>
      </c>
      <c r="V384" t="s">
        <v>85</v>
      </c>
      <c r="W384" t="s">
        <v>85</v>
      </c>
      <c r="X384" t="s">
        <v>85</v>
      </c>
    </row>
    <row r="385" spans="1:24" x14ac:dyDescent="0.2">
      <c r="A385" t="s">
        <v>89</v>
      </c>
      <c r="B385" t="s">
        <v>189</v>
      </c>
      <c r="C385" t="s">
        <v>39</v>
      </c>
      <c r="D385" t="s">
        <v>24</v>
      </c>
      <c r="E385">
        <v>428.33317195656991</v>
      </c>
      <c r="F385">
        <v>462.196001908749</v>
      </c>
      <c r="G385">
        <v>478.58030009231112</v>
      </c>
      <c r="H385">
        <v>467.69213828759109</v>
      </c>
      <c r="I385">
        <v>499.72895045615712</v>
      </c>
      <c r="J385">
        <v>519.2794215093835</v>
      </c>
      <c r="K385">
        <v>522.75447633045428</v>
      </c>
      <c r="L385">
        <v>555.97247129968378</v>
      </c>
      <c r="M385">
        <v>576.03026819782519</v>
      </c>
      <c r="N385">
        <v>577.53897189449253</v>
      </c>
      <c r="O385">
        <v>569.65804956404054</v>
      </c>
      <c r="P385">
        <v>584.52990567985069</v>
      </c>
      <c r="Q385">
        <v>588.51271161874888</v>
      </c>
      <c r="R385">
        <v>593.85511739987089</v>
      </c>
      <c r="S385">
        <v>644.26813635440362</v>
      </c>
      <c r="T385">
        <v>650.74283210675151</v>
      </c>
      <c r="U385">
        <v>672.38909245979596</v>
      </c>
      <c r="V385" t="s">
        <v>85</v>
      </c>
      <c r="W385" t="s">
        <v>85</v>
      </c>
      <c r="X385" t="s">
        <v>85</v>
      </c>
    </row>
    <row r="386" spans="1:24" x14ac:dyDescent="0.2">
      <c r="A386" t="s">
        <v>89</v>
      </c>
      <c r="B386" t="s">
        <v>189</v>
      </c>
      <c r="C386" t="s">
        <v>28</v>
      </c>
      <c r="D386" t="s">
        <v>127</v>
      </c>
      <c r="E386">
        <v>82848140618.026611</v>
      </c>
      <c r="F386">
        <v>82344260570.668488</v>
      </c>
      <c r="G386">
        <v>72207025219.47522</v>
      </c>
      <c r="H386">
        <v>82995147089.974152</v>
      </c>
      <c r="I386">
        <v>81026297144.27951</v>
      </c>
      <c r="J386">
        <v>76262072022.214996</v>
      </c>
      <c r="K386">
        <v>81357602950.181763</v>
      </c>
      <c r="L386">
        <v>83908206456.064484</v>
      </c>
      <c r="M386">
        <v>91371239764.881805</v>
      </c>
      <c r="N386">
        <v>103071585462.59904</v>
      </c>
      <c r="O386">
        <v>122210719245.90221</v>
      </c>
      <c r="P386">
        <v>149359920005.89401</v>
      </c>
      <c r="Q386">
        <v>174195135053.12106</v>
      </c>
      <c r="R386">
        <v>168334599538.16824</v>
      </c>
      <c r="S386">
        <v>199590774784.58072</v>
      </c>
      <c r="T386">
        <v>224143083706.77698</v>
      </c>
      <c r="U386">
        <v>250092093547.53156</v>
      </c>
      <c r="V386">
        <v>271927428132.55371</v>
      </c>
      <c r="W386">
        <v>284777093019.06512</v>
      </c>
      <c r="X386" t="s">
        <v>85</v>
      </c>
    </row>
    <row r="387" spans="1:24" x14ac:dyDescent="0.2">
      <c r="A387" t="s">
        <v>89</v>
      </c>
      <c r="B387" t="s">
        <v>189</v>
      </c>
      <c r="C387" t="s">
        <v>101</v>
      </c>
      <c r="D387" t="s">
        <v>26</v>
      </c>
      <c r="E387">
        <v>5.8458734722078134</v>
      </c>
      <c r="F387">
        <v>5.1853622755320856</v>
      </c>
      <c r="G387">
        <v>-0.57672218973453937</v>
      </c>
      <c r="H387">
        <v>3.0819267638711523</v>
      </c>
      <c r="I387">
        <v>4.4112125061985523</v>
      </c>
      <c r="J387">
        <v>2.8939924108791359</v>
      </c>
      <c r="K387">
        <v>3.6458981411064997</v>
      </c>
      <c r="L387">
        <v>4.9703637313554196</v>
      </c>
      <c r="M387">
        <v>6.6976364251198248</v>
      </c>
      <c r="N387">
        <v>4.7776634615051705</v>
      </c>
      <c r="O387">
        <v>5.242953040822357</v>
      </c>
      <c r="P387">
        <v>6.6166685046065652</v>
      </c>
      <c r="Q387">
        <v>4.1527571454976169</v>
      </c>
      <c r="R387">
        <v>1.1483304081905175</v>
      </c>
      <c r="S387">
        <v>7.6322639162259946</v>
      </c>
      <c r="T387">
        <v>3.6597551388787508</v>
      </c>
      <c r="U387">
        <v>6.6838102368912189</v>
      </c>
      <c r="V387">
        <v>7.0552722280621651</v>
      </c>
      <c r="W387">
        <v>6.1323430436888202</v>
      </c>
      <c r="X387" t="s">
        <v>85</v>
      </c>
    </row>
    <row r="388" spans="1:24" x14ac:dyDescent="0.2">
      <c r="A388" t="s">
        <v>89</v>
      </c>
      <c r="B388" t="s">
        <v>189</v>
      </c>
      <c r="C388" t="s">
        <v>144</v>
      </c>
      <c r="D388" t="s">
        <v>61</v>
      </c>
      <c r="E388" t="s">
        <v>85</v>
      </c>
      <c r="F388" t="s">
        <v>85</v>
      </c>
      <c r="G388" t="s">
        <v>85</v>
      </c>
      <c r="H388" t="s">
        <v>85</v>
      </c>
      <c r="I388">
        <v>-3.659661047600514</v>
      </c>
      <c r="J388" t="s">
        <v>85</v>
      </c>
      <c r="K388" t="s">
        <v>85</v>
      </c>
      <c r="L388">
        <v>-4.506715419003779</v>
      </c>
      <c r="M388">
        <v>-3.8412750996566465</v>
      </c>
      <c r="N388">
        <v>-2.8386245446019625</v>
      </c>
      <c r="O388">
        <v>-1.2521771278630656</v>
      </c>
      <c r="P388">
        <v>-1.4148693280487397</v>
      </c>
      <c r="Q388">
        <v>-1.2022816144790793</v>
      </c>
      <c r="R388">
        <v>-3.7652829292797092</v>
      </c>
      <c r="S388">
        <v>-3.4610839466973817</v>
      </c>
      <c r="T388">
        <v>-1.7640105792367344</v>
      </c>
      <c r="U388">
        <v>-1.949761052103623</v>
      </c>
      <c r="V388" t="s">
        <v>85</v>
      </c>
      <c r="W388" t="s">
        <v>85</v>
      </c>
      <c r="X388" t="s">
        <v>85</v>
      </c>
    </row>
    <row r="389" spans="1:24" x14ac:dyDescent="0.2">
      <c r="A389" t="s">
        <v>89</v>
      </c>
      <c r="B389" t="s">
        <v>189</v>
      </c>
      <c r="C389" t="s">
        <v>187</v>
      </c>
      <c r="D389" t="s">
        <v>53</v>
      </c>
      <c r="E389">
        <v>1.34723298334904</v>
      </c>
      <c r="F389">
        <v>1.8461155098214701</v>
      </c>
      <c r="G389">
        <v>2.3303920722697802</v>
      </c>
      <c r="H389">
        <v>3.7490854469400299</v>
      </c>
      <c r="I389">
        <v>8.3119193763424697</v>
      </c>
      <c r="J389">
        <v>15.3335524399959</v>
      </c>
      <c r="K389">
        <v>19.002232289656298</v>
      </c>
      <c r="L389">
        <v>27.2497390311331</v>
      </c>
      <c r="M389">
        <v>39.101692198160599</v>
      </c>
      <c r="N389">
        <v>40.5249394397987</v>
      </c>
      <c r="O389">
        <v>49.0678637469276</v>
      </c>
      <c r="P389">
        <v>64.522600749533495</v>
      </c>
      <c r="Q389">
        <v>75.374789118583607</v>
      </c>
      <c r="R389">
        <v>82.260972243988206</v>
      </c>
      <c r="S389">
        <v>88.983617431565307</v>
      </c>
      <c r="T389">
        <v>99.091414232606894</v>
      </c>
      <c r="U389">
        <v>105.45109853949801</v>
      </c>
      <c r="V389">
        <v>104.502321462578</v>
      </c>
      <c r="W389">
        <v>111.218723380687</v>
      </c>
      <c r="X389" t="s">
        <v>85</v>
      </c>
    </row>
    <row r="390" spans="1:24" x14ac:dyDescent="0.2">
      <c r="A390" t="s">
        <v>89</v>
      </c>
      <c r="B390" t="s">
        <v>189</v>
      </c>
      <c r="C390" t="s">
        <v>199</v>
      </c>
      <c r="D390" t="s">
        <v>137</v>
      </c>
      <c r="E390">
        <v>5.5946028530600399E-2</v>
      </c>
      <c r="F390">
        <v>0.136912962909744</v>
      </c>
      <c r="G390">
        <v>1.1034059944280299</v>
      </c>
      <c r="H390">
        <v>1.4316088033591801</v>
      </c>
      <c r="I390">
        <v>1.9822531960582701</v>
      </c>
      <c r="J390">
        <v>2.5240056600826901</v>
      </c>
      <c r="K390">
        <v>4.3322757464300699</v>
      </c>
      <c r="L390">
        <v>4.8576722670851202</v>
      </c>
      <c r="M390">
        <v>5.2436284521710999</v>
      </c>
      <c r="N390">
        <v>5.3976363293954996</v>
      </c>
      <c r="O390">
        <v>5.74058632534702</v>
      </c>
      <c r="P390">
        <v>5.97</v>
      </c>
      <c r="Q390">
        <v>6.22</v>
      </c>
      <c r="R390">
        <v>9</v>
      </c>
      <c r="S390">
        <v>25</v>
      </c>
      <c r="T390">
        <v>29</v>
      </c>
      <c r="U390">
        <v>36.235100000000003</v>
      </c>
      <c r="V390">
        <v>37</v>
      </c>
      <c r="W390">
        <v>39.69</v>
      </c>
      <c r="X390" t="s">
        <v>85</v>
      </c>
    </row>
    <row r="391" spans="1:24" x14ac:dyDescent="0.2">
      <c r="A391" t="s">
        <v>89</v>
      </c>
      <c r="B391" t="s">
        <v>189</v>
      </c>
      <c r="C391" t="s">
        <v>69</v>
      </c>
      <c r="D391" t="s">
        <v>192</v>
      </c>
      <c r="E391" t="s">
        <v>85</v>
      </c>
      <c r="F391" t="s">
        <v>85</v>
      </c>
      <c r="G391" t="s">
        <v>85</v>
      </c>
      <c r="H391" t="s">
        <v>85</v>
      </c>
      <c r="I391">
        <v>71.3</v>
      </c>
      <c r="J391" t="s">
        <v>85</v>
      </c>
      <c r="K391" t="s">
        <v>85</v>
      </c>
      <c r="L391" t="s">
        <v>85</v>
      </c>
      <c r="M391" t="s">
        <v>85</v>
      </c>
      <c r="N391" t="s">
        <v>85</v>
      </c>
      <c r="O391" t="s">
        <v>85</v>
      </c>
      <c r="P391" t="s">
        <v>85</v>
      </c>
      <c r="Q391" t="s">
        <v>85</v>
      </c>
      <c r="R391" t="s">
        <v>85</v>
      </c>
      <c r="S391">
        <v>83.3</v>
      </c>
      <c r="T391" t="s">
        <v>85</v>
      </c>
      <c r="U391">
        <v>87.5</v>
      </c>
      <c r="V391" t="s">
        <v>85</v>
      </c>
      <c r="W391" t="s">
        <v>85</v>
      </c>
      <c r="X391" t="s">
        <v>85</v>
      </c>
    </row>
    <row r="392" spans="1:24" x14ac:dyDescent="0.2">
      <c r="A392" t="s">
        <v>89</v>
      </c>
      <c r="B392" t="s">
        <v>189</v>
      </c>
      <c r="C392" t="s">
        <v>84</v>
      </c>
      <c r="D392" t="s">
        <v>106</v>
      </c>
      <c r="E392" t="s">
        <v>85</v>
      </c>
      <c r="F392" t="s">
        <v>85</v>
      </c>
      <c r="G392" t="s">
        <v>85</v>
      </c>
      <c r="H392" t="s">
        <v>85</v>
      </c>
      <c r="I392">
        <v>51.9</v>
      </c>
      <c r="J392" t="s">
        <v>85</v>
      </c>
      <c r="K392" t="s">
        <v>85</v>
      </c>
      <c r="L392" t="s">
        <v>85</v>
      </c>
      <c r="M392" t="s">
        <v>85</v>
      </c>
      <c r="N392" t="s">
        <v>85</v>
      </c>
      <c r="O392" t="s">
        <v>85</v>
      </c>
      <c r="P392" t="s">
        <v>85</v>
      </c>
      <c r="Q392" t="s">
        <v>85</v>
      </c>
      <c r="R392" t="s">
        <v>85</v>
      </c>
      <c r="S392">
        <v>72.8</v>
      </c>
      <c r="T392" t="s">
        <v>85</v>
      </c>
      <c r="U392">
        <v>81.5</v>
      </c>
      <c r="V392" t="s">
        <v>85</v>
      </c>
      <c r="W392" t="s">
        <v>85</v>
      </c>
      <c r="X392" t="s">
        <v>85</v>
      </c>
    </row>
    <row r="393" spans="1:24" x14ac:dyDescent="0.2">
      <c r="A393" t="s">
        <v>89</v>
      </c>
      <c r="B393" t="s">
        <v>189</v>
      </c>
      <c r="C393" t="s">
        <v>131</v>
      </c>
      <c r="D393" t="s">
        <v>78</v>
      </c>
      <c r="E393" t="s">
        <v>85</v>
      </c>
      <c r="F393" t="s">
        <v>85</v>
      </c>
      <c r="G393" t="s">
        <v>85</v>
      </c>
      <c r="H393" t="s">
        <v>85</v>
      </c>
      <c r="I393">
        <v>92.325088560116697</v>
      </c>
      <c r="J393" t="s">
        <v>85</v>
      </c>
      <c r="K393" t="s">
        <v>85</v>
      </c>
      <c r="L393" t="s">
        <v>85</v>
      </c>
      <c r="M393" t="s">
        <v>85</v>
      </c>
      <c r="N393" t="s">
        <v>85</v>
      </c>
      <c r="O393" t="s">
        <v>85</v>
      </c>
      <c r="P393" t="s">
        <v>85</v>
      </c>
      <c r="Q393" t="s">
        <v>85</v>
      </c>
      <c r="R393" t="s">
        <v>85</v>
      </c>
      <c r="S393">
        <v>94.383621114948198</v>
      </c>
      <c r="T393" t="s">
        <v>85</v>
      </c>
      <c r="U393">
        <v>93.714188024756794</v>
      </c>
      <c r="V393" t="s">
        <v>85</v>
      </c>
      <c r="W393" t="s">
        <v>85</v>
      </c>
      <c r="X393" t="s">
        <v>85</v>
      </c>
    </row>
    <row r="394" spans="1:24" x14ac:dyDescent="0.2">
      <c r="A394" t="s">
        <v>89</v>
      </c>
      <c r="B394" t="s">
        <v>189</v>
      </c>
      <c r="C394" t="s">
        <v>169</v>
      </c>
      <c r="D394" t="s">
        <v>162</v>
      </c>
      <c r="E394">
        <v>78292420191.367706</v>
      </c>
      <c r="F394">
        <v>79506222772.491592</v>
      </c>
      <c r="G394">
        <v>75799215946.678894</v>
      </c>
      <c r="H394">
        <v>87112452993.275497</v>
      </c>
      <c r="I394">
        <v>88004676632.460602</v>
      </c>
      <c r="J394">
        <v>83170624434.371094</v>
      </c>
      <c r="K394">
        <v>88872104130.090393</v>
      </c>
      <c r="L394">
        <v>94607797984.464401</v>
      </c>
      <c r="M394">
        <v>101243694617.416</v>
      </c>
      <c r="N394">
        <v>116698060488.043</v>
      </c>
      <c r="O394">
        <v>137420806784.62199</v>
      </c>
      <c r="P394">
        <v>164154089372.323</v>
      </c>
      <c r="Q394">
        <v>197244757300.47198</v>
      </c>
      <c r="R394">
        <v>201708433975.22699</v>
      </c>
      <c r="S394">
        <v>237986476078.87299</v>
      </c>
      <c r="T394">
        <v>237642868456.414</v>
      </c>
      <c r="U394">
        <v>264583487159.14001</v>
      </c>
      <c r="V394">
        <v>291473429254.75299</v>
      </c>
      <c r="W394" t="s">
        <v>85</v>
      </c>
      <c r="X394" t="s">
        <v>85</v>
      </c>
    </row>
    <row r="395" spans="1:24" x14ac:dyDescent="0.2">
      <c r="A395" t="s">
        <v>89</v>
      </c>
      <c r="B395" t="s">
        <v>189</v>
      </c>
      <c r="C395" t="s">
        <v>1</v>
      </c>
      <c r="D395" t="s">
        <v>12</v>
      </c>
      <c r="E395">
        <v>1095.9587137071514</v>
      </c>
      <c r="F395">
        <v>1088.4910631608989</v>
      </c>
      <c r="G395">
        <v>1015.310014680609</v>
      </c>
      <c r="H395">
        <v>1141.930865292401</v>
      </c>
      <c r="I395">
        <v>1129.24597994025</v>
      </c>
      <c r="J395">
        <v>1044.7974875500017</v>
      </c>
      <c r="K395">
        <v>1093.2134092973859</v>
      </c>
      <c r="L395">
        <v>1140.2413017481881</v>
      </c>
      <c r="M395">
        <v>1196.7870421467032</v>
      </c>
      <c r="N395">
        <v>1354.7271934943851</v>
      </c>
      <c r="O395">
        <v>1568.8578452532092</v>
      </c>
      <c r="P395">
        <v>1845.1430567037621</v>
      </c>
      <c r="Q395">
        <v>2184.397112803349</v>
      </c>
      <c r="R395">
        <v>2201.0507834865043</v>
      </c>
      <c r="S395">
        <v>2557.9243839192445</v>
      </c>
      <c r="T395">
        <v>2514.7065378121997</v>
      </c>
      <c r="U395">
        <v>2755.5807811338459</v>
      </c>
      <c r="V395">
        <v>2987.275008525558</v>
      </c>
      <c r="W395" t="s">
        <v>85</v>
      </c>
      <c r="X395" t="s">
        <v>85</v>
      </c>
    </row>
    <row r="396" spans="1:24" x14ac:dyDescent="0.2">
      <c r="A396" t="s">
        <v>89</v>
      </c>
      <c r="B396" t="s">
        <v>189</v>
      </c>
      <c r="C396" t="s">
        <v>108</v>
      </c>
      <c r="D396" t="s">
        <v>6</v>
      </c>
      <c r="E396">
        <v>7.1962221888107081</v>
      </c>
      <c r="F396">
        <v>4.5762968456974704</v>
      </c>
      <c r="G396">
        <v>12.534664669450592</v>
      </c>
      <c r="H396">
        <v>4.4528179278995594</v>
      </c>
      <c r="I396">
        <v>9.3668463898091403</v>
      </c>
      <c r="J396">
        <v>2.5779090688725006</v>
      </c>
      <c r="K396">
        <v>4.5080518990410638</v>
      </c>
      <c r="L396">
        <v>8.7197840394921684</v>
      </c>
      <c r="M396">
        <v>3.999501634836065</v>
      </c>
      <c r="N396">
        <v>6.0664411271804255</v>
      </c>
      <c r="O396">
        <v>3.9138808189805445</v>
      </c>
      <c r="P396">
        <v>3.3314193575284321</v>
      </c>
      <c r="Q396">
        <v>7.2474438047504037</v>
      </c>
      <c r="R396">
        <v>8.3597622753105867</v>
      </c>
      <c r="S396">
        <v>6.9861899060088604</v>
      </c>
      <c r="T396">
        <v>-8.5744135350675919</v>
      </c>
      <c r="U396">
        <v>5.3077768072983957</v>
      </c>
      <c r="V396">
        <v>10.77087150026756</v>
      </c>
      <c r="W396" t="s">
        <v>85</v>
      </c>
      <c r="X396" t="s">
        <v>85</v>
      </c>
    </row>
    <row r="397" spans="1:24" x14ac:dyDescent="0.2">
      <c r="A397" t="s">
        <v>89</v>
      </c>
      <c r="B397" t="s">
        <v>189</v>
      </c>
      <c r="C397" t="s">
        <v>23</v>
      </c>
      <c r="D397" t="s">
        <v>120</v>
      </c>
      <c r="E397">
        <v>67517565902.797562</v>
      </c>
      <c r="F397">
        <v>70607370141.498993</v>
      </c>
      <c r="G397">
        <v>79457767220.653671</v>
      </c>
      <c r="H397">
        <v>82995876924.563629</v>
      </c>
      <c r="I397">
        <v>90769973225.962555</v>
      </c>
      <c r="J397">
        <v>93109940597.56778</v>
      </c>
      <c r="K397">
        <v>97307385042.872437</v>
      </c>
      <c r="L397">
        <v>105792378873.08801</v>
      </c>
      <c r="M397">
        <v>110023546795.64914</v>
      </c>
      <c r="N397">
        <v>116698060488.043</v>
      </c>
      <c r="O397">
        <v>121265483493.60683</v>
      </c>
      <c r="P397">
        <v>125305345284.71329</v>
      </c>
      <c r="Q397">
        <v>134386779768.57133</v>
      </c>
      <c r="R397">
        <v>145621195086.6691</v>
      </c>
      <c r="S397">
        <v>155794568318.82343</v>
      </c>
      <c r="T397">
        <v>142436097765.99411</v>
      </c>
      <c r="U397">
        <v>149996287928.43842</v>
      </c>
      <c r="V397">
        <v>166152195356.3819</v>
      </c>
      <c r="W397" t="s">
        <v>85</v>
      </c>
      <c r="X397" t="s">
        <v>85</v>
      </c>
    </row>
    <row r="398" spans="1:24" x14ac:dyDescent="0.2">
      <c r="A398" t="s">
        <v>89</v>
      </c>
      <c r="B398" t="s">
        <v>189</v>
      </c>
      <c r="C398" t="s">
        <v>73</v>
      </c>
      <c r="D398" t="s">
        <v>207</v>
      </c>
      <c r="E398">
        <v>4.792819986807956</v>
      </c>
      <c r="F398">
        <v>2.2780712891495369</v>
      </c>
      <c r="G398">
        <v>10.102335471035758</v>
      </c>
      <c r="H398">
        <v>2.2223292972886526</v>
      </c>
      <c r="I398">
        <v>7.0554848031910211</v>
      </c>
      <c r="J398">
        <v>0.4230015759893746</v>
      </c>
      <c r="K398">
        <v>2.3356806079178227</v>
      </c>
      <c r="L398">
        <v>6.5219056381880876</v>
      </c>
      <c r="M398">
        <v>2.0023829399124224</v>
      </c>
      <c r="N398">
        <v>4.1639197478172889</v>
      </c>
      <c r="O398">
        <v>2.1918953442258839</v>
      </c>
      <c r="P398">
        <v>1.7371651416932394</v>
      </c>
      <c r="Q398">
        <v>5.6658711609011192</v>
      </c>
      <c r="R398">
        <v>6.7696757069661402</v>
      </c>
      <c r="S398">
        <v>5.3797440989776959</v>
      </c>
      <c r="T398">
        <v>-9.9891513647935852</v>
      </c>
      <c r="U398">
        <v>3.644993897856267</v>
      </c>
      <c r="V398">
        <v>9.0062492834684491</v>
      </c>
      <c r="W398" t="s">
        <v>85</v>
      </c>
      <c r="X398" t="s">
        <v>85</v>
      </c>
    </row>
    <row r="399" spans="1:24" x14ac:dyDescent="0.2">
      <c r="A399" t="s">
        <v>89</v>
      </c>
      <c r="B399" t="s">
        <v>189</v>
      </c>
      <c r="C399" t="s">
        <v>60</v>
      </c>
      <c r="D399" t="s">
        <v>184</v>
      </c>
      <c r="E399">
        <v>945.12935605516611</v>
      </c>
      <c r="F399">
        <v>966.6600765607825</v>
      </c>
      <c r="G399">
        <v>1064.3153203595241</v>
      </c>
      <c r="H399">
        <v>1087.9679115394053</v>
      </c>
      <c r="I399">
        <v>1164.7293222016626</v>
      </c>
      <c r="J399">
        <v>1169.656145590586</v>
      </c>
      <c r="K399">
        <v>1196.9755773624645</v>
      </c>
      <c r="L399">
        <v>1275.0411950302016</v>
      </c>
      <c r="M399">
        <v>1300.5724023963419</v>
      </c>
      <c r="N399">
        <v>1354.7271934943851</v>
      </c>
      <c r="O399">
        <v>1384.4213957755505</v>
      </c>
      <c r="P399">
        <v>1408.4710816771067</v>
      </c>
      <c r="Q399">
        <v>1488.2732385034819</v>
      </c>
      <c r="R399">
        <v>1589.0245103837306</v>
      </c>
      <c r="S399">
        <v>1674.5099627124084</v>
      </c>
      <c r="T399">
        <v>1507.2406279185172</v>
      </c>
      <c r="U399">
        <v>1562.1794568321579</v>
      </c>
      <c r="V399">
        <v>1702.8732329695956</v>
      </c>
      <c r="W399" t="s">
        <v>85</v>
      </c>
      <c r="X399" t="s">
        <v>85</v>
      </c>
    </row>
    <row r="400" spans="1:24" x14ac:dyDescent="0.2">
      <c r="A400" t="s">
        <v>89</v>
      </c>
      <c r="B400" t="s">
        <v>189</v>
      </c>
      <c r="C400" t="s">
        <v>47</v>
      </c>
      <c r="D400" t="s">
        <v>204</v>
      </c>
      <c r="E400" t="s">
        <v>85</v>
      </c>
      <c r="F400" t="s">
        <v>85</v>
      </c>
      <c r="G400" t="s">
        <v>85</v>
      </c>
      <c r="H400" t="s">
        <v>85</v>
      </c>
      <c r="I400">
        <v>92.600067138671903</v>
      </c>
      <c r="J400" t="s">
        <v>85</v>
      </c>
      <c r="K400" t="s">
        <v>85</v>
      </c>
      <c r="L400">
        <v>92.590690612792997</v>
      </c>
      <c r="M400" t="s">
        <v>85</v>
      </c>
      <c r="N400" t="s">
        <v>85</v>
      </c>
      <c r="O400" t="s">
        <v>85</v>
      </c>
      <c r="P400" t="s">
        <v>85</v>
      </c>
      <c r="Q400">
        <v>95.420097351074205</v>
      </c>
      <c r="R400" t="s">
        <v>85</v>
      </c>
      <c r="S400" t="s">
        <v>85</v>
      </c>
      <c r="T400" t="s">
        <v>85</v>
      </c>
      <c r="U400" t="s">
        <v>85</v>
      </c>
      <c r="V400" t="s">
        <v>85</v>
      </c>
      <c r="W400" t="s">
        <v>85</v>
      </c>
      <c r="X400" t="s">
        <v>85</v>
      </c>
    </row>
    <row r="401" spans="1:24" x14ac:dyDescent="0.2">
      <c r="A401" t="s">
        <v>89</v>
      </c>
      <c r="B401" t="s">
        <v>189</v>
      </c>
      <c r="C401" t="s">
        <v>174</v>
      </c>
      <c r="D401" t="s">
        <v>200</v>
      </c>
      <c r="E401" t="s">
        <v>85</v>
      </c>
      <c r="F401" t="s">
        <v>85</v>
      </c>
      <c r="G401" t="s">
        <v>85</v>
      </c>
      <c r="H401" t="s">
        <v>85</v>
      </c>
      <c r="I401">
        <v>92.6549072265625</v>
      </c>
      <c r="J401" t="s">
        <v>85</v>
      </c>
      <c r="K401" t="s">
        <v>85</v>
      </c>
      <c r="L401">
        <v>93.564537048339801</v>
      </c>
      <c r="M401" t="s">
        <v>85</v>
      </c>
      <c r="N401" t="s">
        <v>85</v>
      </c>
      <c r="O401" t="s">
        <v>85</v>
      </c>
      <c r="P401" t="s">
        <v>85</v>
      </c>
      <c r="Q401">
        <v>95.825630187988295</v>
      </c>
      <c r="R401" t="s">
        <v>85</v>
      </c>
      <c r="S401" t="s">
        <v>85</v>
      </c>
      <c r="T401" t="s">
        <v>85</v>
      </c>
      <c r="U401" t="s">
        <v>85</v>
      </c>
      <c r="V401" t="s">
        <v>85</v>
      </c>
      <c r="W401" t="s">
        <v>85</v>
      </c>
      <c r="X401" t="s">
        <v>85</v>
      </c>
    </row>
    <row r="402" spans="1:24" x14ac:dyDescent="0.2">
      <c r="A402" t="s">
        <v>89</v>
      </c>
      <c r="B402" t="s">
        <v>189</v>
      </c>
      <c r="C402" t="s">
        <v>90</v>
      </c>
      <c r="D402" t="s">
        <v>62</v>
      </c>
      <c r="E402" t="s">
        <v>85</v>
      </c>
      <c r="F402" t="s">
        <v>85</v>
      </c>
      <c r="G402" t="s">
        <v>85</v>
      </c>
      <c r="H402" t="s">
        <v>85</v>
      </c>
      <c r="I402">
        <v>92.544998168945298</v>
      </c>
      <c r="J402" t="s">
        <v>85</v>
      </c>
      <c r="K402" t="s">
        <v>85</v>
      </c>
      <c r="L402">
        <v>91.634483337402301</v>
      </c>
      <c r="M402" t="s">
        <v>85</v>
      </c>
      <c r="N402" t="s">
        <v>85</v>
      </c>
      <c r="O402" t="s">
        <v>85</v>
      </c>
      <c r="P402" t="s">
        <v>85</v>
      </c>
      <c r="Q402">
        <v>95.012130737304702</v>
      </c>
      <c r="R402" t="s">
        <v>85</v>
      </c>
      <c r="S402" t="s">
        <v>85</v>
      </c>
      <c r="T402" t="s">
        <v>85</v>
      </c>
      <c r="U402" t="s">
        <v>85</v>
      </c>
      <c r="V402" t="s">
        <v>85</v>
      </c>
      <c r="W402" t="s">
        <v>85</v>
      </c>
      <c r="X402" t="s">
        <v>85</v>
      </c>
    </row>
    <row r="403" spans="1:24" x14ac:dyDescent="0.2">
      <c r="A403" t="s">
        <v>89</v>
      </c>
      <c r="B403" t="s">
        <v>189</v>
      </c>
      <c r="C403" t="s">
        <v>210</v>
      </c>
      <c r="D403" t="s">
        <v>88</v>
      </c>
      <c r="E403" t="s">
        <v>85</v>
      </c>
      <c r="F403" t="s">
        <v>85</v>
      </c>
      <c r="G403" t="s">
        <v>85</v>
      </c>
      <c r="H403" t="s">
        <v>85</v>
      </c>
      <c r="I403" t="s">
        <v>85</v>
      </c>
      <c r="J403">
        <v>10000</v>
      </c>
      <c r="K403">
        <v>21000</v>
      </c>
      <c r="L403">
        <v>55000</v>
      </c>
      <c r="M403">
        <v>89000</v>
      </c>
      <c r="N403">
        <v>123000</v>
      </c>
      <c r="O403">
        <v>265030</v>
      </c>
      <c r="P403">
        <v>496151</v>
      </c>
      <c r="Q403">
        <v>1045716</v>
      </c>
      <c r="R403">
        <v>1722407</v>
      </c>
      <c r="S403">
        <v>1722400</v>
      </c>
      <c r="T403">
        <v>8408940</v>
      </c>
      <c r="U403">
        <v>13629513</v>
      </c>
      <c r="V403">
        <v>17878268</v>
      </c>
      <c r="W403">
        <v>23241748</v>
      </c>
      <c r="X403" t="s">
        <v>85</v>
      </c>
    </row>
    <row r="404" spans="1:24" x14ac:dyDescent="0.2">
      <c r="A404" t="s">
        <v>89</v>
      </c>
      <c r="B404" t="s">
        <v>189</v>
      </c>
      <c r="C404" t="s">
        <v>159</v>
      </c>
      <c r="D404" t="s">
        <v>32</v>
      </c>
      <c r="E404" t="s">
        <v>85</v>
      </c>
      <c r="F404" t="s">
        <v>85</v>
      </c>
      <c r="G404" t="s">
        <v>85</v>
      </c>
      <c r="H404" t="s">
        <v>85</v>
      </c>
      <c r="I404" t="s">
        <v>85</v>
      </c>
      <c r="J404">
        <v>1.2610697331712601E-2</v>
      </c>
      <c r="K404">
        <v>2.5940769169993699E-2</v>
      </c>
      <c r="L404">
        <v>6.6582183157392699E-2</v>
      </c>
      <c r="M404">
        <v>0.10566139826667099</v>
      </c>
      <c r="N404">
        <v>0.143321207271666</v>
      </c>
      <c r="O404">
        <v>0.30335400702966803</v>
      </c>
      <c r="P404">
        <v>0.55825366050063596</v>
      </c>
      <c r="Q404">
        <v>1.1571330172602301</v>
      </c>
      <c r="R404">
        <v>1.8744961169444001</v>
      </c>
      <c r="S404">
        <v>1.84323666022212</v>
      </c>
      <c r="T404">
        <v>8.8465396574770896</v>
      </c>
      <c r="U404" t="s">
        <v>85</v>
      </c>
      <c r="V404">
        <v>18.170158144677199</v>
      </c>
      <c r="W404">
        <v>23.219342263489398</v>
      </c>
      <c r="X404" t="s">
        <v>85</v>
      </c>
    </row>
    <row r="405" spans="1:24" x14ac:dyDescent="0.2">
      <c r="A405" t="s">
        <v>89</v>
      </c>
      <c r="B405" t="s">
        <v>189</v>
      </c>
      <c r="C405" t="s">
        <v>165</v>
      </c>
      <c r="D405" t="s">
        <v>134</v>
      </c>
      <c r="E405">
        <v>2.51037027357473</v>
      </c>
      <c r="F405">
        <v>2.8551435892655799</v>
      </c>
      <c r="G405">
        <v>3.3492399508250399</v>
      </c>
      <c r="H405">
        <v>3.80493405733373</v>
      </c>
      <c r="I405">
        <v>3.9424522131141</v>
      </c>
      <c r="J405">
        <v>4.1805609228084597</v>
      </c>
      <c r="K405">
        <v>4.0899118423959404</v>
      </c>
      <c r="L405">
        <v>4.0433543953762099</v>
      </c>
      <c r="M405">
        <v>4.08101242234941</v>
      </c>
      <c r="N405">
        <v>3.9235660311213998</v>
      </c>
      <c r="O405">
        <v>4.1585561562544102</v>
      </c>
      <c r="P405">
        <v>4.4332576154692198</v>
      </c>
      <c r="Q405">
        <v>4.5104370373744898</v>
      </c>
      <c r="R405">
        <v>4.4620313778752898</v>
      </c>
      <c r="S405">
        <v>3.5693961159031198</v>
      </c>
      <c r="T405">
        <v>3.7410020218416702</v>
      </c>
      <c r="U405">
        <v>3.6121196238145199</v>
      </c>
      <c r="V405">
        <v>3.2002445606864498</v>
      </c>
      <c r="W405">
        <v>3.09025402847268</v>
      </c>
      <c r="X405" t="s">
        <v>85</v>
      </c>
    </row>
    <row r="406" spans="1:24" x14ac:dyDescent="0.2">
      <c r="A406" t="s">
        <v>89</v>
      </c>
      <c r="B406" t="s">
        <v>189</v>
      </c>
      <c r="C406" t="s">
        <v>211</v>
      </c>
      <c r="D406" t="s">
        <v>67</v>
      </c>
      <c r="E406">
        <v>1787000</v>
      </c>
      <c r="F406">
        <v>2078000</v>
      </c>
      <c r="G406">
        <v>2491605</v>
      </c>
      <c r="H406">
        <v>2892435</v>
      </c>
      <c r="I406">
        <v>3061387</v>
      </c>
      <c r="J406">
        <v>3315091</v>
      </c>
      <c r="K406">
        <v>3310933</v>
      </c>
      <c r="L406">
        <v>3340000</v>
      </c>
      <c r="M406">
        <v>3437491</v>
      </c>
      <c r="N406">
        <v>3367252</v>
      </c>
      <c r="O406">
        <v>3633188</v>
      </c>
      <c r="P406">
        <v>3940082</v>
      </c>
      <c r="Q406">
        <v>4076140</v>
      </c>
      <c r="R406">
        <v>4100000</v>
      </c>
      <c r="S406">
        <v>3335398</v>
      </c>
      <c r="T406">
        <v>3555951</v>
      </c>
      <c r="U406">
        <v>3493164</v>
      </c>
      <c r="V406">
        <v>3148835</v>
      </c>
      <c r="W406">
        <v>3093236</v>
      </c>
      <c r="X406" t="s">
        <v>85</v>
      </c>
    </row>
    <row r="407" spans="1:24" x14ac:dyDescent="0.2">
      <c r="A407" t="s">
        <v>89</v>
      </c>
      <c r="B407" t="s">
        <v>189</v>
      </c>
      <c r="C407" t="s">
        <v>99</v>
      </c>
      <c r="D407" t="s">
        <v>182</v>
      </c>
      <c r="E407" t="s">
        <v>85</v>
      </c>
      <c r="F407">
        <v>20.440000000000001</v>
      </c>
      <c r="G407" t="s">
        <v>85</v>
      </c>
      <c r="H407" t="s">
        <v>85</v>
      </c>
      <c r="I407">
        <v>20.46</v>
      </c>
      <c r="J407" t="s">
        <v>85</v>
      </c>
      <c r="K407" t="s">
        <v>85</v>
      </c>
      <c r="L407">
        <v>21.38</v>
      </c>
      <c r="M407" t="s">
        <v>85</v>
      </c>
      <c r="N407" t="s">
        <v>85</v>
      </c>
      <c r="O407">
        <v>21.28</v>
      </c>
      <c r="P407" t="s">
        <v>85</v>
      </c>
      <c r="Q407" t="s">
        <v>85</v>
      </c>
      <c r="R407">
        <v>21.09</v>
      </c>
      <c r="S407" t="s">
        <v>85</v>
      </c>
      <c r="T407" t="s">
        <v>85</v>
      </c>
      <c r="U407">
        <v>21.18</v>
      </c>
      <c r="V407" t="s">
        <v>85</v>
      </c>
      <c r="W407" t="s">
        <v>85</v>
      </c>
      <c r="X407" t="s">
        <v>85</v>
      </c>
    </row>
    <row r="408" spans="1:24" x14ac:dyDescent="0.2">
      <c r="A408" t="s">
        <v>89</v>
      </c>
      <c r="B408" t="s">
        <v>189</v>
      </c>
      <c r="C408" t="s">
        <v>166</v>
      </c>
      <c r="D408" t="s">
        <v>72</v>
      </c>
      <c r="E408" t="s">
        <v>85</v>
      </c>
      <c r="F408">
        <v>36.270000000000003</v>
      </c>
      <c r="G408" t="s">
        <v>85</v>
      </c>
      <c r="H408" t="s">
        <v>85</v>
      </c>
      <c r="I408">
        <v>36.270000000000003</v>
      </c>
      <c r="J408" t="s">
        <v>85</v>
      </c>
      <c r="K408" t="s">
        <v>85</v>
      </c>
      <c r="L408">
        <v>33.76</v>
      </c>
      <c r="M408" t="s">
        <v>85</v>
      </c>
      <c r="N408" t="s">
        <v>85</v>
      </c>
      <c r="O408">
        <v>33.94</v>
      </c>
      <c r="P408" t="s">
        <v>85</v>
      </c>
      <c r="Q408" t="s">
        <v>85</v>
      </c>
      <c r="R408">
        <v>33.380000000000003</v>
      </c>
      <c r="S408" t="s">
        <v>85</v>
      </c>
      <c r="T408" t="s">
        <v>85</v>
      </c>
      <c r="U408">
        <v>33.4</v>
      </c>
      <c r="V408" t="s">
        <v>85</v>
      </c>
      <c r="W408" t="s">
        <v>85</v>
      </c>
      <c r="X408" t="s">
        <v>85</v>
      </c>
    </row>
    <row r="409" spans="1:24" x14ac:dyDescent="0.2">
      <c r="A409" t="s">
        <v>89</v>
      </c>
      <c r="B409" t="s">
        <v>189</v>
      </c>
      <c r="C409" t="s">
        <v>201</v>
      </c>
      <c r="D409" t="s">
        <v>33</v>
      </c>
      <c r="E409" t="s">
        <v>85</v>
      </c>
      <c r="F409">
        <v>52.09</v>
      </c>
      <c r="G409" t="s">
        <v>85</v>
      </c>
      <c r="H409" t="s">
        <v>85</v>
      </c>
      <c r="I409">
        <v>52.28</v>
      </c>
      <c r="J409" t="s">
        <v>85</v>
      </c>
      <c r="K409" t="s">
        <v>85</v>
      </c>
      <c r="L409">
        <v>50.19</v>
      </c>
      <c r="M409" t="s">
        <v>85</v>
      </c>
      <c r="N409" t="s">
        <v>85</v>
      </c>
      <c r="O409">
        <v>50.48</v>
      </c>
      <c r="P409" t="s">
        <v>85</v>
      </c>
      <c r="Q409" t="s">
        <v>85</v>
      </c>
      <c r="R409">
        <v>49.61</v>
      </c>
      <c r="S409" t="s">
        <v>85</v>
      </c>
      <c r="T409" t="s">
        <v>85</v>
      </c>
      <c r="U409">
        <v>49.64</v>
      </c>
      <c r="V409" t="s">
        <v>85</v>
      </c>
      <c r="W409" t="s">
        <v>85</v>
      </c>
      <c r="X409" t="s">
        <v>85</v>
      </c>
    </row>
    <row r="410" spans="1:24" x14ac:dyDescent="0.2">
      <c r="A410" t="s">
        <v>89</v>
      </c>
      <c r="B410" t="s">
        <v>189</v>
      </c>
      <c r="C410" t="s">
        <v>98</v>
      </c>
      <c r="D410" t="s">
        <v>82</v>
      </c>
      <c r="E410" t="s">
        <v>85</v>
      </c>
      <c r="F410">
        <v>2.2400000000000002</v>
      </c>
      <c r="G410" t="s">
        <v>85</v>
      </c>
      <c r="H410" t="s">
        <v>85</v>
      </c>
      <c r="I410">
        <v>2.2000000000000002</v>
      </c>
      <c r="J410" t="s">
        <v>85</v>
      </c>
      <c r="K410" t="s">
        <v>85</v>
      </c>
      <c r="L410">
        <v>2.2400000000000002</v>
      </c>
      <c r="M410" t="s">
        <v>85</v>
      </c>
      <c r="N410" t="s">
        <v>85</v>
      </c>
      <c r="O410">
        <v>2.3199999999999998</v>
      </c>
      <c r="P410" t="s">
        <v>85</v>
      </c>
      <c r="Q410" t="s">
        <v>85</v>
      </c>
      <c r="R410">
        <v>2.48</v>
      </c>
      <c r="S410" t="s">
        <v>85</v>
      </c>
      <c r="T410" t="s">
        <v>85</v>
      </c>
      <c r="U410">
        <v>2.4500000000000002</v>
      </c>
      <c r="V410" t="s">
        <v>85</v>
      </c>
      <c r="W410" t="s">
        <v>85</v>
      </c>
      <c r="X410" t="s">
        <v>85</v>
      </c>
    </row>
    <row r="411" spans="1:24" x14ac:dyDescent="0.2">
      <c r="A411" t="s">
        <v>89</v>
      </c>
      <c r="B411" t="s">
        <v>189</v>
      </c>
      <c r="C411" t="s">
        <v>196</v>
      </c>
      <c r="D411" t="s">
        <v>125</v>
      </c>
      <c r="E411" t="s">
        <v>85</v>
      </c>
      <c r="F411">
        <v>8.8800000000000008</v>
      </c>
      <c r="G411" t="s">
        <v>85</v>
      </c>
      <c r="H411" t="s">
        <v>85</v>
      </c>
      <c r="I411">
        <v>8.7899999999999991</v>
      </c>
      <c r="J411" t="s">
        <v>85</v>
      </c>
      <c r="K411" t="s">
        <v>85</v>
      </c>
      <c r="L411">
        <v>9.19</v>
      </c>
      <c r="M411" t="s">
        <v>85</v>
      </c>
      <c r="N411" t="s">
        <v>85</v>
      </c>
      <c r="O411">
        <v>9.11</v>
      </c>
      <c r="P411" t="s">
        <v>85</v>
      </c>
      <c r="Q411" t="s">
        <v>85</v>
      </c>
      <c r="R411">
        <v>9.5</v>
      </c>
      <c r="S411" t="s">
        <v>85</v>
      </c>
      <c r="T411" t="s">
        <v>85</v>
      </c>
      <c r="U411">
        <v>9.4499999999999993</v>
      </c>
      <c r="V411" t="s">
        <v>85</v>
      </c>
      <c r="W411" t="s">
        <v>85</v>
      </c>
      <c r="X411" t="s">
        <v>85</v>
      </c>
    </row>
    <row r="412" spans="1:24" x14ac:dyDescent="0.2">
      <c r="A412" t="s">
        <v>89</v>
      </c>
      <c r="B412" t="s">
        <v>189</v>
      </c>
      <c r="C412" t="s">
        <v>186</v>
      </c>
      <c r="D412" t="s">
        <v>97</v>
      </c>
      <c r="E412" t="s">
        <v>85</v>
      </c>
      <c r="F412">
        <v>13.16</v>
      </c>
      <c r="G412" t="s">
        <v>85</v>
      </c>
      <c r="H412" t="s">
        <v>85</v>
      </c>
      <c r="I412">
        <v>13.08</v>
      </c>
      <c r="J412" t="s">
        <v>85</v>
      </c>
      <c r="K412" t="s">
        <v>85</v>
      </c>
      <c r="L412">
        <v>13.72</v>
      </c>
      <c r="M412" t="s">
        <v>85</v>
      </c>
      <c r="N412" t="s">
        <v>85</v>
      </c>
      <c r="O412">
        <v>13.53</v>
      </c>
      <c r="P412" t="s">
        <v>85</v>
      </c>
      <c r="Q412" t="s">
        <v>85</v>
      </c>
      <c r="R412">
        <v>13.82</v>
      </c>
      <c r="S412" t="s">
        <v>85</v>
      </c>
      <c r="T412" t="s">
        <v>85</v>
      </c>
      <c r="U412">
        <v>13.8</v>
      </c>
      <c r="V412" t="s">
        <v>85</v>
      </c>
      <c r="W412" t="s">
        <v>85</v>
      </c>
      <c r="X412" t="s">
        <v>85</v>
      </c>
    </row>
    <row r="413" spans="1:24" x14ac:dyDescent="0.2">
      <c r="A413" t="s">
        <v>89</v>
      </c>
      <c r="B413" t="s">
        <v>189</v>
      </c>
      <c r="C413" t="s">
        <v>81</v>
      </c>
      <c r="D413" t="s">
        <v>27</v>
      </c>
      <c r="E413">
        <v>1191500000</v>
      </c>
      <c r="F413">
        <v>2400900000</v>
      </c>
      <c r="G413">
        <v>546700000</v>
      </c>
      <c r="H413">
        <v>626000000</v>
      </c>
      <c r="I413">
        <v>384200000</v>
      </c>
      <c r="J413">
        <v>1157000000</v>
      </c>
      <c r="K413">
        <v>706400000</v>
      </c>
      <c r="L413">
        <v>767100000</v>
      </c>
      <c r="M413">
        <v>929600000</v>
      </c>
      <c r="N413">
        <v>672100000</v>
      </c>
      <c r="O413">
        <v>618900000</v>
      </c>
      <c r="P413">
        <v>1525500000</v>
      </c>
      <c r="Q413">
        <v>1208600000</v>
      </c>
      <c r="R413">
        <v>1198000000</v>
      </c>
      <c r="S413">
        <v>1384500000</v>
      </c>
      <c r="T413">
        <v>1104300000</v>
      </c>
      <c r="U413">
        <v>1619700000</v>
      </c>
      <c r="V413">
        <v>735000000</v>
      </c>
      <c r="W413" t="s">
        <v>85</v>
      </c>
      <c r="X413" t="s">
        <v>85</v>
      </c>
    </row>
    <row r="414" spans="1:24" x14ac:dyDescent="0.2">
      <c r="A414" t="s">
        <v>89</v>
      </c>
      <c r="B414" t="s">
        <v>189</v>
      </c>
      <c r="C414" t="s">
        <v>191</v>
      </c>
      <c r="D414" t="s">
        <v>52</v>
      </c>
      <c r="E414">
        <v>959024</v>
      </c>
      <c r="F414">
        <v>1343620</v>
      </c>
      <c r="G414">
        <v>1733652</v>
      </c>
      <c r="H414">
        <v>2849980</v>
      </c>
      <c r="I414">
        <v>6454359</v>
      </c>
      <c r="J414">
        <v>12159163</v>
      </c>
      <c r="K414">
        <v>15383001</v>
      </c>
      <c r="L414">
        <v>22509560</v>
      </c>
      <c r="M414">
        <v>32935875</v>
      </c>
      <c r="N414">
        <v>34778995</v>
      </c>
      <c r="O414">
        <v>42868911</v>
      </c>
      <c r="P414">
        <v>57344815</v>
      </c>
      <c r="Q414">
        <v>68117167</v>
      </c>
      <c r="R414">
        <v>75586646</v>
      </c>
      <c r="S414">
        <v>83150138</v>
      </c>
      <c r="T414">
        <v>94189795</v>
      </c>
      <c r="U414">
        <v>101978345</v>
      </c>
      <c r="V414">
        <v>102823569</v>
      </c>
      <c r="W414">
        <v>111326045</v>
      </c>
      <c r="X414" t="s">
        <v>85</v>
      </c>
    </row>
    <row r="415" spans="1:24" x14ac:dyDescent="0.2">
      <c r="A415" t="s">
        <v>89</v>
      </c>
      <c r="B415" t="s">
        <v>189</v>
      </c>
      <c r="C415" t="s">
        <v>123</v>
      </c>
      <c r="D415" t="s">
        <v>38</v>
      </c>
      <c r="E415" t="s">
        <v>85</v>
      </c>
      <c r="F415">
        <v>41.69</v>
      </c>
      <c r="G415" t="s">
        <v>85</v>
      </c>
      <c r="H415" t="s">
        <v>85</v>
      </c>
      <c r="I415">
        <v>43.08</v>
      </c>
      <c r="J415" t="s">
        <v>85</v>
      </c>
      <c r="K415" t="s">
        <v>85</v>
      </c>
      <c r="L415">
        <v>40</v>
      </c>
      <c r="M415" t="s">
        <v>85</v>
      </c>
      <c r="N415" t="s">
        <v>85</v>
      </c>
      <c r="O415">
        <v>40.659999999999997</v>
      </c>
      <c r="P415" t="s">
        <v>85</v>
      </c>
      <c r="Q415" t="s">
        <v>85</v>
      </c>
      <c r="R415">
        <v>36.450000000000003</v>
      </c>
      <c r="S415" t="s">
        <v>85</v>
      </c>
      <c r="T415" t="s">
        <v>85</v>
      </c>
      <c r="U415">
        <v>37.61</v>
      </c>
      <c r="V415" t="s">
        <v>85</v>
      </c>
      <c r="W415" t="s">
        <v>85</v>
      </c>
      <c r="X415" t="s">
        <v>85</v>
      </c>
    </row>
    <row r="416" spans="1:24" x14ac:dyDescent="0.2">
      <c r="A416" t="s">
        <v>89</v>
      </c>
      <c r="B416" t="s">
        <v>189</v>
      </c>
      <c r="C416" t="s">
        <v>154</v>
      </c>
      <c r="D416" t="s">
        <v>176</v>
      </c>
      <c r="E416" t="s">
        <v>85</v>
      </c>
      <c r="F416" t="s">
        <v>85</v>
      </c>
      <c r="G416" t="s">
        <v>85</v>
      </c>
      <c r="H416" t="s">
        <v>85</v>
      </c>
      <c r="I416" t="s">
        <v>85</v>
      </c>
      <c r="J416" t="s">
        <v>85</v>
      </c>
      <c r="K416" t="s">
        <v>85</v>
      </c>
      <c r="L416">
        <v>5.6</v>
      </c>
      <c r="M416" t="s">
        <v>85</v>
      </c>
      <c r="N416" t="s">
        <v>85</v>
      </c>
      <c r="O416">
        <v>5.7682200000000003</v>
      </c>
      <c r="P416" t="s">
        <v>85</v>
      </c>
      <c r="Q416" t="s">
        <v>85</v>
      </c>
      <c r="R416">
        <v>5.35989</v>
      </c>
      <c r="S416" t="s">
        <v>85</v>
      </c>
      <c r="T416" t="s">
        <v>85</v>
      </c>
      <c r="U416">
        <v>5.1432900000000004</v>
      </c>
      <c r="V416" t="s">
        <v>85</v>
      </c>
      <c r="W416" t="s">
        <v>85</v>
      </c>
      <c r="X416" t="s">
        <v>85</v>
      </c>
    </row>
    <row r="417" spans="1:24" x14ac:dyDescent="0.2">
      <c r="A417" t="s">
        <v>89</v>
      </c>
      <c r="B417" t="s">
        <v>189</v>
      </c>
      <c r="C417" t="s">
        <v>83</v>
      </c>
      <c r="D417" t="s">
        <v>0</v>
      </c>
      <c r="E417" t="s">
        <v>85</v>
      </c>
      <c r="F417" t="s">
        <v>85</v>
      </c>
      <c r="G417" t="s">
        <v>85</v>
      </c>
      <c r="H417" t="s">
        <v>85</v>
      </c>
      <c r="I417" t="s">
        <v>85</v>
      </c>
      <c r="J417" t="s">
        <v>85</v>
      </c>
      <c r="K417" t="s">
        <v>85</v>
      </c>
      <c r="L417" t="s">
        <v>85</v>
      </c>
      <c r="M417" t="s">
        <v>85</v>
      </c>
      <c r="N417" t="s">
        <v>85</v>
      </c>
      <c r="O417" t="s">
        <v>85</v>
      </c>
      <c r="P417" t="s">
        <v>85</v>
      </c>
      <c r="Q417" t="s">
        <v>85</v>
      </c>
      <c r="R417" t="s">
        <v>85</v>
      </c>
      <c r="S417" t="s">
        <v>85</v>
      </c>
      <c r="T417" t="s">
        <v>85</v>
      </c>
      <c r="U417" t="s">
        <v>85</v>
      </c>
      <c r="V417" t="s">
        <v>85</v>
      </c>
      <c r="W417" t="s">
        <v>85</v>
      </c>
      <c r="X417" t="s">
        <v>85</v>
      </c>
    </row>
    <row r="418" spans="1:24" x14ac:dyDescent="0.2">
      <c r="A418" t="s">
        <v>89</v>
      </c>
      <c r="B418" t="s">
        <v>189</v>
      </c>
      <c r="C418" t="s">
        <v>171</v>
      </c>
      <c r="D418" t="s">
        <v>93</v>
      </c>
      <c r="E418">
        <v>51.77</v>
      </c>
      <c r="F418">
        <v>51.83</v>
      </c>
      <c r="G418">
        <v>51.89</v>
      </c>
      <c r="H418">
        <v>51.95</v>
      </c>
      <c r="I418">
        <v>52.045000000000002</v>
      </c>
      <c r="J418">
        <v>52.316000000000003</v>
      </c>
      <c r="K418">
        <v>52.585999999999999</v>
      </c>
      <c r="L418">
        <v>52.856999999999999</v>
      </c>
      <c r="M418">
        <v>53.128</v>
      </c>
      <c r="N418">
        <v>53.396999999999998</v>
      </c>
      <c r="O418">
        <v>53.667000000000002</v>
      </c>
      <c r="P418">
        <v>53.936999999999998</v>
      </c>
      <c r="Q418">
        <v>54.207000000000001</v>
      </c>
      <c r="R418">
        <v>54.475999999999999</v>
      </c>
      <c r="S418">
        <v>54.744999999999997</v>
      </c>
      <c r="T418">
        <v>54.982999999999997</v>
      </c>
      <c r="U418">
        <v>55.19</v>
      </c>
      <c r="V418">
        <v>55.366999999999997</v>
      </c>
      <c r="W418">
        <v>55.512</v>
      </c>
      <c r="X418" t="s">
        <v>85</v>
      </c>
    </row>
    <row r="419" spans="1:24" x14ac:dyDescent="0.2">
      <c r="A419" t="s">
        <v>89</v>
      </c>
      <c r="B419" t="s">
        <v>189</v>
      </c>
      <c r="C419" t="s">
        <v>128</v>
      </c>
      <c r="D419" t="s">
        <v>29</v>
      </c>
      <c r="E419">
        <v>36983132</v>
      </c>
      <c r="F419">
        <v>37857982</v>
      </c>
      <c r="G419">
        <v>38739117</v>
      </c>
      <c r="H419">
        <v>39630174</v>
      </c>
      <c r="I419">
        <v>40559838</v>
      </c>
      <c r="J419">
        <v>41645912</v>
      </c>
      <c r="K419">
        <v>42749462</v>
      </c>
      <c r="L419">
        <v>43856369</v>
      </c>
      <c r="M419">
        <v>44944295</v>
      </c>
      <c r="N419">
        <v>45996909</v>
      </c>
      <c r="O419">
        <v>47008481</v>
      </c>
      <c r="P419">
        <v>47985326</v>
      </c>
      <c r="Q419">
        <v>48947357</v>
      </c>
      <c r="R419">
        <v>49922831</v>
      </c>
      <c r="S419">
        <v>50934147</v>
      </c>
      <c r="T419">
        <v>51959613</v>
      </c>
      <c r="U419">
        <v>52991960</v>
      </c>
      <c r="V419">
        <v>54022510</v>
      </c>
      <c r="W419">
        <v>55033870</v>
      </c>
      <c r="X419" t="s">
        <v>85</v>
      </c>
    </row>
    <row r="420" spans="1:24" x14ac:dyDescent="0.2">
      <c r="A420" t="s">
        <v>89</v>
      </c>
      <c r="B420" t="s">
        <v>189</v>
      </c>
      <c r="C420" t="s">
        <v>110</v>
      </c>
      <c r="D420" t="s">
        <v>109</v>
      </c>
      <c r="E420">
        <v>2.3835395221271933</v>
      </c>
      <c r="F420">
        <v>2.3379925920952394</v>
      </c>
      <c r="G420">
        <v>2.3008022017270835</v>
      </c>
      <c r="H420">
        <v>2.2740933065624054</v>
      </c>
      <c r="I420">
        <v>2.3187567386234247</v>
      </c>
      <c r="J420">
        <v>2.6424847343086126</v>
      </c>
      <c r="K420">
        <v>2.615339797306099</v>
      </c>
      <c r="L420">
        <v>2.5563342916811309</v>
      </c>
      <c r="M420">
        <v>2.4503880639022095</v>
      </c>
      <c r="N420">
        <v>2.3150364515100312</v>
      </c>
      <c r="O420">
        <v>2.1753833660810034</v>
      </c>
      <c r="P420">
        <v>2.0567223596237185</v>
      </c>
      <c r="Q420">
        <v>1.9850117811261323</v>
      </c>
      <c r="R420">
        <v>1.9733059542858131</v>
      </c>
      <c r="S420">
        <v>2.0055129877240696</v>
      </c>
      <c r="T420">
        <v>1.9933180670111179</v>
      </c>
      <c r="U420">
        <v>1.967346019388114</v>
      </c>
      <c r="V420">
        <v>1.9260607625938679</v>
      </c>
      <c r="W420">
        <v>1.8548002318552228</v>
      </c>
      <c r="X420" t="s">
        <v>85</v>
      </c>
    </row>
    <row r="421" spans="1:24" x14ac:dyDescent="0.2">
      <c r="A421" t="s">
        <v>89</v>
      </c>
      <c r="B421" t="s">
        <v>189</v>
      </c>
      <c r="C421" t="s">
        <v>136</v>
      </c>
      <c r="D421" t="s">
        <v>115</v>
      </c>
      <c r="E421" t="s">
        <v>85</v>
      </c>
      <c r="F421" t="s">
        <v>85</v>
      </c>
      <c r="G421" t="s">
        <v>85</v>
      </c>
      <c r="H421" t="s">
        <v>85</v>
      </c>
      <c r="I421" t="s">
        <v>85</v>
      </c>
      <c r="J421" t="s">
        <v>85</v>
      </c>
      <c r="K421" t="s">
        <v>85</v>
      </c>
      <c r="L421" t="s">
        <v>85</v>
      </c>
      <c r="M421" t="s">
        <v>85</v>
      </c>
      <c r="N421" t="s">
        <v>85</v>
      </c>
      <c r="O421" t="s">
        <v>85</v>
      </c>
      <c r="P421" t="s">
        <v>85</v>
      </c>
      <c r="Q421" t="s">
        <v>85</v>
      </c>
      <c r="R421" t="s">
        <v>85</v>
      </c>
      <c r="S421" t="s">
        <v>85</v>
      </c>
      <c r="T421" t="s">
        <v>85</v>
      </c>
      <c r="U421" t="s">
        <v>85</v>
      </c>
      <c r="V421" t="s">
        <v>85</v>
      </c>
      <c r="W421" t="s">
        <v>85</v>
      </c>
      <c r="X421" t="s">
        <v>85</v>
      </c>
    </row>
    <row r="422" spans="1:24" x14ac:dyDescent="0.2">
      <c r="A422" t="s">
        <v>89</v>
      </c>
      <c r="B422" t="s">
        <v>189</v>
      </c>
      <c r="C422" t="s">
        <v>35</v>
      </c>
      <c r="D422" t="s">
        <v>175</v>
      </c>
      <c r="E422" t="s">
        <v>85</v>
      </c>
      <c r="F422" t="s">
        <v>85</v>
      </c>
      <c r="G422" t="s">
        <v>85</v>
      </c>
      <c r="H422" t="s">
        <v>85</v>
      </c>
      <c r="I422" t="s">
        <v>85</v>
      </c>
      <c r="J422" t="s">
        <v>85</v>
      </c>
      <c r="K422" t="s">
        <v>85</v>
      </c>
      <c r="L422" t="s">
        <v>85</v>
      </c>
      <c r="M422" t="s">
        <v>85</v>
      </c>
      <c r="N422" t="s">
        <v>85</v>
      </c>
      <c r="O422" t="s">
        <v>85</v>
      </c>
      <c r="P422" t="s">
        <v>85</v>
      </c>
      <c r="Q422" t="s">
        <v>85</v>
      </c>
      <c r="R422">
        <v>42</v>
      </c>
      <c r="S422">
        <v>42</v>
      </c>
      <c r="T422">
        <v>42</v>
      </c>
      <c r="U422">
        <v>42</v>
      </c>
      <c r="V422">
        <v>42</v>
      </c>
      <c r="W422">
        <v>42</v>
      </c>
      <c r="X422">
        <v>42</v>
      </c>
    </row>
    <row r="423" spans="1:24" x14ac:dyDescent="0.2">
      <c r="A423" t="s">
        <v>89</v>
      </c>
      <c r="B423" t="s">
        <v>189</v>
      </c>
      <c r="C423" t="s">
        <v>116</v>
      </c>
      <c r="D423" t="s">
        <v>63</v>
      </c>
      <c r="E423" t="s">
        <v>85</v>
      </c>
      <c r="F423" t="s">
        <v>85</v>
      </c>
      <c r="G423" t="s">
        <v>85</v>
      </c>
      <c r="H423" t="s">
        <v>85</v>
      </c>
      <c r="I423" t="s">
        <v>85</v>
      </c>
      <c r="J423">
        <v>68</v>
      </c>
      <c r="K423" t="s">
        <v>85</v>
      </c>
      <c r="L423">
        <v>97</v>
      </c>
      <c r="M423">
        <v>161</v>
      </c>
      <c r="N423">
        <v>210</v>
      </c>
      <c r="O423">
        <v>283</v>
      </c>
      <c r="P423">
        <v>350</v>
      </c>
      <c r="Q423">
        <v>413</v>
      </c>
      <c r="R423">
        <v>484</v>
      </c>
      <c r="S423">
        <v>622</v>
      </c>
      <c r="T423">
        <v>716</v>
      </c>
      <c r="U423">
        <v>834</v>
      </c>
      <c r="V423">
        <v>793</v>
      </c>
      <c r="W423">
        <v>1084</v>
      </c>
      <c r="X423" t="s">
        <v>85</v>
      </c>
    </row>
    <row r="424" spans="1:24" x14ac:dyDescent="0.2">
      <c r="A424" t="s">
        <v>89</v>
      </c>
      <c r="B424" t="s">
        <v>189</v>
      </c>
      <c r="C424" t="s">
        <v>102</v>
      </c>
      <c r="D424" t="s">
        <v>173</v>
      </c>
      <c r="E424" t="s">
        <v>85</v>
      </c>
      <c r="F424" t="s">
        <v>85</v>
      </c>
      <c r="G424" t="s">
        <v>85</v>
      </c>
      <c r="H424" t="s">
        <v>85</v>
      </c>
      <c r="I424" t="s">
        <v>85</v>
      </c>
      <c r="J424">
        <v>0.85422262531480464</v>
      </c>
      <c r="K424" t="s">
        <v>85</v>
      </c>
      <c r="L424">
        <v>1.1690728314777656</v>
      </c>
      <c r="M424">
        <v>1.9031576683736888</v>
      </c>
      <c r="N424">
        <v>2.4378529466903203</v>
      </c>
      <c r="O424">
        <v>3.2308555057642288</v>
      </c>
      <c r="P424">
        <v>3.9341089357911612</v>
      </c>
      <c r="Q424">
        <v>4.5737895391231485</v>
      </c>
      <c r="R424">
        <v>5.2814280405265803</v>
      </c>
      <c r="S424">
        <v>6.6853755432324427</v>
      </c>
      <c r="T424">
        <v>7.5766207198587558</v>
      </c>
      <c r="U424">
        <v>8.6859327320126685</v>
      </c>
      <c r="V424">
        <v>8.127358599436171</v>
      </c>
      <c r="W424">
        <v>10.934177161308064</v>
      </c>
      <c r="X424" t="s">
        <v>85</v>
      </c>
    </row>
    <row r="425" spans="1:24" x14ac:dyDescent="0.2">
      <c r="A425" t="s">
        <v>41</v>
      </c>
      <c r="B425" t="s">
        <v>135</v>
      </c>
      <c r="C425" t="s">
        <v>156</v>
      </c>
      <c r="D425" t="s">
        <v>155</v>
      </c>
      <c r="E425">
        <v>59878955</v>
      </c>
      <c r="F425">
        <v>60544937</v>
      </c>
      <c r="G425">
        <v>61250974</v>
      </c>
      <c r="H425">
        <v>61973957</v>
      </c>
      <c r="I425">
        <v>62693322</v>
      </c>
      <c r="J425">
        <v>63415174</v>
      </c>
      <c r="K425">
        <v>64136669</v>
      </c>
      <c r="L425">
        <v>64817254</v>
      </c>
      <c r="M425">
        <v>65404522</v>
      </c>
      <c r="N425">
        <v>65863973</v>
      </c>
      <c r="O425">
        <v>66174486</v>
      </c>
      <c r="P425">
        <v>66353572</v>
      </c>
      <c r="Q425">
        <v>66453255</v>
      </c>
      <c r="R425">
        <v>66548197</v>
      </c>
      <c r="S425">
        <v>66692024</v>
      </c>
      <c r="T425">
        <v>66902958</v>
      </c>
      <c r="U425">
        <v>67164130</v>
      </c>
      <c r="V425">
        <v>67451422</v>
      </c>
      <c r="W425">
        <v>67725979</v>
      </c>
      <c r="X425" t="s">
        <v>85</v>
      </c>
    </row>
    <row r="426" spans="1:24" x14ac:dyDescent="0.2">
      <c r="A426" t="s">
        <v>41</v>
      </c>
      <c r="B426" t="s">
        <v>135</v>
      </c>
      <c r="C426" t="s">
        <v>132</v>
      </c>
      <c r="D426" t="s">
        <v>114</v>
      </c>
      <c r="E426">
        <v>1.02878203717845</v>
      </c>
      <c r="F426">
        <v>1.10607418280948</v>
      </c>
      <c r="G426">
        <v>1.15939016817808</v>
      </c>
      <c r="H426">
        <v>1.1734497073742201</v>
      </c>
      <c r="I426">
        <v>1.1540686376590701</v>
      </c>
      <c r="J426">
        <v>1.1448235556403299</v>
      </c>
      <c r="K426">
        <v>1.1313089299507499</v>
      </c>
      <c r="L426">
        <v>1.0555573702518699</v>
      </c>
      <c r="M426">
        <v>0.90195664557433997</v>
      </c>
      <c r="N426">
        <v>0.70002002566936306</v>
      </c>
      <c r="O426">
        <v>0.47033807388662102</v>
      </c>
      <c r="P426">
        <v>0.27026142495123601</v>
      </c>
      <c r="Q426">
        <v>0.15011731094188399</v>
      </c>
      <c r="R426">
        <v>0.14276839041808101</v>
      </c>
      <c r="S426">
        <v>0.21589134990057099</v>
      </c>
      <c r="T426">
        <v>0.31578158419545599</v>
      </c>
      <c r="U426">
        <v>0.38961438527122599</v>
      </c>
      <c r="V426">
        <v>0.42683394586426798</v>
      </c>
      <c r="W426">
        <v>0.40621786706108898</v>
      </c>
      <c r="X426" t="s">
        <v>85</v>
      </c>
    </row>
    <row r="427" spans="1:24" x14ac:dyDescent="0.2">
      <c r="A427" t="s">
        <v>41</v>
      </c>
      <c r="B427" t="s">
        <v>135</v>
      </c>
      <c r="C427" t="s">
        <v>146</v>
      </c>
      <c r="D427" t="s">
        <v>10</v>
      </c>
      <c r="E427">
        <v>117.20518115445594</v>
      </c>
      <c r="F427">
        <v>118.50875335199358</v>
      </c>
      <c r="G427">
        <v>119.89072794535028</v>
      </c>
      <c r="H427">
        <v>121.30587210554131</v>
      </c>
      <c r="I427">
        <v>122.71393450644953</v>
      </c>
      <c r="J427">
        <v>124.12686488285149</v>
      </c>
      <c r="K427">
        <v>125.53909647869405</v>
      </c>
      <c r="L427">
        <v>126.87125212863826</v>
      </c>
      <c r="M427">
        <v>128.020752020983</v>
      </c>
      <c r="N427">
        <v>128.92006694200316</v>
      </c>
      <c r="O427">
        <v>129.52785531131946</v>
      </c>
      <c r="P427">
        <v>129.8783926089765</v>
      </c>
      <c r="Q427">
        <v>130.07350897453463</v>
      </c>
      <c r="R427">
        <v>130.259345455969</v>
      </c>
      <c r="S427">
        <v>130.54086789719901</v>
      </c>
      <c r="T427">
        <v>130.95374346728258</v>
      </c>
      <c r="U427">
        <v>131.46495331676095</v>
      </c>
      <c r="V427">
        <v>132.02728963181897</v>
      </c>
      <c r="W427">
        <v>132.56469885885414</v>
      </c>
      <c r="X427" t="s">
        <v>85</v>
      </c>
    </row>
    <row r="428" spans="1:24" x14ac:dyDescent="0.2">
      <c r="A428" t="s">
        <v>41</v>
      </c>
      <c r="B428" t="s">
        <v>135</v>
      </c>
      <c r="C428" t="s">
        <v>92</v>
      </c>
      <c r="D428" t="s">
        <v>65</v>
      </c>
      <c r="E428" t="s">
        <v>85</v>
      </c>
      <c r="F428" t="s">
        <v>85</v>
      </c>
      <c r="G428" t="s">
        <v>85</v>
      </c>
      <c r="H428" t="s">
        <v>85</v>
      </c>
      <c r="I428">
        <v>42.3</v>
      </c>
      <c r="J428" t="s">
        <v>85</v>
      </c>
      <c r="K428">
        <v>32.4</v>
      </c>
      <c r="L428" t="s">
        <v>85</v>
      </c>
      <c r="M428">
        <v>26.8</v>
      </c>
      <c r="N428" t="s">
        <v>85</v>
      </c>
      <c r="O428">
        <v>21.9</v>
      </c>
      <c r="P428">
        <v>20</v>
      </c>
      <c r="Q428">
        <v>20.399999999999999</v>
      </c>
      <c r="R428">
        <v>17.899999999999999</v>
      </c>
      <c r="S428">
        <v>16.399999999999999</v>
      </c>
      <c r="T428">
        <v>13.2</v>
      </c>
      <c r="U428">
        <v>12.6</v>
      </c>
      <c r="V428">
        <v>10.9</v>
      </c>
      <c r="W428">
        <v>10.5</v>
      </c>
      <c r="X428" t="s">
        <v>85</v>
      </c>
    </row>
    <row r="429" spans="1:24" x14ac:dyDescent="0.2">
      <c r="A429" t="s">
        <v>41</v>
      </c>
      <c r="B429" t="s">
        <v>135</v>
      </c>
      <c r="C429" t="s">
        <v>121</v>
      </c>
      <c r="D429" t="s">
        <v>150</v>
      </c>
      <c r="E429">
        <v>2.25</v>
      </c>
      <c r="F429" t="s">
        <v>85</v>
      </c>
      <c r="G429">
        <v>1.5</v>
      </c>
      <c r="H429">
        <v>2.54</v>
      </c>
      <c r="I429">
        <v>2.5499999999999998</v>
      </c>
      <c r="J429" t="s">
        <v>85</v>
      </c>
      <c r="K429">
        <v>1.1399999999999999</v>
      </c>
      <c r="L429" t="s">
        <v>85</v>
      </c>
      <c r="M429">
        <v>0.75</v>
      </c>
      <c r="N429" t="s">
        <v>85</v>
      </c>
      <c r="O429">
        <v>0.69</v>
      </c>
      <c r="P429">
        <v>0.34</v>
      </c>
      <c r="Q429">
        <v>0.15</v>
      </c>
      <c r="R429">
        <v>0.17</v>
      </c>
      <c r="S429">
        <v>0.14000000000000001</v>
      </c>
      <c r="T429">
        <v>0.04</v>
      </c>
      <c r="U429">
        <v>0.06</v>
      </c>
      <c r="V429" t="s">
        <v>85</v>
      </c>
      <c r="W429" t="s">
        <v>85</v>
      </c>
      <c r="X429" t="s">
        <v>85</v>
      </c>
    </row>
    <row r="430" spans="1:24" x14ac:dyDescent="0.2">
      <c r="A430" t="s">
        <v>41</v>
      </c>
      <c r="B430" t="s">
        <v>135</v>
      </c>
      <c r="C430" t="s">
        <v>138</v>
      </c>
      <c r="D430" t="s">
        <v>158</v>
      </c>
      <c r="E430">
        <v>6.2</v>
      </c>
      <c r="F430" t="s">
        <v>85</v>
      </c>
      <c r="G430">
        <v>6.37</v>
      </c>
      <c r="H430">
        <v>6.07</v>
      </c>
      <c r="I430">
        <v>6.16</v>
      </c>
      <c r="J430" t="s">
        <v>85</v>
      </c>
      <c r="K430">
        <v>6.28</v>
      </c>
      <c r="L430" t="s">
        <v>85</v>
      </c>
      <c r="M430">
        <v>6.11</v>
      </c>
      <c r="N430" t="s">
        <v>85</v>
      </c>
      <c r="O430">
        <v>6.03</v>
      </c>
      <c r="P430">
        <v>6.5</v>
      </c>
      <c r="Q430">
        <v>6.42</v>
      </c>
      <c r="R430">
        <v>6.51</v>
      </c>
      <c r="S430">
        <v>6.62</v>
      </c>
      <c r="T430">
        <v>7.22</v>
      </c>
      <c r="U430">
        <v>6.65</v>
      </c>
      <c r="V430" t="s">
        <v>85</v>
      </c>
      <c r="W430" t="s">
        <v>85</v>
      </c>
      <c r="X430" t="s">
        <v>85</v>
      </c>
    </row>
    <row r="431" spans="1:24" x14ac:dyDescent="0.2">
      <c r="A431" t="s">
        <v>41</v>
      </c>
      <c r="B431" t="s">
        <v>135</v>
      </c>
      <c r="C431" t="s">
        <v>185</v>
      </c>
      <c r="D431" t="s">
        <v>64</v>
      </c>
      <c r="E431">
        <v>1156.3571541954932</v>
      </c>
      <c r="F431">
        <v>1164.9489205018085</v>
      </c>
      <c r="G431">
        <v>1079.6920715089366</v>
      </c>
      <c r="H431">
        <v>1139.2290313171386</v>
      </c>
      <c r="I431">
        <v>1152.9839812922976</v>
      </c>
      <c r="J431">
        <v>1172.9876354198759</v>
      </c>
      <c r="K431">
        <v>1282.5259603051727</v>
      </c>
      <c r="L431">
        <v>1374.7485507485399</v>
      </c>
      <c r="M431">
        <v>1472.2402680352898</v>
      </c>
      <c r="N431">
        <v>1503.1136521327069</v>
      </c>
      <c r="O431">
        <v>1525.551448937586</v>
      </c>
      <c r="P431">
        <v>1579.2800574473972</v>
      </c>
      <c r="Q431">
        <v>1619.8980922755402</v>
      </c>
      <c r="R431">
        <v>1612.262447921767</v>
      </c>
      <c r="S431">
        <v>1760.7083569693432</v>
      </c>
      <c r="T431">
        <v>1780.6527029791418</v>
      </c>
      <c r="U431">
        <v>1884.2987469650836</v>
      </c>
      <c r="V431" t="s">
        <v>85</v>
      </c>
      <c r="W431" t="s">
        <v>85</v>
      </c>
      <c r="X431" t="s">
        <v>85</v>
      </c>
    </row>
    <row r="432" spans="1:24" x14ac:dyDescent="0.2">
      <c r="A432" t="s">
        <v>41</v>
      </c>
      <c r="B432" t="s">
        <v>135</v>
      </c>
      <c r="C432" t="s">
        <v>39</v>
      </c>
      <c r="D432" t="s">
        <v>24</v>
      </c>
      <c r="E432">
        <v>1385.8458284717894</v>
      </c>
      <c r="F432">
        <v>1417.145747463574</v>
      </c>
      <c r="G432">
        <v>1366.4925556938899</v>
      </c>
      <c r="H432">
        <v>1365.460656320525</v>
      </c>
      <c r="I432">
        <v>1454.0623640903891</v>
      </c>
      <c r="J432">
        <v>1507.6990879186108</v>
      </c>
      <c r="K432">
        <v>1615.8619026504168</v>
      </c>
      <c r="L432">
        <v>1706.5517770931795</v>
      </c>
      <c r="M432">
        <v>1815.8071700302312</v>
      </c>
      <c r="N432">
        <v>1901.7832404370747</v>
      </c>
      <c r="O432">
        <v>1994.2882518195911</v>
      </c>
      <c r="P432">
        <v>2074.869458421922</v>
      </c>
      <c r="Q432">
        <v>2107.9027656357839</v>
      </c>
      <c r="R432">
        <v>2111.1315758111373</v>
      </c>
      <c r="S432">
        <v>2325.1506057156098</v>
      </c>
      <c r="T432">
        <v>2304.681356540319</v>
      </c>
      <c r="U432">
        <v>2464.6786908428653</v>
      </c>
      <c r="V432" t="s">
        <v>85</v>
      </c>
      <c r="W432" t="s">
        <v>85</v>
      </c>
      <c r="X432" t="s">
        <v>85</v>
      </c>
    </row>
    <row r="433" spans="1:24" x14ac:dyDescent="0.2">
      <c r="A433" t="s">
        <v>41</v>
      </c>
      <c r="B433" t="s">
        <v>135</v>
      </c>
      <c r="C433" t="s">
        <v>28</v>
      </c>
      <c r="D433" t="s">
        <v>127</v>
      </c>
      <c r="E433">
        <v>183035154107.49445</v>
      </c>
      <c r="F433">
        <v>150180268649.388</v>
      </c>
      <c r="G433">
        <v>113675706127.26489</v>
      </c>
      <c r="H433">
        <v>126668932159.50833</v>
      </c>
      <c r="I433">
        <v>126392308497.74878</v>
      </c>
      <c r="J433">
        <v>120296746256.63092</v>
      </c>
      <c r="K433">
        <v>134300851255.00174</v>
      </c>
      <c r="L433">
        <v>152280653543.72467</v>
      </c>
      <c r="M433">
        <v>172895476152.59158</v>
      </c>
      <c r="N433">
        <v>189318499954.00308</v>
      </c>
      <c r="O433">
        <v>221758486880.31259</v>
      </c>
      <c r="P433">
        <v>262942650543.77112</v>
      </c>
      <c r="Q433">
        <v>291383081231.82031</v>
      </c>
      <c r="R433">
        <v>281574762729.75983</v>
      </c>
      <c r="S433">
        <v>340923571200.88873</v>
      </c>
      <c r="T433">
        <v>370608559050.49567</v>
      </c>
      <c r="U433">
        <v>397471809439.85638</v>
      </c>
      <c r="V433">
        <v>420166569029.48645</v>
      </c>
      <c r="W433">
        <v>404823952117.93182</v>
      </c>
      <c r="X433" t="s">
        <v>85</v>
      </c>
    </row>
    <row r="434" spans="1:24" x14ac:dyDescent="0.2">
      <c r="A434" t="s">
        <v>41</v>
      </c>
      <c r="B434" t="s">
        <v>135</v>
      </c>
      <c r="C434" t="s">
        <v>101</v>
      </c>
      <c r="D434" t="s">
        <v>26</v>
      </c>
      <c r="E434">
        <v>5.6523739422106729</v>
      </c>
      <c r="F434">
        <v>-2.7535905783671808</v>
      </c>
      <c r="G434">
        <v>-7.6337336312669777</v>
      </c>
      <c r="H434">
        <v>4.5722983687558099</v>
      </c>
      <c r="I434">
        <v>4.4556760309312153</v>
      </c>
      <c r="J434">
        <v>3.4442437656892366</v>
      </c>
      <c r="K434">
        <v>6.1488798174326575</v>
      </c>
      <c r="L434">
        <v>7.1893299648605193</v>
      </c>
      <c r="M434">
        <v>6.2892885486190124</v>
      </c>
      <c r="N434">
        <v>4.1878349237258021</v>
      </c>
      <c r="O434">
        <v>4.9679168239371307</v>
      </c>
      <c r="P434">
        <v>5.4350925698979324</v>
      </c>
      <c r="Q434">
        <v>1.7256679083397728</v>
      </c>
      <c r="R434">
        <v>-0.73827978889691792</v>
      </c>
      <c r="S434">
        <v>7.50671071487929</v>
      </c>
      <c r="T434">
        <v>0.83368244811315151</v>
      </c>
      <c r="U434">
        <v>7.3229010426987315</v>
      </c>
      <c r="V434">
        <v>2.8094036721975897</v>
      </c>
      <c r="W434">
        <v>0.86566367876422134</v>
      </c>
      <c r="X434" t="s">
        <v>85</v>
      </c>
    </row>
    <row r="435" spans="1:24" x14ac:dyDescent="0.2">
      <c r="A435" t="s">
        <v>41</v>
      </c>
      <c r="B435" t="s">
        <v>135</v>
      </c>
      <c r="C435" t="s">
        <v>144</v>
      </c>
      <c r="D435" t="s">
        <v>61</v>
      </c>
      <c r="E435" t="s">
        <v>85</v>
      </c>
      <c r="F435" t="s">
        <v>85</v>
      </c>
      <c r="G435" t="s">
        <v>85</v>
      </c>
      <c r="H435" t="s">
        <v>85</v>
      </c>
      <c r="I435" t="s">
        <v>85</v>
      </c>
      <c r="J435" t="s">
        <v>85</v>
      </c>
      <c r="K435" t="s">
        <v>85</v>
      </c>
      <c r="L435">
        <v>1.3851696941724503</v>
      </c>
      <c r="M435">
        <v>1.0531287788072969</v>
      </c>
      <c r="N435">
        <v>2.3242850350570876</v>
      </c>
      <c r="O435">
        <v>1.7800000060759535</v>
      </c>
      <c r="P435">
        <v>0.12362194845943195</v>
      </c>
      <c r="Q435">
        <v>0.46564661213244313</v>
      </c>
      <c r="R435">
        <v>-2.852132832595264</v>
      </c>
      <c r="S435">
        <v>-0.5825301817132893</v>
      </c>
      <c r="T435">
        <v>-1.061552098949381</v>
      </c>
      <c r="U435">
        <v>-1.9800309283413728</v>
      </c>
      <c r="V435" t="s">
        <v>85</v>
      </c>
      <c r="W435" t="s">
        <v>85</v>
      </c>
      <c r="X435" t="s">
        <v>85</v>
      </c>
    </row>
    <row r="436" spans="1:24" x14ac:dyDescent="0.2">
      <c r="A436" t="s">
        <v>41</v>
      </c>
      <c r="B436" t="s">
        <v>135</v>
      </c>
      <c r="C436" t="s">
        <v>187</v>
      </c>
      <c r="D436" t="s">
        <v>53</v>
      </c>
      <c r="E436">
        <v>3.0969792621272001</v>
      </c>
      <c r="F436">
        <v>3.6605497030649699</v>
      </c>
      <c r="G436">
        <v>3.24607266743753</v>
      </c>
      <c r="H436">
        <v>3.7963026326002201</v>
      </c>
      <c r="I436">
        <v>4.9018838071000301</v>
      </c>
      <c r="J436">
        <v>11.9710025849438</v>
      </c>
      <c r="K436">
        <v>27.351850354936001</v>
      </c>
      <c r="L436">
        <v>33.520649888666703</v>
      </c>
      <c r="M436">
        <v>41.429751380451499</v>
      </c>
      <c r="N436">
        <v>46.461983450236602</v>
      </c>
      <c r="O436">
        <v>60.903244721427697</v>
      </c>
      <c r="P436">
        <v>80.170184064401198</v>
      </c>
      <c r="Q436">
        <v>93.430303447863196</v>
      </c>
      <c r="R436">
        <v>99.509603094330799</v>
      </c>
      <c r="S436">
        <v>108.017768536869</v>
      </c>
      <c r="T436">
        <v>116.33113100913999</v>
      </c>
      <c r="U436">
        <v>127.29205469353801</v>
      </c>
      <c r="V436">
        <v>140.051181828186</v>
      </c>
      <c r="W436">
        <v>144.438719549621</v>
      </c>
      <c r="X436" t="s">
        <v>85</v>
      </c>
    </row>
    <row r="437" spans="1:24" x14ac:dyDescent="0.2">
      <c r="A437" t="s">
        <v>41</v>
      </c>
      <c r="B437" t="s">
        <v>135</v>
      </c>
      <c r="C437" t="s">
        <v>199</v>
      </c>
      <c r="D437" t="s">
        <v>137</v>
      </c>
      <c r="E437">
        <v>0.11547213628483401</v>
      </c>
      <c r="F437">
        <v>0.36052218492110399</v>
      </c>
      <c r="G437">
        <v>1.09121898525592</v>
      </c>
      <c r="H437">
        <v>2.4262424322465699</v>
      </c>
      <c r="I437">
        <v>3.6890412794416401</v>
      </c>
      <c r="J437">
        <v>5.5563261209733197</v>
      </c>
      <c r="K437">
        <v>7.5312503348856703</v>
      </c>
      <c r="L437">
        <v>9.2990272380596508</v>
      </c>
      <c r="M437">
        <v>10.677303323728101</v>
      </c>
      <c r="N437">
        <v>15.0260043588909</v>
      </c>
      <c r="O437">
        <v>17.160714716928499</v>
      </c>
      <c r="P437">
        <v>20.03</v>
      </c>
      <c r="Q437">
        <v>18.2</v>
      </c>
      <c r="R437">
        <v>20.100000000000001</v>
      </c>
      <c r="S437">
        <v>22.4</v>
      </c>
      <c r="T437">
        <v>23.669925618731</v>
      </c>
      <c r="U437">
        <v>26.46</v>
      </c>
      <c r="V437">
        <v>28.94</v>
      </c>
      <c r="W437">
        <v>34.89</v>
      </c>
      <c r="X437" t="s">
        <v>85</v>
      </c>
    </row>
    <row r="438" spans="1:24" x14ac:dyDescent="0.2">
      <c r="A438" t="s">
        <v>41</v>
      </c>
      <c r="B438" t="s">
        <v>135</v>
      </c>
      <c r="C438" t="s">
        <v>69</v>
      </c>
      <c r="D438" t="s">
        <v>192</v>
      </c>
      <c r="E438" t="s">
        <v>85</v>
      </c>
      <c r="F438" t="s">
        <v>85</v>
      </c>
      <c r="G438" t="s">
        <v>85</v>
      </c>
      <c r="H438" t="s">
        <v>85</v>
      </c>
      <c r="I438">
        <v>82.5</v>
      </c>
      <c r="J438" t="s">
        <v>85</v>
      </c>
      <c r="K438" t="s">
        <v>85</v>
      </c>
      <c r="L438" t="s">
        <v>85</v>
      </c>
      <c r="M438" t="s">
        <v>85</v>
      </c>
      <c r="N438" t="s">
        <v>85</v>
      </c>
      <c r="O438" t="s">
        <v>85</v>
      </c>
      <c r="P438" t="s">
        <v>85</v>
      </c>
      <c r="Q438" t="s">
        <v>85</v>
      </c>
      <c r="R438" t="s">
        <v>85</v>
      </c>
      <c r="S438">
        <v>99.7</v>
      </c>
      <c r="T438" t="s">
        <v>85</v>
      </c>
      <c r="U438">
        <v>100</v>
      </c>
      <c r="V438" t="s">
        <v>85</v>
      </c>
      <c r="W438" t="s">
        <v>85</v>
      </c>
      <c r="X438" t="s">
        <v>85</v>
      </c>
    </row>
    <row r="439" spans="1:24" x14ac:dyDescent="0.2">
      <c r="A439" t="s">
        <v>41</v>
      </c>
      <c r="B439" t="s">
        <v>135</v>
      </c>
      <c r="C439" t="s">
        <v>84</v>
      </c>
      <c r="D439" t="s">
        <v>106</v>
      </c>
      <c r="E439" t="s">
        <v>85</v>
      </c>
      <c r="F439" t="s">
        <v>85</v>
      </c>
      <c r="G439" t="s">
        <v>85</v>
      </c>
      <c r="H439" t="s">
        <v>85</v>
      </c>
      <c r="I439">
        <v>87</v>
      </c>
      <c r="J439" t="s">
        <v>85</v>
      </c>
      <c r="K439" t="s">
        <v>85</v>
      </c>
      <c r="L439" t="s">
        <v>85</v>
      </c>
      <c r="M439" t="s">
        <v>85</v>
      </c>
      <c r="N439" t="s">
        <v>85</v>
      </c>
      <c r="O439" t="s">
        <v>85</v>
      </c>
      <c r="P439" t="s">
        <v>85</v>
      </c>
      <c r="Q439" t="s">
        <v>85</v>
      </c>
      <c r="R439" t="s">
        <v>85</v>
      </c>
      <c r="S439">
        <v>97</v>
      </c>
      <c r="T439" t="s">
        <v>85</v>
      </c>
      <c r="U439">
        <v>99.754599999999996</v>
      </c>
      <c r="V439" t="s">
        <v>85</v>
      </c>
      <c r="W439" t="s">
        <v>85</v>
      </c>
      <c r="X439" t="s">
        <v>85</v>
      </c>
    </row>
    <row r="440" spans="1:24" x14ac:dyDescent="0.2">
      <c r="A440" t="s">
        <v>41</v>
      </c>
      <c r="B440" t="s">
        <v>135</v>
      </c>
      <c r="C440" t="s">
        <v>131</v>
      </c>
      <c r="D440" t="s">
        <v>78</v>
      </c>
      <c r="E440" t="s">
        <v>85</v>
      </c>
      <c r="F440" t="s">
        <v>85</v>
      </c>
      <c r="G440" t="s">
        <v>85</v>
      </c>
      <c r="H440" t="s">
        <v>85</v>
      </c>
      <c r="I440">
        <v>72.550524997591694</v>
      </c>
      <c r="J440" t="s">
        <v>85</v>
      </c>
      <c r="K440" t="s">
        <v>85</v>
      </c>
      <c r="L440" t="s">
        <v>85</v>
      </c>
      <c r="M440" t="s">
        <v>85</v>
      </c>
      <c r="N440" t="s">
        <v>85</v>
      </c>
      <c r="O440" t="s">
        <v>85</v>
      </c>
      <c r="P440" t="s">
        <v>85</v>
      </c>
      <c r="Q440" t="s">
        <v>85</v>
      </c>
      <c r="R440" t="s">
        <v>85</v>
      </c>
      <c r="S440">
        <v>100</v>
      </c>
      <c r="T440" t="s">
        <v>85</v>
      </c>
      <c r="U440">
        <v>100</v>
      </c>
      <c r="V440" t="s">
        <v>85</v>
      </c>
      <c r="W440" t="s">
        <v>85</v>
      </c>
      <c r="X440" t="s">
        <v>85</v>
      </c>
    </row>
    <row r="441" spans="1:24" x14ac:dyDescent="0.2">
      <c r="A441" t="s">
        <v>41</v>
      </c>
      <c r="B441" t="s">
        <v>135</v>
      </c>
      <c r="C441" t="s">
        <v>169</v>
      </c>
      <c r="D441" t="s">
        <v>162</v>
      </c>
      <c r="E441">
        <v>151734006432.57599</v>
      </c>
      <c r="F441">
        <v>121426240679.946</v>
      </c>
      <c r="G441">
        <v>85870676161.511993</v>
      </c>
      <c r="H441">
        <v>96599075042.876602</v>
      </c>
      <c r="I441">
        <v>95661398463.404007</v>
      </c>
      <c r="J441">
        <v>88277710305.940201</v>
      </c>
      <c r="K441">
        <v>98797196021.001602</v>
      </c>
      <c r="L441">
        <v>110064947511.41299</v>
      </c>
      <c r="M441">
        <v>125317378369.202</v>
      </c>
      <c r="N441">
        <v>133371992586.52</v>
      </c>
      <c r="O441">
        <v>158292056160.38901</v>
      </c>
      <c r="P441">
        <v>191454091781.509</v>
      </c>
      <c r="Q441">
        <v>204349948593.737</v>
      </c>
      <c r="R441">
        <v>202650082815.68201</v>
      </c>
      <c r="S441">
        <v>245682590119.13</v>
      </c>
      <c r="T441">
        <v>266009685515.28299</v>
      </c>
      <c r="U441">
        <v>278241061599.46802</v>
      </c>
      <c r="V441">
        <v>283717993335.82501</v>
      </c>
      <c r="W441" t="s">
        <v>85</v>
      </c>
      <c r="X441" t="s">
        <v>85</v>
      </c>
    </row>
    <row r="442" spans="1:24" x14ac:dyDescent="0.2">
      <c r="A442" t="s">
        <v>41</v>
      </c>
      <c r="B442" t="s">
        <v>135</v>
      </c>
      <c r="C442" t="s">
        <v>1</v>
      </c>
      <c r="D442" t="s">
        <v>12</v>
      </c>
      <c r="E442">
        <v>2534.0122657881384</v>
      </c>
      <c r="F442">
        <v>2005.5556533149254</v>
      </c>
      <c r="G442">
        <v>1401.9479292119011</v>
      </c>
      <c r="H442">
        <v>1558.7043287049848</v>
      </c>
      <c r="I442">
        <v>1525.862650305945</v>
      </c>
      <c r="J442">
        <v>1392.0597348820679</v>
      </c>
      <c r="K442">
        <v>1540.4167001719657</v>
      </c>
      <c r="L442">
        <v>1698.0810003369318</v>
      </c>
      <c r="M442">
        <v>1916.0353831376062</v>
      </c>
      <c r="N442">
        <v>2024.9612422639614</v>
      </c>
      <c r="O442">
        <v>2392.040584348309</v>
      </c>
      <c r="P442">
        <v>2885.362249699368</v>
      </c>
      <c r="Q442">
        <v>3075.0931401890998</v>
      </c>
      <c r="R442">
        <v>3045.1626332668638</v>
      </c>
      <c r="S442">
        <v>3683.8376672918189</v>
      </c>
      <c r="T442">
        <v>3976.0526808886834</v>
      </c>
      <c r="U442">
        <v>4142.7032792573655</v>
      </c>
      <c r="V442">
        <v>4206.2566647716485</v>
      </c>
      <c r="W442" t="s">
        <v>85</v>
      </c>
      <c r="X442" t="s">
        <v>85</v>
      </c>
    </row>
    <row r="443" spans="1:24" x14ac:dyDescent="0.2">
      <c r="A443" t="s">
        <v>41</v>
      </c>
      <c r="B443" t="s">
        <v>135</v>
      </c>
      <c r="C443" t="s">
        <v>108</v>
      </c>
      <c r="D443" t="s">
        <v>6</v>
      </c>
      <c r="E443">
        <v>6.3920445480905528</v>
      </c>
      <c r="F443">
        <v>-5.6554915289729735</v>
      </c>
      <c r="G443">
        <v>-15.256195114514</v>
      </c>
      <c r="H443">
        <v>2.8870967610869371</v>
      </c>
      <c r="I443">
        <v>1.2591007268931094</v>
      </c>
      <c r="J443">
        <v>-1.7945278536753193</v>
      </c>
      <c r="K443">
        <v>7.335952763063915</v>
      </c>
      <c r="L443">
        <v>7.0505894617247264</v>
      </c>
      <c r="M443">
        <v>6.5380796184997649</v>
      </c>
      <c r="N443">
        <v>-1.4127515615703601</v>
      </c>
      <c r="O443">
        <v>6.9550787183097214</v>
      </c>
      <c r="P443">
        <v>9.449754077864597</v>
      </c>
      <c r="Q443">
        <v>-5.032127069352498</v>
      </c>
      <c r="R443">
        <v>4.1483004802478831</v>
      </c>
      <c r="S443">
        <v>6.7283029507545962</v>
      </c>
      <c r="T443">
        <v>-2.2900272967932835</v>
      </c>
      <c r="U443">
        <v>4.3251346284848751</v>
      </c>
      <c r="V443">
        <v>-0.11616493699122543</v>
      </c>
      <c r="W443" t="s">
        <v>85</v>
      </c>
      <c r="X443" t="s">
        <v>85</v>
      </c>
    </row>
    <row r="444" spans="1:24" x14ac:dyDescent="0.2">
      <c r="A444" t="s">
        <v>41</v>
      </c>
      <c r="B444" t="s">
        <v>135</v>
      </c>
      <c r="C444" t="s">
        <v>23</v>
      </c>
      <c r="D444" t="s">
        <v>120</v>
      </c>
      <c r="E444">
        <v>135098180138.6445</v>
      </c>
      <c r="F444">
        <v>127457714005.10681</v>
      </c>
      <c r="G444">
        <v>108012516467.98848</v>
      </c>
      <c r="H444">
        <v>111130942332.50427</v>
      </c>
      <c r="I444">
        <v>112530192835.21599</v>
      </c>
      <c r="J444">
        <v>110510807180.99348</v>
      </c>
      <c r="K444">
        <v>118617827793.87181</v>
      </c>
      <c r="L444">
        <v>126981083860.03331</v>
      </c>
      <c r="M444">
        <v>135283208223.23625</v>
      </c>
      <c r="N444">
        <v>133371992586.52</v>
      </c>
      <c r="O444">
        <v>142648119659.09067</v>
      </c>
      <c r="P444">
        <v>156128016163.57275</v>
      </c>
      <c r="Q444">
        <v>148271455999.36258</v>
      </c>
      <c r="R444">
        <v>154422201520.65466</v>
      </c>
      <c r="S444">
        <v>164812195062.18909</v>
      </c>
      <c r="T444">
        <v>161037950806.82077</v>
      </c>
      <c r="U444">
        <v>168003058982.16901</v>
      </c>
      <c r="V444">
        <v>167807898334.55905</v>
      </c>
      <c r="W444" t="s">
        <v>85</v>
      </c>
      <c r="X444" t="s">
        <v>85</v>
      </c>
    </row>
    <row r="445" spans="1:24" x14ac:dyDescent="0.2">
      <c r="A445" t="s">
        <v>41</v>
      </c>
      <c r="B445" t="s">
        <v>135</v>
      </c>
      <c r="C445" t="s">
        <v>73</v>
      </c>
      <c r="D445" t="s">
        <v>207</v>
      </c>
      <c r="E445">
        <v>5.3031132737553435</v>
      </c>
      <c r="F445">
        <v>-6.6932619446982642</v>
      </c>
      <c r="G445">
        <v>-16.233032834187398</v>
      </c>
      <c r="H445">
        <v>1.6868244938566619</v>
      </c>
      <c r="I445">
        <v>9.7218557139825634E-2</v>
      </c>
      <c r="J445">
        <v>-2.912396212433876</v>
      </c>
      <c r="K445">
        <v>6.1284944643052626</v>
      </c>
      <c r="L445">
        <v>5.9265519418876949</v>
      </c>
      <c r="M445">
        <v>5.5814729034259045</v>
      </c>
      <c r="N445">
        <v>-2.1004721441456837</v>
      </c>
      <c r="O445">
        <v>6.453209427506934</v>
      </c>
      <c r="P445">
        <v>9.1543529703132407</v>
      </c>
      <c r="Q445">
        <v>-5.1745833339454919</v>
      </c>
      <c r="R445">
        <v>3.9997157192783703</v>
      </c>
      <c r="S445">
        <v>6.4981343232662709</v>
      </c>
      <c r="T445">
        <v>-2.5980907367114128</v>
      </c>
      <c r="U445">
        <v>3.9194596936470418</v>
      </c>
      <c r="V445">
        <v>-0.54159446674853484</v>
      </c>
      <c r="W445" t="s">
        <v>85</v>
      </c>
      <c r="X445" t="s">
        <v>85</v>
      </c>
    </row>
    <row r="446" spans="1:24" x14ac:dyDescent="0.2">
      <c r="A446" t="s">
        <v>41</v>
      </c>
      <c r="B446" t="s">
        <v>135</v>
      </c>
      <c r="C446" t="s">
        <v>60</v>
      </c>
      <c r="D446" t="s">
        <v>184</v>
      </c>
      <c r="E446">
        <v>2256.1880069323938</v>
      </c>
      <c r="F446">
        <v>2105.1754336635418</v>
      </c>
      <c r="G446">
        <v>1763.4416142996922</v>
      </c>
      <c r="H446">
        <v>1793.1877793845611</v>
      </c>
      <c r="I446">
        <v>1794.9310906704861</v>
      </c>
      <c r="J446">
        <v>1742.6555855700008</v>
      </c>
      <c r="K446">
        <v>1849.4541366635647</v>
      </c>
      <c r="L446">
        <v>1959.0629967143211</v>
      </c>
      <c r="M446">
        <v>2068.4075670369743</v>
      </c>
      <c r="N446">
        <v>2024.9612422639614</v>
      </c>
      <c r="O446">
        <v>2155.6362320531007</v>
      </c>
      <c r="P446">
        <v>2352.9707814912022</v>
      </c>
      <c r="Q446">
        <v>2231.2143475795515</v>
      </c>
      <c r="R446">
        <v>2320.4565785704858</v>
      </c>
      <c r="S446">
        <v>2471.242963959065</v>
      </c>
      <c r="T446">
        <v>2407.0378294308121</v>
      </c>
      <c r="U446">
        <v>2501.3807069661889</v>
      </c>
      <c r="V446">
        <v>2487.8333674649448</v>
      </c>
      <c r="W446" t="s">
        <v>85</v>
      </c>
      <c r="X446" t="s">
        <v>85</v>
      </c>
    </row>
    <row r="447" spans="1:24" x14ac:dyDescent="0.2">
      <c r="A447" t="s">
        <v>41</v>
      </c>
      <c r="B447" t="s">
        <v>135</v>
      </c>
      <c r="C447" t="s">
        <v>47</v>
      </c>
      <c r="D447" t="s">
        <v>204</v>
      </c>
      <c r="E447" t="s">
        <v>85</v>
      </c>
      <c r="F447" t="s">
        <v>85</v>
      </c>
      <c r="G447" t="s">
        <v>85</v>
      </c>
      <c r="H447" t="s">
        <v>85</v>
      </c>
      <c r="I447">
        <v>92.646545410156307</v>
      </c>
      <c r="J447" t="s">
        <v>85</v>
      </c>
      <c r="K447" t="s">
        <v>85</v>
      </c>
      <c r="L447" t="s">
        <v>85</v>
      </c>
      <c r="M447" t="s">
        <v>85</v>
      </c>
      <c r="N447">
        <v>93.506477355957003</v>
      </c>
      <c r="O447" t="s">
        <v>85</v>
      </c>
      <c r="P447" t="s">
        <v>85</v>
      </c>
      <c r="Q447" t="s">
        <v>85</v>
      </c>
      <c r="R447" t="s">
        <v>85</v>
      </c>
      <c r="S447">
        <v>96.430915832519503</v>
      </c>
      <c r="T447" t="s">
        <v>85</v>
      </c>
      <c r="U447" t="s">
        <v>85</v>
      </c>
      <c r="V447" t="s">
        <v>85</v>
      </c>
      <c r="W447" t="s">
        <v>85</v>
      </c>
      <c r="X447" t="s">
        <v>85</v>
      </c>
    </row>
    <row r="448" spans="1:24" x14ac:dyDescent="0.2">
      <c r="A448" t="s">
        <v>41</v>
      </c>
      <c r="B448" t="s">
        <v>135</v>
      </c>
      <c r="C448" t="s">
        <v>174</v>
      </c>
      <c r="D448" t="s">
        <v>200</v>
      </c>
      <c r="E448" t="s">
        <v>85</v>
      </c>
      <c r="F448" t="s">
        <v>85</v>
      </c>
      <c r="G448" t="s">
        <v>85</v>
      </c>
      <c r="H448" t="s">
        <v>85</v>
      </c>
      <c r="I448">
        <v>90.516014099121094</v>
      </c>
      <c r="J448" t="s">
        <v>85</v>
      </c>
      <c r="K448" t="s">
        <v>85</v>
      </c>
      <c r="L448" t="s">
        <v>85</v>
      </c>
      <c r="M448" t="s">
        <v>85</v>
      </c>
      <c r="N448">
        <v>91.529548645019503</v>
      </c>
      <c r="O448" t="s">
        <v>85</v>
      </c>
      <c r="P448" t="s">
        <v>85</v>
      </c>
      <c r="Q448" t="s">
        <v>85</v>
      </c>
      <c r="R448" t="s">
        <v>85</v>
      </c>
      <c r="S448">
        <v>96.427055358886705</v>
      </c>
      <c r="T448" t="s">
        <v>85</v>
      </c>
      <c r="U448" t="s">
        <v>85</v>
      </c>
      <c r="V448" t="s">
        <v>85</v>
      </c>
      <c r="W448" t="s">
        <v>85</v>
      </c>
      <c r="X448" t="s">
        <v>85</v>
      </c>
    </row>
    <row r="449" spans="1:24" x14ac:dyDescent="0.2">
      <c r="A449" t="s">
        <v>41</v>
      </c>
      <c r="B449" t="s">
        <v>135</v>
      </c>
      <c r="C449" t="s">
        <v>90</v>
      </c>
      <c r="D449" t="s">
        <v>62</v>
      </c>
      <c r="E449" t="s">
        <v>85</v>
      </c>
      <c r="F449" t="s">
        <v>85</v>
      </c>
      <c r="G449" t="s">
        <v>85</v>
      </c>
      <c r="H449" t="s">
        <v>85</v>
      </c>
      <c r="I449">
        <v>94.901565551757798</v>
      </c>
      <c r="J449" t="s">
        <v>85</v>
      </c>
      <c r="K449" t="s">
        <v>85</v>
      </c>
      <c r="L449" t="s">
        <v>85</v>
      </c>
      <c r="M449" t="s">
        <v>85</v>
      </c>
      <c r="N449">
        <v>95.600250244140597</v>
      </c>
      <c r="O449" t="s">
        <v>85</v>
      </c>
      <c r="P449" t="s">
        <v>85</v>
      </c>
      <c r="Q449" t="s">
        <v>85</v>
      </c>
      <c r="R449" t="s">
        <v>85</v>
      </c>
      <c r="S449">
        <v>96.435020446777301</v>
      </c>
      <c r="T449" t="s">
        <v>85</v>
      </c>
      <c r="U449" t="s">
        <v>85</v>
      </c>
      <c r="V449" t="s">
        <v>85</v>
      </c>
      <c r="W449" t="s">
        <v>85</v>
      </c>
      <c r="X449" t="s">
        <v>85</v>
      </c>
    </row>
    <row r="450" spans="1:24" x14ac:dyDescent="0.2">
      <c r="A450" t="s">
        <v>41</v>
      </c>
      <c r="B450" t="s">
        <v>135</v>
      </c>
      <c r="C450" t="s">
        <v>210</v>
      </c>
      <c r="D450" t="s">
        <v>88</v>
      </c>
      <c r="E450" t="s">
        <v>85</v>
      </c>
      <c r="F450" t="s">
        <v>85</v>
      </c>
      <c r="G450" t="s">
        <v>85</v>
      </c>
      <c r="H450" t="s">
        <v>85</v>
      </c>
      <c r="I450" t="s">
        <v>85</v>
      </c>
      <c r="J450">
        <v>1613</v>
      </c>
      <c r="K450" t="s">
        <v>85</v>
      </c>
      <c r="L450">
        <v>11611</v>
      </c>
      <c r="M450">
        <v>164775</v>
      </c>
      <c r="N450">
        <v>555495</v>
      </c>
      <c r="O450">
        <v>893548</v>
      </c>
      <c r="P450">
        <v>1293341</v>
      </c>
      <c r="Q450">
        <v>2072799</v>
      </c>
      <c r="R450">
        <v>2624278</v>
      </c>
      <c r="S450">
        <v>3251851</v>
      </c>
      <c r="T450">
        <v>3895000</v>
      </c>
      <c r="U450">
        <v>4519000</v>
      </c>
      <c r="V450">
        <v>5192000</v>
      </c>
      <c r="W450">
        <v>5517442</v>
      </c>
      <c r="X450" t="s">
        <v>85</v>
      </c>
    </row>
    <row r="451" spans="1:24" x14ac:dyDescent="0.2">
      <c r="A451" t="s">
        <v>41</v>
      </c>
      <c r="B451" t="s">
        <v>135</v>
      </c>
      <c r="C451" t="s">
        <v>159</v>
      </c>
      <c r="D451" t="s">
        <v>32</v>
      </c>
      <c r="E451" t="s">
        <v>85</v>
      </c>
      <c r="F451" t="s">
        <v>85</v>
      </c>
      <c r="G451" t="s">
        <v>85</v>
      </c>
      <c r="H451" t="s">
        <v>85</v>
      </c>
      <c r="I451" t="s">
        <v>85</v>
      </c>
      <c r="J451">
        <v>2.5575135323859998E-3</v>
      </c>
      <c r="K451" t="s">
        <v>85</v>
      </c>
      <c r="L451">
        <v>1.80048057681375E-2</v>
      </c>
      <c r="M451">
        <v>0.253159597710156</v>
      </c>
      <c r="N451">
        <v>0.84731443978504595</v>
      </c>
      <c r="O451">
        <v>1.35624511100661</v>
      </c>
      <c r="P451">
        <v>1.95732619345328</v>
      </c>
      <c r="Q451" t="s">
        <v>85</v>
      </c>
      <c r="R451">
        <v>3.9595406182219</v>
      </c>
      <c r="S451">
        <v>4.8971951520486101</v>
      </c>
      <c r="T451">
        <v>5.8504274461981502</v>
      </c>
      <c r="U451">
        <v>6.7664893798534198</v>
      </c>
      <c r="V451">
        <v>7.7480392551006396</v>
      </c>
      <c r="W451">
        <v>8.2076734125947297</v>
      </c>
      <c r="X451" t="s">
        <v>85</v>
      </c>
    </row>
    <row r="452" spans="1:24" x14ac:dyDescent="0.2">
      <c r="A452" t="s">
        <v>41</v>
      </c>
      <c r="B452" t="s">
        <v>135</v>
      </c>
      <c r="C452" t="s">
        <v>165</v>
      </c>
      <c r="D452" t="s">
        <v>134</v>
      </c>
      <c r="E452">
        <v>6.9845681827125903</v>
      </c>
      <c r="F452">
        <v>8.0168231765835802</v>
      </c>
      <c r="G452">
        <v>8.2714242746692292</v>
      </c>
      <c r="H452">
        <v>8.4637617396438198</v>
      </c>
      <c r="I452">
        <v>8.9682081556727908</v>
      </c>
      <c r="J452">
        <v>9.5912766749216392</v>
      </c>
      <c r="K452">
        <v>10.2778133197329</v>
      </c>
      <c r="L452">
        <v>10.2846641822278</v>
      </c>
      <c r="M452">
        <v>10.4653358407311</v>
      </c>
      <c r="N452">
        <v>10.730196836348</v>
      </c>
      <c r="O452">
        <v>10.733466677876301</v>
      </c>
      <c r="P452">
        <v>10.6301084492019</v>
      </c>
      <c r="Q452">
        <v>11.172185562543</v>
      </c>
      <c r="R452">
        <v>10.8708897242172</v>
      </c>
      <c r="S452">
        <v>10.293535544754199</v>
      </c>
      <c r="T452">
        <v>10.005057052407199</v>
      </c>
      <c r="U452">
        <v>9.5485511784300208</v>
      </c>
      <c r="V452">
        <v>9.0373893930834903</v>
      </c>
      <c r="W452">
        <v>8.4643684007306295</v>
      </c>
      <c r="X452" t="s">
        <v>85</v>
      </c>
    </row>
    <row r="453" spans="1:24" x14ac:dyDescent="0.2">
      <c r="A453" t="s">
        <v>41</v>
      </c>
      <c r="B453" t="s">
        <v>135</v>
      </c>
      <c r="C453" t="s">
        <v>211</v>
      </c>
      <c r="D453" t="s">
        <v>67</v>
      </c>
      <c r="E453">
        <v>4160158</v>
      </c>
      <c r="F453">
        <v>4826684</v>
      </c>
      <c r="G453">
        <v>5037549</v>
      </c>
      <c r="H453">
        <v>5215636</v>
      </c>
      <c r="I453">
        <v>5591084</v>
      </c>
      <c r="J453">
        <v>6049129</v>
      </c>
      <c r="K453">
        <v>6557023</v>
      </c>
      <c r="L453">
        <v>6632409</v>
      </c>
      <c r="M453">
        <v>6811615</v>
      </c>
      <c r="N453">
        <v>7034662</v>
      </c>
      <c r="O453">
        <v>7071633</v>
      </c>
      <c r="P453">
        <v>7024049</v>
      </c>
      <c r="Q453">
        <v>7394349</v>
      </c>
      <c r="R453">
        <v>7204936</v>
      </c>
      <c r="S453">
        <v>6835146</v>
      </c>
      <c r="T453">
        <v>6661000</v>
      </c>
      <c r="U453">
        <v>6377000</v>
      </c>
      <c r="V453">
        <v>6056000</v>
      </c>
      <c r="W453">
        <v>5690000</v>
      </c>
      <c r="X453" t="s">
        <v>85</v>
      </c>
    </row>
    <row r="454" spans="1:24" x14ac:dyDescent="0.2">
      <c r="A454" t="s">
        <v>41</v>
      </c>
      <c r="B454" t="s">
        <v>135</v>
      </c>
      <c r="C454" t="s">
        <v>99</v>
      </c>
      <c r="D454" t="s">
        <v>182</v>
      </c>
      <c r="E454">
        <v>20.440000000000001</v>
      </c>
      <c r="F454" t="s">
        <v>85</v>
      </c>
      <c r="G454">
        <v>21.26</v>
      </c>
      <c r="H454">
        <v>20.62</v>
      </c>
      <c r="I454">
        <v>20.87</v>
      </c>
      <c r="J454" t="s">
        <v>85</v>
      </c>
      <c r="K454">
        <v>20.94</v>
      </c>
      <c r="L454" t="s">
        <v>85</v>
      </c>
      <c r="M454">
        <v>20.88</v>
      </c>
      <c r="N454" t="s">
        <v>85</v>
      </c>
      <c r="O454">
        <v>21.36</v>
      </c>
      <c r="P454">
        <v>21.72</v>
      </c>
      <c r="Q454">
        <v>21.68</v>
      </c>
      <c r="R454">
        <v>21.76</v>
      </c>
      <c r="S454">
        <v>21.66</v>
      </c>
      <c r="T454">
        <v>21.44</v>
      </c>
      <c r="U454">
        <v>21.75</v>
      </c>
      <c r="V454" t="s">
        <v>85</v>
      </c>
      <c r="W454" t="s">
        <v>85</v>
      </c>
      <c r="X454" t="s">
        <v>85</v>
      </c>
    </row>
    <row r="455" spans="1:24" x14ac:dyDescent="0.2">
      <c r="A455" t="s">
        <v>41</v>
      </c>
      <c r="B455" t="s">
        <v>135</v>
      </c>
      <c r="C455" t="s">
        <v>166</v>
      </c>
      <c r="D455" t="s">
        <v>72</v>
      </c>
      <c r="E455">
        <v>34.28</v>
      </c>
      <c r="F455" t="s">
        <v>85</v>
      </c>
      <c r="G455">
        <v>32.31</v>
      </c>
      <c r="H455">
        <v>34.06</v>
      </c>
      <c r="I455">
        <v>33.69</v>
      </c>
      <c r="J455" t="s">
        <v>85</v>
      </c>
      <c r="K455">
        <v>33.18</v>
      </c>
      <c r="L455" t="s">
        <v>85</v>
      </c>
      <c r="M455">
        <v>33.79</v>
      </c>
      <c r="N455" t="s">
        <v>85</v>
      </c>
      <c r="O455">
        <v>32.49</v>
      </c>
      <c r="P455">
        <v>30.84</v>
      </c>
      <c r="Q455">
        <v>31.13</v>
      </c>
      <c r="R455">
        <v>30.76</v>
      </c>
      <c r="S455">
        <v>30.72</v>
      </c>
      <c r="T455">
        <v>29.9</v>
      </c>
      <c r="U455">
        <v>30.43</v>
      </c>
      <c r="V455" t="s">
        <v>85</v>
      </c>
      <c r="W455" t="s">
        <v>85</v>
      </c>
      <c r="X455" t="s">
        <v>85</v>
      </c>
    </row>
    <row r="456" spans="1:24" x14ac:dyDescent="0.2">
      <c r="A456" t="s">
        <v>41</v>
      </c>
      <c r="B456" t="s">
        <v>135</v>
      </c>
      <c r="C456" t="s">
        <v>201</v>
      </c>
      <c r="D456" t="s">
        <v>33</v>
      </c>
      <c r="E456">
        <v>49.95</v>
      </c>
      <c r="F456" t="s">
        <v>85</v>
      </c>
      <c r="G456">
        <v>48.48</v>
      </c>
      <c r="H456">
        <v>50.08</v>
      </c>
      <c r="I456">
        <v>49.74</v>
      </c>
      <c r="J456" t="s">
        <v>85</v>
      </c>
      <c r="K456">
        <v>48.88</v>
      </c>
      <c r="L456" t="s">
        <v>85</v>
      </c>
      <c r="M456">
        <v>49.27</v>
      </c>
      <c r="N456" t="s">
        <v>85</v>
      </c>
      <c r="O456">
        <v>48.46</v>
      </c>
      <c r="P456">
        <v>46.72</v>
      </c>
      <c r="Q456">
        <v>47.17</v>
      </c>
      <c r="R456">
        <v>46.64</v>
      </c>
      <c r="S456">
        <v>46.5</v>
      </c>
      <c r="T456">
        <v>45.15</v>
      </c>
      <c r="U456">
        <v>46.32</v>
      </c>
      <c r="V456" t="s">
        <v>85</v>
      </c>
      <c r="W456" t="s">
        <v>85</v>
      </c>
      <c r="X456" t="s">
        <v>85</v>
      </c>
    </row>
    <row r="457" spans="1:24" x14ac:dyDescent="0.2">
      <c r="A457" t="s">
        <v>41</v>
      </c>
      <c r="B457" t="s">
        <v>135</v>
      </c>
      <c r="C457" t="s">
        <v>98</v>
      </c>
      <c r="D457" t="s">
        <v>82</v>
      </c>
      <c r="E457">
        <v>2.57</v>
      </c>
      <c r="F457" t="s">
        <v>85</v>
      </c>
      <c r="G457">
        <v>2.68</v>
      </c>
      <c r="H457">
        <v>2.54</v>
      </c>
      <c r="I457">
        <v>2.56</v>
      </c>
      <c r="J457" t="s">
        <v>85</v>
      </c>
      <c r="K457">
        <v>2.62</v>
      </c>
      <c r="L457" t="s">
        <v>85</v>
      </c>
      <c r="M457">
        <v>2.5299999999999998</v>
      </c>
      <c r="N457" t="s">
        <v>85</v>
      </c>
      <c r="O457">
        <v>2.4700000000000002</v>
      </c>
      <c r="P457">
        <v>2.69</v>
      </c>
      <c r="Q457">
        <v>2.69</v>
      </c>
      <c r="R457">
        <v>2.7</v>
      </c>
      <c r="S457">
        <v>2.73</v>
      </c>
      <c r="T457">
        <v>3.02</v>
      </c>
      <c r="U457">
        <v>2.76</v>
      </c>
      <c r="V457" t="s">
        <v>85</v>
      </c>
      <c r="W457" t="s">
        <v>85</v>
      </c>
      <c r="X457" t="s">
        <v>85</v>
      </c>
    </row>
    <row r="458" spans="1:24" x14ac:dyDescent="0.2">
      <c r="A458" t="s">
        <v>41</v>
      </c>
      <c r="B458" t="s">
        <v>135</v>
      </c>
      <c r="C458" t="s">
        <v>196</v>
      </c>
      <c r="D458" t="s">
        <v>125</v>
      </c>
      <c r="E458">
        <v>9.76</v>
      </c>
      <c r="F458" t="s">
        <v>85</v>
      </c>
      <c r="G458">
        <v>9.85</v>
      </c>
      <c r="H458">
        <v>9.61</v>
      </c>
      <c r="I458">
        <v>9.6</v>
      </c>
      <c r="J458" t="s">
        <v>85</v>
      </c>
      <c r="K458">
        <v>9.8699999999999992</v>
      </c>
      <c r="L458" t="s">
        <v>85</v>
      </c>
      <c r="M458">
        <v>9.75</v>
      </c>
      <c r="N458" t="s">
        <v>85</v>
      </c>
      <c r="O458">
        <v>9.86</v>
      </c>
      <c r="P458">
        <v>10.32</v>
      </c>
      <c r="Q458">
        <v>10.14</v>
      </c>
      <c r="R458">
        <v>10.29</v>
      </c>
      <c r="S458">
        <v>10.45</v>
      </c>
      <c r="T458">
        <v>11.05</v>
      </c>
      <c r="U458">
        <v>10.44</v>
      </c>
      <c r="V458" t="s">
        <v>85</v>
      </c>
      <c r="W458" t="s">
        <v>85</v>
      </c>
      <c r="X458" t="s">
        <v>85</v>
      </c>
    </row>
    <row r="459" spans="1:24" x14ac:dyDescent="0.2">
      <c r="A459" t="s">
        <v>41</v>
      </c>
      <c r="B459" t="s">
        <v>135</v>
      </c>
      <c r="C459" t="s">
        <v>186</v>
      </c>
      <c r="D459" t="s">
        <v>97</v>
      </c>
      <c r="E459">
        <v>13.66</v>
      </c>
      <c r="F459" t="s">
        <v>85</v>
      </c>
      <c r="G459">
        <v>14.03</v>
      </c>
      <c r="H459">
        <v>13.62</v>
      </c>
      <c r="I459">
        <v>13.65</v>
      </c>
      <c r="J459" t="s">
        <v>85</v>
      </c>
      <c r="K459">
        <v>14.04</v>
      </c>
      <c r="L459" t="s">
        <v>85</v>
      </c>
      <c r="M459">
        <v>13.99</v>
      </c>
      <c r="N459" t="s">
        <v>85</v>
      </c>
      <c r="O459">
        <v>14.3</v>
      </c>
      <c r="P459">
        <v>14.73</v>
      </c>
      <c r="Q459">
        <v>14.6</v>
      </c>
      <c r="R459">
        <v>14.79</v>
      </c>
      <c r="S459">
        <v>14.79</v>
      </c>
      <c r="T459">
        <v>15.14</v>
      </c>
      <c r="U459">
        <v>14.84</v>
      </c>
      <c r="V459" t="s">
        <v>85</v>
      </c>
      <c r="W459" t="s">
        <v>85</v>
      </c>
      <c r="X459" t="s">
        <v>85</v>
      </c>
    </row>
    <row r="460" spans="1:24" x14ac:dyDescent="0.2">
      <c r="A460" t="s">
        <v>41</v>
      </c>
      <c r="B460" t="s">
        <v>135</v>
      </c>
      <c r="C460" t="s">
        <v>81</v>
      </c>
      <c r="D460" t="s">
        <v>27</v>
      </c>
      <c r="E460">
        <v>1013000000</v>
      </c>
      <c r="F460">
        <v>643800000</v>
      </c>
      <c r="G460">
        <v>331400000</v>
      </c>
      <c r="H460">
        <v>377000000</v>
      </c>
      <c r="I460">
        <v>511300000</v>
      </c>
      <c r="J460">
        <v>1672000000</v>
      </c>
      <c r="K460">
        <v>1198200000</v>
      </c>
      <c r="L460">
        <v>664000000</v>
      </c>
      <c r="M460">
        <v>612600000</v>
      </c>
      <c r="N460">
        <v>944600000</v>
      </c>
      <c r="O460">
        <v>1130000000</v>
      </c>
      <c r="P460">
        <v>1031000000</v>
      </c>
      <c r="Q460">
        <v>406000000</v>
      </c>
      <c r="R460">
        <v>539000000</v>
      </c>
      <c r="S460">
        <v>420000000</v>
      </c>
      <c r="T460">
        <v>597000000</v>
      </c>
      <c r="U460">
        <v>1169000000</v>
      </c>
      <c r="V460">
        <v>1706000000</v>
      </c>
      <c r="W460" t="s">
        <v>85</v>
      </c>
      <c r="X460" t="s">
        <v>85</v>
      </c>
    </row>
    <row r="461" spans="1:24" x14ac:dyDescent="0.2">
      <c r="A461" t="s">
        <v>41</v>
      </c>
      <c r="B461" t="s">
        <v>135</v>
      </c>
      <c r="C461" t="s">
        <v>191</v>
      </c>
      <c r="D461" t="s">
        <v>52</v>
      </c>
      <c r="E461">
        <v>1844627</v>
      </c>
      <c r="F461">
        <v>2203905</v>
      </c>
      <c r="G461">
        <v>1976957</v>
      </c>
      <c r="H461">
        <v>2339401</v>
      </c>
      <c r="I461">
        <v>3056000</v>
      </c>
      <c r="J461">
        <v>7550000</v>
      </c>
      <c r="K461">
        <v>17449890</v>
      </c>
      <c r="L461">
        <v>21616910</v>
      </c>
      <c r="M461">
        <v>26965548</v>
      </c>
      <c r="N461">
        <v>30460238</v>
      </c>
      <c r="O461">
        <v>40125470</v>
      </c>
      <c r="P461">
        <v>52973994</v>
      </c>
      <c r="Q461">
        <v>61837164</v>
      </c>
      <c r="R461">
        <v>65952313</v>
      </c>
      <c r="S461">
        <v>71726300</v>
      </c>
      <c r="T461">
        <v>77449000</v>
      </c>
      <c r="U461">
        <v>85012000</v>
      </c>
      <c r="V461">
        <v>93849000</v>
      </c>
      <c r="W461">
        <v>97096000</v>
      </c>
      <c r="X461" t="s">
        <v>85</v>
      </c>
    </row>
    <row r="462" spans="1:24" x14ac:dyDescent="0.2">
      <c r="A462" t="s">
        <v>41</v>
      </c>
      <c r="B462" t="s">
        <v>135</v>
      </c>
      <c r="C462" t="s">
        <v>123</v>
      </c>
      <c r="D462" t="s">
        <v>38</v>
      </c>
      <c r="E462">
        <v>13.93</v>
      </c>
      <c r="F462" t="s">
        <v>85</v>
      </c>
      <c r="G462">
        <v>12.93</v>
      </c>
      <c r="H462">
        <v>17.16</v>
      </c>
      <c r="I462">
        <v>16.97</v>
      </c>
      <c r="J462" t="s">
        <v>85</v>
      </c>
      <c r="K462">
        <v>10.75</v>
      </c>
      <c r="L462" t="s">
        <v>85</v>
      </c>
      <c r="M462">
        <v>8.01</v>
      </c>
      <c r="N462" t="s">
        <v>85</v>
      </c>
      <c r="O462">
        <v>5.51</v>
      </c>
      <c r="P462">
        <v>3.74</v>
      </c>
      <c r="Q462">
        <v>2.97</v>
      </c>
      <c r="R462">
        <v>2.59</v>
      </c>
      <c r="S462">
        <v>2.09</v>
      </c>
      <c r="T462">
        <v>1.17</v>
      </c>
      <c r="U462">
        <v>1.23</v>
      </c>
      <c r="V462" t="s">
        <v>85</v>
      </c>
      <c r="W462" t="s">
        <v>85</v>
      </c>
      <c r="X462" t="s">
        <v>85</v>
      </c>
    </row>
    <row r="463" spans="1:24" x14ac:dyDescent="0.2">
      <c r="A463" t="s">
        <v>41</v>
      </c>
      <c r="B463" t="s">
        <v>135</v>
      </c>
      <c r="C463" t="s">
        <v>154</v>
      </c>
      <c r="D463" t="s">
        <v>176</v>
      </c>
      <c r="E463" t="s">
        <v>85</v>
      </c>
      <c r="F463" t="s">
        <v>85</v>
      </c>
      <c r="G463" t="s">
        <v>85</v>
      </c>
      <c r="H463" t="s">
        <v>85</v>
      </c>
      <c r="I463" t="s">
        <v>85</v>
      </c>
      <c r="J463" t="s">
        <v>85</v>
      </c>
      <c r="K463" t="s">
        <v>85</v>
      </c>
      <c r="L463" t="s">
        <v>85</v>
      </c>
      <c r="M463" t="s">
        <v>85</v>
      </c>
      <c r="N463" t="s">
        <v>85</v>
      </c>
      <c r="O463" t="s">
        <v>85</v>
      </c>
      <c r="P463" t="s">
        <v>85</v>
      </c>
      <c r="Q463" t="s">
        <v>85</v>
      </c>
      <c r="R463" t="s">
        <v>85</v>
      </c>
      <c r="S463" t="s">
        <v>85</v>
      </c>
      <c r="T463" t="s">
        <v>85</v>
      </c>
      <c r="U463" t="s">
        <v>85</v>
      </c>
      <c r="V463" t="s">
        <v>85</v>
      </c>
      <c r="W463" t="s">
        <v>85</v>
      </c>
      <c r="X463" t="s">
        <v>85</v>
      </c>
    </row>
    <row r="464" spans="1:24" x14ac:dyDescent="0.2">
      <c r="A464" t="s">
        <v>41</v>
      </c>
      <c r="B464" t="s">
        <v>135</v>
      </c>
      <c r="C464" t="s">
        <v>83</v>
      </c>
      <c r="D464" t="s">
        <v>0</v>
      </c>
      <c r="E464" t="s">
        <v>85</v>
      </c>
      <c r="F464" t="s">
        <v>85</v>
      </c>
      <c r="G464" t="s">
        <v>85</v>
      </c>
      <c r="H464" t="s">
        <v>85</v>
      </c>
      <c r="I464" t="s">
        <v>85</v>
      </c>
      <c r="J464" t="s">
        <v>85</v>
      </c>
      <c r="K464" t="s">
        <v>85</v>
      </c>
      <c r="L464" t="s">
        <v>85</v>
      </c>
      <c r="M464" t="s">
        <v>85</v>
      </c>
      <c r="N464" t="s">
        <v>85</v>
      </c>
      <c r="O464" t="s">
        <v>85</v>
      </c>
      <c r="P464" t="s">
        <v>85</v>
      </c>
      <c r="Q464" t="s">
        <v>85</v>
      </c>
      <c r="R464" t="s">
        <v>85</v>
      </c>
      <c r="S464" t="s">
        <v>85</v>
      </c>
      <c r="T464" t="s">
        <v>85</v>
      </c>
      <c r="U464" t="s">
        <v>85</v>
      </c>
      <c r="V464" t="s">
        <v>85</v>
      </c>
      <c r="W464" t="s">
        <v>85</v>
      </c>
      <c r="X464" t="s">
        <v>85</v>
      </c>
    </row>
    <row r="465" spans="1:24" x14ac:dyDescent="0.2">
      <c r="A465" t="s">
        <v>41</v>
      </c>
      <c r="B465" t="s">
        <v>135</v>
      </c>
      <c r="C465" t="s">
        <v>171</v>
      </c>
      <c r="D465" t="s">
        <v>93</v>
      </c>
      <c r="E465">
        <v>69.551000000000002</v>
      </c>
      <c r="F465">
        <v>69.378</v>
      </c>
      <c r="G465">
        <v>69.204999999999998</v>
      </c>
      <c r="H465">
        <v>69.031000000000006</v>
      </c>
      <c r="I465">
        <v>68.609000000000009</v>
      </c>
      <c r="J465">
        <v>67.427999999999997</v>
      </c>
      <c r="K465">
        <v>66.221000000000004</v>
      </c>
      <c r="L465">
        <v>64.994</v>
      </c>
      <c r="M465">
        <v>63.744</v>
      </c>
      <c r="N465">
        <v>62.48</v>
      </c>
      <c r="O465">
        <v>61.195999999999998</v>
      </c>
      <c r="P465">
        <v>59.896000000000001</v>
      </c>
      <c r="Q465">
        <v>58.581000000000003</v>
      </c>
      <c r="R465">
        <v>57.256</v>
      </c>
      <c r="S465">
        <v>55.92</v>
      </c>
      <c r="T465">
        <v>54.606000000000002</v>
      </c>
      <c r="U465">
        <v>53.317999999999998</v>
      </c>
      <c r="V465">
        <v>52.057000000000002</v>
      </c>
      <c r="W465">
        <v>50.826000000000001</v>
      </c>
      <c r="X465" t="s">
        <v>85</v>
      </c>
    </row>
    <row r="466" spans="1:24" x14ac:dyDescent="0.2">
      <c r="A466" t="s">
        <v>41</v>
      </c>
      <c r="B466" t="s">
        <v>135</v>
      </c>
      <c r="C466" t="s">
        <v>128</v>
      </c>
      <c r="D466" t="s">
        <v>29</v>
      </c>
      <c r="E466">
        <v>41646412</v>
      </c>
      <c r="F466">
        <v>42004866</v>
      </c>
      <c r="G466">
        <v>42388737</v>
      </c>
      <c r="H466">
        <v>42781242</v>
      </c>
      <c r="I466">
        <v>43013261</v>
      </c>
      <c r="J466">
        <v>42759584</v>
      </c>
      <c r="K466">
        <v>42471944</v>
      </c>
      <c r="L466">
        <v>42127326</v>
      </c>
      <c r="M466">
        <v>41691459</v>
      </c>
      <c r="N466">
        <v>41151810</v>
      </c>
      <c r="O466">
        <v>40496138</v>
      </c>
      <c r="P466">
        <v>39743135</v>
      </c>
      <c r="Q466">
        <v>38928981</v>
      </c>
      <c r="R466">
        <v>38102836</v>
      </c>
      <c r="S466">
        <v>37294180</v>
      </c>
      <c r="T466">
        <v>36533029</v>
      </c>
      <c r="U466">
        <v>35810571</v>
      </c>
      <c r="V466">
        <v>35113187</v>
      </c>
      <c r="W466">
        <v>34422406</v>
      </c>
      <c r="X466" t="s">
        <v>85</v>
      </c>
    </row>
    <row r="467" spans="1:24" x14ac:dyDescent="0.2">
      <c r="A467" t="s">
        <v>41</v>
      </c>
      <c r="B467" t="s">
        <v>135</v>
      </c>
      <c r="C467" t="s">
        <v>110</v>
      </c>
      <c r="D467" t="s">
        <v>109</v>
      </c>
      <c r="E467">
        <v>0.78035230649000897</v>
      </c>
      <c r="F467">
        <v>0.85702502718561158</v>
      </c>
      <c r="G467">
        <v>0.9097221442452178</v>
      </c>
      <c r="H467">
        <v>0.92170453331390578</v>
      </c>
      <c r="I467">
        <v>0.54087280074325739</v>
      </c>
      <c r="J467">
        <v>-0.59151061072369582</v>
      </c>
      <c r="K467">
        <v>-0.67496406263186226</v>
      </c>
      <c r="L467">
        <v>-0.8147112999417947</v>
      </c>
      <c r="M467">
        <v>-1.0400316082994581</v>
      </c>
      <c r="N467">
        <v>-1.302837610741395</v>
      </c>
      <c r="O467">
        <v>-1.6061300034010122</v>
      </c>
      <c r="P467">
        <v>-1.8769489758234059</v>
      </c>
      <c r="Q467">
        <v>-2.0698135689146064</v>
      </c>
      <c r="R467">
        <v>-2.145027103556203</v>
      </c>
      <c r="S467">
        <v>-2.1451432754092048</v>
      </c>
      <c r="T467">
        <v>-2.0620526784764786</v>
      </c>
      <c r="U467">
        <v>-1.997362636923536</v>
      </c>
      <c r="V467">
        <v>-1.9666371229208275</v>
      </c>
      <c r="W467">
        <v>-1.9869068360056124</v>
      </c>
      <c r="X467" t="s">
        <v>85</v>
      </c>
    </row>
    <row r="468" spans="1:24" x14ac:dyDescent="0.2">
      <c r="A468" t="s">
        <v>41</v>
      </c>
      <c r="B468" t="s">
        <v>135</v>
      </c>
      <c r="C468" t="s">
        <v>136</v>
      </c>
      <c r="D468" t="s">
        <v>115</v>
      </c>
      <c r="E468" t="s">
        <v>85</v>
      </c>
      <c r="F468" t="s">
        <v>85</v>
      </c>
      <c r="G468" t="s">
        <v>85</v>
      </c>
      <c r="H468" t="s">
        <v>85</v>
      </c>
      <c r="I468">
        <v>51.4</v>
      </c>
      <c r="J468" t="s">
        <v>85</v>
      </c>
      <c r="K468">
        <v>40.200000000000003</v>
      </c>
      <c r="L468" t="s">
        <v>85</v>
      </c>
      <c r="M468">
        <v>33.6</v>
      </c>
      <c r="N468" t="s">
        <v>85</v>
      </c>
      <c r="O468">
        <v>28.3</v>
      </c>
      <c r="P468">
        <v>25.9</v>
      </c>
      <c r="Q468">
        <v>27.3</v>
      </c>
      <c r="R468">
        <v>23.6</v>
      </c>
      <c r="S468">
        <v>22.4</v>
      </c>
      <c r="T468">
        <v>16.7</v>
      </c>
      <c r="U468">
        <v>16</v>
      </c>
      <c r="V468">
        <v>13.9</v>
      </c>
      <c r="W468" t="s">
        <v>85</v>
      </c>
      <c r="X468" t="s">
        <v>85</v>
      </c>
    </row>
    <row r="469" spans="1:24" x14ac:dyDescent="0.2">
      <c r="A469" t="s">
        <v>41</v>
      </c>
      <c r="B469" t="s">
        <v>135</v>
      </c>
      <c r="C469" t="s">
        <v>35</v>
      </c>
      <c r="D469" t="s">
        <v>175</v>
      </c>
      <c r="E469" t="s">
        <v>85</v>
      </c>
      <c r="F469" t="s">
        <v>85</v>
      </c>
      <c r="G469" t="s">
        <v>85</v>
      </c>
      <c r="H469" t="s">
        <v>85</v>
      </c>
      <c r="I469" t="s">
        <v>85</v>
      </c>
      <c r="J469" t="s">
        <v>85</v>
      </c>
      <c r="K469" t="s">
        <v>85</v>
      </c>
      <c r="L469" t="s">
        <v>85</v>
      </c>
      <c r="M469" t="s">
        <v>85</v>
      </c>
      <c r="N469" t="s">
        <v>85</v>
      </c>
      <c r="O469" t="s">
        <v>85</v>
      </c>
      <c r="P469" t="s">
        <v>85</v>
      </c>
      <c r="Q469" t="s">
        <v>85</v>
      </c>
      <c r="R469">
        <v>37</v>
      </c>
      <c r="S469">
        <v>37</v>
      </c>
      <c r="T469">
        <v>37</v>
      </c>
      <c r="U469">
        <v>37</v>
      </c>
      <c r="V469">
        <v>37</v>
      </c>
      <c r="W469">
        <v>37</v>
      </c>
      <c r="X469">
        <v>37</v>
      </c>
    </row>
    <row r="470" spans="1:24" x14ac:dyDescent="0.2">
      <c r="A470" t="s">
        <v>41</v>
      </c>
      <c r="B470" t="s">
        <v>135</v>
      </c>
      <c r="C470" t="s">
        <v>116</v>
      </c>
      <c r="D470" t="s">
        <v>63</v>
      </c>
      <c r="E470" t="s">
        <v>85</v>
      </c>
      <c r="F470" t="s">
        <v>85</v>
      </c>
      <c r="G470" t="s">
        <v>85</v>
      </c>
      <c r="H470" t="s">
        <v>85</v>
      </c>
      <c r="I470" t="s">
        <v>85</v>
      </c>
      <c r="J470">
        <v>116</v>
      </c>
      <c r="K470" t="s">
        <v>85</v>
      </c>
      <c r="L470">
        <v>179</v>
      </c>
      <c r="M470">
        <v>258</v>
      </c>
      <c r="N470">
        <v>312</v>
      </c>
      <c r="O470">
        <v>380</v>
      </c>
      <c r="P470">
        <v>473</v>
      </c>
      <c r="Q470">
        <v>614</v>
      </c>
      <c r="R470">
        <v>665</v>
      </c>
      <c r="S470">
        <v>912</v>
      </c>
      <c r="T470">
        <v>1151</v>
      </c>
      <c r="U470">
        <v>1307</v>
      </c>
      <c r="V470">
        <v>1213</v>
      </c>
      <c r="W470">
        <v>1581</v>
      </c>
      <c r="X470" t="s">
        <v>85</v>
      </c>
    </row>
    <row r="471" spans="1:24" x14ac:dyDescent="0.2">
      <c r="A471" t="s">
        <v>41</v>
      </c>
      <c r="B471" t="s">
        <v>135</v>
      </c>
      <c r="C471" t="s">
        <v>102</v>
      </c>
      <c r="D471" t="s">
        <v>173</v>
      </c>
      <c r="E471" t="s">
        <v>85</v>
      </c>
      <c r="F471" t="s">
        <v>85</v>
      </c>
      <c r="G471" t="s">
        <v>85</v>
      </c>
      <c r="H471" t="s">
        <v>85</v>
      </c>
      <c r="I471" t="s">
        <v>85</v>
      </c>
      <c r="J471">
        <v>1.8292151969810884</v>
      </c>
      <c r="K471" t="s">
        <v>85</v>
      </c>
      <c r="L471">
        <v>2.7616103576371813</v>
      </c>
      <c r="M471">
        <v>3.9446813784527008</v>
      </c>
      <c r="N471">
        <v>4.7370358298914041</v>
      </c>
      <c r="O471">
        <v>5.7423944328029988</v>
      </c>
      <c r="P471">
        <v>7.1284783281900781</v>
      </c>
      <c r="Q471">
        <v>9.2395775045180244</v>
      </c>
      <c r="R471">
        <v>9.9927575798935617</v>
      </c>
      <c r="S471">
        <v>13.674798653584123</v>
      </c>
      <c r="T471">
        <v>17.204022578493465</v>
      </c>
      <c r="U471">
        <v>19.45979200504793</v>
      </c>
      <c r="V471">
        <v>17.983312494138374</v>
      </c>
      <c r="W471">
        <v>23.344070079813836</v>
      </c>
      <c r="X471" t="s">
        <v>85</v>
      </c>
    </row>
    <row r="472" spans="1:24" x14ac:dyDescent="0.2">
      <c r="A472" t="s">
        <v>58</v>
      </c>
      <c r="B472" t="s">
        <v>8</v>
      </c>
      <c r="C472" t="s">
        <v>156</v>
      </c>
      <c r="D472" t="s">
        <v>155</v>
      </c>
      <c r="E472">
        <v>859496</v>
      </c>
      <c r="F472">
        <v>853867</v>
      </c>
      <c r="G472">
        <v>845106</v>
      </c>
      <c r="H472">
        <v>841063</v>
      </c>
      <c r="I472">
        <v>847185</v>
      </c>
      <c r="J472">
        <v>865848</v>
      </c>
      <c r="K472">
        <v>894837</v>
      </c>
      <c r="L472">
        <v>929431</v>
      </c>
      <c r="M472">
        <v>962634</v>
      </c>
      <c r="N472">
        <v>979201</v>
      </c>
      <c r="O472">
        <v>996052</v>
      </c>
      <c r="P472">
        <v>1013194</v>
      </c>
      <c r="Q472">
        <v>1030630</v>
      </c>
      <c r="R472">
        <v>1048367</v>
      </c>
      <c r="S472">
        <v>1066409</v>
      </c>
      <c r="T472">
        <v>1120392</v>
      </c>
      <c r="U472">
        <v>1148958</v>
      </c>
      <c r="V472">
        <v>1180069</v>
      </c>
      <c r="W472">
        <v>1212107</v>
      </c>
      <c r="X472" t="s">
        <v>85</v>
      </c>
    </row>
    <row r="473" spans="1:24" x14ac:dyDescent="0.2">
      <c r="A473" t="s">
        <v>58</v>
      </c>
      <c r="B473" t="s">
        <v>8</v>
      </c>
      <c r="C473" t="s">
        <v>132</v>
      </c>
      <c r="D473" t="s">
        <v>114</v>
      </c>
      <c r="E473">
        <v>0.35630757973702298</v>
      </c>
      <c r="F473">
        <v>-0.65707269882702901</v>
      </c>
      <c r="G473">
        <v>-1.0313380678534001</v>
      </c>
      <c r="H473">
        <v>-0.479549528901769</v>
      </c>
      <c r="I473">
        <v>0.72525207602937702</v>
      </c>
      <c r="J473">
        <v>2.1790284778558902</v>
      </c>
      <c r="K473">
        <v>3.2932205256860199</v>
      </c>
      <c r="L473">
        <v>3.7930992163773101</v>
      </c>
      <c r="M473">
        <v>3.51007063036365</v>
      </c>
      <c r="N473">
        <v>1.7063655748523401</v>
      </c>
      <c r="O473">
        <v>1.70625320577357</v>
      </c>
      <c r="P473">
        <v>1.70635312210603</v>
      </c>
      <c r="Q473">
        <v>1.7062548449035499</v>
      </c>
      <c r="R473">
        <v>1.7063449690979899</v>
      </c>
      <c r="S473">
        <v>1.7063214020606901</v>
      </c>
      <c r="T473">
        <v>4.9381694614639899</v>
      </c>
      <c r="U473">
        <v>2.5176820602426999</v>
      </c>
      <c r="V473">
        <v>2.6717466670555101</v>
      </c>
      <c r="W473">
        <v>2.6787256234444401</v>
      </c>
      <c r="X473" t="s">
        <v>85</v>
      </c>
    </row>
    <row r="474" spans="1:24" x14ac:dyDescent="0.2">
      <c r="A474" t="s">
        <v>58</v>
      </c>
      <c r="B474" t="s">
        <v>8</v>
      </c>
      <c r="C474" t="s">
        <v>146</v>
      </c>
      <c r="D474" t="s">
        <v>10</v>
      </c>
      <c r="E474">
        <v>57.800672494956288</v>
      </c>
      <c r="F474">
        <v>57.422125084061868</v>
      </c>
      <c r="G474">
        <v>56.832952252858107</v>
      </c>
      <c r="H474">
        <v>56.561062542030932</v>
      </c>
      <c r="I474">
        <v>56.972763954270341</v>
      </c>
      <c r="J474">
        <v>58.227841291190316</v>
      </c>
      <c r="K474">
        <v>60.177336919973101</v>
      </c>
      <c r="L474">
        <v>62.503765971755215</v>
      </c>
      <c r="M474">
        <v>64.736650975117684</v>
      </c>
      <c r="N474">
        <v>65.850773369199729</v>
      </c>
      <c r="O474">
        <v>66.983994620040349</v>
      </c>
      <c r="P474">
        <v>68.136785474108947</v>
      </c>
      <c r="Q474">
        <v>69.309347679892397</v>
      </c>
      <c r="R474">
        <v>70.502151983860117</v>
      </c>
      <c r="S474">
        <v>71.715467383994621</v>
      </c>
      <c r="T474">
        <v>75.345796906523205</v>
      </c>
      <c r="U474">
        <v>77.266845998655015</v>
      </c>
      <c r="V474">
        <v>79.359045057162078</v>
      </c>
      <c r="W474">
        <v>81.513584398117018</v>
      </c>
      <c r="X474" t="s">
        <v>85</v>
      </c>
    </row>
    <row r="475" spans="1:24" x14ac:dyDescent="0.2">
      <c r="A475" t="s">
        <v>58</v>
      </c>
      <c r="B475" t="s">
        <v>8</v>
      </c>
      <c r="C475" t="s">
        <v>92</v>
      </c>
      <c r="D475" t="s">
        <v>65</v>
      </c>
      <c r="E475" t="s">
        <v>85</v>
      </c>
      <c r="F475" t="s">
        <v>85</v>
      </c>
      <c r="G475" t="s">
        <v>85</v>
      </c>
      <c r="H475" t="s">
        <v>85</v>
      </c>
      <c r="I475" t="s">
        <v>85</v>
      </c>
      <c r="J475">
        <v>36.299999999999997</v>
      </c>
      <c r="K475" t="s">
        <v>85</v>
      </c>
      <c r="L475" t="s">
        <v>85</v>
      </c>
      <c r="M475" t="s">
        <v>85</v>
      </c>
      <c r="N475" t="s">
        <v>85</v>
      </c>
      <c r="O475" t="s">
        <v>85</v>
      </c>
      <c r="P475">
        <v>49.9</v>
      </c>
      <c r="Q475" t="s">
        <v>85</v>
      </c>
      <c r="R475" t="s">
        <v>85</v>
      </c>
      <c r="S475" t="s">
        <v>85</v>
      </c>
      <c r="T475" t="s">
        <v>85</v>
      </c>
      <c r="U475" t="s">
        <v>85</v>
      </c>
      <c r="V475" t="s">
        <v>85</v>
      </c>
      <c r="W475" t="s">
        <v>85</v>
      </c>
      <c r="X475" t="s">
        <v>85</v>
      </c>
    </row>
    <row r="476" spans="1:24" x14ac:dyDescent="0.2">
      <c r="A476" t="s">
        <v>58</v>
      </c>
      <c r="B476" t="s">
        <v>8</v>
      </c>
      <c r="C476" t="s">
        <v>121</v>
      </c>
      <c r="D476" t="s">
        <v>150</v>
      </c>
      <c r="E476" t="s">
        <v>85</v>
      </c>
      <c r="F476" t="s">
        <v>85</v>
      </c>
      <c r="G476" t="s">
        <v>85</v>
      </c>
      <c r="H476" t="s">
        <v>85</v>
      </c>
      <c r="I476" t="s">
        <v>85</v>
      </c>
      <c r="J476">
        <v>44.22</v>
      </c>
      <c r="K476" t="s">
        <v>85</v>
      </c>
      <c r="L476" t="s">
        <v>85</v>
      </c>
      <c r="M476" t="s">
        <v>85</v>
      </c>
      <c r="N476" t="s">
        <v>85</v>
      </c>
      <c r="O476" t="s">
        <v>85</v>
      </c>
      <c r="P476">
        <v>46.76</v>
      </c>
      <c r="Q476" t="s">
        <v>85</v>
      </c>
      <c r="R476" t="s">
        <v>85</v>
      </c>
      <c r="S476" t="s">
        <v>85</v>
      </c>
      <c r="T476" t="s">
        <v>85</v>
      </c>
      <c r="U476" t="s">
        <v>85</v>
      </c>
      <c r="V476" t="s">
        <v>85</v>
      </c>
      <c r="W476" t="s">
        <v>85</v>
      </c>
      <c r="X476" t="s">
        <v>85</v>
      </c>
    </row>
    <row r="477" spans="1:24" x14ac:dyDescent="0.2">
      <c r="A477" t="s">
        <v>58</v>
      </c>
      <c r="B477" t="s">
        <v>8</v>
      </c>
      <c r="C477" t="s">
        <v>138</v>
      </c>
      <c r="D477" t="s">
        <v>158</v>
      </c>
      <c r="E477" t="s">
        <v>85</v>
      </c>
      <c r="F477" t="s">
        <v>85</v>
      </c>
      <c r="G477" t="s">
        <v>85</v>
      </c>
      <c r="H477" t="s">
        <v>85</v>
      </c>
      <c r="I477" t="s">
        <v>85</v>
      </c>
      <c r="J477">
        <v>7.09</v>
      </c>
      <c r="K477" t="s">
        <v>85</v>
      </c>
      <c r="L477" t="s">
        <v>85</v>
      </c>
      <c r="M477" t="s">
        <v>85</v>
      </c>
      <c r="N477" t="s">
        <v>85</v>
      </c>
      <c r="O477" t="s">
        <v>85</v>
      </c>
      <c r="P477">
        <v>8.99</v>
      </c>
      <c r="Q477" t="s">
        <v>85</v>
      </c>
      <c r="R477" t="s">
        <v>85</v>
      </c>
      <c r="S477" t="s">
        <v>85</v>
      </c>
      <c r="T477" t="s">
        <v>85</v>
      </c>
      <c r="U477" t="s">
        <v>85</v>
      </c>
      <c r="V477" t="s">
        <v>85</v>
      </c>
      <c r="W477" t="s">
        <v>85</v>
      </c>
      <c r="X477" t="s">
        <v>85</v>
      </c>
    </row>
    <row r="478" spans="1:24" x14ac:dyDescent="0.2">
      <c r="A478" t="s">
        <v>58</v>
      </c>
      <c r="B478" t="s">
        <v>8</v>
      </c>
      <c r="C478" t="s">
        <v>185</v>
      </c>
      <c r="D478" t="s">
        <v>64</v>
      </c>
      <c r="E478" t="s">
        <v>85</v>
      </c>
      <c r="F478" t="s">
        <v>85</v>
      </c>
      <c r="G478" t="s">
        <v>85</v>
      </c>
      <c r="H478" t="s">
        <v>85</v>
      </c>
      <c r="I478" t="s">
        <v>85</v>
      </c>
      <c r="J478" t="s">
        <v>85</v>
      </c>
      <c r="K478" t="s">
        <v>85</v>
      </c>
      <c r="L478" t="s">
        <v>85</v>
      </c>
      <c r="M478">
        <v>60.251352019562994</v>
      </c>
      <c r="N478">
        <v>59.23196565362985</v>
      </c>
      <c r="O478">
        <v>59.233855260568724</v>
      </c>
      <c r="P478">
        <v>60.20564669747354</v>
      </c>
      <c r="Q478" t="s">
        <v>85</v>
      </c>
      <c r="R478" t="s">
        <v>85</v>
      </c>
      <c r="S478" t="s">
        <v>85</v>
      </c>
      <c r="T478" t="s">
        <v>85</v>
      </c>
      <c r="U478" t="s">
        <v>85</v>
      </c>
      <c r="V478" t="s">
        <v>85</v>
      </c>
      <c r="W478" t="s">
        <v>85</v>
      </c>
      <c r="X478" t="s">
        <v>85</v>
      </c>
    </row>
    <row r="479" spans="1:24" x14ac:dyDescent="0.2">
      <c r="A479" t="s">
        <v>58</v>
      </c>
      <c r="B479" t="s">
        <v>8</v>
      </c>
      <c r="C479" t="s">
        <v>39</v>
      </c>
      <c r="D479" t="s">
        <v>24</v>
      </c>
      <c r="E479" t="s">
        <v>85</v>
      </c>
      <c r="F479" t="s">
        <v>85</v>
      </c>
      <c r="G479" t="s">
        <v>85</v>
      </c>
      <c r="H479" t="s">
        <v>85</v>
      </c>
      <c r="I479" t="s">
        <v>85</v>
      </c>
      <c r="J479" t="s">
        <v>85</v>
      </c>
      <c r="K479" t="s">
        <v>85</v>
      </c>
      <c r="L479" t="s">
        <v>85</v>
      </c>
      <c r="M479" t="s">
        <v>85</v>
      </c>
      <c r="N479" t="s">
        <v>85</v>
      </c>
      <c r="O479" t="s">
        <v>85</v>
      </c>
      <c r="P479" t="s">
        <v>85</v>
      </c>
      <c r="Q479" t="s">
        <v>85</v>
      </c>
      <c r="R479" t="s">
        <v>85</v>
      </c>
      <c r="S479" t="s">
        <v>85</v>
      </c>
      <c r="T479" t="s">
        <v>85</v>
      </c>
      <c r="U479" t="s">
        <v>85</v>
      </c>
      <c r="V479" t="s">
        <v>85</v>
      </c>
      <c r="W479" t="s">
        <v>85</v>
      </c>
      <c r="X479" t="s">
        <v>85</v>
      </c>
    </row>
    <row r="480" spans="1:24" x14ac:dyDescent="0.2">
      <c r="A480" t="s">
        <v>58</v>
      </c>
      <c r="B480" t="s">
        <v>8</v>
      </c>
      <c r="C480" t="s">
        <v>28</v>
      </c>
      <c r="D480" t="s">
        <v>127</v>
      </c>
      <c r="E480" t="s">
        <v>85</v>
      </c>
      <c r="F480" t="s">
        <v>85</v>
      </c>
      <c r="G480" t="s">
        <v>85</v>
      </c>
      <c r="H480" t="s">
        <v>85</v>
      </c>
      <c r="I480">
        <v>368000000</v>
      </c>
      <c r="J480">
        <v>452000000</v>
      </c>
      <c r="K480">
        <v>444000000</v>
      </c>
      <c r="L480">
        <v>453000000</v>
      </c>
      <c r="M480">
        <v>466000000</v>
      </c>
      <c r="N480">
        <v>491000000</v>
      </c>
      <c r="O480">
        <v>463000000</v>
      </c>
      <c r="P480">
        <v>559000000</v>
      </c>
      <c r="Q480">
        <v>694000000</v>
      </c>
      <c r="R480">
        <v>818000000</v>
      </c>
      <c r="S480">
        <v>934000000</v>
      </c>
      <c r="T480">
        <v>1138000000</v>
      </c>
      <c r="U480">
        <v>1295000000</v>
      </c>
      <c r="V480">
        <v>1319000000</v>
      </c>
      <c r="W480">
        <v>1417000000</v>
      </c>
      <c r="X480" t="s">
        <v>85</v>
      </c>
    </row>
    <row r="481" spans="1:24" x14ac:dyDescent="0.2">
      <c r="A481" t="s">
        <v>58</v>
      </c>
      <c r="B481" t="s">
        <v>8</v>
      </c>
      <c r="C481" t="s">
        <v>101</v>
      </c>
      <c r="D481" t="s">
        <v>26</v>
      </c>
      <c r="E481" t="s">
        <v>85</v>
      </c>
      <c r="F481" t="s">
        <v>85</v>
      </c>
      <c r="G481" t="s">
        <v>85</v>
      </c>
      <c r="H481" t="s">
        <v>85</v>
      </c>
      <c r="I481">
        <v>17.505634352899008</v>
      </c>
      <c r="J481">
        <v>16.366906474820155</v>
      </c>
      <c r="K481">
        <v>-6.6460587326120617</v>
      </c>
      <c r="L481">
        <v>-2.3178807947019919</v>
      </c>
      <c r="M481">
        <v>0.50847457627118331</v>
      </c>
      <c r="N481">
        <v>6.2394603709949479</v>
      </c>
      <c r="O481">
        <v>-5.7142857142857224</v>
      </c>
      <c r="P481">
        <v>11.447811447811446</v>
      </c>
      <c r="Q481">
        <v>14.199395770392755</v>
      </c>
      <c r="R481">
        <v>12.962962962962948</v>
      </c>
      <c r="S481">
        <v>9.3676814988290573</v>
      </c>
      <c r="T481">
        <v>9.5289079229122109</v>
      </c>
      <c r="U481">
        <v>6.3538611925708608</v>
      </c>
      <c r="V481">
        <v>2.7573529411764781</v>
      </c>
      <c r="W481">
        <v>7.0035778175313084</v>
      </c>
      <c r="X481" t="s">
        <v>85</v>
      </c>
    </row>
    <row r="482" spans="1:24" x14ac:dyDescent="0.2">
      <c r="A482" t="s">
        <v>58</v>
      </c>
      <c r="B482" t="s">
        <v>8</v>
      </c>
      <c r="C482" t="s">
        <v>144</v>
      </c>
      <c r="D482" t="s">
        <v>61</v>
      </c>
      <c r="E482" t="s">
        <v>85</v>
      </c>
      <c r="F482" t="s">
        <v>85</v>
      </c>
      <c r="G482" t="s">
        <v>85</v>
      </c>
      <c r="H482" t="s">
        <v>85</v>
      </c>
      <c r="I482" t="s">
        <v>85</v>
      </c>
      <c r="J482" t="s">
        <v>85</v>
      </c>
      <c r="K482" t="s">
        <v>85</v>
      </c>
      <c r="L482" t="s">
        <v>85</v>
      </c>
      <c r="M482" t="s">
        <v>85</v>
      </c>
      <c r="N482" t="s">
        <v>85</v>
      </c>
      <c r="O482" t="s">
        <v>85</v>
      </c>
      <c r="P482" t="s">
        <v>85</v>
      </c>
      <c r="Q482" t="s">
        <v>85</v>
      </c>
      <c r="R482" t="s">
        <v>85</v>
      </c>
      <c r="S482" t="s">
        <v>85</v>
      </c>
      <c r="T482" t="s">
        <v>85</v>
      </c>
      <c r="U482" t="s">
        <v>85</v>
      </c>
      <c r="V482" t="s">
        <v>85</v>
      </c>
      <c r="W482" t="s">
        <v>85</v>
      </c>
      <c r="X482" t="s">
        <v>85</v>
      </c>
    </row>
    <row r="483" spans="1:24" x14ac:dyDescent="0.2">
      <c r="A483" t="s">
        <v>58</v>
      </c>
      <c r="B483" t="s">
        <v>8</v>
      </c>
      <c r="C483" t="s">
        <v>187</v>
      </c>
      <c r="D483" t="s">
        <v>53</v>
      </c>
      <c r="E483" t="s">
        <v>85</v>
      </c>
      <c r="F483" t="s">
        <v>85</v>
      </c>
      <c r="G483" t="s">
        <v>85</v>
      </c>
      <c r="H483" t="s">
        <v>85</v>
      </c>
      <c r="I483" t="s">
        <v>85</v>
      </c>
      <c r="J483" t="s">
        <v>85</v>
      </c>
      <c r="K483" t="s">
        <v>85</v>
      </c>
      <c r="L483">
        <v>2.14898930648007</v>
      </c>
      <c r="M483">
        <v>2.6600150777621598</v>
      </c>
      <c r="N483">
        <v>3.3217525981324201</v>
      </c>
      <c r="O483">
        <v>4.82312111927844</v>
      </c>
      <c r="P483">
        <v>7.5518535182764204</v>
      </c>
      <c r="Q483">
        <v>11.9021865395089</v>
      </c>
      <c r="R483">
        <v>32.972558497487803</v>
      </c>
      <c r="S483">
        <v>43.820464125249003</v>
      </c>
      <c r="T483">
        <v>56.020698846020203</v>
      </c>
      <c r="U483">
        <v>55.739759053447301</v>
      </c>
      <c r="V483">
        <v>57.375942179173599</v>
      </c>
      <c r="W483">
        <v>58.736297539392503</v>
      </c>
      <c r="X483" t="s">
        <v>85</v>
      </c>
    </row>
    <row r="484" spans="1:24" x14ac:dyDescent="0.2">
      <c r="A484" t="s">
        <v>58</v>
      </c>
      <c r="B484" t="s">
        <v>8</v>
      </c>
      <c r="C484" t="s">
        <v>199</v>
      </c>
      <c r="D484" t="s">
        <v>137</v>
      </c>
      <c r="E484" t="s">
        <v>85</v>
      </c>
      <c r="F484" t="s">
        <v>85</v>
      </c>
      <c r="G484" t="s">
        <v>85</v>
      </c>
      <c r="H484" t="s">
        <v>85</v>
      </c>
      <c r="I484" t="s">
        <v>85</v>
      </c>
      <c r="J484" t="s">
        <v>85</v>
      </c>
      <c r="K484">
        <v>0</v>
      </c>
      <c r="L484" t="s">
        <v>85</v>
      </c>
      <c r="M484" t="s">
        <v>85</v>
      </c>
      <c r="N484">
        <v>9.90317678179026E-2</v>
      </c>
      <c r="O484">
        <v>0.116628276525644</v>
      </c>
      <c r="P484">
        <v>0.140958763923202</v>
      </c>
      <c r="Q484">
        <v>0.163876815618553</v>
      </c>
      <c r="R484">
        <v>0.18525150979980501</v>
      </c>
      <c r="S484">
        <v>0.21</v>
      </c>
      <c r="T484">
        <v>0.9</v>
      </c>
      <c r="U484">
        <v>0.91469999999999996</v>
      </c>
      <c r="V484">
        <v>1.1000000000000001</v>
      </c>
      <c r="W484">
        <v>1.1399999999999999</v>
      </c>
      <c r="X484" t="s">
        <v>85</v>
      </c>
    </row>
    <row r="485" spans="1:24" x14ac:dyDescent="0.2">
      <c r="A485" t="s">
        <v>58</v>
      </c>
      <c r="B485" t="s">
        <v>8</v>
      </c>
      <c r="C485" t="s">
        <v>69</v>
      </c>
      <c r="D485" t="s">
        <v>192</v>
      </c>
      <c r="E485" t="s">
        <v>85</v>
      </c>
      <c r="F485" t="s">
        <v>85</v>
      </c>
      <c r="G485" t="s">
        <v>85</v>
      </c>
      <c r="H485" t="s">
        <v>85</v>
      </c>
      <c r="I485">
        <v>34.455840000000002</v>
      </c>
      <c r="J485" t="s">
        <v>85</v>
      </c>
      <c r="K485" t="s">
        <v>85</v>
      </c>
      <c r="L485" t="s">
        <v>85</v>
      </c>
      <c r="M485" t="s">
        <v>85</v>
      </c>
      <c r="N485" t="s">
        <v>85</v>
      </c>
      <c r="O485" t="s">
        <v>85</v>
      </c>
      <c r="P485" t="s">
        <v>85</v>
      </c>
      <c r="Q485" t="s">
        <v>85</v>
      </c>
      <c r="R485" t="s">
        <v>85</v>
      </c>
      <c r="S485">
        <v>38</v>
      </c>
      <c r="T485" t="s">
        <v>85</v>
      </c>
      <c r="U485">
        <v>41.562559999999998</v>
      </c>
      <c r="V485" t="s">
        <v>85</v>
      </c>
      <c r="W485" t="s">
        <v>85</v>
      </c>
      <c r="X485" t="s">
        <v>85</v>
      </c>
    </row>
    <row r="486" spans="1:24" x14ac:dyDescent="0.2">
      <c r="A486" t="s">
        <v>58</v>
      </c>
      <c r="B486" t="s">
        <v>8</v>
      </c>
      <c r="C486" t="s">
        <v>84</v>
      </c>
      <c r="D486" t="s">
        <v>106</v>
      </c>
      <c r="E486" t="s">
        <v>85</v>
      </c>
      <c r="F486" t="s">
        <v>85</v>
      </c>
      <c r="G486" t="s">
        <v>85</v>
      </c>
      <c r="H486" t="s">
        <v>85</v>
      </c>
      <c r="I486">
        <v>19.280650000000001</v>
      </c>
      <c r="J486" t="s">
        <v>85</v>
      </c>
      <c r="K486" t="s">
        <v>85</v>
      </c>
      <c r="L486" t="s">
        <v>85</v>
      </c>
      <c r="M486" t="s">
        <v>85</v>
      </c>
      <c r="N486" t="s">
        <v>85</v>
      </c>
      <c r="O486" t="s">
        <v>85</v>
      </c>
      <c r="P486" t="s">
        <v>85</v>
      </c>
      <c r="Q486" t="s">
        <v>85</v>
      </c>
      <c r="R486" t="s">
        <v>85</v>
      </c>
      <c r="S486">
        <v>24</v>
      </c>
      <c r="T486" t="s">
        <v>85</v>
      </c>
      <c r="U486">
        <v>26.7546</v>
      </c>
      <c r="V486" t="s">
        <v>85</v>
      </c>
      <c r="W486" t="s">
        <v>85</v>
      </c>
      <c r="X486" t="s">
        <v>85</v>
      </c>
    </row>
    <row r="487" spans="1:24" x14ac:dyDescent="0.2">
      <c r="A487" t="s">
        <v>58</v>
      </c>
      <c r="B487" t="s">
        <v>8</v>
      </c>
      <c r="C487" t="s">
        <v>131</v>
      </c>
      <c r="D487" t="s">
        <v>78</v>
      </c>
      <c r="E487" t="s">
        <v>85</v>
      </c>
      <c r="F487" t="s">
        <v>85</v>
      </c>
      <c r="G487" t="s">
        <v>85</v>
      </c>
      <c r="H487" t="s">
        <v>85</v>
      </c>
      <c r="I487">
        <v>81.825224042781201</v>
      </c>
      <c r="J487" t="s">
        <v>85</v>
      </c>
      <c r="K487" t="s">
        <v>85</v>
      </c>
      <c r="L487" t="s">
        <v>85</v>
      </c>
      <c r="M487" t="s">
        <v>85</v>
      </c>
      <c r="N487" t="s">
        <v>85</v>
      </c>
      <c r="O487" t="s">
        <v>85</v>
      </c>
      <c r="P487" t="s">
        <v>85</v>
      </c>
      <c r="Q487" t="s">
        <v>85</v>
      </c>
      <c r="R487" t="s">
        <v>85</v>
      </c>
      <c r="S487">
        <v>74.071530758226004</v>
      </c>
      <c r="T487" t="s">
        <v>85</v>
      </c>
      <c r="U487">
        <v>78.297907215937698</v>
      </c>
      <c r="V487" t="s">
        <v>85</v>
      </c>
      <c r="W487" t="s">
        <v>85</v>
      </c>
      <c r="X487" t="s">
        <v>85</v>
      </c>
    </row>
    <row r="488" spans="1:24" x14ac:dyDescent="0.2">
      <c r="A488" t="s">
        <v>58</v>
      </c>
      <c r="B488" t="s">
        <v>8</v>
      </c>
      <c r="C488" t="s">
        <v>169</v>
      </c>
      <c r="D488" t="s">
        <v>162</v>
      </c>
      <c r="E488" t="s">
        <v>85</v>
      </c>
      <c r="F488" t="s">
        <v>85</v>
      </c>
      <c r="G488" t="s">
        <v>85</v>
      </c>
      <c r="H488" t="s">
        <v>85</v>
      </c>
      <c r="I488" t="s">
        <v>85</v>
      </c>
      <c r="J488" t="s">
        <v>85</v>
      </c>
      <c r="K488" t="s">
        <v>85</v>
      </c>
      <c r="L488" t="s">
        <v>85</v>
      </c>
      <c r="M488" t="s">
        <v>85</v>
      </c>
      <c r="N488" t="s">
        <v>85</v>
      </c>
      <c r="O488" t="s">
        <v>85</v>
      </c>
      <c r="P488" t="s">
        <v>85</v>
      </c>
      <c r="Q488" t="s">
        <v>85</v>
      </c>
      <c r="R488" t="s">
        <v>85</v>
      </c>
      <c r="S488" t="s">
        <v>85</v>
      </c>
      <c r="T488" t="s">
        <v>85</v>
      </c>
      <c r="U488" t="s">
        <v>85</v>
      </c>
      <c r="V488" t="s">
        <v>85</v>
      </c>
      <c r="W488" t="s">
        <v>85</v>
      </c>
      <c r="X488" t="s">
        <v>85</v>
      </c>
    </row>
    <row r="489" spans="1:24" x14ac:dyDescent="0.2">
      <c r="A489" t="s">
        <v>58</v>
      </c>
      <c r="B489" t="s">
        <v>8</v>
      </c>
      <c r="C489" t="s">
        <v>1</v>
      </c>
      <c r="D489" t="s">
        <v>12</v>
      </c>
      <c r="E489" t="s">
        <v>85</v>
      </c>
      <c r="F489" t="s">
        <v>85</v>
      </c>
      <c r="G489" t="s">
        <v>85</v>
      </c>
      <c r="H489" t="s">
        <v>85</v>
      </c>
      <c r="I489" t="s">
        <v>85</v>
      </c>
      <c r="J489" t="s">
        <v>85</v>
      </c>
      <c r="K489" t="s">
        <v>85</v>
      </c>
      <c r="L489" t="s">
        <v>85</v>
      </c>
      <c r="M489" t="s">
        <v>85</v>
      </c>
      <c r="N489" t="s">
        <v>85</v>
      </c>
      <c r="O489" t="s">
        <v>85</v>
      </c>
      <c r="P489" t="s">
        <v>85</v>
      </c>
      <c r="Q489" t="s">
        <v>85</v>
      </c>
      <c r="R489" t="s">
        <v>85</v>
      </c>
      <c r="S489" t="s">
        <v>85</v>
      </c>
      <c r="T489" t="s">
        <v>85</v>
      </c>
      <c r="U489" t="s">
        <v>85</v>
      </c>
      <c r="V489" t="s">
        <v>85</v>
      </c>
      <c r="W489" t="s">
        <v>85</v>
      </c>
      <c r="X489" t="s">
        <v>85</v>
      </c>
    </row>
    <row r="490" spans="1:24" x14ac:dyDescent="0.2">
      <c r="A490" t="s">
        <v>58</v>
      </c>
      <c r="B490" t="s">
        <v>8</v>
      </c>
      <c r="C490" t="s">
        <v>108</v>
      </c>
      <c r="D490" t="s">
        <v>6</v>
      </c>
      <c r="E490" t="s">
        <v>85</v>
      </c>
      <c r="F490" t="s">
        <v>85</v>
      </c>
      <c r="G490" t="s">
        <v>85</v>
      </c>
      <c r="H490" t="s">
        <v>85</v>
      </c>
      <c r="I490" t="s">
        <v>85</v>
      </c>
      <c r="J490" t="s">
        <v>85</v>
      </c>
      <c r="K490" t="s">
        <v>85</v>
      </c>
      <c r="L490" t="s">
        <v>85</v>
      </c>
      <c r="M490" t="s">
        <v>85</v>
      </c>
      <c r="N490" t="s">
        <v>85</v>
      </c>
      <c r="O490" t="s">
        <v>85</v>
      </c>
      <c r="P490" t="s">
        <v>85</v>
      </c>
      <c r="Q490" t="s">
        <v>85</v>
      </c>
      <c r="R490" t="s">
        <v>85</v>
      </c>
      <c r="S490" t="s">
        <v>85</v>
      </c>
      <c r="T490" t="s">
        <v>85</v>
      </c>
      <c r="U490" t="s">
        <v>85</v>
      </c>
      <c r="V490" t="s">
        <v>85</v>
      </c>
      <c r="W490" t="s">
        <v>85</v>
      </c>
      <c r="X490" t="s">
        <v>85</v>
      </c>
    </row>
    <row r="491" spans="1:24" x14ac:dyDescent="0.2">
      <c r="A491" t="s">
        <v>58</v>
      </c>
      <c r="B491" t="s">
        <v>8</v>
      </c>
      <c r="C491" t="s">
        <v>23</v>
      </c>
      <c r="D491" t="s">
        <v>120</v>
      </c>
      <c r="E491" t="s">
        <v>85</v>
      </c>
      <c r="F491" t="s">
        <v>85</v>
      </c>
      <c r="G491" t="s">
        <v>85</v>
      </c>
      <c r="H491" t="s">
        <v>85</v>
      </c>
      <c r="I491" t="s">
        <v>85</v>
      </c>
      <c r="J491" t="s">
        <v>85</v>
      </c>
      <c r="K491" t="s">
        <v>85</v>
      </c>
      <c r="L491" t="s">
        <v>85</v>
      </c>
      <c r="M491" t="s">
        <v>85</v>
      </c>
      <c r="N491" t="s">
        <v>85</v>
      </c>
      <c r="O491" t="s">
        <v>85</v>
      </c>
      <c r="P491" t="s">
        <v>85</v>
      </c>
      <c r="Q491" t="s">
        <v>85</v>
      </c>
      <c r="R491" t="s">
        <v>85</v>
      </c>
      <c r="S491" t="s">
        <v>85</v>
      </c>
      <c r="T491" t="s">
        <v>85</v>
      </c>
      <c r="U491" t="s">
        <v>85</v>
      </c>
      <c r="V491" t="s">
        <v>85</v>
      </c>
      <c r="W491" t="s">
        <v>85</v>
      </c>
      <c r="X491" t="s">
        <v>85</v>
      </c>
    </row>
    <row r="492" spans="1:24" x14ac:dyDescent="0.2">
      <c r="A492" t="s">
        <v>58</v>
      </c>
      <c r="B492" t="s">
        <v>8</v>
      </c>
      <c r="C492" t="s">
        <v>73</v>
      </c>
      <c r="D492" t="s">
        <v>207</v>
      </c>
      <c r="E492" t="s">
        <v>85</v>
      </c>
      <c r="F492" t="s">
        <v>85</v>
      </c>
      <c r="G492" t="s">
        <v>85</v>
      </c>
      <c r="H492" t="s">
        <v>85</v>
      </c>
      <c r="I492" t="s">
        <v>85</v>
      </c>
      <c r="J492" t="s">
        <v>85</v>
      </c>
      <c r="K492" t="s">
        <v>85</v>
      </c>
      <c r="L492" t="s">
        <v>85</v>
      </c>
      <c r="M492" t="s">
        <v>85</v>
      </c>
      <c r="N492" t="s">
        <v>85</v>
      </c>
      <c r="O492" t="s">
        <v>85</v>
      </c>
      <c r="P492" t="s">
        <v>85</v>
      </c>
      <c r="Q492" t="s">
        <v>85</v>
      </c>
      <c r="R492" t="s">
        <v>85</v>
      </c>
      <c r="S492" t="s">
        <v>85</v>
      </c>
      <c r="T492" t="s">
        <v>85</v>
      </c>
      <c r="U492" t="s">
        <v>85</v>
      </c>
      <c r="V492" t="s">
        <v>85</v>
      </c>
      <c r="W492" t="s">
        <v>85</v>
      </c>
      <c r="X492" t="s">
        <v>85</v>
      </c>
    </row>
    <row r="493" spans="1:24" x14ac:dyDescent="0.2">
      <c r="A493" t="s">
        <v>58</v>
      </c>
      <c r="B493" t="s">
        <v>8</v>
      </c>
      <c r="C493" t="s">
        <v>60</v>
      </c>
      <c r="D493" t="s">
        <v>184</v>
      </c>
      <c r="E493" t="s">
        <v>85</v>
      </c>
      <c r="F493" t="s">
        <v>85</v>
      </c>
      <c r="G493" t="s">
        <v>85</v>
      </c>
      <c r="H493" t="s">
        <v>85</v>
      </c>
      <c r="I493" t="s">
        <v>85</v>
      </c>
      <c r="J493" t="s">
        <v>85</v>
      </c>
      <c r="K493" t="s">
        <v>85</v>
      </c>
      <c r="L493" t="s">
        <v>85</v>
      </c>
      <c r="M493" t="s">
        <v>85</v>
      </c>
      <c r="N493" t="s">
        <v>85</v>
      </c>
      <c r="O493" t="s">
        <v>85</v>
      </c>
      <c r="P493" t="s">
        <v>85</v>
      </c>
      <c r="Q493" t="s">
        <v>85</v>
      </c>
      <c r="R493" t="s">
        <v>85</v>
      </c>
      <c r="S493" t="s">
        <v>85</v>
      </c>
      <c r="T493" t="s">
        <v>85</v>
      </c>
      <c r="U493" t="s">
        <v>85</v>
      </c>
      <c r="V493" t="s">
        <v>85</v>
      </c>
      <c r="W493" t="s">
        <v>85</v>
      </c>
      <c r="X493" t="s">
        <v>85</v>
      </c>
    </row>
    <row r="494" spans="1:24" x14ac:dyDescent="0.2">
      <c r="A494" t="s">
        <v>58</v>
      </c>
      <c r="B494" t="s">
        <v>8</v>
      </c>
      <c r="C494" t="s">
        <v>47</v>
      </c>
      <c r="D494" t="s">
        <v>204</v>
      </c>
      <c r="E494" t="s">
        <v>85</v>
      </c>
      <c r="F494" t="s">
        <v>85</v>
      </c>
      <c r="G494" t="s">
        <v>85</v>
      </c>
      <c r="H494" t="s">
        <v>85</v>
      </c>
      <c r="I494" t="s">
        <v>85</v>
      </c>
      <c r="J494">
        <v>37.599998474121101</v>
      </c>
      <c r="K494" t="s">
        <v>85</v>
      </c>
      <c r="L494" t="s">
        <v>85</v>
      </c>
      <c r="M494" t="s">
        <v>85</v>
      </c>
      <c r="N494" t="s">
        <v>85</v>
      </c>
      <c r="O494" t="s">
        <v>85</v>
      </c>
      <c r="P494">
        <v>50.599998474121101</v>
      </c>
      <c r="Q494" t="s">
        <v>85</v>
      </c>
      <c r="R494" t="s">
        <v>85</v>
      </c>
      <c r="S494">
        <v>58.308982849121101</v>
      </c>
      <c r="T494" t="s">
        <v>85</v>
      </c>
      <c r="U494" t="s">
        <v>85</v>
      </c>
      <c r="V494" t="s">
        <v>85</v>
      </c>
      <c r="W494" t="s">
        <v>85</v>
      </c>
      <c r="X494" t="s">
        <v>85</v>
      </c>
    </row>
    <row r="495" spans="1:24" x14ac:dyDescent="0.2">
      <c r="A495" t="s">
        <v>58</v>
      </c>
      <c r="B495" t="s">
        <v>8</v>
      </c>
      <c r="C495" t="s">
        <v>174</v>
      </c>
      <c r="D495" t="s">
        <v>200</v>
      </c>
      <c r="E495" t="s">
        <v>85</v>
      </c>
      <c r="F495" t="s">
        <v>85</v>
      </c>
      <c r="G495" t="s">
        <v>85</v>
      </c>
      <c r="H495" t="s">
        <v>85</v>
      </c>
      <c r="I495" t="s">
        <v>85</v>
      </c>
      <c r="J495">
        <v>30</v>
      </c>
      <c r="K495" t="s">
        <v>85</v>
      </c>
      <c r="L495" t="s">
        <v>85</v>
      </c>
      <c r="M495" t="s">
        <v>85</v>
      </c>
      <c r="N495" t="s">
        <v>85</v>
      </c>
      <c r="O495" t="s">
        <v>85</v>
      </c>
      <c r="P495">
        <v>42.5</v>
      </c>
      <c r="Q495" t="s">
        <v>85</v>
      </c>
      <c r="R495" t="s">
        <v>85</v>
      </c>
      <c r="S495">
        <v>52.958999633789098</v>
      </c>
      <c r="T495" t="s">
        <v>85</v>
      </c>
      <c r="U495" t="s">
        <v>85</v>
      </c>
      <c r="V495" t="s">
        <v>85</v>
      </c>
      <c r="W495" t="s">
        <v>85</v>
      </c>
      <c r="X495" t="s">
        <v>85</v>
      </c>
    </row>
    <row r="496" spans="1:24" x14ac:dyDescent="0.2">
      <c r="A496" t="s">
        <v>58</v>
      </c>
      <c r="B496" t="s">
        <v>8</v>
      </c>
      <c r="C496" t="s">
        <v>90</v>
      </c>
      <c r="D496" t="s">
        <v>62</v>
      </c>
      <c r="E496" t="s">
        <v>85</v>
      </c>
      <c r="F496" t="s">
        <v>85</v>
      </c>
      <c r="G496" t="s">
        <v>85</v>
      </c>
      <c r="H496" t="s">
        <v>85</v>
      </c>
      <c r="I496" t="s">
        <v>85</v>
      </c>
      <c r="J496">
        <v>45.299999237060497</v>
      </c>
      <c r="K496" t="s">
        <v>85</v>
      </c>
      <c r="L496" t="s">
        <v>85</v>
      </c>
      <c r="M496" t="s">
        <v>85</v>
      </c>
      <c r="N496" t="s">
        <v>85</v>
      </c>
      <c r="O496" t="s">
        <v>85</v>
      </c>
      <c r="P496">
        <v>58.5</v>
      </c>
      <c r="Q496" t="s">
        <v>85</v>
      </c>
      <c r="R496" t="s">
        <v>85</v>
      </c>
      <c r="S496">
        <v>63.591793060302699</v>
      </c>
      <c r="T496" t="s">
        <v>85</v>
      </c>
      <c r="U496" t="s">
        <v>85</v>
      </c>
      <c r="V496" t="s">
        <v>85</v>
      </c>
      <c r="W496" t="s">
        <v>85</v>
      </c>
      <c r="X496" t="s">
        <v>85</v>
      </c>
    </row>
    <row r="497" spans="1:24" x14ac:dyDescent="0.2">
      <c r="A497" t="s">
        <v>58</v>
      </c>
      <c r="B497" t="s">
        <v>8</v>
      </c>
      <c r="C497" t="s">
        <v>210</v>
      </c>
      <c r="D497" t="s">
        <v>88</v>
      </c>
      <c r="E497" t="s">
        <v>85</v>
      </c>
      <c r="F497" t="s">
        <v>85</v>
      </c>
      <c r="G497" t="s">
        <v>85</v>
      </c>
      <c r="H497" t="s">
        <v>85</v>
      </c>
      <c r="I497" t="s">
        <v>85</v>
      </c>
      <c r="J497" t="s">
        <v>85</v>
      </c>
      <c r="K497" t="s">
        <v>85</v>
      </c>
      <c r="L497">
        <v>9</v>
      </c>
      <c r="M497">
        <v>13</v>
      </c>
      <c r="N497">
        <v>22</v>
      </c>
      <c r="O497">
        <v>29</v>
      </c>
      <c r="P497">
        <v>50</v>
      </c>
      <c r="Q497">
        <v>71</v>
      </c>
      <c r="R497">
        <v>471</v>
      </c>
      <c r="S497">
        <v>500</v>
      </c>
      <c r="T497">
        <v>550</v>
      </c>
      <c r="U497">
        <v>600</v>
      </c>
      <c r="V497">
        <v>700</v>
      </c>
      <c r="W497">
        <v>800</v>
      </c>
      <c r="X497" t="s">
        <v>85</v>
      </c>
    </row>
    <row r="498" spans="1:24" x14ac:dyDescent="0.2">
      <c r="A498" t="s">
        <v>58</v>
      </c>
      <c r="B498" t="s">
        <v>8</v>
      </c>
      <c r="C498" t="s">
        <v>159</v>
      </c>
      <c r="D498" t="s">
        <v>32</v>
      </c>
      <c r="E498" t="s">
        <v>85</v>
      </c>
      <c r="F498" t="s">
        <v>85</v>
      </c>
      <c r="G498" t="s">
        <v>85</v>
      </c>
      <c r="H498" t="s">
        <v>85</v>
      </c>
      <c r="I498" t="s">
        <v>85</v>
      </c>
      <c r="J498" t="s">
        <v>85</v>
      </c>
      <c r="K498" t="s">
        <v>85</v>
      </c>
      <c r="L498">
        <v>9.6424886620404102E-4</v>
      </c>
      <c r="M498">
        <v>1.34438208579846E-3</v>
      </c>
      <c r="N498">
        <v>2.2096806107557202E-3</v>
      </c>
      <c r="O498">
        <v>2.8486866081277899E-3</v>
      </c>
      <c r="P498">
        <v>4.8276248278951803E-3</v>
      </c>
      <c r="Q498" t="s">
        <v>85</v>
      </c>
      <c r="R498" t="s">
        <v>85</v>
      </c>
      <c r="S498" t="s">
        <v>85</v>
      </c>
      <c r="T498" t="s">
        <v>85</v>
      </c>
      <c r="U498" t="s">
        <v>85</v>
      </c>
      <c r="V498">
        <v>6.1789476192956203E-2</v>
      </c>
      <c r="W498" t="s">
        <v>85</v>
      </c>
      <c r="X498" t="s">
        <v>85</v>
      </c>
    </row>
    <row r="499" spans="1:24" x14ac:dyDescent="0.2">
      <c r="A499" t="s">
        <v>58</v>
      </c>
      <c r="B499" t="s">
        <v>8</v>
      </c>
      <c r="C499" t="s">
        <v>165</v>
      </c>
      <c r="D499" t="s">
        <v>134</v>
      </c>
      <c r="E499" t="s">
        <v>85</v>
      </c>
      <c r="F499" t="s">
        <v>85</v>
      </c>
      <c r="G499" t="s">
        <v>85</v>
      </c>
      <c r="H499" t="s">
        <v>85</v>
      </c>
      <c r="I499" t="s">
        <v>85</v>
      </c>
      <c r="J499" t="s">
        <v>85</v>
      </c>
      <c r="K499" t="s">
        <v>85</v>
      </c>
      <c r="L499">
        <v>0.21106336293577399</v>
      </c>
      <c r="M499">
        <v>0.21696258584655201</v>
      </c>
      <c r="N499">
        <v>0.23442702479562999</v>
      </c>
      <c r="O499">
        <v>0.24596935402593101</v>
      </c>
      <c r="P499">
        <v>0.23558809160128499</v>
      </c>
      <c r="Q499">
        <v>0.251465373760764</v>
      </c>
      <c r="R499">
        <v>0.27316524947119503</v>
      </c>
      <c r="S499">
        <v>0.26930381212654603</v>
      </c>
      <c r="T499">
        <v>0.27857516193207499</v>
      </c>
      <c r="U499">
        <v>0.26927419832583299</v>
      </c>
      <c r="V499">
        <v>0.26481204082695498</v>
      </c>
      <c r="W499">
        <v>0.26031746582682502</v>
      </c>
      <c r="X499" t="s">
        <v>85</v>
      </c>
    </row>
    <row r="500" spans="1:24" x14ac:dyDescent="0.2">
      <c r="A500" t="s">
        <v>58</v>
      </c>
      <c r="B500" t="s">
        <v>8</v>
      </c>
      <c r="C500" t="s">
        <v>211</v>
      </c>
      <c r="D500" t="s">
        <v>67</v>
      </c>
      <c r="E500" t="s">
        <v>85</v>
      </c>
      <c r="F500" t="s">
        <v>85</v>
      </c>
      <c r="G500" t="s">
        <v>85</v>
      </c>
      <c r="H500" t="s">
        <v>85</v>
      </c>
      <c r="I500" t="s">
        <v>85</v>
      </c>
      <c r="J500" t="s">
        <v>85</v>
      </c>
      <c r="K500" t="s">
        <v>85</v>
      </c>
      <c r="L500">
        <v>1970</v>
      </c>
      <c r="M500">
        <v>2098</v>
      </c>
      <c r="N500">
        <v>2334</v>
      </c>
      <c r="O500">
        <v>2504</v>
      </c>
      <c r="P500">
        <v>2440</v>
      </c>
      <c r="Q500">
        <v>2641</v>
      </c>
      <c r="R500">
        <v>2907</v>
      </c>
      <c r="S500">
        <v>2907</v>
      </c>
      <c r="T500">
        <v>3054</v>
      </c>
      <c r="U500">
        <v>3000</v>
      </c>
      <c r="V500">
        <v>3000</v>
      </c>
      <c r="W500">
        <v>3000</v>
      </c>
      <c r="X500" t="s">
        <v>85</v>
      </c>
    </row>
    <row r="501" spans="1:24" x14ac:dyDescent="0.2">
      <c r="A501" t="s">
        <v>58</v>
      </c>
      <c r="B501" t="s">
        <v>8</v>
      </c>
      <c r="C501" t="s">
        <v>99</v>
      </c>
      <c r="D501" t="s">
        <v>182</v>
      </c>
      <c r="E501" t="s">
        <v>85</v>
      </c>
      <c r="F501" t="s">
        <v>85</v>
      </c>
      <c r="G501" t="s">
        <v>85</v>
      </c>
      <c r="H501" t="s">
        <v>85</v>
      </c>
      <c r="I501" t="s">
        <v>85</v>
      </c>
      <c r="J501">
        <v>21.4</v>
      </c>
      <c r="K501" t="s">
        <v>85</v>
      </c>
      <c r="L501" t="s">
        <v>85</v>
      </c>
      <c r="M501" t="s">
        <v>85</v>
      </c>
      <c r="N501" t="s">
        <v>85</v>
      </c>
      <c r="O501" t="s">
        <v>85</v>
      </c>
      <c r="P501">
        <v>21.34</v>
      </c>
      <c r="Q501" t="s">
        <v>85</v>
      </c>
      <c r="R501" t="s">
        <v>85</v>
      </c>
      <c r="S501" t="s">
        <v>85</v>
      </c>
      <c r="T501" t="s">
        <v>85</v>
      </c>
      <c r="U501" t="s">
        <v>85</v>
      </c>
      <c r="V501" t="s">
        <v>85</v>
      </c>
      <c r="W501" t="s">
        <v>85</v>
      </c>
      <c r="X501" t="s">
        <v>85</v>
      </c>
    </row>
    <row r="502" spans="1:24" x14ac:dyDescent="0.2">
      <c r="A502" t="s">
        <v>58</v>
      </c>
      <c r="B502" t="s">
        <v>8</v>
      </c>
      <c r="C502" t="s">
        <v>166</v>
      </c>
      <c r="D502" t="s">
        <v>72</v>
      </c>
      <c r="E502" t="s">
        <v>85</v>
      </c>
      <c r="F502" t="s">
        <v>85</v>
      </c>
      <c r="G502" t="s">
        <v>85</v>
      </c>
      <c r="H502" t="s">
        <v>85</v>
      </c>
      <c r="I502" t="s">
        <v>85</v>
      </c>
      <c r="J502">
        <v>29.95</v>
      </c>
      <c r="K502" t="s">
        <v>85</v>
      </c>
      <c r="L502" t="s">
        <v>85</v>
      </c>
      <c r="M502" t="s">
        <v>85</v>
      </c>
      <c r="N502" t="s">
        <v>85</v>
      </c>
      <c r="O502" t="s">
        <v>85</v>
      </c>
      <c r="P502">
        <v>26.66</v>
      </c>
      <c r="Q502" t="s">
        <v>85</v>
      </c>
      <c r="R502" t="s">
        <v>85</v>
      </c>
      <c r="S502" t="s">
        <v>85</v>
      </c>
      <c r="T502" t="s">
        <v>85</v>
      </c>
      <c r="U502" t="s">
        <v>85</v>
      </c>
      <c r="V502" t="s">
        <v>85</v>
      </c>
      <c r="W502" t="s">
        <v>85</v>
      </c>
      <c r="X502" t="s">
        <v>85</v>
      </c>
    </row>
    <row r="503" spans="1:24" x14ac:dyDescent="0.2">
      <c r="A503" t="s">
        <v>58</v>
      </c>
      <c r="B503" t="s">
        <v>8</v>
      </c>
      <c r="C503" t="s">
        <v>201</v>
      </c>
      <c r="D503" t="s">
        <v>33</v>
      </c>
      <c r="E503" t="s">
        <v>85</v>
      </c>
      <c r="F503" t="s">
        <v>85</v>
      </c>
      <c r="G503" t="s">
        <v>85</v>
      </c>
      <c r="H503" t="s">
        <v>85</v>
      </c>
      <c r="I503" t="s">
        <v>85</v>
      </c>
      <c r="J503">
        <v>45.17</v>
      </c>
      <c r="K503" t="s">
        <v>85</v>
      </c>
      <c r="L503" t="s">
        <v>85</v>
      </c>
      <c r="M503" t="s">
        <v>85</v>
      </c>
      <c r="N503" t="s">
        <v>85</v>
      </c>
      <c r="O503" t="s">
        <v>85</v>
      </c>
      <c r="P503">
        <v>40.94</v>
      </c>
      <c r="Q503" t="s">
        <v>85</v>
      </c>
      <c r="R503" t="s">
        <v>85</v>
      </c>
      <c r="S503" t="s">
        <v>85</v>
      </c>
      <c r="T503" t="s">
        <v>85</v>
      </c>
      <c r="U503" t="s">
        <v>85</v>
      </c>
      <c r="V503" t="s">
        <v>85</v>
      </c>
      <c r="W503" t="s">
        <v>85</v>
      </c>
      <c r="X503" t="s">
        <v>85</v>
      </c>
    </row>
    <row r="504" spans="1:24" x14ac:dyDescent="0.2">
      <c r="A504" t="s">
        <v>58</v>
      </c>
      <c r="B504" t="s">
        <v>8</v>
      </c>
      <c r="C504" t="s">
        <v>98</v>
      </c>
      <c r="D504" t="s">
        <v>82</v>
      </c>
      <c r="E504" t="s">
        <v>85</v>
      </c>
      <c r="F504" t="s">
        <v>85</v>
      </c>
      <c r="G504" t="s">
        <v>85</v>
      </c>
      <c r="H504" t="s">
        <v>85</v>
      </c>
      <c r="I504" t="s">
        <v>85</v>
      </c>
      <c r="J504">
        <v>2.97</v>
      </c>
      <c r="K504" t="s">
        <v>85</v>
      </c>
      <c r="L504" t="s">
        <v>85</v>
      </c>
      <c r="M504" t="s">
        <v>85</v>
      </c>
      <c r="N504" t="s">
        <v>85</v>
      </c>
      <c r="O504" t="s">
        <v>85</v>
      </c>
      <c r="P504">
        <v>3.88</v>
      </c>
      <c r="Q504" t="s">
        <v>85</v>
      </c>
      <c r="R504" t="s">
        <v>85</v>
      </c>
      <c r="S504" t="s">
        <v>85</v>
      </c>
      <c r="T504" t="s">
        <v>85</v>
      </c>
      <c r="U504" t="s">
        <v>85</v>
      </c>
      <c r="V504" t="s">
        <v>85</v>
      </c>
      <c r="W504" t="s">
        <v>85</v>
      </c>
      <c r="X504" t="s">
        <v>85</v>
      </c>
    </row>
    <row r="505" spans="1:24" x14ac:dyDescent="0.2">
      <c r="A505" t="s">
        <v>58</v>
      </c>
      <c r="B505" t="s">
        <v>8</v>
      </c>
      <c r="C505" t="s">
        <v>196</v>
      </c>
      <c r="D505" t="s">
        <v>125</v>
      </c>
      <c r="E505" t="s">
        <v>85</v>
      </c>
      <c r="F505" t="s">
        <v>85</v>
      </c>
      <c r="G505" t="s">
        <v>85</v>
      </c>
      <c r="H505" t="s">
        <v>85</v>
      </c>
      <c r="I505" t="s">
        <v>85</v>
      </c>
      <c r="J505">
        <v>11.12</v>
      </c>
      <c r="K505" t="s">
        <v>85</v>
      </c>
      <c r="L505" t="s">
        <v>85</v>
      </c>
      <c r="M505" t="s">
        <v>85</v>
      </c>
      <c r="N505" t="s">
        <v>85</v>
      </c>
      <c r="O505" t="s">
        <v>85</v>
      </c>
      <c r="P505">
        <v>12.65</v>
      </c>
      <c r="Q505" t="s">
        <v>85</v>
      </c>
      <c r="R505" t="s">
        <v>85</v>
      </c>
      <c r="S505" t="s">
        <v>85</v>
      </c>
      <c r="T505" t="s">
        <v>85</v>
      </c>
      <c r="U505" t="s">
        <v>85</v>
      </c>
      <c r="V505" t="s">
        <v>85</v>
      </c>
      <c r="W505" t="s">
        <v>85</v>
      </c>
      <c r="X505" t="s">
        <v>85</v>
      </c>
    </row>
    <row r="506" spans="1:24" x14ac:dyDescent="0.2">
      <c r="A506" t="s">
        <v>58</v>
      </c>
      <c r="B506" t="s">
        <v>8</v>
      </c>
      <c r="C506" t="s">
        <v>186</v>
      </c>
      <c r="D506" t="s">
        <v>97</v>
      </c>
      <c r="E506" t="s">
        <v>85</v>
      </c>
      <c r="F506" t="s">
        <v>85</v>
      </c>
      <c r="G506" t="s">
        <v>85</v>
      </c>
      <c r="H506" t="s">
        <v>85</v>
      </c>
      <c r="I506" t="s">
        <v>85</v>
      </c>
      <c r="J506">
        <v>15.23</v>
      </c>
      <c r="K506" t="s">
        <v>85</v>
      </c>
      <c r="L506" t="s">
        <v>85</v>
      </c>
      <c r="M506" t="s">
        <v>85</v>
      </c>
      <c r="N506" t="s">
        <v>85</v>
      </c>
      <c r="O506" t="s">
        <v>85</v>
      </c>
      <c r="P506">
        <v>16.100000000000001</v>
      </c>
      <c r="Q506" t="s">
        <v>85</v>
      </c>
      <c r="R506" t="s">
        <v>85</v>
      </c>
      <c r="S506" t="s">
        <v>85</v>
      </c>
      <c r="T506" t="s">
        <v>85</v>
      </c>
      <c r="U506" t="s">
        <v>85</v>
      </c>
      <c r="V506" t="s">
        <v>85</v>
      </c>
      <c r="W506" t="s">
        <v>85</v>
      </c>
      <c r="X506" t="s">
        <v>85</v>
      </c>
    </row>
    <row r="507" spans="1:24" x14ac:dyDescent="0.2">
      <c r="A507" t="s">
        <v>58</v>
      </c>
      <c r="B507" t="s">
        <v>8</v>
      </c>
      <c r="C507" t="s">
        <v>81</v>
      </c>
      <c r="D507" t="s">
        <v>27</v>
      </c>
      <c r="E507" t="s">
        <v>85</v>
      </c>
      <c r="F507" t="s">
        <v>85</v>
      </c>
      <c r="G507" t="s">
        <v>85</v>
      </c>
      <c r="H507" t="s">
        <v>85</v>
      </c>
      <c r="I507" t="s">
        <v>85</v>
      </c>
      <c r="J507" t="s">
        <v>85</v>
      </c>
      <c r="K507">
        <v>0</v>
      </c>
      <c r="L507" t="s">
        <v>85</v>
      </c>
      <c r="M507" t="s">
        <v>85</v>
      </c>
      <c r="N507" t="s">
        <v>85</v>
      </c>
      <c r="O507">
        <v>0</v>
      </c>
      <c r="P507">
        <v>0</v>
      </c>
      <c r="Q507">
        <v>0</v>
      </c>
      <c r="R507">
        <v>0</v>
      </c>
      <c r="S507">
        <v>0</v>
      </c>
      <c r="T507">
        <v>0</v>
      </c>
      <c r="U507">
        <v>0</v>
      </c>
      <c r="V507">
        <v>0</v>
      </c>
      <c r="W507" t="s">
        <v>85</v>
      </c>
      <c r="X507" t="s">
        <v>85</v>
      </c>
    </row>
    <row r="508" spans="1:24" x14ac:dyDescent="0.2">
      <c r="A508" t="s">
        <v>58</v>
      </c>
      <c r="B508" t="s">
        <v>8</v>
      </c>
      <c r="C508" t="s">
        <v>191</v>
      </c>
      <c r="D508" t="s">
        <v>52</v>
      </c>
      <c r="E508" t="s">
        <v>85</v>
      </c>
      <c r="F508" t="s">
        <v>85</v>
      </c>
      <c r="G508" t="s">
        <v>85</v>
      </c>
      <c r="H508" t="s">
        <v>85</v>
      </c>
      <c r="I508" t="s">
        <v>85</v>
      </c>
      <c r="J508" t="s">
        <v>85</v>
      </c>
      <c r="K508" t="s">
        <v>85</v>
      </c>
      <c r="L508">
        <v>20058</v>
      </c>
      <c r="M508">
        <v>25722</v>
      </c>
      <c r="N508">
        <v>33072</v>
      </c>
      <c r="O508">
        <v>49100</v>
      </c>
      <c r="P508">
        <v>78215</v>
      </c>
      <c r="Q508">
        <v>125002</v>
      </c>
      <c r="R508">
        <v>350891</v>
      </c>
      <c r="S508">
        <v>473020</v>
      </c>
      <c r="T508">
        <v>614151</v>
      </c>
      <c r="U508">
        <v>621000</v>
      </c>
      <c r="V508">
        <v>650000</v>
      </c>
      <c r="W508">
        <v>676900</v>
      </c>
      <c r="X508" t="s">
        <v>85</v>
      </c>
    </row>
    <row r="509" spans="1:24" x14ac:dyDescent="0.2">
      <c r="A509" t="s">
        <v>58</v>
      </c>
      <c r="B509" t="s">
        <v>8</v>
      </c>
      <c r="C509" t="s">
        <v>123</v>
      </c>
      <c r="D509" t="s">
        <v>38</v>
      </c>
      <c r="E509" t="s">
        <v>85</v>
      </c>
      <c r="F509" t="s">
        <v>85</v>
      </c>
      <c r="G509" t="s">
        <v>85</v>
      </c>
      <c r="H509" t="s">
        <v>85</v>
      </c>
      <c r="I509" t="s">
        <v>85</v>
      </c>
      <c r="J509">
        <v>72.84</v>
      </c>
      <c r="K509" t="s">
        <v>85</v>
      </c>
      <c r="L509" t="s">
        <v>85</v>
      </c>
      <c r="M509" t="s">
        <v>85</v>
      </c>
      <c r="N509" t="s">
        <v>85</v>
      </c>
      <c r="O509" t="s">
        <v>85</v>
      </c>
      <c r="P509">
        <v>80.05</v>
      </c>
      <c r="Q509" t="s">
        <v>85</v>
      </c>
      <c r="R509" t="s">
        <v>85</v>
      </c>
      <c r="S509" t="s">
        <v>85</v>
      </c>
      <c r="T509" t="s">
        <v>85</v>
      </c>
      <c r="U509" t="s">
        <v>85</v>
      </c>
      <c r="V509" t="s">
        <v>85</v>
      </c>
      <c r="W509" t="s">
        <v>85</v>
      </c>
      <c r="X509" t="s">
        <v>85</v>
      </c>
    </row>
    <row r="510" spans="1:24" x14ac:dyDescent="0.2">
      <c r="A510" t="s">
        <v>58</v>
      </c>
      <c r="B510" t="s">
        <v>8</v>
      </c>
      <c r="C510" t="s">
        <v>154</v>
      </c>
      <c r="D510" t="s">
        <v>176</v>
      </c>
      <c r="E510" t="s">
        <v>85</v>
      </c>
      <c r="F510" t="s">
        <v>85</v>
      </c>
      <c r="G510" t="s">
        <v>85</v>
      </c>
      <c r="H510" t="s">
        <v>85</v>
      </c>
      <c r="I510" t="s">
        <v>85</v>
      </c>
      <c r="J510">
        <v>10.5</v>
      </c>
      <c r="K510" t="s">
        <v>85</v>
      </c>
      <c r="L510" t="s">
        <v>85</v>
      </c>
      <c r="M510" t="s">
        <v>85</v>
      </c>
      <c r="N510" t="s">
        <v>85</v>
      </c>
      <c r="O510" t="s">
        <v>85</v>
      </c>
      <c r="P510">
        <v>13.6</v>
      </c>
      <c r="Q510" t="s">
        <v>85</v>
      </c>
      <c r="R510" t="s">
        <v>85</v>
      </c>
      <c r="S510" t="s">
        <v>85</v>
      </c>
      <c r="T510" t="s">
        <v>85</v>
      </c>
      <c r="U510" t="s">
        <v>85</v>
      </c>
      <c r="V510" t="s">
        <v>85</v>
      </c>
      <c r="W510" t="s">
        <v>85</v>
      </c>
      <c r="X510" t="s">
        <v>85</v>
      </c>
    </row>
    <row r="511" spans="1:24" x14ac:dyDescent="0.2">
      <c r="A511" t="s">
        <v>58</v>
      </c>
      <c r="B511" t="s">
        <v>8</v>
      </c>
      <c r="C511" t="s">
        <v>83</v>
      </c>
      <c r="D511" t="s">
        <v>0</v>
      </c>
      <c r="E511" t="s">
        <v>85</v>
      </c>
      <c r="F511" t="s">
        <v>85</v>
      </c>
      <c r="G511" t="s">
        <v>85</v>
      </c>
      <c r="H511" t="s">
        <v>85</v>
      </c>
      <c r="I511" t="s">
        <v>85</v>
      </c>
      <c r="J511">
        <v>11.6</v>
      </c>
      <c r="K511" t="s">
        <v>85</v>
      </c>
      <c r="L511" t="s">
        <v>85</v>
      </c>
      <c r="M511" t="s">
        <v>85</v>
      </c>
      <c r="N511" t="s">
        <v>85</v>
      </c>
      <c r="O511" t="s">
        <v>85</v>
      </c>
      <c r="P511">
        <v>14.2</v>
      </c>
      <c r="Q511" t="s">
        <v>85</v>
      </c>
      <c r="R511" t="s">
        <v>85</v>
      </c>
      <c r="S511" t="s">
        <v>85</v>
      </c>
      <c r="T511" t="s">
        <v>85</v>
      </c>
      <c r="U511" t="s">
        <v>85</v>
      </c>
      <c r="V511" t="s">
        <v>85</v>
      </c>
      <c r="W511" t="s">
        <v>85</v>
      </c>
      <c r="X511" t="s">
        <v>85</v>
      </c>
    </row>
    <row r="512" spans="1:24" x14ac:dyDescent="0.2">
      <c r="A512" t="s">
        <v>58</v>
      </c>
      <c r="B512" t="s">
        <v>8</v>
      </c>
      <c r="C512" t="s">
        <v>171</v>
      </c>
      <c r="D512" t="s">
        <v>93</v>
      </c>
      <c r="E512">
        <v>77.126999999999995</v>
      </c>
      <c r="F512">
        <v>76.784999999999997</v>
      </c>
      <c r="G512">
        <v>76.438999999999993</v>
      </c>
      <c r="H512">
        <v>76.09</v>
      </c>
      <c r="I512">
        <v>75.736999999999995</v>
      </c>
      <c r="J512">
        <v>75.381</v>
      </c>
      <c r="K512">
        <v>75.021000000000001</v>
      </c>
      <c r="L512">
        <v>74.656999999999996</v>
      </c>
      <c r="M512">
        <v>74.289999999999992</v>
      </c>
      <c r="N512">
        <v>73.686000000000007</v>
      </c>
      <c r="O512">
        <v>73.066000000000003</v>
      </c>
      <c r="P512">
        <v>72.436000000000007</v>
      </c>
      <c r="Q512">
        <v>71.796999999999997</v>
      </c>
      <c r="R512">
        <v>71.150000000000006</v>
      </c>
      <c r="S512">
        <v>70.492999999999995</v>
      </c>
      <c r="T512">
        <v>69.829000000000008</v>
      </c>
      <c r="U512">
        <v>69.168000000000006</v>
      </c>
      <c r="V512">
        <v>68.515000000000001</v>
      </c>
      <c r="W512">
        <v>67.869</v>
      </c>
      <c r="X512" t="s">
        <v>85</v>
      </c>
    </row>
    <row r="513" spans="1:24" x14ac:dyDescent="0.2">
      <c r="A513" t="s">
        <v>58</v>
      </c>
      <c r="B513" t="s">
        <v>8</v>
      </c>
      <c r="C513" t="s">
        <v>128</v>
      </c>
      <c r="D513" t="s">
        <v>29</v>
      </c>
      <c r="E513">
        <v>662903</v>
      </c>
      <c r="F513">
        <v>655642</v>
      </c>
      <c r="G513">
        <v>645991</v>
      </c>
      <c r="H513">
        <v>639965</v>
      </c>
      <c r="I513">
        <v>641633</v>
      </c>
      <c r="J513">
        <v>652685</v>
      </c>
      <c r="K513">
        <v>671316</v>
      </c>
      <c r="L513">
        <v>693885</v>
      </c>
      <c r="M513">
        <v>715141</v>
      </c>
      <c r="N513">
        <v>721534</v>
      </c>
      <c r="O513">
        <v>727775</v>
      </c>
      <c r="P513">
        <v>733917</v>
      </c>
      <c r="Q513">
        <v>739961</v>
      </c>
      <c r="R513">
        <v>745913</v>
      </c>
      <c r="S513">
        <v>751744</v>
      </c>
      <c r="T513">
        <v>782359</v>
      </c>
      <c r="U513">
        <v>794711</v>
      </c>
      <c r="V513">
        <v>808524</v>
      </c>
      <c r="W513">
        <v>822645</v>
      </c>
      <c r="X513" t="s">
        <v>85</v>
      </c>
    </row>
    <row r="514" spans="1:24" x14ac:dyDescent="0.2">
      <c r="A514" t="s">
        <v>58</v>
      </c>
      <c r="B514" t="s">
        <v>8</v>
      </c>
      <c r="C514" t="s">
        <v>110</v>
      </c>
      <c r="D514" t="s">
        <v>109</v>
      </c>
      <c r="E514">
        <v>-8.2331090214624286E-2</v>
      </c>
      <c r="F514">
        <v>-1.1013766535548566</v>
      </c>
      <c r="G514">
        <v>-1.4829336474017116</v>
      </c>
      <c r="H514">
        <v>-0.93720844387056113</v>
      </c>
      <c r="I514">
        <v>0.26030017865365107</v>
      </c>
      <c r="J514">
        <v>1.7078134770634665</v>
      </c>
      <c r="K514">
        <v>2.8145341096458063</v>
      </c>
      <c r="L514">
        <v>3.3066275712235651</v>
      </c>
      <c r="M514">
        <v>3.0173485325128233</v>
      </c>
      <c r="N514">
        <v>0.88997751014518489</v>
      </c>
      <c r="O514">
        <v>0.86124333411544862</v>
      </c>
      <c r="P514">
        <v>0.84040087096265736</v>
      </c>
      <c r="Q514">
        <v>0.82015389051487853</v>
      </c>
      <c r="R514">
        <v>0.8011489312297766</v>
      </c>
      <c r="S514">
        <v>0.77868690410252173</v>
      </c>
      <c r="T514">
        <v>3.9917874024544222</v>
      </c>
      <c r="U514">
        <v>1.5664812067065375</v>
      </c>
      <c r="V514">
        <v>1.7231836626086516</v>
      </c>
      <c r="W514">
        <v>1.7314395717572217</v>
      </c>
      <c r="X514" t="s">
        <v>85</v>
      </c>
    </row>
    <row r="515" spans="1:24" x14ac:dyDescent="0.2">
      <c r="A515" t="s">
        <v>58</v>
      </c>
      <c r="B515" t="s">
        <v>8</v>
      </c>
      <c r="C515" t="s">
        <v>136</v>
      </c>
      <c r="D515" t="s">
        <v>115</v>
      </c>
      <c r="E515" t="s">
        <v>85</v>
      </c>
      <c r="F515" t="s">
        <v>85</v>
      </c>
      <c r="G515" t="s">
        <v>85</v>
      </c>
      <c r="H515" t="s">
        <v>85</v>
      </c>
      <c r="I515" t="s">
        <v>85</v>
      </c>
      <c r="J515">
        <v>39.700000000000003</v>
      </c>
      <c r="K515" t="s">
        <v>85</v>
      </c>
      <c r="L515" t="s">
        <v>85</v>
      </c>
      <c r="M515" t="s">
        <v>85</v>
      </c>
      <c r="N515" t="s">
        <v>85</v>
      </c>
      <c r="O515" t="s">
        <v>85</v>
      </c>
      <c r="P515">
        <v>51.5</v>
      </c>
      <c r="Q515" t="s">
        <v>85</v>
      </c>
      <c r="R515" t="s">
        <v>85</v>
      </c>
      <c r="S515" t="s">
        <v>85</v>
      </c>
      <c r="T515" t="s">
        <v>85</v>
      </c>
      <c r="U515" t="s">
        <v>85</v>
      </c>
      <c r="V515" t="s">
        <v>85</v>
      </c>
      <c r="W515" t="s">
        <v>85</v>
      </c>
      <c r="X515" t="s">
        <v>85</v>
      </c>
    </row>
    <row r="516" spans="1:24" x14ac:dyDescent="0.2">
      <c r="A516" t="s">
        <v>58</v>
      </c>
      <c r="B516" t="s">
        <v>8</v>
      </c>
      <c r="C516" t="s">
        <v>35</v>
      </c>
      <c r="D516" t="s">
        <v>175</v>
      </c>
      <c r="E516" t="s">
        <v>85</v>
      </c>
      <c r="F516" t="s">
        <v>85</v>
      </c>
      <c r="G516" t="s">
        <v>85</v>
      </c>
      <c r="H516" t="s">
        <v>85</v>
      </c>
      <c r="I516" t="s">
        <v>85</v>
      </c>
      <c r="J516" t="s">
        <v>85</v>
      </c>
      <c r="K516" t="s">
        <v>85</v>
      </c>
      <c r="L516" t="s">
        <v>85</v>
      </c>
      <c r="M516" t="s">
        <v>85</v>
      </c>
      <c r="N516" t="s">
        <v>85</v>
      </c>
      <c r="O516" t="s">
        <v>85</v>
      </c>
      <c r="P516" t="s">
        <v>85</v>
      </c>
      <c r="Q516" t="s">
        <v>85</v>
      </c>
      <c r="R516">
        <v>39</v>
      </c>
      <c r="S516">
        <v>39</v>
      </c>
      <c r="T516">
        <v>63</v>
      </c>
      <c r="U516">
        <v>63</v>
      </c>
      <c r="V516">
        <v>63</v>
      </c>
      <c r="W516">
        <v>63</v>
      </c>
      <c r="X516">
        <v>63</v>
      </c>
    </row>
    <row r="517" spans="1:24" x14ac:dyDescent="0.2">
      <c r="A517" t="s">
        <v>58</v>
      </c>
      <c r="B517" t="s">
        <v>8</v>
      </c>
      <c r="C517" t="s">
        <v>116</v>
      </c>
      <c r="D517" t="s">
        <v>63</v>
      </c>
      <c r="E517" t="s">
        <v>85</v>
      </c>
      <c r="F517" t="s">
        <v>85</v>
      </c>
      <c r="G517" t="s">
        <v>85</v>
      </c>
      <c r="H517" t="s">
        <v>85</v>
      </c>
      <c r="I517" t="s">
        <v>85</v>
      </c>
      <c r="J517" t="s">
        <v>85</v>
      </c>
      <c r="K517" t="s">
        <v>85</v>
      </c>
      <c r="L517" t="s">
        <v>85</v>
      </c>
      <c r="M517" t="s">
        <v>85</v>
      </c>
      <c r="N517">
        <v>1</v>
      </c>
      <c r="O517" t="s">
        <v>85</v>
      </c>
      <c r="P517" t="s">
        <v>85</v>
      </c>
      <c r="Q517" t="s">
        <v>85</v>
      </c>
      <c r="R517" t="s">
        <v>85</v>
      </c>
      <c r="S517">
        <v>1</v>
      </c>
      <c r="T517">
        <v>3</v>
      </c>
      <c r="U517" t="s">
        <v>85</v>
      </c>
      <c r="V517">
        <v>1</v>
      </c>
      <c r="W517">
        <v>1</v>
      </c>
      <c r="X517" t="s">
        <v>85</v>
      </c>
    </row>
    <row r="518" spans="1:24" x14ac:dyDescent="0.2">
      <c r="A518" t="s">
        <v>58</v>
      </c>
      <c r="B518" t="s">
        <v>8</v>
      </c>
      <c r="C518" t="s">
        <v>102</v>
      </c>
      <c r="D518" t="s">
        <v>173</v>
      </c>
      <c r="E518" t="s">
        <v>85</v>
      </c>
      <c r="F518" t="s">
        <v>85</v>
      </c>
      <c r="G518" t="s">
        <v>85</v>
      </c>
      <c r="H518" t="s">
        <v>85</v>
      </c>
      <c r="I518" t="s">
        <v>85</v>
      </c>
      <c r="J518" t="s">
        <v>85</v>
      </c>
      <c r="K518" t="s">
        <v>85</v>
      </c>
      <c r="L518" t="s">
        <v>85</v>
      </c>
      <c r="M518" t="s">
        <v>85</v>
      </c>
      <c r="N518">
        <v>1.0212407871315492</v>
      </c>
      <c r="O518" t="s">
        <v>85</v>
      </c>
      <c r="P518" t="s">
        <v>85</v>
      </c>
      <c r="Q518" t="s">
        <v>85</v>
      </c>
      <c r="R518" t="s">
        <v>85</v>
      </c>
      <c r="S518">
        <v>0.93772651956238184</v>
      </c>
      <c r="T518">
        <v>2.6776342565816251</v>
      </c>
      <c r="U518" t="s">
        <v>85</v>
      </c>
      <c r="V518">
        <v>0.84740807529051265</v>
      </c>
      <c r="W518">
        <v>0.82500967323841867</v>
      </c>
      <c r="X518" t="s">
        <v>85</v>
      </c>
    </row>
    <row r="519" spans="1:24" x14ac:dyDescent="0.2">
      <c r="A519" t="s">
        <v>30</v>
      </c>
      <c r="B519" t="s">
        <v>193</v>
      </c>
      <c r="C519" t="s">
        <v>156</v>
      </c>
      <c r="D519" t="s">
        <v>155</v>
      </c>
      <c r="E519">
        <v>171802</v>
      </c>
      <c r="F519">
        <v>175004</v>
      </c>
      <c r="G519">
        <v>178074</v>
      </c>
      <c r="H519">
        <v>181346</v>
      </c>
      <c r="I519">
        <v>185058</v>
      </c>
      <c r="J519">
        <v>189288</v>
      </c>
      <c r="K519">
        <v>193957</v>
      </c>
      <c r="L519">
        <v>198963</v>
      </c>
      <c r="M519">
        <v>204144</v>
      </c>
      <c r="N519">
        <v>209375</v>
      </c>
      <c r="O519">
        <v>214635</v>
      </c>
      <c r="P519">
        <v>219956</v>
      </c>
      <c r="Q519">
        <v>225335</v>
      </c>
      <c r="R519">
        <v>230782</v>
      </c>
      <c r="S519">
        <v>236299</v>
      </c>
      <c r="T519">
        <v>241876</v>
      </c>
      <c r="U519">
        <v>247498</v>
      </c>
      <c r="V519">
        <v>253165</v>
      </c>
      <c r="W519">
        <v>258883</v>
      </c>
      <c r="X519" t="s">
        <v>85</v>
      </c>
    </row>
    <row r="520" spans="1:24" x14ac:dyDescent="0.2">
      <c r="A520" t="s">
        <v>30</v>
      </c>
      <c r="B520" t="s">
        <v>193</v>
      </c>
      <c r="C520" t="s">
        <v>132</v>
      </c>
      <c r="D520" t="s">
        <v>114</v>
      </c>
      <c r="E520">
        <v>2.0974895372857301</v>
      </c>
      <c r="F520">
        <v>1.8466179879217799</v>
      </c>
      <c r="G520">
        <v>1.73903634320996</v>
      </c>
      <c r="H520">
        <v>1.8207614452156</v>
      </c>
      <c r="I520">
        <v>2.0262480767339799</v>
      </c>
      <c r="J520">
        <v>2.2600375307053202</v>
      </c>
      <c r="K520">
        <v>2.4366820247115202</v>
      </c>
      <c r="L520">
        <v>2.5482392778276601</v>
      </c>
      <c r="M520">
        <v>2.5706749390196002</v>
      </c>
      <c r="N520">
        <v>2.5301275399943499</v>
      </c>
      <c r="O520">
        <v>2.4812008447477201</v>
      </c>
      <c r="P520">
        <v>2.44886153228865</v>
      </c>
      <c r="Q520">
        <v>2.4160657447510498</v>
      </c>
      <c r="R520">
        <v>2.3885358194006101</v>
      </c>
      <c r="S520">
        <v>2.3624410284105899</v>
      </c>
      <c r="T520">
        <v>2.33272458671081</v>
      </c>
      <c r="U520">
        <v>2.2977303025589402</v>
      </c>
      <c r="V520">
        <v>2.2638948899561102</v>
      </c>
      <c r="W520">
        <v>2.23347721161237</v>
      </c>
      <c r="X520" t="s">
        <v>85</v>
      </c>
    </row>
    <row r="521" spans="1:24" x14ac:dyDescent="0.2">
      <c r="A521" t="s">
        <v>30</v>
      </c>
      <c r="B521" t="s">
        <v>193</v>
      </c>
      <c r="C521" t="s">
        <v>146</v>
      </c>
      <c r="D521" t="s">
        <v>10</v>
      </c>
      <c r="E521">
        <v>14.093683347005742</v>
      </c>
      <c r="F521">
        <v>14.356357670221493</v>
      </c>
      <c r="G521">
        <v>14.608203445447089</v>
      </c>
      <c r="H521">
        <v>14.8766201804758</v>
      </c>
      <c r="I521">
        <v>15.181132075471698</v>
      </c>
      <c r="J521">
        <v>15.528137817883511</v>
      </c>
      <c r="K521">
        <v>15.91115668580804</v>
      </c>
      <c r="L521">
        <v>16.321821164889254</v>
      </c>
      <c r="M521">
        <v>16.746841673502871</v>
      </c>
      <c r="N521">
        <v>17.175963904840032</v>
      </c>
      <c r="O521">
        <v>17.607465135356851</v>
      </c>
      <c r="P521">
        <v>18.043970467596392</v>
      </c>
      <c r="Q521">
        <v>18.485233798195242</v>
      </c>
      <c r="R521">
        <v>18.932075471698113</v>
      </c>
      <c r="S521">
        <v>19.384659557013947</v>
      </c>
      <c r="T521">
        <v>19.842165709598031</v>
      </c>
      <c r="U521">
        <v>20.303363412633306</v>
      </c>
      <c r="V521">
        <v>20.768252666119771</v>
      </c>
      <c r="W521">
        <v>21.237325676784248</v>
      </c>
      <c r="X521" t="s">
        <v>85</v>
      </c>
    </row>
    <row r="522" spans="1:24" x14ac:dyDescent="0.2">
      <c r="A522" t="s">
        <v>30</v>
      </c>
      <c r="B522" t="s">
        <v>193</v>
      </c>
      <c r="C522" t="s">
        <v>92</v>
      </c>
      <c r="D522" t="s">
        <v>65</v>
      </c>
      <c r="E522" t="s">
        <v>85</v>
      </c>
      <c r="F522" t="s">
        <v>85</v>
      </c>
      <c r="G522" t="s">
        <v>85</v>
      </c>
      <c r="H522" t="s">
        <v>85</v>
      </c>
      <c r="I522" t="s">
        <v>85</v>
      </c>
      <c r="J522" t="s">
        <v>85</v>
      </c>
      <c r="K522" t="s">
        <v>85</v>
      </c>
      <c r="L522" t="s">
        <v>85</v>
      </c>
      <c r="M522" t="s">
        <v>85</v>
      </c>
      <c r="N522" t="s">
        <v>85</v>
      </c>
      <c r="O522" t="s">
        <v>85</v>
      </c>
      <c r="P522" t="s">
        <v>85</v>
      </c>
      <c r="Q522" t="s">
        <v>85</v>
      </c>
      <c r="R522" t="s">
        <v>85</v>
      </c>
      <c r="S522">
        <v>12.7</v>
      </c>
      <c r="T522" t="s">
        <v>85</v>
      </c>
      <c r="U522" t="s">
        <v>85</v>
      </c>
      <c r="V522" t="s">
        <v>85</v>
      </c>
      <c r="W522" t="s">
        <v>85</v>
      </c>
      <c r="X522" t="s">
        <v>85</v>
      </c>
    </row>
    <row r="523" spans="1:24" x14ac:dyDescent="0.2">
      <c r="A523" t="s">
        <v>30</v>
      </c>
      <c r="B523" t="s">
        <v>193</v>
      </c>
      <c r="C523" t="s">
        <v>121</v>
      </c>
      <c r="D523" t="s">
        <v>150</v>
      </c>
      <c r="E523" t="s">
        <v>85</v>
      </c>
      <c r="F523" t="s">
        <v>85</v>
      </c>
      <c r="G523" t="s">
        <v>85</v>
      </c>
      <c r="H523" t="s">
        <v>85</v>
      </c>
      <c r="I523" t="s">
        <v>85</v>
      </c>
      <c r="J523" t="s">
        <v>85</v>
      </c>
      <c r="K523" t="s">
        <v>85</v>
      </c>
      <c r="L523" t="s">
        <v>85</v>
      </c>
      <c r="M523" t="s">
        <v>85</v>
      </c>
      <c r="N523" t="s">
        <v>85</v>
      </c>
      <c r="O523" t="s">
        <v>85</v>
      </c>
      <c r="P523" t="s">
        <v>85</v>
      </c>
      <c r="Q523" t="s">
        <v>85</v>
      </c>
      <c r="R523" t="s">
        <v>85</v>
      </c>
      <c r="S523">
        <v>15.36</v>
      </c>
      <c r="T523" t="s">
        <v>85</v>
      </c>
      <c r="U523" t="s">
        <v>85</v>
      </c>
      <c r="V523" t="s">
        <v>85</v>
      </c>
      <c r="W523" t="s">
        <v>85</v>
      </c>
      <c r="X523" t="s">
        <v>85</v>
      </c>
    </row>
    <row r="524" spans="1:24" x14ac:dyDescent="0.2">
      <c r="A524" t="s">
        <v>30</v>
      </c>
      <c r="B524" t="s">
        <v>193</v>
      </c>
      <c r="C524" t="s">
        <v>138</v>
      </c>
      <c r="D524" t="s">
        <v>158</v>
      </c>
      <c r="E524" t="s">
        <v>85</v>
      </c>
      <c r="F524" t="s">
        <v>85</v>
      </c>
      <c r="G524" t="s">
        <v>85</v>
      </c>
      <c r="H524" t="s">
        <v>85</v>
      </c>
      <c r="I524" t="s">
        <v>85</v>
      </c>
      <c r="J524" t="s">
        <v>85</v>
      </c>
      <c r="K524" t="s">
        <v>85</v>
      </c>
      <c r="L524" t="s">
        <v>85</v>
      </c>
      <c r="M524" t="s">
        <v>85</v>
      </c>
      <c r="N524" t="s">
        <v>85</v>
      </c>
      <c r="O524" t="s">
        <v>85</v>
      </c>
      <c r="P524" t="s">
        <v>85</v>
      </c>
      <c r="Q524" t="s">
        <v>85</v>
      </c>
      <c r="R524" t="s">
        <v>85</v>
      </c>
      <c r="S524">
        <v>6.7</v>
      </c>
      <c r="T524" t="s">
        <v>85</v>
      </c>
      <c r="U524" t="s">
        <v>85</v>
      </c>
      <c r="V524" t="s">
        <v>85</v>
      </c>
      <c r="W524" t="s">
        <v>85</v>
      </c>
      <c r="X524" t="s">
        <v>85</v>
      </c>
    </row>
    <row r="525" spans="1:24" x14ac:dyDescent="0.2">
      <c r="A525" t="s">
        <v>30</v>
      </c>
      <c r="B525" t="s">
        <v>193</v>
      </c>
      <c r="C525" t="s">
        <v>185</v>
      </c>
      <c r="D525" t="s">
        <v>64</v>
      </c>
      <c r="E525" t="s">
        <v>85</v>
      </c>
      <c r="F525" t="s">
        <v>85</v>
      </c>
      <c r="G525" t="s">
        <v>85</v>
      </c>
      <c r="H525" t="s">
        <v>85</v>
      </c>
      <c r="I525" t="s">
        <v>85</v>
      </c>
      <c r="J525" t="s">
        <v>85</v>
      </c>
      <c r="K525" t="s">
        <v>85</v>
      </c>
      <c r="L525" t="s">
        <v>85</v>
      </c>
      <c r="M525">
        <v>146.95509052433576</v>
      </c>
      <c r="N525">
        <v>143.28358208955225</v>
      </c>
      <c r="O525">
        <v>144.4312437393715</v>
      </c>
      <c r="P525">
        <v>159.12273363763663</v>
      </c>
      <c r="Q525" t="s">
        <v>85</v>
      </c>
      <c r="R525" t="s">
        <v>85</v>
      </c>
      <c r="S525" t="s">
        <v>85</v>
      </c>
      <c r="T525" t="s">
        <v>85</v>
      </c>
      <c r="U525" t="s">
        <v>85</v>
      </c>
      <c r="V525" t="s">
        <v>85</v>
      </c>
      <c r="W525" t="s">
        <v>85</v>
      </c>
      <c r="X525" t="s">
        <v>85</v>
      </c>
    </row>
    <row r="526" spans="1:24" x14ac:dyDescent="0.2">
      <c r="A526" t="s">
        <v>30</v>
      </c>
      <c r="B526" t="s">
        <v>193</v>
      </c>
      <c r="C526" t="s">
        <v>39</v>
      </c>
      <c r="D526" t="s">
        <v>24</v>
      </c>
      <c r="E526" t="s">
        <v>85</v>
      </c>
      <c r="F526" t="s">
        <v>85</v>
      </c>
      <c r="G526" t="s">
        <v>85</v>
      </c>
      <c r="H526" t="s">
        <v>85</v>
      </c>
      <c r="I526" t="s">
        <v>85</v>
      </c>
      <c r="J526" t="s">
        <v>85</v>
      </c>
      <c r="K526" t="s">
        <v>85</v>
      </c>
      <c r="L526" t="s">
        <v>85</v>
      </c>
      <c r="M526" t="s">
        <v>85</v>
      </c>
      <c r="N526" t="s">
        <v>85</v>
      </c>
      <c r="O526" t="s">
        <v>85</v>
      </c>
      <c r="P526" t="s">
        <v>85</v>
      </c>
      <c r="Q526" t="s">
        <v>85</v>
      </c>
      <c r="R526" t="s">
        <v>85</v>
      </c>
      <c r="S526" t="s">
        <v>85</v>
      </c>
      <c r="T526" t="s">
        <v>85</v>
      </c>
      <c r="U526" t="s">
        <v>85</v>
      </c>
      <c r="V526" t="s">
        <v>85</v>
      </c>
      <c r="W526" t="s">
        <v>85</v>
      </c>
      <c r="X526" t="s">
        <v>85</v>
      </c>
    </row>
    <row r="527" spans="1:24" x14ac:dyDescent="0.2">
      <c r="A527" t="s">
        <v>30</v>
      </c>
      <c r="B527" t="s">
        <v>193</v>
      </c>
      <c r="C527" t="s">
        <v>28</v>
      </c>
      <c r="D527" t="s">
        <v>127</v>
      </c>
      <c r="E527">
        <v>245177633.16893283</v>
      </c>
      <c r="F527">
        <v>255890221.80029345</v>
      </c>
      <c r="G527">
        <v>262301252.76922774</v>
      </c>
      <c r="H527">
        <v>267999225.25663376</v>
      </c>
      <c r="I527">
        <v>272014693.05080593</v>
      </c>
      <c r="J527">
        <v>257926881.72043011</v>
      </c>
      <c r="K527">
        <v>262603781.79905936</v>
      </c>
      <c r="L527">
        <v>314463144.04219031</v>
      </c>
      <c r="M527">
        <v>364996869.12961799</v>
      </c>
      <c r="N527">
        <v>394962552.33610803</v>
      </c>
      <c r="O527">
        <v>439376794.09404129</v>
      </c>
      <c r="P527">
        <v>526428309.94508845</v>
      </c>
      <c r="Q527">
        <v>607958616.14341462</v>
      </c>
      <c r="R527">
        <v>610066628.69305849</v>
      </c>
      <c r="S527">
        <v>700804286.22435391</v>
      </c>
      <c r="T527">
        <v>792149700.67911637</v>
      </c>
      <c r="U527">
        <v>781702874.10605848</v>
      </c>
      <c r="V527">
        <v>801787555.86112058</v>
      </c>
      <c r="W527">
        <v>814954306.97103274</v>
      </c>
      <c r="X527" t="s">
        <v>85</v>
      </c>
    </row>
    <row r="528" spans="1:24" x14ac:dyDescent="0.2">
      <c r="A528" t="s">
        <v>30</v>
      </c>
      <c r="B528" t="s">
        <v>193</v>
      </c>
      <c r="C528" t="s">
        <v>101</v>
      </c>
      <c r="D528" t="s">
        <v>26</v>
      </c>
      <c r="E528">
        <v>2.3284551711667802</v>
      </c>
      <c r="F528">
        <v>4.9132398309596113</v>
      </c>
      <c r="G528">
        <v>4.3014660212005111</v>
      </c>
      <c r="H528">
        <v>0.33478821545480741</v>
      </c>
      <c r="I528">
        <v>5.9220445389159408</v>
      </c>
      <c r="J528">
        <v>-3.4885077587212692</v>
      </c>
      <c r="K528">
        <v>-5.1112185686653788</v>
      </c>
      <c r="L528">
        <v>4.2934311776996452</v>
      </c>
      <c r="M528">
        <v>3.98475483130143</v>
      </c>
      <c r="N528">
        <v>5.3028523095719464</v>
      </c>
      <c r="O528">
        <v>8.4629286686449774</v>
      </c>
      <c r="P528">
        <v>5.175676787624468</v>
      </c>
      <c r="Q528">
        <v>6.4485213581599234</v>
      </c>
      <c r="R528">
        <v>3.3128158015617686</v>
      </c>
      <c r="S528">
        <v>1.629081596357679</v>
      </c>
      <c r="T528">
        <v>1.2232255354892771</v>
      </c>
      <c r="U528">
        <v>1.7547499265252497</v>
      </c>
      <c r="V528">
        <v>1.9691460803968823</v>
      </c>
      <c r="W528">
        <v>2.3043471016545283</v>
      </c>
      <c r="X528" t="s">
        <v>85</v>
      </c>
    </row>
    <row r="529" spans="1:24" x14ac:dyDescent="0.2">
      <c r="A529" t="s">
        <v>30</v>
      </c>
      <c r="B529" t="s">
        <v>193</v>
      </c>
      <c r="C529" t="s">
        <v>144</v>
      </c>
      <c r="D529" t="s">
        <v>61</v>
      </c>
      <c r="E529">
        <v>-0.71191267204556241</v>
      </c>
      <c r="F529">
        <v>-0.73524451939291735</v>
      </c>
      <c r="G529">
        <v>-0.25412580722315237</v>
      </c>
      <c r="H529">
        <v>-0.13297872340425532</v>
      </c>
      <c r="I529" t="s">
        <v>85</v>
      </c>
      <c r="J529" t="s">
        <v>85</v>
      </c>
      <c r="K529" t="s">
        <v>85</v>
      </c>
      <c r="L529" t="s">
        <v>85</v>
      </c>
      <c r="M529" t="s">
        <v>85</v>
      </c>
      <c r="N529" t="s">
        <v>85</v>
      </c>
      <c r="O529" t="s">
        <v>85</v>
      </c>
      <c r="P529" t="s">
        <v>85</v>
      </c>
      <c r="Q529" t="s">
        <v>85</v>
      </c>
      <c r="R529">
        <v>-0.82141924783857234</v>
      </c>
      <c r="S529">
        <v>-2.5041229826834726</v>
      </c>
      <c r="T529">
        <v>-2.3269792445642206</v>
      </c>
      <c r="U529" t="s">
        <v>85</v>
      </c>
      <c r="V529" t="s">
        <v>85</v>
      </c>
      <c r="W529" t="s">
        <v>85</v>
      </c>
      <c r="X529" t="s">
        <v>85</v>
      </c>
    </row>
    <row r="530" spans="1:24" x14ac:dyDescent="0.2">
      <c r="A530" t="s">
        <v>30</v>
      </c>
      <c r="B530" t="s">
        <v>193</v>
      </c>
      <c r="C530" t="s">
        <v>187</v>
      </c>
      <c r="D530" t="s">
        <v>53</v>
      </c>
      <c r="E530">
        <v>8.9638071733739999E-2</v>
      </c>
      <c r="F530">
        <v>0.118283010674042</v>
      </c>
      <c r="G530">
        <v>0.123544144569112</v>
      </c>
      <c r="H530">
        <v>0.16542962072502301</v>
      </c>
      <c r="I530">
        <v>0.197235461314831</v>
      </c>
      <c r="J530">
        <v>0.18490635813720099</v>
      </c>
      <c r="K530">
        <v>2.5264243361691201</v>
      </c>
      <c r="L530">
        <v>3.9205436487192902</v>
      </c>
      <c r="M530">
        <v>5.1456144218286903</v>
      </c>
      <c r="N530">
        <v>6.0618507462686599</v>
      </c>
      <c r="O530">
        <v>6.9879899745637202</v>
      </c>
      <c r="P530">
        <v>11.8181280994177</v>
      </c>
      <c r="Q530">
        <v>15.9717477528638</v>
      </c>
      <c r="R530">
        <v>57.046436168138897</v>
      </c>
      <c r="S530">
        <v>71.91524297606</v>
      </c>
      <c r="T530">
        <v>56.645352348021703</v>
      </c>
      <c r="U530">
        <v>59.080651292960503</v>
      </c>
      <c r="V530">
        <v>50.341228739965899</v>
      </c>
      <c r="W530">
        <v>60.414400253967301</v>
      </c>
      <c r="X530" t="s">
        <v>85</v>
      </c>
    </row>
    <row r="531" spans="1:24" x14ac:dyDescent="0.2">
      <c r="A531" t="s">
        <v>30</v>
      </c>
      <c r="B531" t="s">
        <v>193</v>
      </c>
      <c r="C531" t="s">
        <v>199</v>
      </c>
      <c r="D531" t="s">
        <v>137</v>
      </c>
      <c r="E531">
        <v>5.6845635676320998E-2</v>
      </c>
      <c r="F531">
        <v>0.13950581460235301</v>
      </c>
      <c r="G531">
        <v>0.27418594193838502</v>
      </c>
      <c r="H531">
        <v>0.53830004844700396</v>
      </c>
      <c r="I531">
        <v>2.1083368911518399</v>
      </c>
      <c r="J531">
        <v>2.8305722387767802</v>
      </c>
      <c r="K531">
        <v>3.5100387107126401</v>
      </c>
      <c r="L531">
        <v>3.9032958454294802</v>
      </c>
      <c r="M531">
        <v>4.7466026191753299</v>
      </c>
      <c r="N531">
        <v>5.0823338076844902</v>
      </c>
      <c r="O531">
        <v>5.8505850585058496</v>
      </c>
      <c r="P531">
        <v>6.8</v>
      </c>
      <c r="Q531">
        <v>7.2691199233749204</v>
      </c>
      <c r="R531">
        <v>7.5</v>
      </c>
      <c r="S531">
        <v>8</v>
      </c>
      <c r="T531">
        <v>9.1999999999999993</v>
      </c>
      <c r="U531">
        <v>10.598000000000001</v>
      </c>
      <c r="V531">
        <v>11.3</v>
      </c>
      <c r="W531">
        <v>18.8</v>
      </c>
      <c r="X531" t="s">
        <v>85</v>
      </c>
    </row>
    <row r="532" spans="1:24" x14ac:dyDescent="0.2">
      <c r="A532" t="s">
        <v>30</v>
      </c>
      <c r="B532" t="s">
        <v>193</v>
      </c>
      <c r="C532" t="s">
        <v>69</v>
      </c>
      <c r="D532" t="s">
        <v>192</v>
      </c>
      <c r="E532" t="s">
        <v>85</v>
      </c>
      <c r="F532" t="s">
        <v>85</v>
      </c>
      <c r="G532" t="s">
        <v>85</v>
      </c>
      <c r="H532" t="s">
        <v>85</v>
      </c>
      <c r="I532">
        <v>19.100000000000001</v>
      </c>
      <c r="J532" t="s">
        <v>85</v>
      </c>
      <c r="K532" t="s">
        <v>85</v>
      </c>
      <c r="L532" t="s">
        <v>85</v>
      </c>
      <c r="M532" t="s">
        <v>85</v>
      </c>
      <c r="N532" t="s">
        <v>85</v>
      </c>
      <c r="O532" t="s">
        <v>85</v>
      </c>
      <c r="P532" t="s">
        <v>85</v>
      </c>
      <c r="Q532" t="s">
        <v>85</v>
      </c>
      <c r="R532" t="s">
        <v>85</v>
      </c>
      <c r="S532">
        <v>23.5</v>
      </c>
      <c r="T532" t="s">
        <v>85</v>
      </c>
      <c r="U532">
        <v>27.076809999999998</v>
      </c>
      <c r="V532" t="s">
        <v>85</v>
      </c>
      <c r="W532" t="s">
        <v>85</v>
      </c>
      <c r="X532" t="s">
        <v>85</v>
      </c>
    </row>
    <row r="533" spans="1:24" x14ac:dyDescent="0.2">
      <c r="A533" t="s">
        <v>30</v>
      </c>
      <c r="B533" t="s">
        <v>193</v>
      </c>
      <c r="C533" t="s">
        <v>84</v>
      </c>
      <c r="D533" t="s">
        <v>106</v>
      </c>
      <c r="E533" t="s">
        <v>85</v>
      </c>
      <c r="F533" t="s">
        <v>85</v>
      </c>
      <c r="G533" t="s">
        <v>85</v>
      </c>
      <c r="H533" t="s">
        <v>85</v>
      </c>
      <c r="I533">
        <v>10.28065</v>
      </c>
      <c r="J533" t="s">
        <v>85</v>
      </c>
      <c r="K533" t="s">
        <v>85</v>
      </c>
      <c r="L533" t="s">
        <v>85</v>
      </c>
      <c r="M533" t="s">
        <v>85</v>
      </c>
      <c r="N533" t="s">
        <v>85</v>
      </c>
      <c r="O533" t="s">
        <v>85</v>
      </c>
      <c r="P533" t="s">
        <v>85</v>
      </c>
      <c r="Q533" t="s">
        <v>85</v>
      </c>
      <c r="R533" t="s">
        <v>85</v>
      </c>
      <c r="S533">
        <v>15</v>
      </c>
      <c r="T533" t="s">
        <v>85</v>
      </c>
      <c r="U533">
        <v>17.7546</v>
      </c>
      <c r="V533" t="s">
        <v>85</v>
      </c>
      <c r="W533" t="s">
        <v>85</v>
      </c>
      <c r="X533" t="s">
        <v>85</v>
      </c>
    </row>
    <row r="534" spans="1:24" x14ac:dyDescent="0.2">
      <c r="A534" t="s">
        <v>30</v>
      </c>
      <c r="B534" t="s">
        <v>193</v>
      </c>
      <c r="C534" t="s">
        <v>131</v>
      </c>
      <c r="D534" t="s">
        <v>78</v>
      </c>
      <c r="E534" t="s">
        <v>85</v>
      </c>
      <c r="F534" t="s">
        <v>85</v>
      </c>
      <c r="G534" t="s">
        <v>85</v>
      </c>
      <c r="H534" t="s">
        <v>85</v>
      </c>
      <c r="I534">
        <v>50.973447489964499</v>
      </c>
      <c r="J534" t="s">
        <v>85</v>
      </c>
      <c r="K534" t="s">
        <v>85</v>
      </c>
      <c r="L534" t="s">
        <v>85</v>
      </c>
      <c r="M534" t="s">
        <v>85</v>
      </c>
      <c r="N534" t="s">
        <v>85</v>
      </c>
      <c r="O534" t="s">
        <v>85</v>
      </c>
      <c r="P534" t="s">
        <v>85</v>
      </c>
      <c r="Q534" t="s">
        <v>85</v>
      </c>
      <c r="R534" t="s">
        <v>85</v>
      </c>
      <c r="S534">
        <v>49.568302899670599</v>
      </c>
      <c r="T534" t="s">
        <v>85</v>
      </c>
      <c r="U534">
        <v>54.724964550907799</v>
      </c>
      <c r="V534" t="s">
        <v>85</v>
      </c>
      <c r="W534" t="s">
        <v>85</v>
      </c>
      <c r="X534" t="s">
        <v>85</v>
      </c>
    </row>
    <row r="535" spans="1:24" x14ac:dyDescent="0.2">
      <c r="A535" t="s">
        <v>30</v>
      </c>
      <c r="B535" t="s">
        <v>193</v>
      </c>
      <c r="C535" t="s">
        <v>169</v>
      </c>
      <c r="D535" t="s">
        <v>162</v>
      </c>
      <c r="E535">
        <v>200794147.41962999</v>
      </c>
      <c r="F535">
        <v>206960606.32121101</v>
      </c>
      <c r="G535">
        <v>232198567.173565</v>
      </c>
      <c r="H535">
        <v>240698147.85331401</v>
      </c>
      <c r="I535">
        <v>235719040.51584801</v>
      </c>
      <c r="J535">
        <v>232601815.431079</v>
      </c>
      <c r="K535">
        <v>229829746.67703301</v>
      </c>
      <c r="L535">
        <v>273164806.40728199</v>
      </c>
      <c r="M535">
        <v>315615262.45963597</v>
      </c>
      <c r="N535">
        <v>335762239.09412998</v>
      </c>
      <c r="O535">
        <v>382070029.79648697</v>
      </c>
      <c r="P535">
        <v>454152890.62753499</v>
      </c>
      <c r="Q535">
        <v>551075230.09239602</v>
      </c>
      <c r="R535">
        <v>533068707.958009</v>
      </c>
      <c r="S535">
        <v>617869271.97255802</v>
      </c>
      <c r="T535">
        <v>696269757.09721303</v>
      </c>
      <c r="U535">
        <v>677909460.82216799</v>
      </c>
      <c r="V535">
        <v>698185460.79519296</v>
      </c>
      <c r="W535" t="s">
        <v>85</v>
      </c>
      <c r="X535" t="s">
        <v>85</v>
      </c>
    </row>
    <row r="536" spans="1:24" x14ac:dyDescent="0.2">
      <c r="A536" t="s">
        <v>30</v>
      </c>
      <c r="B536" t="s">
        <v>193</v>
      </c>
      <c r="C536" t="s">
        <v>1</v>
      </c>
      <c r="D536" t="s">
        <v>12</v>
      </c>
      <c r="E536">
        <v>1168.7532590984388</v>
      </c>
      <c r="F536">
        <v>1182.6050051496595</v>
      </c>
      <c r="G536">
        <v>1303.9442432559779</v>
      </c>
      <c r="H536">
        <v>1327.2867769529739</v>
      </c>
      <c r="I536">
        <v>1273.757635529661</v>
      </c>
      <c r="J536">
        <v>1228.8249409950922</v>
      </c>
      <c r="K536">
        <v>1184.9520598742661</v>
      </c>
      <c r="L536">
        <v>1372.9427401440569</v>
      </c>
      <c r="M536">
        <v>1546.0423155205931</v>
      </c>
      <c r="N536">
        <v>1603.6405449271879</v>
      </c>
      <c r="O536">
        <v>1780.0919225498496</v>
      </c>
      <c r="P536">
        <v>2064.7442698882278</v>
      </c>
      <c r="Q536">
        <v>2445.5820449215435</v>
      </c>
      <c r="R536">
        <v>2309.8365901933817</v>
      </c>
      <c r="S536">
        <v>2614.7773455349284</v>
      </c>
      <c r="T536">
        <v>2878.6227533827787</v>
      </c>
      <c r="U536">
        <v>2739.050258273473</v>
      </c>
      <c r="V536">
        <v>2757.8277439424601</v>
      </c>
      <c r="W536" t="s">
        <v>85</v>
      </c>
      <c r="X536" t="s">
        <v>85</v>
      </c>
    </row>
    <row r="537" spans="1:24" x14ac:dyDescent="0.2">
      <c r="A537" t="s">
        <v>30</v>
      </c>
      <c r="B537" t="s">
        <v>193</v>
      </c>
      <c r="C537" t="s">
        <v>108</v>
      </c>
      <c r="D537" t="s">
        <v>6</v>
      </c>
      <c r="E537" t="s">
        <v>85</v>
      </c>
      <c r="F537" t="s">
        <v>85</v>
      </c>
      <c r="G537" t="s">
        <v>85</v>
      </c>
      <c r="H537" t="s">
        <v>85</v>
      </c>
      <c r="I537" t="s">
        <v>85</v>
      </c>
      <c r="J537" t="s">
        <v>85</v>
      </c>
      <c r="K537" t="s">
        <v>85</v>
      </c>
      <c r="L537" t="s">
        <v>85</v>
      </c>
      <c r="M537" t="s">
        <v>85</v>
      </c>
      <c r="N537">
        <v>-0.20021898400143812</v>
      </c>
      <c r="O537">
        <v>13.030290432027968</v>
      </c>
      <c r="P537">
        <v>5.099410019784159</v>
      </c>
      <c r="Q537">
        <v>16.84272017945689</v>
      </c>
      <c r="R537">
        <v>0.29252322860715196</v>
      </c>
      <c r="S537">
        <v>2.0213708277698714</v>
      </c>
      <c r="T537">
        <v>-4.0858425539404379</v>
      </c>
      <c r="U537">
        <v>5.1951008320702243</v>
      </c>
      <c r="V537">
        <v>2.0103076976060805</v>
      </c>
      <c r="W537" t="s">
        <v>85</v>
      </c>
      <c r="X537" t="s">
        <v>85</v>
      </c>
    </row>
    <row r="538" spans="1:24" x14ac:dyDescent="0.2">
      <c r="A538" t="s">
        <v>30</v>
      </c>
      <c r="B538" t="s">
        <v>193</v>
      </c>
      <c r="C538" t="s">
        <v>23</v>
      </c>
      <c r="D538" t="s">
        <v>120</v>
      </c>
      <c r="E538" t="s">
        <v>85</v>
      </c>
      <c r="F538" t="s">
        <v>85</v>
      </c>
      <c r="G538" t="s">
        <v>85</v>
      </c>
      <c r="H538" t="s">
        <v>85</v>
      </c>
      <c r="I538" t="s">
        <v>85</v>
      </c>
      <c r="J538" t="s">
        <v>85</v>
      </c>
      <c r="K538" t="s">
        <v>85</v>
      </c>
      <c r="L538" t="s">
        <v>85</v>
      </c>
      <c r="M538">
        <v>336435847.52987093</v>
      </c>
      <c r="N538">
        <v>335762239.09412998</v>
      </c>
      <c r="O538">
        <v>379513034.00917524</v>
      </c>
      <c r="P538">
        <v>398865959.69182599</v>
      </c>
      <c r="Q538">
        <v>466045837.17382556</v>
      </c>
      <c r="R538">
        <v>467409129.50351566</v>
      </c>
      <c r="S538">
        <v>476857201.29363286</v>
      </c>
      <c r="T538">
        <v>457373566.84164816</v>
      </c>
      <c r="U538">
        <v>481134584.81830788</v>
      </c>
      <c r="V538">
        <v>490806870.41275537</v>
      </c>
      <c r="W538" t="s">
        <v>85</v>
      </c>
      <c r="X538" t="s">
        <v>85</v>
      </c>
    </row>
    <row r="539" spans="1:24" x14ac:dyDescent="0.2">
      <c r="A539" t="s">
        <v>30</v>
      </c>
      <c r="B539" t="s">
        <v>193</v>
      </c>
      <c r="C539" t="s">
        <v>73</v>
      </c>
      <c r="D539" t="s">
        <v>207</v>
      </c>
      <c r="E539" t="s">
        <v>85</v>
      </c>
      <c r="F539" t="s">
        <v>85</v>
      </c>
      <c r="G539" t="s">
        <v>85</v>
      </c>
      <c r="H539" t="s">
        <v>85</v>
      </c>
      <c r="I539" t="s">
        <v>85</v>
      </c>
      <c r="J539" t="s">
        <v>85</v>
      </c>
      <c r="K539" t="s">
        <v>85</v>
      </c>
      <c r="L539" t="s">
        <v>85</v>
      </c>
      <c r="M539" t="s">
        <v>85</v>
      </c>
      <c r="N539">
        <v>-2.693604796513398</v>
      </c>
      <c r="O539">
        <v>10.260288672424608</v>
      </c>
      <c r="P539">
        <v>2.5569289748693933</v>
      </c>
      <c r="Q539">
        <v>14.053552975758848</v>
      </c>
      <c r="R539">
        <v>-2.0746170770762262</v>
      </c>
      <c r="S539">
        <v>-0.36057705544928353</v>
      </c>
      <c r="T539">
        <v>-6.2973610844133958</v>
      </c>
      <c r="U539">
        <v>2.8055588685880934</v>
      </c>
      <c r="V539">
        <v>-0.27315334054033258</v>
      </c>
      <c r="W539" t="s">
        <v>85</v>
      </c>
      <c r="X539" t="s">
        <v>85</v>
      </c>
    </row>
    <row r="540" spans="1:24" x14ac:dyDescent="0.2">
      <c r="A540" t="s">
        <v>30</v>
      </c>
      <c r="B540" t="s">
        <v>193</v>
      </c>
      <c r="C540" t="s">
        <v>60</v>
      </c>
      <c r="D540" t="s">
        <v>184</v>
      </c>
      <c r="E540" t="s">
        <v>85</v>
      </c>
      <c r="F540" t="s">
        <v>85</v>
      </c>
      <c r="G540" t="s">
        <v>85</v>
      </c>
      <c r="H540" t="s">
        <v>85</v>
      </c>
      <c r="I540" t="s">
        <v>85</v>
      </c>
      <c r="J540" t="s">
        <v>85</v>
      </c>
      <c r="K540" t="s">
        <v>85</v>
      </c>
      <c r="L540" t="s">
        <v>85</v>
      </c>
      <c r="M540">
        <v>1648.0320143127935</v>
      </c>
      <c r="N540">
        <v>1603.6405449271879</v>
      </c>
      <c r="O540">
        <v>1768.1786941047603</v>
      </c>
      <c r="P540">
        <v>1813.3897674617922</v>
      </c>
      <c r="Q540">
        <v>2068.2354590890254</v>
      </c>
      <c r="R540">
        <v>2025.3274930606185</v>
      </c>
      <c r="S540">
        <v>2018.0246268229357</v>
      </c>
      <c r="T540">
        <v>1890.9423292995095</v>
      </c>
      <c r="U540">
        <v>1943.9938295190582</v>
      </c>
      <c r="V540">
        <v>1938.6837454338292</v>
      </c>
      <c r="W540" t="s">
        <v>85</v>
      </c>
      <c r="X540" t="s">
        <v>85</v>
      </c>
    </row>
    <row r="541" spans="1:24" x14ac:dyDescent="0.2">
      <c r="A541" t="s">
        <v>30</v>
      </c>
      <c r="B541" t="s">
        <v>193</v>
      </c>
      <c r="C541" t="s">
        <v>47</v>
      </c>
      <c r="D541" t="s">
        <v>204</v>
      </c>
      <c r="E541" t="s">
        <v>85</v>
      </c>
      <c r="F541" t="s">
        <v>85</v>
      </c>
      <c r="G541" t="s">
        <v>85</v>
      </c>
      <c r="H541">
        <v>74</v>
      </c>
      <c r="I541" t="s">
        <v>85</v>
      </c>
      <c r="J541" t="s">
        <v>85</v>
      </c>
      <c r="K541" t="s">
        <v>85</v>
      </c>
      <c r="L541" t="s">
        <v>85</v>
      </c>
      <c r="M541">
        <v>78.080978393554702</v>
      </c>
      <c r="N541" t="s">
        <v>85</v>
      </c>
      <c r="O541" t="s">
        <v>85</v>
      </c>
      <c r="P541" t="s">
        <v>85</v>
      </c>
      <c r="Q541" t="s">
        <v>85</v>
      </c>
      <c r="R541" t="s">
        <v>85</v>
      </c>
      <c r="S541" t="s">
        <v>85</v>
      </c>
      <c r="T541" t="s">
        <v>85</v>
      </c>
      <c r="U541" t="s">
        <v>85</v>
      </c>
      <c r="V541">
        <v>84.009468078613295</v>
      </c>
      <c r="W541" t="s">
        <v>85</v>
      </c>
      <c r="X541" t="s">
        <v>85</v>
      </c>
    </row>
    <row r="542" spans="1:24" x14ac:dyDescent="0.2">
      <c r="A542" t="s">
        <v>30</v>
      </c>
      <c r="B542" t="s">
        <v>193</v>
      </c>
      <c r="C542" t="s">
        <v>174</v>
      </c>
      <c r="D542" t="s">
        <v>200</v>
      </c>
      <c r="E542" t="s">
        <v>85</v>
      </c>
      <c r="F542" t="s">
        <v>85</v>
      </c>
      <c r="G542" t="s">
        <v>85</v>
      </c>
      <c r="H542" t="s">
        <v>85</v>
      </c>
      <c r="I542" t="s">
        <v>85</v>
      </c>
      <c r="J542" t="s">
        <v>85</v>
      </c>
      <c r="K542" t="s">
        <v>85</v>
      </c>
      <c r="L542" t="s">
        <v>85</v>
      </c>
      <c r="M542">
        <v>76.034652709960895</v>
      </c>
      <c r="N542" t="s">
        <v>85</v>
      </c>
      <c r="O542" t="s">
        <v>85</v>
      </c>
      <c r="P542" t="s">
        <v>85</v>
      </c>
      <c r="Q542" t="s">
        <v>85</v>
      </c>
      <c r="R542" t="s">
        <v>85</v>
      </c>
      <c r="S542" t="s">
        <v>85</v>
      </c>
      <c r="T542" t="s">
        <v>85</v>
      </c>
      <c r="U542" t="s">
        <v>85</v>
      </c>
      <c r="V542">
        <v>82.533798217773395</v>
      </c>
      <c r="W542" t="s">
        <v>85</v>
      </c>
      <c r="X542" t="s">
        <v>85</v>
      </c>
    </row>
    <row r="543" spans="1:24" x14ac:dyDescent="0.2">
      <c r="A543" t="s">
        <v>30</v>
      </c>
      <c r="B543" t="s">
        <v>193</v>
      </c>
      <c r="C543" t="s">
        <v>90</v>
      </c>
      <c r="D543" t="s">
        <v>62</v>
      </c>
      <c r="E543" t="s">
        <v>85</v>
      </c>
      <c r="F543" t="s">
        <v>85</v>
      </c>
      <c r="G543" t="s">
        <v>85</v>
      </c>
      <c r="H543" t="s">
        <v>85</v>
      </c>
      <c r="I543" t="s">
        <v>85</v>
      </c>
      <c r="J543" t="s">
        <v>85</v>
      </c>
      <c r="K543" t="s">
        <v>85</v>
      </c>
      <c r="L543" t="s">
        <v>85</v>
      </c>
      <c r="M543">
        <v>80.074417114257798</v>
      </c>
      <c r="N543" t="s">
        <v>85</v>
      </c>
      <c r="O543" t="s">
        <v>85</v>
      </c>
      <c r="P543" t="s">
        <v>85</v>
      </c>
      <c r="Q543" t="s">
        <v>85</v>
      </c>
      <c r="R543" t="s">
        <v>85</v>
      </c>
      <c r="S543" t="s">
        <v>85</v>
      </c>
      <c r="T543" t="s">
        <v>85</v>
      </c>
      <c r="U543" t="s">
        <v>85</v>
      </c>
      <c r="V543">
        <v>85.485023498535199</v>
      </c>
      <c r="W543" t="s">
        <v>85</v>
      </c>
      <c r="X543" t="s">
        <v>85</v>
      </c>
    </row>
    <row r="544" spans="1:24" x14ac:dyDescent="0.2">
      <c r="A544" t="s">
        <v>30</v>
      </c>
      <c r="B544" t="s">
        <v>193</v>
      </c>
      <c r="C544" t="s">
        <v>210</v>
      </c>
      <c r="D544" t="s">
        <v>88</v>
      </c>
      <c r="E544" t="s">
        <v>85</v>
      </c>
      <c r="F544" t="s">
        <v>85</v>
      </c>
      <c r="G544" t="s">
        <v>85</v>
      </c>
      <c r="H544" t="s">
        <v>85</v>
      </c>
      <c r="I544" t="s">
        <v>85</v>
      </c>
      <c r="J544" t="s">
        <v>85</v>
      </c>
      <c r="K544" t="s">
        <v>85</v>
      </c>
      <c r="L544">
        <v>15</v>
      </c>
      <c r="M544">
        <v>23</v>
      </c>
      <c r="N544">
        <v>59</v>
      </c>
      <c r="O544">
        <v>95</v>
      </c>
      <c r="P544">
        <v>130</v>
      </c>
      <c r="Q544">
        <v>200</v>
      </c>
      <c r="R544">
        <v>500</v>
      </c>
      <c r="S544">
        <v>500</v>
      </c>
      <c r="T544">
        <v>337</v>
      </c>
      <c r="U544">
        <v>310</v>
      </c>
      <c r="V544">
        <v>310</v>
      </c>
      <c r="W544">
        <v>4569</v>
      </c>
      <c r="X544" t="s">
        <v>85</v>
      </c>
    </row>
    <row r="545" spans="1:24" x14ac:dyDescent="0.2">
      <c r="A545" t="s">
        <v>30</v>
      </c>
      <c r="B545" t="s">
        <v>193</v>
      </c>
      <c r="C545" t="s">
        <v>159</v>
      </c>
      <c r="D545" t="s">
        <v>32</v>
      </c>
      <c r="E545" t="s">
        <v>85</v>
      </c>
      <c r="F545" t="s">
        <v>85</v>
      </c>
      <c r="G545" t="s">
        <v>85</v>
      </c>
      <c r="H545" t="s">
        <v>85</v>
      </c>
      <c r="I545" t="s">
        <v>85</v>
      </c>
      <c r="J545" t="s">
        <v>85</v>
      </c>
      <c r="K545" t="s">
        <v>85</v>
      </c>
      <c r="L545">
        <v>7.5395070167678596E-3</v>
      </c>
      <c r="M545">
        <v>1.12670536654665E-2</v>
      </c>
      <c r="N545">
        <v>2.8179104477611901E-2</v>
      </c>
      <c r="O545">
        <v>4.4257269838903497E-2</v>
      </c>
      <c r="P545">
        <v>5.9090640497088599E-2</v>
      </c>
      <c r="Q545" t="s">
        <v>85</v>
      </c>
      <c r="R545">
        <v>0.216606810984565</v>
      </c>
      <c r="S545" t="s">
        <v>85</v>
      </c>
      <c r="T545">
        <v>0.139384063066119</v>
      </c>
      <c r="U545">
        <v>0.125373086038291</v>
      </c>
      <c r="V545">
        <v>0.122644532625424</v>
      </c>
      <c r="W545">
        <v>1.7688665549107401</v>
      </c>
      <c r="X545" t="s">
        <v>85</v>
      </c>
    </row>
    <row r="546" spans="1:24" x14ac:dyDescent="0.2">
      <c r="A546" t="s">
        <v>30</v>
      </c>
      <c r="B546" t="s">
        <v>193</v>
      </c>
      <c r="C546" t="s">
        <v>165</v>
      </c>
      <c r="D546" t="s">
        <v>134</v>
      </c>
      <c r="E546">
        <v>2.6018323418819298</v>
      </c>
      <c r="F546">
        <v>2.7427944504125601</v>
      </c>
      <c r="G546">
        <v>2.9032873973741302</v>
      </c>
      <c r="H546">
        <v>3.0328763799587501</v>
      </c>
      <c r="I546">
        <v>3.5880642825492499</v>
      </c>
      <c r="J546">
        <v>3.5723908392107102</v>
      </c>
      <c r="K546">
        <v>3.40861046661511</v>
      </c>
      <c r="L546">
        <v>3.2872250593107899</v>
      </c>
      <c r="M546">
        <v>3.3110441619516502</v>
      </c>
      <c r="N546">
        <v>3.3260895522388099</v>
      </c>
      <c r="O546">
        <v>3.4939949872818601</v>
      </c>
      <c r="P546">
        <v>4.0090726860332504</v>
      </c>
      <c r="Q546">
        <v>4.6140604619384398</v>
      </c>
      <c r="R546">
        <v>3.12736913699514</v>
      </c>
      <c r="S546">
        <v>3.0093229340792802</v>
      </c>
      <c r="T546">
        <v>2.4290878409119099</v>
      </c>
      <c r="U546">
        <v>1.96067329391496</v>
      </c>
      <c r="V546">
        <v>2.1747645027159801</v>
      </c>
      <c r="W546">
        <v>2.2171807310076201</v>
      </c>
      <c r="X546" t="s">
        <v>85</v>
      </c>
    </row>
    <row r="547" spans="1:24" x14ac:dyDescent="0.2">
      <c r="A547" t="s">
        <v>30</v>
      </c>
      <c r="B547" t="s">
        <v>193</v>
      </c>
      <c r="C547" t="s">
        <v>211</v>
      </c>
      <c r="D547" t="s">
        <v>67</v>
      </c>
      <c r="E547">
        <v>4470</v>
      </c>
      <c r="F547">
        <v>4800</v>
      </c>
      <c r="G547">
        <v>5170</v>
      </c>
      <c r="H547">
        <v>5500</v>
      </c>
      <c r="I547">
        <v>6640</v>
      </c>
      <c r="J547">
        <v>6762</v>
      </c>
      <c r="K547">
        <v>6611</v>
      </c>
      <c r="L547">
        <v>6540</v>
      </c>
      <c r="M547">
        <v>6759</v>
      </c>
      <c r="N547">
        <v>6964</v>
      </c>
      <c r="O547">
        <v>7500</v>
      </c>
      <c r="P547">
        <v>8820</v>
      </c>
      <c r="Q547">
        <v>10400</v>
      </c>
      <c r="R547">
        <v>7219</v>
      </c>
      <c r="S547">
        <v>7111</v>
      </c>
      <c r="T547">
        <v>5873</v>
      </c>
      <c r="U547">
        <v>4848</v>
      </c>
      <c r="V547">
        <v>5497</v>
      </c>
      <c r="W547">
        <v>5727</v>
      </c>
      <c r="X547" t="s">
        <v>85</v>
      </c>
    </row>
    <row r="548" spans="1:24" x14ac:dyDescent="0.2">
      <c r="A548" t="s">
        <v>30</v>
      </c>
      <c r="B548" t="s">
        <v>193</v>
      </c>
      <c r="C548" t="s">
        <v>99</v>
      </c>
      <c r="D548" t="s">
        <v>182</v>
      </c>
      <c r="E548" t="s">
        <v>85</v>
      </c>
      <c r="F548" t="s">
        <v>85</v>
      </c>
      <c r="G548" t="s">
        <v>85</v>
      </c>
      <c r="H548" t="s">
        <v>85</v>
      </c>
      <c r="I548" t="s">
        <v>85</v>
      </c>
      <c r="J548" t="s">
        <v>85</v>
      </c>
      <c r="K548" t="s">
        <v>85</v>
      </c>
      <c r="L548" t="s">
        <v>85</v>
      </c>
      <c r="M548" t="s">
        <v>85</v>
      </c>
      <c r="N548" t="s">
        <v>85</v>
      </c>
      <c r="O548" t="s">
        <v>85</v>
      </c>
      <c r="P548" t="s">
        <v>85</v>
      </c>
      <c r="Q548" t="s">
        <v>85</v>
      </c>
      <c r="R548" t="s">
        <v>85</v>
      </c>
      <c r="S548">
        <v>22.16</v>
      </c>
      <c r="T548" t="s">
        <v>85</v>
      </c>
      <c r="U548" t="s">
        <v>85</v>
      </c>
      <c r="V548" t="s">
        <v>85</v>
      </c>
      <c r="W548" t="s">
        <v>85</v>
      </c>
      <c r="X548" t="s">
        <v>85</v>
      </c>
    </row>
    <row r="549" spans="1:24" x14ac:dyDescent="0.2">
      <c r="A549" t="s">
        <v>30</v>
      </c>
      <c r="B549" t="s">
        <v>193</v>
      </c>
      <c r="C549" t="s">
        <v>166</v>
      </c>
      <c r="D549" t="s">
        <v>72</v>
      </c>
      <c r="E549" t="s">
        <v>85</v>
      </c>
      <c r="F549" t="s">
        <v>85</v>
      </c>
      <c r="G549" t="s">
        <v>85</v>
      </c>
      <c r="H549" t="s">
        <v>85</v>
      </c>
      <c r="I549" t="s">
        <v>85</v>
      </c>
      <c r="J549" t="s">
        <v>85</v>
      </c>
      <c r="K549" t="s">
        <v>85</v>
      </c>
      <c r="L549" t="s">
        <v>85</v>
      </c>
      <c r="M549" t="s">
        <v>85</v>
      </c>
      <c r="N549" t="s">
        <v>85</v>
      </c>
      <c r="O549" t="s">
        <v>85</v>
      </c>
      <c r="P549" t="s">
        <v>85</v>
      </c>
      <c r="Q549" t="s">
        <v>85</v>
      </c>
      <c r="R549" t="s">
        <v>85</v>
      </c>
      <c r="S549">
        <v>28.92</v>
      </c>
      <c r="T549" t="s">
        <v>85</v>
      </c>
      <c r="U549" t="s">
        <v>85</v>
      </c>
      <c r="V549" t="s">
        <v>85</v>
      </c>
      <c r="W549" t="s">
        <v>85</v>
      </c>
      <c r="X549" t="s">
        <v>85</v>
      </c>
    </row>
    <row r="550" spans="1:24" x14ac:dyDescent="0.2">
      <c r="A550" t="s">
        <v>30</v>
      </c>
      <c r="B550" t="s">
        <v>193</v>
      </c>
      <c r="C550" t="s">
        <v>201</v>
      </c>
      <c r="D550" t="s">
        <v>33</v>
      </c>
      <c r="E550" t="s">
        <v>85</v>
      </c>
      <c r="F550" t="s">
        <v>85</v>
      </c>
      <c r="G550" t="s">
        <v>85</v>
      </c>
      <c r="H550" t="s">
        <v>85</v>
      </c>
      <c r="I550" t="s">
        <v>85</v>
      </c>
      <c r="J550" t="s">
        <v>85</v>
      </c>
      <c r="K550" t="s">
        <v>85</v>
      </c>
      <c r="L550" t="s">
        <v>85</v>
      </c>
      <c r="M550" t="s">
        <v>85</v>
      </c>
      <c r="N550" t="s">
        <v>85</v>
      </c>
      <c r="O550" t="s">
        <v>85</v>
      </c>
      <c r="P550" t="s">
        <v>85</v>
      </c>
      <c r="Q550" t="s">
        <v>85</v>
      </c>
      <c r="R550" t="s">
        <v>85</v>
      </c>
      <c r="S550">
        <v>44.17</v>
      </c>
      <c r="T550" t="s">
        <v>85</v>
      </c>
      <c r="U550" t="s">
        <v>85</v>
      </c>
      <c r="V550" t="s">
        <v>85</v>
      </c>
      <c r="W550" t="s">
        <v>85</v>
      </c>
      <c r="X550" t="s">
        <v>85</v>
      </c>
    </row>
    <row r="551" spans="1:24" x14ac:dyDescent="0.2">
      <c r="A551" t="s">
        <v>30</v>
      </c>
      <c r="B551" t="s">
        <v>193</v>
      </c>
      <c r="C551" t="s">
        <v>98</v>
      </c>
      <c r="D551" t="s">
        <v>82</v>
      </c>
      <c r="E551" t="s">
        <v>85</v>
      </c>
      <c r="F551" t="s">
        <v>85</v>
      </c>
      <c r="G551" t="s">
        <v>85</v>
      </c>
      <c r="H551" t="s">
        <v>85</v>
      </c>
      <c r="I551" t="s">
        <v>85</v>
      </c>
      <c r="J551" t="s">
        <v>85</v>
      </c>
      <c r="K551" t="s">
        <v>85</v>
      </c>
      <c r="L551" t="s">
        <v>85</v>
      </c>
      <c r="M551" t="s">
        <v>85</v>
      </c>
      <c r="N551" t="s">
        <v>85</v>
      </c>
      <c r="O551" t="s">
        <v>85</v>
      </c>
      <c r="P551" t="s">
        <v>85</v>
      </c>
      <c r="Q551" t="s">
        <v>85</v>
      </c>
      <c r="R551" t="s">
        <v>85</v>
      </c>
      <c r="S551">
        <v>2.69</v>
      </c>
      <c r="T551" t="s">
        <v>85</v>
      </c>
      <c r="U551" t="s">
        <v>85</v>
      </c>
      <c r="V551" t="s">
        <v>85</v>
      </c>
      <c r="W551" t="s">
        <v>85</v>
      </c>
      <c r="X551" t="s">
        <v>85</v>
      </c>
    </row>
    <row r="552" spans="1:24" x14ac:dyDescent="0.2">
      <c r="A552" t="s">
        <v>30</v>
      </c>
      <c r="B552" t="s">
        <v>193</v>
      </c>
      <c r="C552" t="s">
        <v>196</v>
      </c>
      <c r="D552" t="s">
        <v>125</v>
      </c>
      <c r="E552" t="s">
        <v>85</v>
      </c>
      <c r="F552" t="s">
        <v>85</v>
      </c>
      <c r="G552" t="s">
        <v>85</v>
      </c>
      <c r="H552" t="s">
        <v>85</v>
      </c>
      <c r="I552" t="s">
        <v>85</v>
      </c>
      <c r="J552" t="s">
        <v>85</v>
      </c>
      <c r="K552" t="s">
        <v>85</v>
      </c>
      <c r="L552" t="s">
        <v>85</v>
      </c>
      <c r="M552" t="s">
        <v>85</v>
      </c>
      <c r="N552" t="s">
        <v>85</v>
      </c>
      <c r="O552" t="s">
        <v>85</v>
      </c>
      <c r="P552" t="s">
        <v>85</v>
      </c>
      <c r="Q552" t="s">
        <v>85</v>
      </c>
      <c r="R552" t="s">
        <v>85</v>
      </c>
      <c r="S552">
        <v>11.29</v>
      </c>
      <c r="T552" t="s">
        <v>85</v>
      </c>
      <c r="U552" t="s">
        <v>85</v>
      </c>
      <c r="V552" t="s">
        <v>85</v>
      </c>
      <c r="W552" t="s">
        <v>85</v>
      </c>
      <c r="X552" t="s">
        <v>85</v>
      </c>
    </row>
    <row r="553" spans="1:24" x14ac:dyDescent="0.2">
      <c r="A553" t="s">
        <v>30</v>
      </c>
      <c r="B553" t="s">
        <v>193</v>
      </c>
      <c r="C553" t="s">
        <v>186</v>
      </c>
      <c r="D553" t="s">
        <v>97</v>
      </c>
      <c r="E553" t="s">
        <v>85</v>
      </c>
      <c r="F553" t="s">
        <v>85</v>
      </c>
      <c r="G553" t="s">
        <v>85</v>
      </c>
      <c r="H553" t="s">
        <v>85</v>
      </c>
      <c r="I553" t="s">
        <v>85</v>
      </c>
      <c r="J553" t="s">
        <v>85</v>
      </c>
      <c r="K553" t="s">
        <v>85</v>
      </c>
      <c r="L553" t="s">
        <v>85</v>
      </c>
      <c r="M553" t="s">
        <v>85</v>
      </c>
      <c r="N553" t="s">
        <v>85</v>
      </c>
      <c r="O553" t="s">
        <v>85</v>
      </c>
      <c r="P553" t="s">
        <v>85</v>
      </c>
      <c r="Q553" t="s">
        <v>85</v>
      </c>
      <c r="R553" t="s">
        <v>85</v>
      </c>
      <c r="S553">
        <v>15.7</v>
      </c>
      <c r="T553" t="s">
        <v>85</v>
      </c>
      <c r="U553" t="s">
        <v>85</v>
      </c>
      <c r="V553" t="s">
        <v>85</v>
      </c>
      <c r="W553" t="s">
        <v>85</v>
      </c>
      <c r="X553" t="s">
        <v>85</v>
      </c>
    </row>
    <row r="554" spans="1:24" x14ac:dyDescent="0.2">
      <c r="A554" t="s">
        <v>30</v>
      </c>
      <c r="B554" t="s">
        <v>193</v>
      </c>
      <c r="C554" t="s">
        <v>81</v>
      </c>
      <c r="D554" t="s">
        <v>27</v>
      </c>
      <c r="E554" t="s">
        <v>85</v>
      </c>
      <c r="F554" t="s">
        <v>85</v>
      </c>
      <c r="G554" t="s">
        <v>85</v>
      </c>
      <c r="H554">
        <v>6000000</v>
      </c>
      <c r="I554" t="s">
        <v>85</v>
      </c>
      <c r="J554" t="s">
        <v>85</v>
      </c>
      <c r="K554">
        <v>6000000</v>
      </c>
      <c r="L554">
        <v>0</v>
      </c>
      <c r="M554">
        <v>0</v>
      </c>
      <c r="N554">
        <v>0</v>
      </c>
      <c r="O554">
        <v>0</v>
      </c>
      <c r="P554">
        <v>0</v>
      </c>
      <c r="Q554">
        <v>35000000</v>
      </c>
      <c r="R554">
        <v>0</v>
      </c>
      <c r="S554">
        <v>0</v>
      </c>
      <c r="T554">
        <v>0</v>
      </c>
      <c r="U554">
        <v>0</v>
      </c>
      <c r="V554">
        <v>0</v>
      </c>
      <c r="W554" t="s">
        <v>85</v>
      </c>
      <c r="X554" t="s">
        <v>85</v>
      </c>
    </row>
    <row r="555" spans="1:24" x14ac:dyDescent="0.2">
      <c r="A555" t="s">
        <v>30</v>
      </c>
      <c r="B555" t="s">
        <v>193</v>
      </c>
      <c r="C555" t="s">
        <v>191</v>
      </c>
      <c r="D555" t="s">
        <v>52</v>
      </c>
      <c r="E555">
        <v>154</v>
      </c>
      <c r="F555">
        <v>207</v>
      </c>
      <c r="G555">
        <v>220</v>
      </c>
      <c r="H555">
        <v>300</v>
      </c>
      <c r="I555">
        <v>365</v>
      </c>
      <c r="J555">
        <v>350</v>
      </c>
      <c r="K555">
        <v>4900</v>
      </c>
      <c r="L555">
        <v>7800</v>
      </c>
      <c r="M555">
        <v>10504</v>
      </c>
      <c r="N555">
        <v>12692</v>
      </c>
      <c r="O555">
        <v>15000</v>
      </c>
      <c r="P555">
        <v>26000</v>
      </c>
      <c r="Q555">
        <v>36000</v>
      </c>
      <c r="R555">
        <v>131682</v>
      </c>
      <c r="S555">
        <v>169935</v>
      </c>
      <c r="T555">
        <v>136956</v>
      </c>
      <c r="U555">
        <v>146084</v>
      </c>
      <c r="V555">
        <v>127244</v>
      </c>
      <c r="W555">
        <v>156051</v>
      </c>
      <c r="X555" t="s">
        <v>85</v>
      </c>
    </row>
    <row r="556" spans="1:24" x14ac:dyDescent="0.2">
      <c r="A556" t="s">
        <v>30</v>
      </c>
      <c r="B556" t="s">
        <v>193</v>
      </c>
      <c r="C556" t="s">
        <v>123</v>
      </c>
      <c r="D556" t="s">
        <v>38</v>
      </c>
      <c r="E556" t="s">
        <v>85</v>
      </c>
      <c r="F556" t="s">
        <v>85</v>
      </c>
      <c r="G556" t="s">
        <v>85</v>
      </c>
      <c r="H556" t="s">
        <v>85</v>
      </c>
      <c r="I556" t="s">
        <v>85</v>
      </c>
      <c r="J556" t="s">
        <v>85</v>
      </c>
      <c r="K556" t="s">
        <v>85</v>
      </c>
      <c r="L556" t="s">
        <v>85</v>
      </c>
      <c r="M556" t="s">
        <v>85</v>
      </c>
      <c r="N556" t="s">
        <v>85</v>
      </c>
      <c r="O556" t="s">
        <v>85</v>
      </c>
      <c r="P556" t="s">
        <v>85</v>
      </c>
      <c r="Q556" t="s">
        <v>85</v>
      </c>
      <c r="R556" t="s">
        <v>85</v>
      </c>
      <c r="S556">
        <v>38.799999999999997</v>
      </c>
      <c r="T556" t="s">
        <v>85</v>
      </c>
      <c r="U556" t="s">
        <v>85</v>
      </c>
      <c r="V556" t="s">
        <v>85</v>
      </c>
      <c r="W556" t="s">
        <v>85</v>
      </c>
      <c r="X556" t="s">
        <v>85</v>
      </c>
    </row>
    <row r="557" spans="1:24" x14ac:dyDescent="0.2">
      <c r="A557" t="s">
        <v>30</v>
      </c>
      <c r="B557" t="s">
        <v>193</v>
      </c>
      <c r="C557" t="s">
        <v>154</v>
      </c>
      <c r="D557" t="s">
        <v>176</v>
      </c>
      <c r="E557" t="s">
        <v>85</v>
      </c>
      <c r="F557" t="s">
        <v>85</v>
      </c>
      <c r="G557" t="s">
        <v>85</v>
      </c>
      <c r="H557" t="s">
        <v>85</v>
      </c>
      <c r="I557" t="s">
        <v>85</v>
      </c>
      <c r="J557" t="s">
        <v>85</v>
      </c>
      <c r="K557" t="s">
        <v>85</v>
      </c>
      <c r="L557" t="s">
        <v>85</v>
      </c>
      <c r="M557" t="s">
        <v>85</v>
      </c>
      <c r="N557" t="s">
        <v>85</v>
      </c>
      <c r="O557" t="s">
        <v>85</v>
      </c>
      <c r="P557" t="s">
        <v>85</v>
      </c>
      <c r="Q557" t="s">
        <v>85</v>
      </c>
      <c r="R557" t="s">
        <v>85</v>
      </c>
      <c r="S557" t="s">
        <v>85</v>
      </c>
      <c r="T557" t="s">
        <v>85</v>
      </c>
      <c r="U557" t="s">
        <v>85</v>
      </c>
      <c r="V557" t="s">
        <v>85</v>
      </c>
      <c r="W557" t="s">
        <v>85</v>
      </c>
      <c r="X557" t="s">
        <v>85</v>
      </c>
    </row>
    <row r="558" spans="1:24" x14ac:dyDescent="0.2">
      <c r="A558" t="s">
        <v>30</v>
      </c>
      <c r="B558" t="s">
        <v>193</v>
      </c>
      <c r="C558" t="s">
        <v>83</v>
      </c>
      <c r="D558" t="s">
        <v>0</v>
      </c>
      <c r="E558" t="s">
        <v>85</v>
      </c>
      <c r="F558" t="s">
        <v>85</v>
      </c>
      <c r="G558" t="s">
        <v>85</v>
      </c>
      <c r="H558" t="s">
        <v>85</v>
      </c>
      <c r="I558" t="s">
        <v>85</v>
      </c>
      <c r="J558" t="s">
        <v>85</v>
      </c>
      <c r="K558" t="s">
        <v>85</v>
      </c>
      <c r="L558" t="s">
        <v>85</v>
      </c>
      <c r="M558" t="s">
        <v>85</v>
      </c>
      <c r="N558" t="s">
        <v>85</v>
      </c>
      <c r="O558" t="s">
        <v>85</v>
      </c>
      <c r="P558" t="s">
        <v>85</v>
      </c>
      <c r="Q558" t="s">
        <v>85</v>
      </c>
      <c r="R558" t="s">
        <v>85</v>
      </c>
      <c r="S558" t="s">
        <v>85</v>
      </c>
      <c r="T558" t="s">
        <v>85</v>
      </c>
      <c r="U558" t="s">
        <v>85</v>
      </c>
      <c r="V558" t="s">
        <v>85</v>
      </c>
      <c r="W558" t="s">
        <v>85</v>
      </c>
      <c r="X558" t="s">
        <v>85</v>
      </c>
    </row>
    <row r="559" spans="1:24" x14ac:dyDescent="0.2">
      <c r="A559" t="s">
        <v>30</v>
      </c>
      <c r="B559" t="s">
        <v>193</v>
      </c>
      <c r="C559" t="s">
        <v>171</v>
      </c>
      <c r="D559" t="s">
        <v>93</v>
      </c>
      <c r="E559">
        <v>79.536000000000001</v>
      </c>
      <c r="F559">
        <v>79.234000000000009</v>
      </c>
      <c r="G559">
        <v>78.926999999999992</v>
      </c>
      <c r="H559">
        <v>78.617999999999995</v>
      </c>
      <c r="I559">
        <v>78.326999999999998</v>
      </c>
      <c r="J559">
        <v>78.046999999999997</v>
      </c>
      <c r="K559">
        <v>77.765000000000001</v>
      </c>
      <c r="L559">
        <v>77.478999999999999</v>
      </c>
      <c r="M559">
        <v>77.191000000000003</v>
      </c>
      <c r="N559">
        <v>76.900999999999996</v>
      </c>
      <c r="O559">
        <v>76.608000000000004</v>
      </c>
      <c r="P559">
        <v>76.313000000000002</v>
      </c>
      <c r="Q559">
        <v>76.015000000000001</v>
      </c>
      <c r="R559">
        <v>75.713999999999999</v>
      </c>
      <c r="S559">
        <v>75.411000000000001</v>
      </c>
      <c r="T559">
        <v>75.105999999999995</v>
      </c>
      <c r="U559">
        <v>74.8</v>
      </c>
      <c r="V559">
        <v>74.492000000000004</v>
      </c>
      <c r="W559">
        <v>74.182999999999993</v>
      </c>
      <c r="X559" t="s">
        <v>85</v>
      </c>
    </row>
    <row r="560" spans="1:24" x14ac:dyDescent="0.2">
      <c r="A560" t="s">
        <v>30</v>
      </c>
      <c r="B560" t="s">
        <v>193</v>
      </c>
      <c r="C560" t="s">
        <v>128</v>
      </c>
      <c r="D560" t="s">
        <v>29</v>
      </c>
      <c r="E560">
        <v>136644</v>
      </c>
      <c r="F560">
        <v>138663</v>
      </c>
      <c r="G560">
        <v>140548</v>
      </c>
      <c r="H560">
        <v>142571</v>
      </c>
      <c r="I560">
        <v>144950</v>
      </c>
      <c r="J560">
        <v>147734</v>
      </c>
      <c r="K560">
        <v>150831</v>
      </c>
      <c r="L560">
        <v>154155</v>
      </c>
      <c r="M560">
        <v>157581</v>
      </c>
      <c r="N560">
        <v>161011</v>
      </c>
      <c r="O560">
        <v>164428</v>
      </c>
      <c r="P560">
        <v>167855</v>
      </c>
      <c r="Q560">
        <v>171288</v>
      </c>
      <c r="R560">
        <v>174734</v>
      </c>
      <c r="S560">
        <v>178195</v>
      </c>
      <c r="T560">
        <v>181663</v>
      </c>
      <c r="U560">
        <v>185129</v>
      </c>
      <c r="V560">
        <v>188588</v>
      </c>
      <c r="W560">
        <v>192047</v>
      </c>
      <c r="X560" t="s">
        <v>85</v>
      </c>
    </row>
    <row r="561" spans="1:24" x14ac:dyDescent="0.2">
      <c r="A561" t="s">
        <v>30</v>
      </c>
      <c r="B561" t="s">
        <v>193</v>
      </c>
      <c r="C561" t="s">
        <v>110</v>
      </c>
      <c r="D561" t="s">
        <v>109</v>
      </c>
      <c r="E561">
        <v>1.7206106558965095</v>
      </c>
      <c r="F561">
        <v>1.4667525319388948</v>
      </c>
      <c r="G561">
        <v>1.350253850398375</v>
      </c>
      <c r="H561">
        <v>1.4291053799767304</v>
      </c>
      <c r="I561">
        <v>1.6548734128056002</v>
      </c>
      <c r="J561">
        <v>1.9024504022497013</v>
      </c>
      <c r="K561">
        <v>2.0746645348794264</v>
      </c>
      <c r="L561">
        <v>2.1798585006190248</v>
      </c>
      <c r="M561">
        <v>2.1981022035253073</v>
      </c>
      <c r="N561">
        <v>2.1533073851521802</v>
      </c>
      <c r="O561">
        <v>2.1000098789687125</v>
      </c>
      <c r="P561">
        <v>2.0627727062405725</v>
      </c>
      <c r="Q561">
        <v>2.0245838852862312</v>
      </c>
      <c r="R561">
        <v>1.9918467214699378</v>
      </c>
      <c r="S561">
        <v>1.961363873009887</v>
      </c>
      <c r="T561">
        <v>1.927486602353254</v>
      </c>
      <c r="U561">
        <v>1.8899557071610291</v>
      </c>
      <c r="V561">
        <v>1.8511862075050716</v>
      </c>
      <c r="W561">
        <v>1.8175392285989262</v>
      </c>
      <c r="X561" t="s">
        <v>85</v>
      </c>
    </row>
    <row r="562" spans="1:24" x14ac:dyDescent="0.2">
      <c r="A562" t="s">
        <v>30</v>
      </c>
      <c r="B562" t="s">
        <v>193</v>
      </c>
      <c r="C562" t="s">
        <v>136</v>
      </c>
      <c r="D562" t="s">
        <v>115</v>
      </c>
      <c r="E562" t="s">
        <v>85</v>
      </c>
      <c r="F562" t="s">
        <v>85</v>
      </c>
      <c r="G562" t="s">
        <v>85</v>
      </c>
      <c r="H562" t="s">
        <v>85</v>
      </c>
      <c r="I562" t="s">
        <v>85</v>
      </c>
      <c r="J562" t="s">
        <v>85</v>
      </c>
      <c r="K562" t="s">
        <v>85</v>
      </c>
      <c r="L562" t="s">
        <v>85</v>
      </c>
      <c r="M562" t="s">
        <v>85</v>
      </c>
      <c r="N562" t="s">
        <v>85</v>
      </c>
      <c r="O562" t="s">
        <v>85</v>
      </c>
      <c r="P562" t="s">
        <v>85</v>
      </c>
      <c r="Q562" t="s">
        <v>85</v>
      </c>
      <c r="R562" t="s">
        <v>85</v>
      </c>
      <c r="S562" t="s">
        <v>85</v>
      </c>
      <c r="T562" t="s">
        <v>85</v>
      </c>
      <c r="U562" t="s">
        <v>85</v>
      </c>
      <c r="V562" t="s">
        <v>85</v>
      </c>
      <c r="W562" t="s">
        <v>85</v>
      </c>
      <c r="X562" t="s">
        <v>85</v>
      </c>
    </row>
    <row r="563" spans="1:24" x14ac:dyDescent="0.2">
      <c r="A563" t="s">
        <v>30</v>
      </c>
      <c r="B563" t="s">
        <v>193</v>
      </c>
      <c r="C563" t="s">
        <v>35</v>
      </c>
      <c r="D563" t="s">
        <v>175</v>
      </c>
      <c r="E563" t="s">
        <v>85</v>
      </c>
      <c r="F563" t="s">
        <v>85</v>
      </c>
      <c r="G563" t="s">
        <v>85</v>
      </c>
      <c r="H563" t="s">
        <v>85</v>
      </c>
      <c r="I563" t="s">
        <v>85</v>
      </c>
      <c r="J563" t="s">
        <v>85</v>
      </c>
      <c r="K563" t="s">
        <v>85</v>
      </c>
      <c r="L563" t="s">
        <v>85</v>
      </c>
      <c r="M563" t="s">
        <v>85</v>
      </c>
      <c r="N563" t="s">
        <v>85</v>
      </c>
      <c r="O563" t="s">
        <v>85</v>
      </c>
      <c r="P563" t="s">
        <v>85</v>
      </c>
      <c r="Q563" t="s">
        <v>85</v>
      </c>
      <c r="R563">
        <v>257</v>
      </c>
      <c r="S563">
        <v>257</v>
      </c>
      <c r="T563">
        <v>257</v>
      </c>
      <c r="U563">
        <v>122</v>
      </c>
      <c r="V563">
        <v>122</v>
      </c>
      <c r="W563">
        <v>122</v>
      </c>
      <c r="X563">
        <v>122</v>
      </c>
    </row>
    <row r="564" spans="1:24" x14ac:dyDescent="0.2">
      <c r="A564" t="s">
        <v>30</v>
      </c>
      <c r="B564" t="s">
        <v>193</v>
      </c>
      <c r="C564" t="s">
        <v>116</v>
      </c>
      <c r="D564" t="s">
        <v>63</v>
      </c>
      <c r="E564" t="s">
        <v>85</v>
      </c>
      <c r="F564" t="s">
        <v>85</v>
      </c>
      <c r="G564" t="s">
        <v>85</v>
      </c>
      <c r="H564" t="s">
        <v>85</v>
      </c>
      <c r="I564" t="s">
        <v>85</v>
      </c>
      <c r="J564">
        <v>2</v>
      </c>
      <c r="K564" t="s">
        <v>85</v>
      </c>
      <c r="L564">
        <v>12</v>
      </c>
      <c r="M564">
        <v>21</v>
      </c>
      <c r="N564">
        <v>28</v>
      </c>
      <c r="O564">
        <v>18</v>
      </c>
      <c r="P564">
        <v>35</v>
      </c>
      <c r="Q564">
        <v>37</v>
      </c>
      <c r="R564">
        <v>44</v>
      </c>
      <c r="S564">
        <v>51</v>
      </c>
      <c r="T564">
        <v>54</v>
      </c>
      <c r="U564">
        <v>32</v>
      </c>
      <c r="V564">
        <v>11</v>
      </c>
      <c r="W564">
        <v>7</v>
      </c>
      <c r="X564" t="s">
        <v>85</v>
      </c>
    </row>
    <row r="565" spans="1:24" x14ac:dyDescent="0.2">
      <c r="A565" t="s">
        <v>30</v>
      </c>
      <c r="B565" t="s">
        <v>193</v>
      </c>
      <c r="C565" t="s">
        <v>102</v>
      </c>
      <c r="D565" t="s">
        <v>173</v>
      </c>
      <c r="E565" t="s">
        <v>85</v>
      </c>
      <c r="F565" t="s">
        <v>85</v>
      </c>
      <c r="G565" t="s">
        <v>85</v>
      </c>
      <c r="H565" t="s">
        <v>85</v>
      </c>
      <c r="I565" t="s">
        <v>85</v>
      </c>
      <c r="J565">
        <v>10.565910147500105</v>
      </c>
      <c r="K565" t="s">
        <v>85</v>
      </c>
      <c r="L565">
        <v>60.312721460774114</v>
      </c>
      <c r="M565">
        <v>102.86856336703504</v>
      </c>
      <c r="N565">
        <v>133.73134328358208</v>
      </c>
      <c r="O565">
        <v>83.863302816409259</v>
      </c>
      <c r="P565">
        <v>159.12273363763663</v>
      </c>
      <c r="Q565">
        <v>164.19996893514102</v>
      </c>
      <c r="R565">
        <v>190.65611702819112</v>
      </c>
      <c r="S565">
        <v>215.82825149492805</v>
      </c>
      <c r="T565">
        <v>223.25489093585142</v>
      </c>
      <c r="U565">
        <v>129.29397409271994</v>
      </c>
      <c r="V565">
        <v>43.449923962633065</v>
      </c>
      <c r="W565">
        <v>27.039241665153757</v>
      </c>
      <c r="X565" t="s">
        <v>85</v>
      </c>
    </row>
    <row r="566" spans="1:24" x14ac:dyDescent="0.2">
      <c r="A566" t="s">
        <v>145</v>
      </c>
      <c r="B566" t="s">
        <v>139</v>
      </c>
      <c r="C566" t="s">
        <v>156</v>
      </c>
      <c r="D566" t="s">
        <v>155</v>
      </c>
      <c r="E566">
        <v>21260881</v>
      </c>
      <c r="F566">
        <v>21808125</v>
      </c>
      <c r="G566">
        <v>22358128</v>
      </c>
      <c r="H566">
        <v>22898579</v>
      </c>
      <c r="I566">
        <v>23420751</v>
      </c>
      <c r="J566">
        <v>23920963</v>
      </c>
      <c r="K566">
        <v>24401977</v>
      </c>
      <c r="L566">
        <v>24869423</v>
      </c>
      <c r="M566">
        <v>25332026</v>
      </c>
      <c r="N566">
        <v>25796124</v>
      </c>
      <c r="O566">
        <v>26263048</v>
      </c>
      <c r="P566">
        <v>26730607</v>
      </c>
      <c r="Q566">
        <v>27197419</v>
      </c>
      <c r="R566">
        <v>27661017</v>
      </c>
      <c r="S566">
        <v>28119500</v>
      </c>
      <c r="T566">
        <v>28572970</v>
      </c>
      <c r="U566">
        <v>29021940</v>
      </c>
      <c r="V566">
        <v>29465372</v>
      </c>
      <c r="W566">
        <v>29901997</v>
      </c>
      <c r="X566" t="s">
        <v>85</v>
      </c>
    </row>
    <row r="567" spans="1:24" x14ac:dyDescent="0.2">
      <c r="A567" t="s">
        <v>145</v>
      </c>
      <c r="B567" t="s">
        <v>139</v>
      </c>
      <c r="C567" t="s">
        <v>132</v>
      </c>
      <c r="D567" t="s">
        <v>114</v>
      </c>
      <c r="E567">
        <v>2.55100646809945</v>
      </c>
      <c r="F567">
        <v>2.5413795401387498</v>
      </c>
      <c r="G567">
        <v>2.4907317072597199</v>
      </c>
      <c r="H567">
        <v>2.3884932381244202</v>
      </c>
      <c r="I567">
        <v>2.2547568032066501</v>
      </c>
      <c r="J567">
        <v>2.1132763204192</v>
      </c>
      <c r="K567">
        <v>1.99089661376297</v>
      </c>
      <c r="L567">
        <v>1.89749032958236</v>
      </c>
      <c r="M567">
        <v>1.84303881206373</v>
      </c>
      <c r="N567">
        <v>1.8154803059925</v>
      </c>
      <c r="O567">
        <v>1.7938684124195099</v>
      </c>
      <c r="P567">
        <v>1.7646306252558801</v>
      </c>
      <c r="Q567">
        <v>1.73128406336112</v>
      </c>
      <c r="R567">
        <v>1.6902014362811899</v>
      </c>
      <c r="S567">
        <v>1.64391923889796</v>
      </c>
      <c r="T567">
        <v>1.5997880191926599</v>
      </c>
      <c r="U567">
        <v>1.5590929632142601</v>
      </c>
      <c r="V567">
        <v>1.5163647689044399</v>
      </c>
      <c r="W567">
        <v>1.4709524105332501</v>
      </c>
      <c r="X567" t="s">
        <v>85</v>
      </c>
    </row>
    <row r="568" spans="1:24" x14ac:dyDescent="0.2">
      <c r="A568" t="s">
        <v>145</v>
      </c>
      <c r="B568" t="s">
        <v>139</v>
      </c>
      <c r="C568" t="s">
        <v>146</v>
      </c>
      <c r="D568" t="s">
        <v>10</v>
      </c>
      <c r="E568">
        <v>64.711249429310612</v>
      </c>
      <c r="F568">
        <v>66.376883274996189</v>
      </c>
      <c r="G568">
        <v>68.050914624866834</v>
      </c>
      <c r="H568">
        <v>69.695872774311368</v>
      </c>
      <c r="I568">
        <v>71.285195556231926</v>
      </c>
      <c r="J568">
        <v>72.807679196469337</v>
      </c>
      <c r="K568">
        <v>74.271730330238924</v>
      </c>
      <c r="L568">
        <v>75.694484857708105</v>
      </c>
      <c r="M568">
        <v>77.102498858621217</v>
      </c>
      <c r="N568">
        <v>78.515063156292797</v>
      </c>
      <c r="O568">
        <v>79.936228884492465</v>
      </c>
      <c r="P568">
        <v>81.359327347435709</v>
      </c>
      <c r="Q568">
        <v>82.780152183838069</v>
      </c>
      <c r="R568">
        <v>84.191194643128895</v>
      </c>
      <c r="S568">
        <v>85.58666869578451</v>
      </c>
      <c r="T568">
        <v>86.966884796834577</v>
      </c>
      <c r="U568">
        <v>88.333404352457762</v>
      </c>
      <c r="V568">
        <v>89.683068026175619</v>
      </c>
      <c r="W568">
        <v>91.012013392177749</v>
      </c>
      <c r="X568" t="s">
        <v>85</v>
      </c>
    </row>
    <row r="569" spans="1:24" x14ac:dyDescent="0.2">
      <c r="A569" t="s">
        <v>145</v>
      </c>
      <c r="B569" t="s">
        <v>139</v>
      </c>
      <c r="C569" t="s">
        <v>92</v>
      </c>
      <c r="D569" t="s">
        <v>65</v>
      </c>
      <c r="E569" t="s">
        <v>85</v>
      </c>
      <c r="F569" t="s">
        <v>85</v>
      </c>
      <c r="G569" t="s">
        <v>85</v>
      </c>
      <c r="H569" t="s">
        <v>85</v>
      </c>
      <c r="I569" t="s">
        <v>85</v>
      </c>
      <c r="J569" t="s">
        <v>85</v>
      </c>
      <c r="K569">
        <v>6</v>
      </c>
      <c r="L569" t="s">
        <v>85</v>
      </c>
      <c r="M569">
        <v>5.7</v>
      </c>
      <c r="N569" t="s">
        <v>85</v>
      </c>
      <c r="O569" t="s">
        <v>85</v>
      </c>
      <c r="P569">
        <v>3.6</v>
      </c>
      <c r="Q569" t="s">
        <v>85</v>
      </c>
      <c r="R569">
        <v>3.8</v>
      </c>
      <c r="S569" t="s">
        <v>85</v>
      </c>
      <c r="T569" t="s">
        <v>85</v>
      </c>
      <c r="U569">
        <v>1.7</v>
      </c>
      <c r="V569" t="s">
        <v>85</v>
      </c>
      <c r="W569">
        <v>0.6</v>
      </c>
      <c r="X569" t="s">
        <v>85</v>
      </c>
    </row>
    <row r="570" spans="1:24" x14ac:dyDescent="0.2">
      <c r="A570" t="s">
        <v>145</v>
      </c>
      <c r="B570" t="s">
        <v>139</v>
      </c>
      <c r="C570" t="s">
        <v>121</v>
      </c>
      <c r="D570" t="s">
        <v>150</v>
      </c>
      <c r="E570" t="s">
        <v>85</v>
      </c>
      <c r="F570">
        <v>0.4</v>
      </c>
      <c r="G570" t="s">
        <v>85</v>
      </c>
      <c r="H570" t="s">
        <v>85</v>
      </c>
      <c r="I570" t="s">
        <v>85</v>
      </c>
      <c r="J570" t="s">
        <v>85</v>
      </c>
      <c r="K570" t="s">
        <v>85</v>
      </c>
      <c r="L570" t="s">
        <v>85</v>
      </c>
      <c r="M570">
        <v>4.3499999999999996</v>
      </c>
      <c r="N570" t="s">
        <v>85</v>
      </c>
      <c r="O570" t="s">
        <v>85</v>
      </c>
      <c r="P570">
        <v>0</v>
      </c>
      <c r="Q570" t="s">
        <v>85</v>
      </c>
      <c r="R570">
        <v>0.28000000000000003</v>
      </c>
      <c r="S570" t="s">
        <v>85</v>
      </c>
      <c r="T570" t="s">
        <v>85</v>
      </c>
      <c r="U570" t="s">
        <v>85</v>
      </c>
      <c r="V570" t="s">
        <v>85</v>
      </c>
      <c r="W570" t="s">
        <v>85</v>
      </c>
      <c r="X570" t="s">
        <v>85</v>
      </c>
    </row>
    <row r="571" spans="1:24" x14ac:dyDescent="0.2">
      <c r="A571" t="s">
        <v>145</v>
      </c>
      <c r="B571" t="s">
        <v>139</v>
      </c>
      <c r="C571" t="s">
        <v>138</v>
      </c>
      <c r="D571" t="s">
        <v>158</v>
      </c>
      <c r="E571" t="s">
        <v>85</v>
      </c>
      <c r="F571">
        <v>4.37</v>
      </c>
      <c r="G571" t="s">
        <v>85</v>
      </c>
      <c r="H571" t="s">
        <v>85</v>
      </c>
      <c r="I571" t="s">
        <v>85</v>
      </c>
      <c r="J571" t="s">
        <v>85</v>
      </c>
      <c r="K571" t="s">
        <v>85</v>
      </c>
      <c r="L571" t="s">
        <v>85</v>
      </c>
      <c r="M571">
        <v>4.68</v>
      </c>
      <c r="N571" t="s">
        <v>85</v>
      </c>
      <c r="O571" t="s">
        <v>85</v>
      </c>
      <c r="P571">
        <v>4.6900000000000004</v>
      </c>
      <c r="Q571" t="s">
        <v>85</v>
      </c>
      <c r="R571">
        <v>4.5599999999999996</v>
      </c>
      <c r="S571" t="s">
        <v>85</v>
      </c>
      <c r="T571" t="s">
        <v>85</v>
      </c>
      <c r="U571" t="s">
        <v>85</v>
      </c>
      <c r="V571" t="s">
        <v>85</v>
      </c>
      <c r="W571" t="s">
        <v>85</v>
      </c>
      <c r="X571" t="s">
        <v>85</v>
      </c>
    </row>
    <row r="572" spans="1:24" x14ac:dyDescent="0.2">
      <c r="A572" t="s">
        <v>145</v>
      </c>
      <c r="B572" t="s">
        <v>139</v>
      </c>
      <c r="C572" t="s">
        <v>185</v>
      </c>
      <c r="D572" t="s">
        <v>64</v>
      </c>
      <c r="E572">
        <v>1822.4818623461558</v>
      </c>
      <c r="F572">
        <v>2063.5269652938987</v>
      </c>
      <c r="G572">
        <v>1913.3463230910922</v>
      </c>
      <c r="H572">
        <v>1896.8707184843217</v>
      </c>
      <c r="I572">
        <v>2113.4599825599103</v>
      </c>
      <c r="J572">
        <v>2153.9473557147344</v>
      </c>
      <c r="K572">
        <v>2183.8734214035198</v>
      </c>
      <c r="L572">
        <v>2295.6737677428223</v>
      </c>
      <c r="M572">
        <v>2422.3384659403082</v>
      </c>
      <c r="N572">
        <v>2580.5144989999271</v>
      </c>
      <c r="O572">
        <v>2549.697849236692</v>
      </c>
      <c r="P572">
        <v>2742.5002731887084</v>
      </c>
      <c r="Q572">
        <v>2818.8635105412027</v>
      </c>
      <c r="R572">
        <v>2637.6753609601556</v>
      </c>
      <c r="S572">
        <v>2690.5397677768096</v>
      </c>
      <c r="T572">
        <v>2768.5606361536793</v>
      </c>
      <c r="U572">
        <v>2799.0390029060773</v>
      </c>
      <c r="V572" t="s">
        <v>85</v>
      </c>
      <c r="W572" t="s">
        <v>85</v>
      </c>
      <c r="X572" t="s">
        <v>85</v>
      </c>
    </row>
    <row r="573" spans="1:24" x14ac:dyDescent="0.2">
      <c r="A573" t="s">
        <v>145</v>
      </c>
      <c r="B573" t="s">
        <v>139</v>
      </c>
      <c r="C573" t="s">
        <v>39</v>
      </c>
      <c r="D573" t="s">
        <v>24</v>
      </c>
      <c r="E573">
        <v>2162.8454625186982</v>
      </c>
      <c r="F573">
        <v>2444.0890723067664</v>
      </c>
      <c r="G573">
        <v>2497.8388172748632</v>
      </c>
      <c r="H573">
        <v>2620.6866373673229</v>
      </c>
      <c r="I573">
        <v>2720.4934632540176</v>
      </c>
      <c r="J573">
        <v>2733.9200349082935</v>
      </c>
      <c r="K573">
        <v>2798.1749183682946</v>
      </c>
      <c r="L573">
        <v>2894.6791407263449</v>
      </c>
      <c r="M573">
        <v>2967.7057808167415</v>
      </c>
      <c r="N573">
        <v>2861.9803502262589</v>
      </c>
      <c r="O573">
        <v>3058.441655363079</v>
      </c>
      <c r="P573">
        <v>3271.6428773951898</v>
      </c>
      <c r="Q573">
        <v>3290.753435096176</v>
      </c>
      <c r="R573">
        <v>3952.6384731262774</v>
      </c>
      <c r="S573">
        <v>4158.5732320987217</v>
      </c>
      <c r="T573">
        <v>4113.8180595156891</v>
      </c>
      <c r="U573">
        <v>4345.4710470767977</v>
      </c>
      <c r="V573" t="s">
        <v>85</v>
      </c>
      <c r="W573" t="s">
        <v>85</v>
      </c>
      <c r="X573" t="s">
        <v>85</v>
      </c>
    </row>
    <row r="574" spans="1:24" x14ac:dyDescent="0.2">
      <c r="A574" t="s">
        <v>145</v>
      </c>
      <c r="B574" t="s">
        <v>139</v>
      </c>
      <c r="C574" t="s">
        <v>28</v>
      </c>
      <c r="D574" t="s">
        <v>127</v>
      </c>
      <c r="E574">
        <v>100854996422.60912</v>
      </c>
      <c r="F574">
        <v>100005323301.8667</v>
      </c>
      <c r="G574">
        <v>72167753770.892792</v>
      </c>
      <c r="H574">
        <v>79148947368.421051</v>
      </c>
      <c r="I574">
        <v>93789736842.10527</v>
      </c>
      <c r="J574">
        <v>92783947368.421051</v>
      </c>
      <c r="K574">
        <v>100845263157.89474</v>
      </c>
      <c r="L574">
        <v>110202368421.05264</v>
      </c>
      <c r="M574">
        <v>124749736842.10527</v>
      </c>
      <c r="N574">
        <v>143534102611.49692</v>
      </c>
      <c r="O574">
        <v>162690965596.20523</v>
      </c>
      <c r="P574">
        <v>193547824063.29996</v>
      </c>
      <c r="Q574">
        <v>230813597937.52625</v>
      </c>
      <c r="R574">
        <v>202257586267.55566</v>
      </c>
      <c r="S574">
        <v>255016919685.82162</v>
      </c>
      <c r="T574">
        <v>297951960784.31372</v>
      </c>
      <c r="U574">
        <v>314442825692.82568</v>
      </c>
      <c r="V574">
        <v>323342854422.54596</v>
      </c>
      <c r="W574">
        <v>338103822298.26758</v>
      </c>
      <c r="X574" t="s">
        <v>85</v>
      </c>
    </row>
    <row r="575" spans="1:24" x14ac:dyDescent="0.2">
      <c r="A575" t="s">
        <v>145</v>
      </c>
      <c r="B575" t="s">
        <v>139</v>
      </c>
      <c r="C575" t="s">
        <v>101</v>
      </c>
      <c r="D575" t="s">
        <v>26</v>
      </c>
      <c r="E575">
        <v>10.002701077417669</v>
      </c>
      <c r="F575">
        <v>7.3227429548140606</v>
      </c>
      <c r="G575">
        <v>-7.3594153675801692</v>
      </c>
      <c r="H575">
        <v>6.1376098674765132</v>
      </c>
      <c r="I575">
        <v>8.8588681039636157</v>
      </c>
      <c r="J575">
        <v>0.51767530339068912</v>
      </c>
      <c r="K575">
        <v>5.3909883266414198</v>
      </c>
      <c r="L575">
        <v>5.7884992792239132</v>
      </c>
      <c r="M575">
        <v>6.7834377335680358</v>
      </c>
      <c r="N575">
        <v>5.3321391435585639</v>
      </c>
      <c r="O575">
        <v>5.5848470688659688</v>
      </c>
      <c r="P575">
        <v>6.298785927350707</v>
      </c>
      <c r="Q575">
        <v>4.8317698951133394</v>
      </c>
      <c r="R575">
        <v>-1.5136850828296531</v>
      </c>
      <c r="S575">
        <v>7.4259704961547612</v>
      </c>
      <c r="T575">
        <v>5.2937846573374685</v>
      </c>
      <c r="U575">
        <v>5.473454192295236</v>
      </c>
      <c r="V575">
        <v>4.7134537155484963</v>
      </c>
      <c r="W575">
        <v>5.9926093419592661</v>
      </c>
      <c r="X575" t="s">
        <v>85</v>
      </c>
    </row>
    <row r="576" spans="1:24" x14ac:dyDescent="0.2">
      <c r="A576" t="s">
        <v>145</v>
      </c>
      <c r="B576" t="s">
        <v>139</v>
      </c>
      <c r="C576" t="s">
        <v>144</v>
      </c>
      <c r="D576" t="s">
        <v>61</v>
      </c>
      <c r="E576">
        <v>1.4539019670438378</v>
      </c>
      <c r="F576">
        <v>2.9198530846892243</v>
      </c>
      <c r="G576">
        <v>-0.82190620101396683</v>
      </c>
      <c r="H576">
        <v>-3.8299874320900638</v>
      </c>
      <c r="I576">
        <v>-4.1241747357611231</v>
      </c>
      <c r="J576">
        <v>-3.5056832653107528</v>
      </c>
      <c r="K576">
        <v>-4.9014644635345448</v>
      </c>
      <c r="L576">
        <v>-4.8523171485950485</v>
      </c>
      <c r="M576">
        <v>-4.124046248383606</v>
      </c>
      <c r="N576">
        <v>-3.7608218139806984</v>
      </c>
      <c r="O576">
        <v>-2.9594968050095254</v>
      </c>
      <c r="P576">
        <v>-3.174554202126731</v>
      </c>
      <c r="Q576">
        <v>-4.4088434620013297</v>
      </c>
      <c r="R576">
        <v>-6.1333562253389848</v>
      </c>
      <c r="S576">
        <v>-5.0005632757856651</v>
      </c>
      <c r="T576">
        <v>-4.6168604185655227</v>
      </c>
      <c r="U576">
        <v>-4.3864175172020419</v>
      </c>
      <c r="V576" t="s">
        <v>85</v>
      </c>
      <c r="W576" t="s">
        <v>85</v>
      </c>
      <c r="X576" t="s">
        <v>85</v>
      </c>
    </row>
    <row r="577" spans="1:24" x14ac:dyDescent="0.2">
      <c r="A577" t="s">
        <v>145</v>
      </c>
      <c r="B577" t="s">
        <v>139</v>
      </c>
      <c r="C577" t="s">
        <v>187</v>
      </c>
      <c r="D577" t="s">
        <v>53</v>
      </c>
      <c r="E577">
        <v>7.1511386896725604</v>
      </c>
      <c r="F577">
        <v>9.1718569823168892</v>
      </c>
      <c r="G577">
        <v>9.8411737442673495</v>
      </c>
      <c r="H577">
        <v>13.0590222382483</v>
      </c>
      <c r="I577">
        <v>21.8684191638432</v>
      </c>
      <c r="J577">
        <v>30.8663363501955</v>
      </c>
      <c r="K577">
        <v>37.081494294516702</v>
      </c>
      <c r="L577">
        <v>44.691473353813798</v>
      </c>
      <c r="M577">
        <v>57.602794139614502</v>
      </c>
      <c r="N577">
        <v>75.628400617780898</v>
      </c>
      <c r="O577">
        <v>73.930373943987306</v>
      </c>
      <c r="P577">
        <v>87.070774961224302</v>
      </c>
      <c r="Q577">
        <v>101.504090417425</v>
      </c>
      <c r="R577">
        <v>108.469408273182</v>
      </c>
      <c r="S577">
        <v>119.74429756009</v>
      </c>
      <c r="T577">
        <v>127.47780101149699</v>
      </c>
      <c r="U577">
        <v>141.32969620615</v>
      </c>
      <c r="V577">
        <v>144.715316654981</v>
      </c>
      <c r="W577">
        <v>148.82984889042899</v>
      </c>
      <c r="X577" t="s">
        <v>85</v>
      </c>
    </row>
    <row r="578" spans="1:24" x14ac:dyDescent="0.2">
      <c r="A578" t="s">
        <v>145</v>
      </c>
      <c r="B578" t="s">
        <v>139</v>
      </c>
      <c r="C578" t="s">
        <v>199</v>
      </c>
      <c r="D578" t="s">
        <v>137</v>
      </c>
      <c r="E578">
        <v>0.85204446649661703</v>
      </c>
      <c r="F578">
        <v>2.3073932340308199</v>
      </c>
      <c r="G578">
        <v>6.7517704830149103</v>
      </c>
      <c r="H578">
        <v>12.305502198751499</v>
      </c>
      <c r="I578">
        <v>21.3847311644538</v>
      </c>
      <c r="J578">
        <v>26.6959725007084</v>
      </c>
      <c r="K578">
        <v>32.338204338935903</v>
      </c>
      <c r="L578">
        <v>34.971152339729102</v>
      </c>
      <c r="M578">
        <v>42.2522656295248</v>
      </c>
      <c r="N578">
        <v>48.629170245984</v>
      </c>
      <c r="O578">
        <v>51.637988986440298</v>
      </c>
      <c r="P578">
        <v>55.7</v>
      </c>
      <c r="Q578">
        <v>55.8</v>
      </c>
      <c r="R578">
        <v>55.9</v>
      </c>
      <c r="S578">
        <v>56.3</v>
      </c>
      <c r="T578">
        <v>61</v>
      </c>
      <c r="U578">
        <v>65.8</v>
      </c>
      <c r="V578">
        <v>66.97</v>
      </c>
      <c r="W578">
        <v>67.5</v>
      </c>
      <c r="X578" t="s">
        <v>85</v>
      </c>
    </row>
    <row r="579" spans="1:24" x14ac:dyDescent="0.2">
      <c r="A579" t="s">
        <v>145</v>
      </c>
      <c r="B579" t="s">
        <v>139</v>
      </c>
      <c r="C579" t="s">
        <v>69</v>
      </c>
      <c r="D579" t="s">
        <v>192</v>
      </c>
      <c r="E579" t="s">
        <v>85</v>
      </c>
      <c r="F579" t="s">
        <v>85</v>
      </c>
      <c r="G579" t="s">
        <v>85</v>
      </c>
      <c r="H579" t="s">
        <v>85</v>
      </c>
      <c r="I579">
        <v>96.4</v>
      </c>
      <c r="J579" t="s">
        <v>85</v>
      </c>
      <c r="K579" t="s">
        <v>85</v>
      </c>
      <c r="L579" t="s">
        <v>85</v>
      </c>
      <c r="M579" t="s">
        <v>85</v>
      </c>
      <c r="N579" t="s">
        <v>85</v>
      </c>
      <c r="O579" t="s">
        <v>85</v>
      </c>
      <c r="P579" t="s">
        <v>85</v>
      </c>
      <c r="Q579" t="s">
        <v>85</v>
      </c>
      <c r="R579" t="s">
        <v>85</v>
      </c>
      <c r="S579">
        <v>99.3</v>
      </c>
      <c r="T579" t="s">
        <v>85</v>
      </c>
      <c r="U579">
        <v>100</v>
      </c>
      <c r="V579" t="s">
        <v>85</v>
      </c>
      <c r="W579" t="s">
        <v>85</v>
      </c>
      <c r="X579" t="s">
        <v>85</v>
      </c>
    </row>
    <row r="580" spans="1:24" x14ac:dyDescent="0.2">
      <c r="A580" t="s">
        <v>145</v>
      </c>
      <c r="B580" t="s">
        <v>139</v>
      </c>
      <c r="C580" t="s">
        <v>84</v>
      </c>
      <c r="D580" t="s">
        <v>106</v>
      </c>
      <c r="E580" t="s">
        <v>85</v>
      </c>
      <c r="F580" t="s">
        <v>85</v>
      </c>
      <c r="G580" t="s">
        <v>85</v>
      </c>
      <c r="H580" t="s">
        <v>85</v>
      </c>
      <c r="I580">
        <v>93</v>
      </c>
      <c r="J580" t="s">
        <v>85</v>
      </c>
      <c r="K580" t="s">
        <v>85</v>
      </c>
      <c r="L580" t="s">
        <v>85</v>
      </c>
      <c r="M580" t="s">
        <v>85</v>
      </c>
      <c r="N580" t="s">
        <v>85</v>
      </c>
      <c r="O580" t="s">
        <v>85</v>
      </c>
      <c r="P580" t="s">
        <v>85</v>
      </c>
      <c r="Q580" t="s">
        <v>85</v>
      </c>
      <c r="R580" t="s">
        <v>85</v>
      </c>
      <c r="S580">
        <v>98</v>
      </c>
      <c r="T580" t="s">
        <v>85</v>
      </c>
      <c r="U580">
        <v>100</v>
      </c>
      <c r="V580" t="s">
        <v>85</v>
      </c>
      <c r="W580" t="s">
        <v>85</v>
      </c>
      <c r="X580" t="s">
        <v>85</v>
      </c>
    </row>
    <row r="581" spans="1:24" x14ac:dyDescent="0.2">
      <c r="A581" t="s">
        <v>145</v>
      </c>
      <c r="B581" t="s">
        <v>139</v>
      </c>
      <c r="C581" t="s">
        <v>131</v>
      </c>
      <c r="D581" t="s">
        <v>78</v>
      </c>
      <c r="E581" t="s">
        <v>85</v>
      </c>
      <c r="F581" t="s">
        <v>85</v>
      </c>
      <c r="G581" t="s">
        <v>85</v>
      </c>
      <c r="H581" t="s">
        <v>85</v>
      </c>
      <c r="I581">
        <v>98.485906061926201</v>
      </c>
      <c r="J581" t="s">
        <v>85</v>
      </c>
      <c r="K581" t="s">
        <v>85</v>
      </c>
      <c r="L581" t="s">
        <v>85</v>
      </c>
      <c r="M581" t="s">
        <v>85</v>
      </c>
      <c r="N581" t="s">
        <v>85</v>
      </c>
      <c r="O581" t="s">
        <v>85</v>
      </c>
      <c r="P581" t="s">
        <v>85</v>
      </c>
      <c r="Q581" t="s">
        <v>85</v>
      </c>
      <c r="R581" t="s">
        <v>85</v>
      </c>
      <c r="S581">
        <v>99.805405105130106</v>
      </c>
      <c r="T581" t="s">
        <v>85</v>
      </c>
      <c r="U581">
        <v>100</v>
      </c>
      <c r="V581" t="s">
        <v>85</v>
      </c>
      <c r="W581" t="s">
        <v>85</v>
      </c>
      <c r="X581" t="s">
        <v>85</v>
      </c>
    </row>
    <row r="582" spans="1:24" x14ac:dyDescent="0.2">
      <c r="A582" t="s">
        <v>145</v>
      </c>
      <c r="B582" t="s">
        <v>139</v>
      </c>
      <c r="C582" t="s">
        <v>169</v>
      </c>
      <c r="D582" t="s">
        <v>162</v>
      </c>
      <c r="E582">
        <v>79740052752.857697</v>
      </c>
      <c r="F582">
        <v>78670540528.054092</v>
      </c>
      <c r="G582">
        <v>57383468661.540001</v>
      </c>
      <c r="H582">
        <v>61436829082.124001</v>
      </c>
      <c r="I582">
        <v>68685935182.891602</v>
      </c>
      <c r="J582">
        <v>69477320626.927399</v>
      </c>
      <c r="K582">
        <v>77031985107.317307</v>
      </c>
      <c r="L582">
        <v>83264763874.675003</v>
      </c>
      <c r="M582">
        <v>92593502189.885696</v>
      </c>
      <c r="N582">
        <v>103526841415.321</v>
      </c>
      <c r="O582">
        <v>121540484472.804</v>
      </c>
      <c r="P582">
        <v>148644892190.60501</v>
      </c>
      <c r="Q582">
        <v>170482257320.272</v>
      </c>
      <c r="R582">
        <v>159424779082.83701</v>
      </c>
      <c r="S582">
        <v>192849431148.05399</v>
      </c>
      <c r="T582">
        <v>228081218718.45599</v>
      </c>
      <c r="U582">
        <v>238175480839.91</v>
      </c>
      <c r="V582">
        <v>246202648774.30801</v>
      </c>
      <c r="W582" t="s">
        <v>85</v>
      </c>
      <c r="X582" t="s">
        <v>85</v>
      </c>
    </row>
    <row r="583" spans="1:24" x14ac:dyDescent="0.2">
      <c r="A583" t="s">
        <v>145</v>
      </c>
      <c r="B583" t="s">
        <v>139</v>
      </c>
      <c r="C583" t="s">
        <v>1</v>
      </c>
      <c r="D583" t="s">
        <v>12</v>
      </c>
      <c r="E583">
        <v>3750.5526112891416</v>
      </c>
      <c r="F583">
        <v>3607.3958915795874</v>
      </c>
      <c r="G583">
        <v>2566.5596270644842</v>
      </c>
      <c r="H583">
        <v>2682.9974507205884</v>
      </c>
      <c r="I583">
        <v>2932.6956758513679</v>
      </c>
      <c r="J583">
        <v>2904.4533293633453</v>
      </c>
      <c r="K583">
        <v>3156.792792129806</v>
      </c>
      <c r="L583">
        <v>3348.0778333568496</v>
      </c>
      <c r="M583">
        <v>3655.1952927051984</v>
      </c>
      <c r="N583">
        <v>4013.2711959099361</v>
      </c>
      <c r="O583">
        <v>4627.8133624400334</v>
      </c>
      <c r="P583">
        <v>5560.849859885524</v>
      </c>
      <c r="Q583">
        <v>6268.3248480406173</v>
      </c>
      <c r="R583">
        <v>5763.5183508558994</v>
      </c>
      <c r="S583">
        <v>6858.2098240741825</v>
      </c>
      <c r="T583">
        <v>7982.4120040183434</v>
      </c>
      <c r="U583">
        <v>8206.7387927860782</v>
      </c>
      <c r="V583">
        <v>8355.6606301901775</v>
      </c>
      <c r="W583" t="s">
        <v>85</v>
      </c>
      <c r="X583" t="s">
        <v>85</v>
      </c>
    </row>
    <row r="584" spans="1:24" x14ac:dyDescent="0.2">
      <c r="A584" t="s">
        <v>145</v>
      </c>
      <c r="B584" t="s">
        <v>139</v>
      </c>
      <c r="C584" t="s">
        <v>108</v>
      </c>
      <c r="D584" t="s">
        <v>6</v>
      </c>
      <c r="E584">
        <v>11.037841874367203</v>
      </c>
      <c r="F584">
        <v>6.5201935835393527</v>
      </c>
      <c r="G584">
        <v>-3.3574245172619328</v>
      </c>
      <c r="H584">
        <v>3.0944489991496766</v>
      </c>
      <c r="I584">
        <v>0.47709315045776179</v>
      </c>
      <c r="J584">
        <v>1.216374930217313</v>
      </c>
      <c r="K584">
        <v>8.0455196129179001</v>
      </c>
      <c r="L584">
        <v>7.3807578826241382</v>
      </c>
      <c r="M584">
        <v>6.7188098868922168</v>
      </c>
      <c r="N584">
        <v>4.2740143563933373</v>
      </c>
      <c r="O584">
        <v>10.624438367451233</v>
      </c>
      <c r="P584">
        <v>9.8542558549016093</v>
      </c>
      <c r="Q584">
        <v>5.6156383269129009</v>
      </c>
      <c r="R584">
        <v>2.3115320680953175</v>
      </c>
      <c r="S584">
        <v>5.3952148606771573</v>
      </c>
      <c r="T584">
        <v>7.6558932239359336</v>
      </c>
      <c r="U584">
        <v>4.0228990681711991</v>
      </c>
      <c r="V584">
        <v>4.3420039816856075</v>
      </c>
      <c r="W584" t="s">
        <v>85</v>
      </c>
      <c r="X584" t="s">
        <v>85</v>
      </c>
    </row>
    <row r="585" spans="1:24" x14ac:dyDescent="0.2">
      <c r="A585" t="s">
        <v>145</v>
      </c>
      <c r="B585" t="s">
        <v>139</v>
      </c>
      <c r="C585" t="s">
        <v>23</v>
      </c>
      <c r="D585" t="s">
        <v>120</v>
      </c>
      <c r="E585">
        <v>74293206788.15799</v>
      </c>
      <c r="F585">
        <v>79137267690.165085</v>
      </c>
      <c r="G585">
        <v>76480293662.444275</v>
      </c>
      <c r="H585">
        <v>78846937344.228516</v>
      </c>
      <c r="I585">
        <v>79223110681.643555</v>
      </c>
      <c r="J585">
        <v>80186760738.913376</v>
      </c>
      <c r="K585">
        <v>86638202301.126205</v>
      </c>
      <c r="L585">
        <v>93032758246.830444</v>
      </c>
      <c r="M585">
        <v>99283452405.967026</v>
      </c>
      <c r="N585">
        <v>103526841415.321</v>
      </c>
      <c r="O585">
        <v>114525986875.26076</v>
      </c>
      <c r="P585">
        <v>125811670642.29999</v>
      </c>
      <c r="Q585">
        <v>132876799038.61841</v>
      </c>
      <c r="R585">
        <v>135948288859.45464</v>
      </c>
      <c r="S585">
        <v>143282991142.83624</v>
      </c>
      <c r="T585">
        <v>154252583952.79337</v>
      </c>
      <c r="U585">
        <v>160458009715.26028</v>
      </c>
      <c r="V585">
        <v>167425102886.03036</v>
      </c>
      <c r="W585" t="s">
        <v>85</v>
      </c>
      <c r="X585" t="s">
        <v>85</v>
      </c>
    </row>
    <row r="586" spans="1:24" x14ac:dyDescent="0.2">
      <c r="A586" t="s">
        <v>145</v>
      </c>
      <c r="B586" t="s">
        <v>139</v>
      </c>
      <c r="C586" t="s">
        <v>73</v>
      </c>
      <c r="D586" t="s">
        <v>207</v>
      </c>
      <c r="E586">
        <v>8.2410837537316297</v>
      </c>
      <c r="F586">
        <v>3.847220239089495</v>
      </c>
      <c r="G586">
        <v>-5.7348018380838113</v>
      </c>
      <c r="H586">
        <v>0.66121949368387334</v>
      </c>
      <c r="I586">
        <v>-1.7630709110858049</v>
      </c>
      <c r="J586">
        <v>-0.90016382855230859</v>
      </c>
      <c r="K586">
        <v>5.9157164592189986</v>
      </c>
      <c r="L586">
        <v>5.3624277529222582</v>
      </c>
      <c r="M586">
        <v>4.7699550416419498</v>
      </c>
      <c r="N586">
        <v>2.3980208344683831</v>
      </c>
      <c r="O586">
        <v>8.6576748272755566</v>
      </c>
      <c r="P586">
        <v>7.932737723522763</v>
      </c>
      <c r="Q586">
        <v>3.802868984400547</v>
      </c>
      <c r="R586">
        <v>0.5967931760399523</v>
      </c>
      <c r="S586">
        <v>3.6767663002487154</v>
      </c>
      <c r="T586">
        <v>5.947330274398027</v>
      </c>
      <c r="U586">
        <v>2.413662711310252</v>
      </c>
      <c r="V586">
        <v>2.7717341914515998</v>
      </c>
      <c r="W586" t="s">
        <v>85</v>
      </c>
      <c r="X586" t="s">
        <v>85</v>
      </c>
    </row>
    <row r="587" spans="1:24" x14ac:dyDescent="0.2">
      <c r="A587" t="s">
        <v>145</v>
      </c>
      <c r="B587" t="s">
        <v>139</v>
      </c>
      <c r="C587" t="s">
        <v>60</v>
      </c>
      <c r="D587" t="s">
        <v>184</v>
      </c>
      <c r="E587">
        <v>3494.3616300828735</v>
      </c>
      <c r="F587">
        <v>3628.7974179423991</v>
      </c>
      <c r="G587">
        <v>3420.6930769179007</v>
      </c>
      <c r="H587">
        <v>3443.3113663615773</v>
      </c>
      <c r="I587">
        <v>3382.6033452831448</v>
      </c>
      <c r="J587">
        <v>3352.1543735055056</v>
      </c>
      <c r="K587">
        <v>3550.4583215174002</v>
      </c>
      <c r="L587">
        <v>3740.8490839063875</v>
      </c>
      <c r="M587">
        <v>3919.2859033843965</v>
      </c>
      <c r="N587">
        <v>4013.2711959099361</v>
      </c>
      <c r="O587">
        <v>4360.7271659885309</v>
      </c>
      <c r="P587">
        <v>4706.6522149048087</v>
      </c>
      <c r="Q587">
        <v>4885.6400321890251</v>
      </c>
      <c r="R587">
        <v>4914.7971985070044</v>
      </c>
      <c r="S587">
        <v>5095.5028056272777</v>
      </c>
      <c r="T587">
        <v>5398.5491866191496</v>
      </c>
      <c r="U587">
        <v>5528.851955288319</v>
      </c>
      <c r="V587">
        <v>5682.0970353277862</v>
      </c>
      <c r="W587" t="s">
        <v>85</v>
      </c>
      <c r="X587" t="s">
        <v>85</v>
      </c>
    </row>
    <row r="588" spans="1:24" x14ac:dyDescent="0.2">
      <c r="A588" t="s">
        <v>145</v>
      </c>
      <c r="B588" t="s">
        <v>139</v>
      </c>
      <c r="C588" t="s">
        <v>47</v>
      </c>
      <c r="D588" t="s">
        <v>204</v>
      </c>
      <c r="E588" t="s">
        <v>85</v>
      </c>
      <c r="F588" t="s">
        <v>85</v>
      </c>
      <c r="G588" t="s">
        <v>85</v>
      </c>
      <c r="H588" t="s">
        <v>85</v>
      </c>
      <c r="I588">
        <v>88.687759399414105</v>
      </c>
      <c r="J588" t="s">
        <v>85</v>
      </c>
      <c r="K588" t="s">
        <v>85</v>
      </c>
      <c r="L588" t="s">
        <v>85</v>
      </c>
      <c r="M588" t="s">
        <v>85</v>
      </c>
      <c r="N588" t="s">
        <v>85</v>
      </c>
      <c r="O588" t="s">
        <v>85</v>
      </c>
      <c r="P588" t="s">
        <v>85</v>
      </c>
      <c r="Q588" t="s">
        <v>85</v>
      </c>
      <c r="R588" t="s">
        <v>85</v>
      </c>
      <c r="S588">
        <v>93.117881774902301</v>
      </c>
      <c r="T588" t="s">
        <v>85</v>
      </c>
      <c r="U588" t="s">
        <v>85</v>
      </c>
      <c r="V588" t="s">
        <v>85</v>
      </c>
      <c r="W588" t="s">
        <v>85</v>
      </c>
      <c r="X588" t="s">
        <v>85</v>
      </c>
    </row>
    <row r="589" spans="1:24" x14ac:dyDescent="0.2">
      <c r="A589" t="s">
        <v>145</v>
      </c>
      <c r="B589" t="s">
        <v>139</v>
      </c>
      <c r="C589" t="s">
        <v>174</v>
      </c>
      <c r="D589" t="s">
        <v>200</v>
      </c>
      <c r="E589" t="s">
        <v>85</v>
      </c>
      <c r="F589" t="s">
        <v>85</v>
      </c>
      <c r="G589" t="s">
        <v>85</v>
      </c>
      <c r="H589" t="s">
        <v>85</v>
      </c>
      <c r="I589">
        <v>85.354225158691406</v>
      </c>
      <c r="J589" t="s">
        <v>85</v>
      </c>
      <c r="K589" t="s">
        <v>85</v>
      </c>
      <c r="L589" t="s">
        <v>85</v>
      </c>
      <c r="M589" t="s">
        <v>85</v>
      </c>
      <c r="N589" t="s">
        <v>85</v>
      </c>
      <c r="O589" t="s">
        <v>85</v>
      </c>
      <c r="P589" t="s">
        <v>85</v>
      </c>
      <c r="Q589" t="s">
        <v>85</v>
      </c>
      <c r="R589" t="s">
        <v>85</v>
      </c>
      <c r="S589">
        <v>90.7476806640625</v>
      </c>
      <c r="T589" t="s">
        <v>85</v>
      </c>
      <c r="U589" t="s">
        <v>85</v>
      </c>
      <c r="V589" t="s">
        <v>85</v>
      </c>
      <c r="W589" t="s">
        <v>85</v>
      </c>
      <c r="X589" t="s">
        <v>85</v>
      </c>
    </row>
    <row r="590" spans="1:24" x14ac:dyDescent="0.2">
      <c r="A590" t="s">
        <v>145</v>
      </c>
      <c r="B590" t="s">
        <v>139</v>
      </c>
      <c r="C590" t="s">
        <v>90</v>
      </c>
      <c r="D590" t="s">
        <v>62</v>
      </c>
      <c r="E590" t="s">
        <v>85</v>
      </c>
      <c r="F590" t="s">
        <v>85</v>
      </c>
      <c r="G590" t="s">
        <v>85</v>
      </c>
      <c r="H590" t="s">
        <v>85</v>
      </c>
      <c r="I590">
        <v>91.969245910644503</v>
      </c>
      <c r="J590" t="s">
        <v>85</v>
      </c>
      <c r="K590" t="s">
        <v>85</v>
      </c>
      <c r="L590" t="s">
        <v>85</v>
      </c>
      <c r="M590" t="s">
        <v>85</v>
      </c>
      <c r="N590" t="s">
        <v>85</v>
      </c>
      <c r="O590" t="s">
        <v>85</v>
      </c>
      <c r="P590" t="s">
        <v>85</v>
      </c>
      <c r="Q590" t="s">
        <v>85</v>
      </c>
      <c r="R590" t="s">
        <v>85</v>
      </c>
      <c r="S590">
        <v>95.433746337890597</v>
      </c>
      <c r="T590" t="s">
        <v>85</v>
      </c>
      <c r="U590" t="s">
        <v>85</v>
      </c>
      <c r="V590" t="s">
        <v>85</v>
      </c>
      <c r="W590" t="s">
        <v>85</v>
      </c>
      <c r="X590" t="s">
        <v>85</v>
      </c>
    </row>
    <row r="591" spans="1:24" x14ac:dyDescent="0.2">
      <c r="A591" t="s">
        <v>145</v>
      </c>
      <c r="B591" t="s">
        <v>139</v>
      </c>
      <c r="C591" t="s">
        <v>210</v>
      </c>
      <c r="D591" t="s">
        <v>88</v>
      </c>
      <c r="E591" t="s">
        <v>85</v>
      </c>
      <c r="F591" t="s">
        <v>85</v>
      </c>
      <c r="G591" t="s">
        <v>85</v>
      </c>
      <c r="H591" t="s">
        <v>85</v>
      </c>
      <c r="I591" t="s">
        <v>85</v>
      </c>
      <c r="J591">
        <v>4000</v>
      </c>
      <c r="K591">
        <v>19302</v>
      </c>
      <c r="L591">
        <v>110402</v>
      </c>
      <c r="M591">
        <v>252500</v>
      </c>
      <c r="N591">
        <v>483100</v>
      </c>
      <c r="O591">
        <v>751000</v>
      </c>
      <c r="P591">
        <v>1035200</v>
      </c>
      <c r="Q591">
        <v>1329300</v>
      </c>
      <c r="R591">
        <v>1553600</v>
      </c>
      <c r="S591">
        <v>2097800</v>
      </c>
      <c r="T591">
        <v>2506700</v>
      </c>
      <c r="U591">
        <v>2920900</v>
      </c>
      <c r="V591">
        <v>2938800</v>
      </c>
      <c r="W591">
        <v>3061000</v>
      </c>
      <c r="X591" t="s">
        <v>85</v>
      </c>
    </row>
    <row r="592" spans="1:24" x14ac:dyDescent="0.2">
      <c r="A592" t="s">
        <v>145</v>
      </c>
      <c r="B592" t="s">
        <v>139</v>
      </c>
      <c r="C592" t="s">
        <v>159</v>
      </c>
      <c r="D592" t="s">
        <v>32</v>
      </c>
      <c r="E592" t="s">
        <v>85</v>
      </c>
      <c r="F592" t="s">
        <v>85</v>
      </c>
      <c r="G592" t="s">
        <v>85</v>
      </c>
      <c r="H592" t="s">
        <v>85</v>
      </c>
      <c r="I592" t="s">
        <v>85</v>
      </c>
      <c r="J592">
        <v>1.6718394773294801E-2</v>
      </c>
      <c r="K592">
        <v>7.9061858264968601E-2</v>
      </c>
      <c r="L592">
        <v>0.44354800801939598</v>
      </c>
      <c r="M592">
        <v>0.99546270072224097</v>
      </c>
      <c r="N592">
        <v>1.8693313040905599</v>
      </c>
      <c r="O592">
        <v>2.8525741804128999</v>
      </c>
      <c r="P592">
        <v>3.8606958598474899</v>
      </c>
      <c r="Q592">
        <v>4.8688120157284596</v>
      </c>
      <c r="R592">
        <v>5.5904350017653597</v>
      </c>
      <c r="S592">
        <v>7.4190558828766697</v>
      </c>
      <c r="T592">
        <v>8.7162376619355708</v>
      </c>
      <c r="U592">
        <v>9.98942302420933</v>
      </c>
      <c r="V592">
        <v>9.8893006065727107</v>
      </c>
      <c r="W592">
        <v>10.1398255777746</v>
      </c>
      <c r="X592" t="s">
        <v>85</v>
      </c>
    </row>
    <row r="593" spans="1:24" x14ac:dyDescent="0.2">
      <c r="A593" t="s">
        <v>145</v>
      </c>
      <c r="B593" t="s">
        <v>139</v>
      </c>
      <c r="C593" t="s">
        <v>165</v>
      </c>
      <c r="D593" t="s">
        <v>134</v>
      </c>
      <c r="E593">
        <v>17.739153241622699</v>
      </c>
      <c r="F593">
        <v>19.366568627158699</v>
      </c>
      <c r="G593">
        <v>19.611437358446501</v>
      </c>
      <c r="H593">
        <v>19.351806914450901</v>
      </c>
      <c r="I593">
        <v>19.7602544854347</v>
      </c>
      <c r="J593">
        <v>19.684087540524299</v>
      </c>
      <c r="K593">
        <v>19.1281322711197</v>
      </c>
      <c r="L593">
        <v>18.366576466813601</v>
      </c>
      <c r="M593">
        <v>17.529073128818901</v>
      </c>
      <c r="N593">
        <v>16.892652866298999</v>
      </c>
      <c r="O593">
        <v>16.492892608216799</v>
      </c>
      <c r="P593">
        <v>16.222978159135</v>
      </c>
      <c r="Q593">
        <v>16.533376543292199</v>
      </c>
      <c r="R593">
        <v>16.279047340362101</v>
      </c>
      <c r="S593">
        <v>16.3029668266207</v>
      </c>
      <c r="T593">
        <v>15.726920381844</v>
      </c>
      <c r="U593">
        <v>15.6939516299066</v>
      </c>
      <c r="V593">
        <v>15.263335269937601</v>
      </c>
      <c r="W593">
        <v>14.6091665348257</v>
      </c>
      <c r="X593" t="s">
        <v>85</v>
      </c>
    </row>
    <row r="594" spans="1:24" x14ac:dyDescent="0.2">
      <c r="A594" t="s">
        <v>145</v>
      </c>
      <c r="B594" t="s">
        <v>139</v>
      </c>
      <c r="C594" t="s">
        <v>211</v>
      </c>
      <c r="D594" t="s">
        <v>67</v>
      </c>
      <c r="E594">
        <v>3771314</v>
      </c>
      <c r="F594">
        <v>4223042</v>
      </c>
      <c r="G594">
        <v>4384148</v>
      </c>
      <c r="H594">
        <v>4430799</v>
      </c>
      <c r="I594">
        <v>4628000</v>
      </c>
      <c r="J594">
        <v>4709564</v>
      </c>
      <c r="K594">
        <v>4669903</v>
      </c>
      <c r="L594">
        <v>4571561</v>
      </c>
      <c r="M594">
        <v>4446265</v>
      </c>
      <c r="N594">
        <v>4365647</v>
      </c>
      <c r="O594">
        <v>4342100</v>
      </c>
      <c r="P594">
        <v>4350000</v>
      </c>
      <c r="Q594">
        <v>4514000</v>
      </c>
      <c r="R594">
        <v>4524000</v>
      </c>
      <c r="S594">
        <v>4609800</v>
      </c>
      <c r="T594">
        <v>4522900</v>
      </c>
      <c r="U594">
        <v>4588900</v>
      </c>
      <c r="V594">
        <v>4535800</v>
      </c>
      <c r="W594">
        <v>4410200</v>
      </c>
      <c r="X594" t="s">
        <v>85</v>
      </c>
    </row>
    <row r="595" spans="1:24" x14ac:dyDescent="0.2">
      <c r="A595" t="s">
        <v>145</v>
      </c>
      <c r="B595" t="s">
        <v>139</v>
      </c>
      <c r="C595" t="s">
        <v>99</v>
      </c>
      <c r="D595" t="s">
        <v>182</v>
      </c>
      <c r="E595" t="s">
        <v>85</v>
      </c>
      <c r="F595">
        <v>20.309999999999999</v>
      </c>
      <c r="G595" t="s">
        <v>85</v>
      </c>
      <c r="H595" t="s">
        <v>85</v>
      </c>
      <c r="I595" t="s">
        <v>85</v>
      </c>
      <c r="J595" t="s">
        <v>85</v>
      </c>
      <c r="K595" t="s">
        <v>85</v>
      </c>
      <c r="L595" t="s">
        <v>85</v>
      </c>
      <c r="M595">
        <v>21.56</v>
      </c>
      <c r="N595" t="s">
        <v>85</v>
      </c>
      <c r="O595" t="s">
        <v>85</v>
      </c>
      <c r="P595">
        <v>21.49</v>
      </c>
      <c r="Q595" t="s">
        <v>85</v>
      </c>
      <c r="R595">
        <v>21.75</v>
      </c>
      <c r="S595" t="s">
        <v>85</v>
      </c>
      <c r="T595" t="s">
        <v>85</v>
      </c>
      <c r="U595" t="s">
        <v>85</v>
      </c>
      <c r="V595" t="s">
        <v>85</v>
      </c>
      <c r="W595" t="s">
        <v>85</v>
      </c>
      <c r="X595" t="s">
        <v>85</v>
      </c>
    </row>
    <row r="596" spans="1:24" x14ac:dyDescent="0.2">
      <c r="A596" t="s">
        <v>145</v>
      </c>
      <c r="B596" t="s">
        <v>139</v>
      </c>
      <c r="C596" t="s">
        <v>166</v>
      </c>
      <c r="D596" t="s">
        <v>72</v>
      </c>
      <c r="E596" t="s">
        <v>85</v>
      </c>
      <c r="F596">
        <v>38.42</v>
      </c>
      <c r="G596" t="s">
        <v>85</v>
      </c>
      <c r="H596" t="s">
        <v>85</v>
      </c>
      <c r="I596" t="s">
        <v>85</v>
      </c>
      <c r="J596" t="s">
        <v>85</v>
      </c>
      <c r="K596" t="s">
        <v>85</v>
      </c>
      <c r="L596" t="s">
        <v>85</v>
      </c>
      <c r="M596">
        <v>34.659999999999997</v>
      </c>
      <c r="N596" t="s">
        <v>85</v>
      </c>
      <c r="O596" t="s">
        <v>85</v>
      </c>
      <c r="P596">
        <v>34.76</v>
      </c>
      <c r="Q596" t="s">
        <v>85</v>
      </c>
      <c r="R596">
        <v>34.590000000000003</v>
      </c>
      <c r="S596" t="s">
        <v>85</v>
      </c>
      <c r="T596" t="s">
        <v>85</v>
      </c>
      <c r="U596" t="s">
        <v>85</v>
      </c>
      <c r="V596" t="s">
        <v>85</v>
      </c>
      <c r="W596" t="s">
        <v>85</v>
      </c>
      <c r="X596" t="s">
        <v>85</v>
      </c>
    </row>
    <row r="597" spans="1:24" x14ac:dyDescent="0.2">
      <c r="A597" t="s">
        <v>145</v>
      </c>
      <c r="B597" t="s">
        <v>139</v>
      </c>
      <c r="C597" t="s">
        <v>201</v>
      </c>
      <c r="D597" t="s">
        <v>33</v>
      </c>
      <c r="E597" t="s">
        <v>85</v>
      </c>
      <c r="F597">
        <v>54.34</v>
      </c>
      <c r="G597" t="s">
        <v>85</v>
      </c>
      <c r="H597" t="s">
        <v>85</v>
      </c>
      <c r="I597" t="s">
        <v>85</v>
      </c>
      <c r="J597" t="s">
        <v>85</v>
      </c>
      <c r="K597" t="s">
        <v>85</v>
      </c>
      <c r="L597" t="s">
        <v>85</v>
      </c>
      <c r="M597">
        <v>51.36</v>
      </c>
      <c r="N597" t="s">
        <v>85</v>
      </c>
      <c r="O597" t="s">
        <v>85</v>
      </c>
      <c r="P597">
        <v>51.4</v>
      </c>
      <c r="Q597" t="s">
        <v>85</v>
      </c>
      <c r="R597">
        <v>51.38</v>
      </c>
      <c r="S597" t="s">
        <v>85</v>
      </c>
      <c r="T597" t="s">
        <v>85</v>
      </c>
      <c r="U597" t="s">
        <v>85</v>
      </c>
      <c r="V597" t="s">
        <v>85</v>
      </c>
      <c r="W597" t="s">
        <v>85</v>
      </c>
      <c r="X597" t="s">
        <v>85</v>
      </c>
    </row>
    <row r="598" spans="1:24" x14ac:dyDescent="0.2">
      <c r="A598" t="s">
        <v>145</v>
      </c>
      <c r="B598" t="s">
        <v>139</v>
      </c>
      <c r="C598" t="s">
        <v>98</v>
      </c>
      <c r="D598" t="s">
        <v>82</v>
      </c>
      <c r="E598" t="s">
        <v>85</v>
      </c>
      <c r="F598">
        <v>1.74</v>
      </c>
      <c r="G598" t="s">
        <v>85</v>
      </c>
      <c r="H598" t="s">
        <v>85</v>
      </c>
      <c r="I598" t="s">
        <v>85</v>
      </c>
      <c r="J598" t="s">
        <v>85</v>
      </c>
      <c r="K598" t="s">
        <v>85</v>
      </c>
      <c r="L598" t="s">
        <v>85</v>
      </c>
      <c r="M598">
        <v>1.79</v>
      </c>
      <c r="N598" t="s">
        <v>85</v>
      </c>
      <c r="O598" t="s">
        <v>85</v>
      </c>
      <c r="P598">
        <v>1.87</v>
      </c>
      <c r="Q598" t="s">
        <v>85</v>
      </c>
      <c r="R598">
        <v>1.75</v>
      </c>
      <c r="S598" t="s">
        <v>85</v>
      </c>
      <c r="T598" t="s">
        <v>85</v>
      </c>
      <c r="U598" t="s">
        <v>85</v>
      </c>
      <c r="V598" t="s">
        <v>85</v>
      </c>
      <c r="W598" t="s">
        <v>85</v>
      </c>
      <c r="X598" t="s">
        <v>85</v>
      </c>
    </row>
    <row r="599" spans="1:24" x14ac:dyDescent="0.2">
      <c r="A599" t="s">
        <v>145</v>
      </c>
      <c r="B599" t="s">
        <v>139</v>
      </c>
      <c r="C599" t="s">
        <v>196</v>
      </c>
      <c r="D599" t="s">
        <v>125</v>
      </c>
      <c r="E599" t="s">
        <v>85</v>
      </c>
      <c r="F599">
        <v>8.14</v>
      </c>
      <c r="G599" t="s">
        <v>85</v>
      </c>
      <c r="H599" t="s">
        <v>85</v>
      </c>
      <c r="I599" t="s">
        <v>85</v>
      </c>
      <c r="J599" t="s">
        <v>85</v>
      </c>
      <c r="K599" t="s">
        <v>85</v>
      </c>
      <c r="L599" t="s">
        <v>85</v>
      </c>
      <c r="M599">
        <v>8.76</v>
      </c>
      <c r="N599" t="s">
        <v>85</v>
      </c>
      <c r="O599" t="s">
        <v>85</v>
      </c>
      <c r="P599">
        <v>8.7200000000000006</v>
      </c>
      <c r="Q599" t="s">
        <v>85</v>
      </c>
      <c r="R599">
        <v>8.64</v>
      </c>
      <c r="S599" t="s">
        <v>85</v>
      </c>
      <c r="T599" t="s">
        <v>85</v>
      </c>
      <c r="U599" t="s">
        <v>85</v>
      </c>
      <c r="V599" t="s">
        <v>85</v>
      </c>
      <c r="W599" t="s">
        <v>85</v>
      </c>
      <c r="X599" t="s">
        <v>85</v>
      </c>
    </row>
    <row r="600" spans="1:24" x14ac:dyDescent="0.2">
      <c r="A600" t="s">
        <v>145</v>
      </c>
      <c r="B600" t="s">
        <v>139</v>
      </c>
      <c r="C600" t="s">
        <v>186</v>
      </c>
      <c r="D600" t="s">
        <v>97</v>
      </c>
      <c r="E600" t="s">
        <v>85</v>
      </c>
      <c r="F600">
        <v>12.84</v>
      </c>
      <c r="G600" t="s">
        <v>85</v>
      </c>
      <c r="H600" t="s">
        <v>85</v>
      </c>
      <c r="I600" t="s">
        <v>85</v>
      </c>
      <c r="J600" t="s">
        <v>85</v>
      </c>
      <c r="K600" t="s">
        <v>85</v>
      </c>
      <c r="L600" t="s">
        <v>85</v>
      </c>
      <c r="M600">
        <v>13.64</v>
      </c>
      <c r="N600" t="s">
        <v>85</v>
      </c>
      <c r="O600" t="s">
        <v>85</v>
      </c>
      <c r="P600">
        <v>13.71</v>
      </c>
      <c r="Q600" t="s">
        <v>85</v>
      </c>
      <c r="R600">
        <v>13.67</v>
      </c>
      <c r="S600" t="s">
        <v>85</v>
      </c>
      <c r="T600" t="s">
        <v>85</v>
      </c>
      <c r="U600" t="s">
        <v>85</v>
      </c>
      <c r="V600" t="s">
        <v>85</v>
      </c>
      <c r="W600" t="s">
        <v>85</v>
      </c>
      <c r="X600" t="s">
        <v>85</v>
      </c>
    </row>
    <row r="601" spans="1:24" x14ac:dyDescent="0.2">
      <c r="A601" t="s">
        <v>145</v>
      </c>
      <c r="B601" t="s">
        <v>139</v>
      </c>
      <c r="C601" t="s">
        <v>81</v>
      </c>
      <c r="D601" t="s">
        <v>27</v>
      </c>
      <c r="E601">
        <v>1033200000</v>
      </c>
      <c r="F601">
        <v>672800000</v>
      </c>
      <c r="G601">
        <v>174500000</v>
      </c>
      <c r="H601">
        <v>296100000</v>
      </c>
      <c r="I601">
        <v>276400000</v>
      </c>
      <c r="J601">
        <v>418500000</v>
      </c>
      <c r="K601">
        <v>475200000</v>
      </c>
      <c r="L601">
        <v>438200000</v>
      </c>
      <c r="M601">
        <v>1203600000</v>
      </c>
      <c r="N601">
        <v>483000000</v>
      </c>
      <c r="O601">
        <v>487000000</v>
      </c>
      <c r="P601">
        <v>595000000</v>
      </c>
      <c r="Q601">
        <v>882440000</v>
      </c>
      <c r="R601">
        <v>778160000</v>
      </c>
      <c r="S601">
        <v>1013530000</v>
      </c>
      <c r="T601">
        <v>1033740000</v>
      </c>
      <c r="U601">
        <v>929200000</v>
      </c>
      <c r="V601">
        <v>924800000</v>
      </c>
      <c r="W601" t="s">
        <v>85</v>
      </c>
      <c r="X601" t="s">
        <v>85</v>
      </c>
    </row>
    <row r="602" spans="1:24" x14ac:dyDescent="0.2">
      <c r="A602" t="s">
        <v>145</v>
      </c>
      <c r="B602" t="s">
        <v>139</v>
      </c>
      <c r="C602" t="s">
        <v>191</v>
      </c>
      <c r="D602" t="s">
        <v>52</v>
      </c>
      <c r="E602">
        <v>1520320</v>
      </c>
      <c r="F602">
        <v>2000000</v>
      </c>
      <c r="G602">
        <v>2200000</v>
      </c>
      <c r="H602">
        <v>2990000</v>
      </c>
      <c r="I602">
        <v>5121748</v>
      </c>
      <c r="J602">
        <v>7385000</v>
      </c>
      <c r="K602">
        <v>9053000</v>
      </c>
      <c r="L602">
        <v>11124000</v>
      </c>
      <c r="M602">
        <v>14611000</v>
      </c>
      <c r="N602">
        <v>19545000</v>
      </c>
      <c r="O602">
        <v>19463722</v>
      </c>
      <c r="P602">
        <v>23347000</v>
      </c>
      <c r="Q602">
        <v>27713000</v>
      </c>
      <c r="R602">
        <v>30144000</v>
      </c>
      <c r="S602">
        <v>33858700</v>
      </c>
      <c r="T602">
        <v>36661300</v>
      </c>
      <c r="U602">
        <v>41324700</v>
      </c>
      <c r="V602">
        <v>43005000</v>
      </c>
      <c r="W602">
        <v>44928600</v>
      </c>
      <c r="X602" t="s">
        <v>85</v>
      </c>
    </row>
    <row r="603" spans="1:24" x14ac:dyDescent="0.2">
      <c r="A603" t="s">
        <v>145</v>
      </c>
      <c r="B603" t="s">
        <v>139</v>
      </c>
      <c r="C603" t="s">
        <v>123</v>
      </c>
      <c r="D603" t="s">
        <v>38</v>
      </c>
      <c r="E603" t="s">
        <v>85</v>
      </c>
      <c r="F603">
        <v>6.62</v>
      </c>
      <c r="G603" t="s">
        <v>85</v>
      </c>
      <c r="H603" t="s">
        <v>85</v>
      </c>
      <c r="I603" t="s">
        <v>85</v>
      </c>
      <c r="J603" t="s">
        <v>85</v>
      </c>
      <c r="K603" t="s">
        <v>85</v>
      </c>
      <c r="L603" t="s">
        <v>85</v>
      </c>
      <c r="M603">
        <v>15.38</v>
      </c>
      <c r="N603" t="s">
        <v>85</v>
      </c>
      <c r="O603" t="s">
        <v>85</v>
      </c>
      <c r="P603">
        <v>2.71</v>
      </c>
      <c r="Q603" t="s">
        <v>85</v>
      </c>
      <c r="R603">
        <v>2.71</v>
      </c>
      <c r="S603" t="s">
        <v>85</v>
      </c>
      <c r="T603" t="s">
        <v>85</v>
      </c>
      <c r="U603" t="s">
        <v>85</v>
      </c>
      <c r="V603" t="s">
        <v>85</v>
      </c>
      <c r="W603" t="s">
        <v>85</v>
      </c>
      <c r="X603" t="s">
        <v>85</v>
      </c>
    </row>
    <row r="604" spans="1:24" x14ac:dyDescent="0.2">
      <c r="A604" t="s">
        <v>145</v>
      </c>
      <c r="B604" t="s">
        <v>139</v>
      </c>
      <c r="C604" t="s">
        <v>154</v>
      </c>
      <c r="D604" t="s">
        <v>176</v>
      </c>
      <c r="E604" t="s">
        <v>85</v>
      </c>
      <c r="F604" t="s">
        <v>85</v>
      </c>
      <c r="G604" t="s">
        <v>85</v>
      </c>
      <c r="H604" t="s">
        <v>85</v>
      </c>
      <c r="I604" t="s">
        <v>85</v>
      </c>
      <c r="J604" t="s">
        <v>85</v>
      </c>
      <c r="K604" t="s">
        <v>85</v>
      </c>
      <c r="L604" t="s">
        <v>85</v>
      </c>
      <c r="M604">
        <v>1.4</v>
      </c>
      <c r="N604" t="s">
        <v>85</v>
      </c>
      <c r="O604" t="s">
        <v>85</v>
      </c>
      <c r="P604">
        <v>0.8</v>
      </c>
      <c r="Q604" t="s">
        <v>85</v>
      </c>
      <c r="R604">
        <v>0.8</v>
      </c>
      <c r="S604" t="s">
        <v>85</v>
      </c>
      <c r="T604" t="s">
        <v>85</v>
      </c>
      <c r="U604" t="s">
        <v>85</v>
      </c>
      <c r="V604" t="s">
        <v>85</v>
      </c>
      <c r="W604" t="s">
        <v>85</v>
      </c>
      <c r="X604" t="s">
        <v>85</v>
      </c>
    </row>
    <row r="605" spans="1:24" x14ac:dyDescent="0.2">
      <c r="A605" t="s">
        <v>145</v>
      </c>
      <c r="B605" t="s">
        <v>139</v>
      </c>
      <c r="C605" t="s">
        <v>83</v>
      </c>
      <c r="D605" t="s">
        <v>0</v>
      </c>
      <c r="E605" t="s">
        <v>85</v>
      </c>
      <c r="F605" t="s">
        <v>85</v>
      </c>
      <c r="G605" t="s">
        <v>85</v>
      </c>
      <c r="H605" t="s">
        <v>85</v>
      </c>
      <c r="I605" t="s">
        <v>85</v>
      </c>
      <c r="J605" t="s">
        <v>85</v>
      </c>
      <c r="K605" t="s">
        <v>85</v>
      </c>
      <c r="L605" t="s">
        <v>85</v>
      </c>
      <c r="M605">
        <v>2.9</v>
      </c>
      <c r="N605" t="s">
        <v>85</v>
      </c>
      <c r="O605" t="s">
        <v>85</v>
      </c>
      <c r="P605">
        <v>1.6</v>
      </c>
      <c r="Q605" t="s">
        <v>85</v>
      </c>
      <c r="R605">
        <v>1.8</v>
      </c>
      <c r="S605" t="s">
        <v>85</v>
      </c>
      <c r="T605" t="s">
        <v>85</v>
      </c>
      <c r="U605" t="s">
        <v>85</v>
      </c>
      <c r="V605" t="s">
        <v>85</v>
      </c>
      <c r="W605" t="s">
        <v>85</v>
      </c>
      <c r="X605" t="s">
        <v>85</v>
      </c>
    </row>
    <row r="606" spans="1:24" x14ac:dyDescent="0.2">
      <c r="A606" t="s">
        <v>145</v>
      </c>
      <c r="B606" t="s">
        <v>139</v>
      </c>
      <c r="C606" t="s">
        <v>171</v>
      </c>
      <c r="D606" t="s">
        <v>93</v>
      </c>
      <c r="E606">
        <v>43.030999999999999</v>
      </c>
      <c r="F606">
        <v>41.762999999999998</v>
      </c>
      <c r="G606">
        <v>40.503999999999998</v>
      </c>
      <c r="H606">
        <v>39.258000000000003</v>
      </c>
      <c r="I606">
        <v>38.023000000000003</v>
      </c>
      <c r="J606">
        <v>37.078000000000003</v>
      </c>
      <c r="K606">
        <v>36.143999999999998</v>
      </c>
      <c r="L606">
        <v>35.22</v>
      </c>
      <c r="M606">
        <v>34.305999999999997</v>
      </c>
      <c r="N606">
        <v>33.406000000000006</v>
      </c>
      <c r="O606">
        <v>32.516999999999996</v>
      </c>
      <c r="P606">
        <v>31.64</v>
      </c>
      <c r="Q606">
        <v>30.775000000000006</v>
      </c>
      <c r="R606">
        <v>29.924999999999997</v>
      </c>
      <c r="S606">
        <v>29.087999999999994</v>
      </c>
      <c r="T606">
        <v>28.265000000000001</v>
      </c>
      <c r="U606">
        <v>27.474000000000004</v>
      </c>
      <c r="V606">
        <v>26.715999999999994</v>
      </c>
      <c r="W606">
        <v>25.989999999999995</v>
      </c>
      <c r="X606" t="s">
        <v>85</v>
      </c>
    </row>
    <row r="607" spans="1:24" x14ac:dyDescent="0.2">
      <c r="A607" t="s">
        <v>145</v>
      </c>
      <c r="B607" t="s">
        <v>139</v>
      </c>
      <c r="C607" t="s">
        <v>128</v>
      </c>
      <c r="D607" t="s">
        <v>29</v>
      </c>
      <c r="E607">
        <v>9148770</v>
      </c>
      <c r="F607">
        <v>9107727</v>
      </c>
      <c r="G607">
        <v>9055936</v>
      </c>
      <c r="H607">
        <v>8989524</v>
      </c>
      <c r="I607">
        <v>8905272</v>
      </c>
      <c r="J607">
        <v>8869415</v>
      </c>
      <c r="K607">
        <v>8819851</v>
      </c>
      <c r="L607">
        <v>8759011</v>
      </c>
      <c r="M607">
        <v>8690405</v>
      </c>
      <c r="N607">
        <v>8617453</v>
      </c>
      <c r="O607">
        <v>8539955</v>
      </c>
      <c r="P607">
        <v>8457564</v>
      </c>
      <c r="Q607">
        <v>8370006</v>
      </c>
      <c r="R607">
        <v>8277559</v>
      </c>
      <c r="S607">
        <v>8179400</v>
      </c>
      <c r="T607">
        <v>8076150</v>
      </c>
      <c r="U607">
        <v>7973488</v>
      </c>
      <c r="V607">
        <v>7871969</v>
      </c>
      <c r="W607">
        <v>7771529</v>
      </c>
      <c r="X607" t="s">
        <v>85</v>
      </c>
    </row>
    <row r="608" spans="1:24" x14ac:dyDescent="0.2">
      <c r="A608" t="s">
        <v>145</v>
      </c>
      <c r="B608" t="s">
        <v>139</v>
      </c>
      <c r="C608" t="s">
        <v>110</v>
      </c>
      <c r="D608" t="s">
        <v>109</v>
      </c>
      <c r="E608">
        <v>-0.38246671569323326</v>
      </c>
      <c r="F608">
        <v>-0.44962699191708844</v>
      </c>
      <c r="G608">
        <v>-0.57027198046898553</v>
      </c>
      <c r="H608">
        <v>-0.73605549359851996</v>
      </c>
      <c r="I608">
        <v>-0.94164384490694286</v>
      </c>
      <c r="J608">
        <v>-0.40346194158544008</v>
      </c>
      <c r="K608">
        <v>-0.56038650451684291</v>
      </c>
      <c r="L608">
        <v>-0.69219774206802809</v>
      </c>
      <c r="M608">
        <v>-0.78634555465394418</v>
      </c>
      <c r="N608">
        <v>-0.84299781087249204</v>
      </c>
      <c r="O608">
        <v>-0.90338269102710567</v>
      </c>
      <c r="P608">
        <v>-0.96945495736527887</v>
      </c>
      <c r="Q608">
        <v>-1.0406587545094603</v>
      </c>
      <c r="R608">
        <v>-1.1106483177178186</v>
      </c>
      <c r="S608">
        <v>-1.1929319878638962</v>
      </c>
      <c r="T608">
        <v>-1.270352446182015</v>
      </c>
      <c r="U608">
        <v>-1.2793235609874136</v>
      </c>
      <c r="V608">
        <v>-1.281381648542546</v>
      </c>
      <c r="W608">
        <v>-1.284129421686554</v>
      </c>
      <c r="X608" t="s">
        <v>85</v>
      </c>
    </row>
    <row r="609" spans="1:24" x14ac:dyDescent="0.2">
      <c r="A609" t="s">
        <v>145</v>
      </c>
      <c r="B609" t="s">
        <v>139</v>
      </c>
      <c r="C609" t="s">
        <v>136</v>
      </c>
      <c r="D609" t="s">
        <v>115</v>
      </c>
      <c r="E609" t="s">
        <v>85</v>
      </c>
      <c r="F609" t="s">
        <v>85</v>
      </c>
      <c r="G609" t="s">
        <v>85</v>
      </c>
      <c r="H609" t="s">
        <v>85</v>
      </c>
      <c r="I609" t="s">
        <v>85</v>
      </c>
      <c r="J609" t="s">
        <v>85</v>
      </c>
      <c r="K609">
        <v>13.5</v>
      </c>
      <c r="L609" t="s">
        <v>85</v>
      </c>
      <c r="M609">
        <v>11.9</v>
      </c>
      <c r="N609" t="s">
        <v>85</v>
      </c>
      <c r="O609" t="s">
        <v>85</v>
      </c>
      <c r="P609">
        <v>7.1</v>
      </c>
      <c r="Q609" t="s">
        <v>85</v>
      </c>
      <c r="R609">
        <v>8.4</v>
      </c>
      <c r="S609" t="s">
        <v>85</v>
      </c>
      <c r="T609" t="s">
        <v>85</v>
      </c>
      <c r="U609">
        <v>3.4</v>
      </c>
      <c r="V609" t="s">
        <v>85</v>
      </c>
      <c r="W609">
        <v>1.6</v>
      </c>
      <c r="X609" t="s">
        <v>85</v>
      </c>
    </row>
    <row r="610" spans="1:24" x14ac:dyDescent="0.2">
      <c r="A610" t="s">
        <v>145</v>
      </c>
      <c r="B610" t="s">
        <v>139</v>
      </c>
      <c r="C610" t="s">
        <v>35</v>
      </c>
      <c r="D610" t="s">
        <v>175</v>
      </c>
      <c r="E610" t="s">
        <v>85</v>
      </c>
      <c r="F610" t="s">
        <v>85</v>
      </c>
      <c r="G610" t="s">
        <v>85</v>
      </c>
      <c r="H610" t="s">
        <v>85</v>
      </c>
      <c r="I610" t="s">
        <v>85</v>
      </c>
      <c r="J610" t="s">
        <v>85</v>
      </c>
      <c r="K610" t="s">
        <v>85</v>
      </c>
      <c r="L610" t="s">
        <v>85</v>
      </c>
      <c r="M610" t="s">
        <v>85</v>
      </c>
      <c r="N610" t="s">
        <v>85</v>
      </c>
      <c r="O610" t="s">
        <v>85</v>
      </c>
      <c r="P610" t="s">
        <v>85</v>
      </c>
      <c r="Q610" t="s">
        <v>85</v>
      </c>
      <c r="R610">
        <v>46</v>
      </c>
      <c r="S610">
        <v>46</v>
      </c>
      <c r="T610">
        <v>46</v>
      </c>
      <c r="U610">
        <v>46</v>
      </c>
      <c r="V610">
        <v>32</v>
      </c>
      <c r="W610">
        <v>32</v>
      </c>
      <c r="X610">
        <v>32</v>
      </c>
    </row>
    <row r="611" spans="1:24" x14ac:dyDescent="0.2">
      <c r="A611" t="s">
        <v>145</v>
      </c>
      <c r="B611" t="s">
        <v>139</v>
      </c>
      <c r="C611" t="s">
        <v>116</v>
      </c>
      <c r="D611" t="s">
        <v>63</v>
      </c>
      <c r="E611" t="s">
        <v>85</v>
      </c>
      <c r="F611" t="s">
        <v>85</v>
      </c>
      <c r="G611" t="s">
        <v>85</v>
      </c>
      <c r="H611" t="s">
        <v>85</v>
      </c>
      <c r="I611" t="s">
        <v>85</v>
      </c>
      <c r="J611">
        <v>146</v>
      </c>
      <c r="K611" t="s">
        <v>85</v>
      </c>
      <c r="L611">
        <v>174</v>
      </c>
      <c r="M611">
        <v>284</v>
      </c>
      <c r="N611">
        <v>377</v>
      </c>
      <c r="O611">
        <v>446</v>
      </c>
      <c r="P611">
        <v>586</v>
      </c>
      <c r="Q611">
        <v>738</v>
      </c>
      <c r="R611">
        <v>923</v>
      </c>
      <c r="S611">
        <v>1178</v>
      </c>
      <c r="T611">
        <v>1571</v>
      </c>
      <c r="U611">
        <v>1920</v>
      </c>
      <c r="V611">
        <v>1986</v>
      </c>
      <c r="W611">
        <v>2647</v>
      </c>
      <c r="X611" t="s">
        <v>85</v>
      </c>
    </row>
    <row r="612" spans="1:24" x14ac:dyDescent="0.2">
      <c r="A612" t="s">
        <v>145</v>
      </c>
      <c r="B612" t="s">
        <v>139</v>
      </c>
      <c r="C612" t="s">
        <v>102</v>
      </c>
      <c r="D612" t="s">
        <v>173</v>
      </c>
      <c r="E612" t="s">
        <v>85</v>
      </c>
      <c r="F612" t="s">
        <v>85</v>
      </c>
      <c r="G612" t="s">
        <v>85</v>
      </c>
      <c r="H612" t="s">
        <v>85</v>
      </c>
      <c r="I612" t="s">
        <v>85</v>
      </c>
      <c r="J612">
        <v>6.1034332104439102</v>
      </c>
      <c r="K612" t="s">
        <v>85</v>
      </c>
      <c r="L612">
        <v>6.9965435064577095</v>
      </c>
      <c r="M612">
        <v>11.211104867806467</v>
      </c>
      <c r="N612">
        <v>14.614598689322474</v>
      </c>
      <c r="O612">
        <v>16.982034986952009</v>
      </c>
      <c r="P612">
        <v>21.922435206952091</v>
      </c>
      <c r="Q612">
        <v>27.134927766491373</v>
      </c>
      <c r="R612">
        <v>33.36825974258285</v>
      </c>
      <c r="S612">
        <v>41.892636782304095</v>
      </c>
      <c r="T612">
        <v>54.982033719280842</v>
      </c>
      <c r="U612">
        <v>66.15684547621558</v>
      </c>
      <c r="V612">
        <v>67.401151426155408</v>
      </c>
      <c r="W612">
        <v>88.522515736992403</v>
      </c>
      <c r="X612" t="s">
        <v>85</v>
      </c>
    </row>
    <row r="613" spans="1:24" x14ac:dyDescent="0.2">
      <c r="A613" t="s">
        <v>17</v>
      </c>
      <c r="B613" t="s">
        <v>118</v>
      </c>
      <c r="C613" t="s">
        <v>156</v>
      </c>
      <c r="D613" t="s">
        <v>155</v>
      </c>
      <c r="E613">
        <v>45290888</v>
      </c>
      <c r="F613">
        <v>45895991</v>
      </c>
      <c r="G613">
        <v>46509586</v>
      </c>
      <c r="H613">
        <v>47106923</v>
      </c>
      <c r="I613">
        <v>47669791</v>
      </c>
      <c r="J613">
        <v>48195684</v>
      </c>
      <c r="K613">
        <v>48689952</v>
      </c>
      <c r="L613">
        <v>49151958</v>
      </c>
      <c r="M613">
        <v>49582751</v>
      </c>
      <c r="N613">
        <v>49984704</v>
      </c>
      <c r="O613">
        <v>50355559</v>
      </c>
      <c r="P613">
        <v>50698814</v>
      </c>
      <c r="Q613">
        <v>51030006</v>
      </c>
      <c r="R613">
        <v>51369725</v>
      </c>
      <c r="S613">
        <v>51733013</v>
      </c>
      <c r="T613">
        <v>52125411</v>
      </c>
      <c r="U613">
        <v>52543841</v>
      </c>
      <c r="V613">
        <v>52983829</v>
      </c>
      <c r="W613">
        <v>53437159</v>
      </c>
      <c r="X613" t="s">
        <v>85</v>
      </c>
    </row>
    <row r="614" spans="1:24" x14ac:dyDescent="0.2">
      <c r="A614" t="s">
        <v>17</v>
      </c>
      <c r="B614" t="s">
        <v>118</v>
      </c>
      <c r="C614" t="s">
        <v>132</v>
      </c>
      <c r="D614" t="s">
        <v>114</v>
      </c>
      <c r="E614">
        <v>1.2887851241989501</v>
      </c>
      <c r="F614">
        <v>1.3271906850864501</v>
      </c>
      <c r="G614">
        <v>1.3280670680812401</v>
      </c>
      <c r="H614">
        <v>1.2761533474276501</v>
      </c>
      <c r="I614">
        <v>1.18779095392143</v>
      </c>
      <c r="J614">
        <v>1.09715885804916</v>
      </c>
      <c r="K614">
        <v>1.02032108865861</v>
      </c>
      <c r="L614">
        <v>0.94439986672429699</v>
      </c>
      <c r="M614">
        <v>0.87263281181922303</v>
      </c>
      <c r="N614">
        <v>0.80740274742305695</v>
      </c>
      <c r="O614">
        <v>0.73919815950235801</v>
      </c>
      <c r="P614">
        <v>0.67934975984966905</v>
      </c>
      <c r="Q614">
        <v>0.65112948351709399</v>
      </c>
      <c r="R614">
        <v>0.66351784920211498</v>
      </c>
      <c r="S614">
        <v>0.70471359057391303</v>
      </c>
      <c r="T614">
        <v>0.75564379284373395</v>
      </c>
      <c r="U614">
        <v>0.79953228100954798</v>
      </c>
      <c r="V614">
        <v>0.83388659980079705</v>
      </c>
      <c r="W614">
        <v>0.85196116019990997</v>
      </c>
      <c r="X614" t="s">
        <v>85</v>
      </c>
    </row>
    <row r="615" spans="1:24" x14ac:dyDescent="0.2">
      <c r="A615" t="s">
        <v>17</v>
      </c>
      <c r="B615" t="s">
        <v>118</v>
      </c>
      <c r="C615" t="s">
        <v>146</v>
      </c>
      <c r="D615" t="s">
        <v>10</v>
      </c>
      <c r="E615">
        <v>69.300866052575202</v>
      </c>
      <c r="F615">
        <v>70.226751231753227</v>
      </c>
      <c r="G615">
        <v>71.165630259815771</v>
      </c>
      <c r="H615">
        <v>72.079632463200412</v>
      </c>
      <c r="I615">
        <v>72.940892676806314</v>
      </c>
      <c r="J615">
        <v>73.745576399302266</v>
      </c>
      <c r="K615">
        <v>74.501869816690643</v>
      </c>
      <c r="L615">
        <v>75.208798237292285</v>
      </c>
      <c r="M615">
        <v>75.881899850019892</v>
      </c>
      <c r="N615">
        <v>76.504077384596542</v>
      </c>
      <c r="O615">
        <v>77.058715778842185</v>
      </c>
      <c r="P615">
        <v>77.578060350104053</v>
      </c>
      <c r="Q615">
        <v>78.109941681590669</v>
      </c>
      <c r="R615">
        <v>78.631141894994641</v>
      </c>
      <c r="S615">
        <v>79.192072069313909</v>
      </c>
      <c r="T615">
        <v>79.789084480093067</v>
      </c>
      <c r="U615">
        <v>80.446820791548646</v>
      </c>
      <c r="V615">
        <v>81.129155693023819</v>
      </c>
      <c r="W615">
        <v>81.823297298952653</v>
      </c>
      <c r="X615" t="s">
        <v>85</v>
      </c>
    </row>
    <row r="616" spans="1:24" x14ac:dyDescent="0.2">
      <c r="A616" t="s">
        <v>17</v>
      </c>
      <c r="B616" t="s">
        <v>118</v>
      </c>
      <c r="C616" t="s">
        <v>92</v>
      </c>
      <c r="D616" t="s">
        <v>65</v>
      </c>
      <c r="E616" t="s">
        <v>85</v>
      </c>
      <c r="F616" t="s">
        <v>85</v>
      </c>
      <c r="G616" t="s">
        <v>85</v>
      </c>
      <c r="H616" t="s">
        <v>85</v>
      </c>
      <c r="I616" t="s">
        <v>85</v>
      </c>
      <c r="J616" t="s">
        <v>85</v>
      </c>
      <c r="K616" t="s">
        <v>85</v>
      </c>
      <c r="L616" t="s">
        <v>85</v>
      </c>
      <c r="M616" t="s">
        <v>85</v>
      </c>
      <c r="N616" t="s">
        <v>85</v>
      </c>
      <c r="O616" t="s">
        <v>85</v>
      </c>
      <c r="P616" t="s">
        <v>85</v>
      </c>
      <c r="Q616" t="s">
        <v>85</v>
      </c>
      <c r="R616" t="s">
        <v>85</v>
      </c>
      <c r="S616" t="s">
        <v>85</v>
      </c>
      <c r="T616" t="s">
        <v>85</v>
      </c>
      <c r="U616" t="s">
        <v>85</v>
      </c>
      <c r="V616" t="s">
        <v>85</v>
      </c>
      <c r="W616" t="s">
        <v>85</v>
      </c>
      <c r="X616" t="s">
        <v>85</v>
      </c>
    </row>
    <row r="617" spans="1:24" x14ac:dyDescent="0.2">
      <c r="A617" t="s">
        <v>17</v>
      </c>
      <c r="B617" t="s">
        <v>118</v>
      </c>
      <c r="C617" t="s">
        <v>121</v>
      </c>
      <c r="D617" t="s">
        <v>150</v>
      </c>
      <c r="E617" t="s">
        <v>85</v>
      </c>
      <c r="F617" t="s">
        <v>85</v>
      </c>
      <c r="G617" t="s">
        <v>85</v>
      </c>
      <c r="H617" t="s">
        <v>85</v>
      </c>
      <c r="I617" t="s">
        <v>85</v>
      </c>
      <c r="J617" t="s">
        <v>85</v>
      </c>
      <c r="K617" t="s">
        <v>85</v>
      </c>
      <c r="L617" t="s">
        <v>85</v>
      </c>
      <c r="M617" t="s">
        <v>85</v>
      </c>
      <c r="N617" t="s">
        <v>85</v>
      </c>
      <c r="O617" t="s">
        <v>85</v>
      </c>
      <c r="P617" t="s">
        <v>85</v>
      </c>
      <c r="Q617" t="s">
        <v>85</v>
      </c>
      <c r="R617" t="s">
        <v>85</v>
      </c>
      <c r="S617" t="s">
        <v>85</v>
      </c>
      <c r="T617" t="s">
        <v>85</v>
      </c>
      <c r="U617" t="s">
        <v>85</v>
      </c>
      <c r="V617" t="s">
        <v>85</v>
      </c>
      <c r="W617" t="s">
        <v>85</v>
      </c>
      <c r="X617" t="s">
        <v>85</v>
      </c>
    </row>
    <row r="618" spans="1:24" x14ac:dyDescent="0.2">
      <c r="A618" t="s">
        <v>17</v>
      </c>
      <c r="B618" t="s">
        <v>118</v>
      </c>
      <c r="C618" t="s">
        <v>138</v>
      </c>
      <c r="D618" t="s">
        <v>158</v>
      </c>
      <c r="E618" t="s">
        <v>85</v>
      </c>
      <c r="F618" t="s">
        <v>85</v>
      </c>
      <c r="G618" t="s">
        <v>85</v>
      </c>
      <c r="H618" t="s">
        <v>85</v>
      </c>
      <c r="I618" t="s">
        <v>85</v>
      </c>
      <c r="J618" t="s">
        <v>85</v>
      </c>
      <c r="K618" t="s">
        <v>85</v>
      </c>
      <c r="L618" t="s">
        <v>85</v>
      </c>
      <c r="M618" t="s">
        <v>85</v>
      </c>
      <c r="N618" t="s">
        <v>85</v>
      </c>
      <c r="O618" t="s">
        <v>85</v>
      </c>
      <c r="P618" t="s">
        <v>85</v>
      </c>
      <c r="Q618" t="s">
        <v>85</v>
      </c>
      <c r="R618" t="s">
        <v>85</v>
      </c>
      <c r="S618" t="s">
        <v>85</v>
      </c>
      <c r="T618" t="s">
        <v>85</v>
      </c>
      <c r="U618" t="s">
        <v>85</v>
      </c>
      <c r="V618" t="s">
        <v>85</v>
      </c>
      <c r="W618" t="s">
        <v>85</v>
      </c>
      <c r="X618" t="s">
        <v>85</v>
      </c>
    </row>
    <row r="619" spans="1:24" x14ac:dyDescent="0.2">
      <c r="A619" t="s">
        <v>17</v>
      </c>
      <c r="B619" t="s">
        <v>118</v>
      </c>
      <c r="C619" t="s">
        <v>185</v>
      </c>
      <c r="D619" t="s">
        <v>64</v>
      </c>
      <c r="E619">
        <v>261.23009555476148</v>
      </c>
      <c r="F619">
        <v>263.20255292014502</v>
      </c>
      <c r="G619">
        <v>266.77569221966417</v>
      </c>
      <c r="H619">
        <v>264.30987649097779</v>
      </c>
      <c r="I619">
        <v>269.38716807044528</v>
      </c>
      <c r="J619">
        <v>260.35534634180107</v>
      </c>
      <c r="K619">
        <v>266.38584486589758</v>
      </c>
      <c r="L619">
        <v>286.18011514414138</v>
      </c>
      <c r="M619">
        <v>297.64308559644059</v>
      </c>
      <c r="N619">
        <v>296.37860814380338</v>
      </c>
      <c r="O619">
        <v>298.11542753402858</v>
      </c>
      <c r="P619">
        <v>307.44306957555261</v>
      </c>
      <c r="Q619">
        <v>294.58152523046931</v>
      </c>
      <c r="R619">
        <v>277.42180827325825</v>
      </c>
      <c r="S619">
        <v>270.86529833474032</v>
      </c>
      <c r="T619">
        <v>273.92008477400782</v>
      </c>
      <c r="U619">
        <v>290.60627676610085</v>
      </c>
      <c r="V619" t="s">
        <v>85</v>
      </c>
      <c r="W619" t="s">
        <v>85</v>
      </c>
      <c r="X619" t="s">
        <v>85</v>
      </c>
    </row>
    <row r="620" spans="1:24" x14ac:dyDescent="0.2">
      <c r="A620" t="s">
        <v>17</v>
      </c>
      <c r="B620" t="s">
        <v>118</v>
      </c>
      <c r="C620" t="s">
        <v>39</v>
      </c>
      <c r="D620" t="s">
        <v>24</v>
      </c>
      <c r="E620">
        <v>56.567669858890824</v>
      </c>
      <c r="F620">
        <v>63.251711897886679</v>
      </c>
      <c r="G620">
        <v>63.62129303838568</v>
      </c>
      <c r="H620">
        <v>66.763010608865287</v>
      </c>
      <c r="I620">
        <v>73.757403299712394</v>
      </c>
      <c r="J620">
        <v>66.997700457991215</v>
      </c>
      <c r="K620">
        <v>71.554804572409523</v>
      </c>
      <c r="L620">
        <v>78.308172382471511</v>
      </c>
      <c r="M620">
        <v>78.858069008716356</v>
      </c>
      <c r="N620">
        <v>73.302424677757415</v>
      </c>
      <c r="O620">
        <v>86.484989671150316</v>
      </c>
      <c r="P620">
        <v>87.55628879208102</v>
      </c>
      <c r="Q620">
        <v>92.12227017962725</v>
      </c>
      <c r="R620">
        <v>97.197327803487369</v>
      </c>
      <c r="S620">
        <v>121.5858044069461</v>
      </c>
      <c r="T620">
        <v>151.02039195431956</v>
      </c>
      <c r="U620">
        <v>152.65347655113374</v>
      </c>
      <c r="V620" t="s">
        <v>85</v>
      </c>
      <c r="W620" t="s">
        <v>85</v>
      </c>
      <c r="X620" t="s">
        <v>85</v>
      </c>
    </row>
    <row r="621" spans="1:24" x14ac:dyDescent="0.2">
      <c r="A621" t="s">
        <v>17</v>
      </c>
      <c r="B621" t="s">
        <v>118</v>
      </c>
      <c r="C621" t="s">
        <v>28</v>
      </c>
      <c r="D621" t="s">
        <v>127</v>
      </c>
      <c r="E621" t="s">
        <v>85</v>
      </c>
      <c r="F621" t="s">
        <v>85</v>
      </c>
      <c r="G621" t="s">
        <v>85</v>
      </c>
      <c r="H621" t="s">
        <v>85</v>
      </c>
      <c r="I621" t="s">
        <v>85</v>
      </c>
      <c r="J621" t="s">
        <v>85</v>
      </c>
      <c r="K621" t="s">
        <v>85</v>
      </c>
      <c r="L621" t="s">
        <v>85</v>
      </c>
      <c r="M621" t="s">
        <v>85</v>
      </c>
      <c r="N621" t="s">
        <v>85</v>
      </c>
      <c r="O621" t="s">
        <v>85</v>
      </c>
      <c r="P621" t="s">
        <v>85</v>
      </c>
      <c r="Q621" t="s">
        <v>85</v>
      </c>
      <c r="R621" t="s">
        <v>85</v>
      </c>
      <c r="S621" t="s">
        <v>85</v>
      </c>
      <c r="T621" t="s">
        <v>85</v>
      </c>
      <c r="U621">
        <v>74690930782.389023</v>
      </c>
      <c r="V621">
        <v>58652241646.007263</v>
      </c>
      <c r="W621">
        <v>64330038664.732689</v>
      </c>
      <c r="X621" t="s">
        <v>85</v>
      </c>
    </row>
    <row r="622" spans="1:24" x14ac:dyDescent="0.2">
      <c r="A622" t="s">
        <v>17</v>
      </c>
      <c r="B622" t="s">
        <v>118</v>
      </c>
      <c r="C622" t="s">
        <v>101</v>
      </c>
      <c r="D622" t="s">
        <v>26</v>
      </c>
      <c r="E622">
        <v>6.4427153470935963</v>
      </c>
      <c r="F622">
        <v>5.6515829632465113</v>
      </c>
      <c r="G622">
        <v>5.8662131529997765</v>
      </c>
      <c r="H622">
        <v>10.945129981907158</v>
      </c>
      <c r="I622">
        <v>13.745930556268021</v>
      </c>
      <c r="J622">
        <v>11.344034498017706</v>
      </c>
      <c r="K622">
        <v>12.025518644654738</v>
      </c>
      <c r="L622">
        <v>13.843995054766651</v>
      </c>
      <c r="M622">
        <v>13.641906068977775</v>
      </c>
      <c r="N622" t="s">
        <v>85</v>
      </c>
      <c r="O622" t="s">
        <v>85</v>
      </c>
      <c r="P622" t="s">
        <v>85</v>
      </c>
      <c r="Q622" t="s">
        <v>85</v>
      </c>
      <c r="R622" t="s">
        <v>85</v>
      </c>
      <c r="S622" t="s">
        <v>85</v>
      </c>
      <c r="T622" t="s">
        <v>85</v>
      </c>
      <c r="U622" t="s">
        <v>85</v>
      </c>
      <c r="V622">
        <v>8.2448745393154326</v>
      </c>
      <c r="W622">
        <v>8.4996636017044267</v>
      </c>
      <c r="X622" t="s">
        <v>85</v>
      </c>
    </row>
    <row r="623" spans="1:24" x14ac:dyDescent="0.2">
      <c r="A623" t="s">
        <v>17</v>
      </c>
      <c r="B623" t="s">
        <v>118</v>
      </c>
      <c r="C623" t="s">
        <v>144</v>
      </c>
      <c r="D623" t="s">
        <v>61</v>
      </c>
      <c r="E623" t="s">
        <v>85</v>
      </c>
      <c r="F623" t="s">
        <v>85</v>
      </c>
      <c r="G623" t="s">
        <v>85</v>
      </c>
      <c r="H623" t="s">
        <v>85</v>
      </c>
      <c r="I623" t="s">
        <v>85</v>
      </c>
      <c r="J623" t="s">
        <v>85</v>
      </c>
      <c r="K623" t="s">
        <v>85</v>
      </c>
      <c r="L623">
        <v>-2.6716892482404204</v>
      </c>
      <c r="M623">
        <v>-1.9740874722117556</v>
      </c>
      <c r="N623" t="s">
        <v>85</v>
      </c>
      <c r="O623" t="s">
        <v>85</v>
      </c>
      <c r="P623" t="s">
        <v>85</v>
      </c>
      <c r="Q623" t="s">
        <v>85</v>
      </c>
      <c r="R623" t="s">
        <v>85</v>
      </c>
      <c r="S623" t="s">
        <v>85</v>
      </c>
      <c r="T623" t="s">
        <v>85</v>
      </c>
      <c r="U623" t="s">
        <v>85</v>
      </c>
      <c r="V623" t="s">
        <v>85</v>
      </c>
      <c r="W623" t="s">
        <v>85</v>
      </c>
      <c r="X623" t="s">
        <v>85</v>
      </c>
    </row>
    <row r="624" spans="1:24" x14ac:dyDescent="0.2">
      <c r="A624" t="s">
        <v>17</v>
      </c>
      <c r="B624" t="s">
        <v>118</v>
      </c>
      <c r="C624" t="s">
        <v>187</v>
      </c>
      <c r="D624" t="s">
        <v>53</v>
      </c>
      <c r="E624">
        <v>1.5785413008589301E-2</v>
      </c>
      <c r="F624">
        <v>1.81980053126089E-2</v>
      </c>
      <c r="G624">
        <v>1.7996160875365701E-2</v>
      </c>
      <c r="H624">
        <v>2.37639025298155E-2</v>
      </c>
      <c r="I624">
        <v>2.7649474748725599E-2</v>
      </c>
      <c r="J624">
        <v>4.6367459962482697E-2</v>
      </c>
      <c r="K624">
        <v>9.7403006696147099E-2</v>
      </c>
      <c r="L624">
        <v>0.13416865898226699</v>
      </c>
      <c r="M624">
        <v>0.185366790436339</v>
      </c>
      <c r="N624">
        <v>0.25647147068752302</v>
      </c>
      <c r="O624">
        <v>0.42418555063389002</v>
      </c>
      <c r="P624">
        <v>0.48720454810022801</v>
      </c>
      <c r="Q624">
        <v>0.71791900335048897</v>
      </c>
      <c r="R624">
        <v>0.97400121729537303</v>
      </c>
      <c r="S624">
        <v>1.1438203727541101</v>
      </c>
      <c r="T624">
        <v>2.37555085873342</v>
      </c>
      <c r="U624">
        <v>7.0640272472926098</v>
      </c>
      <c r="V624">
        <v>12.828588014897299</v>
      </c>
      <c r="W624">
        <v>49.4717581826513</v>
      </c>
      <c r="X624" t="s">
        <v>85</v>
      </c>
    </row>
    <row r="625" spans="1:24" x14ac:dyDescent="0.2">
      <c r="A625" t="s">
        <v>17</v>
      </c>
      <c r="B625" t="s">
        <v>118</v>
      </c>
      <c r="C625" t="s">
        <v>199</v>
      </c>
      <c r="D625" t="s">
        <v>137</v>
      </c>
      <c r="E625" t="s">
        <v>85</v>
      </c>
      <c r="F625" t="s">
        <v>85</v>
      </c>
      <c r="G625" t="s">
        <v>85</v>
      </c>
      <c r="H625">
        <v>1.5170935262151601E-4</v>
      </c>
      <c r="I625" t="s">
        <v>85</v>
      </c>
      <c r="J625">
        <v>2.8927738084856102E-4</v>
      </c>
      <c r="K625">
        <v>4.2649350636188998E-4</v>
      </c>
      <c r="L625">
        <v>2.4064149140846501E-2</v>
      </c>
      <c r="M625">
        <v>2.4337392002823002E-2</v>
      </c>
      <c r="N625">
        <v>6.5238855501147594E-2</v>
      </c>
      <c r="O625">
        <v>0.18204833106115001</v>
      </c>
      <c r="P625">
        <v>0.21712844506995799</v>
      </c>
      <c r="Q625">
        <v>0.22</v>
      </c>
      <c r="R625">
        <v>0.22</v>
      </c>
      <c r="S625">
        <v>0.25</v>
      </c>
      <c r="T625">
        <v>0.98</v>
      </c>
      <c r="U625">
        <v>1.0690999999999999</v>
      </c>
      <c r="V625">
        <v>1.6</v>
      </c>
      <c r="W625">
        <v>2.1</v>
      </c>
      <c r="X625" t="s">
        <v>85</v>
      </c>
    </row>
    <row r="626" spans="1:24" x14ac:dyDescent="0.2">
      <c r="A626" t="s">
        <v>17</v>
      </c>
      <c r="B626" t="s">
        <v>118</v>
      </c>
      <c r="C626" t="s">
        <v>69</v>
      </c>
      <c r="D626" t="s">
        <v>192</v>
      </c>
      <c r="E626" t="s">
        <v>85</v>
      </c>
      <c r="F626" t="s">
        <v>85</v>
      </c>
      <c r="G626" t="s">
        <v>85</v>
      </c>
      <c r="H626" t="s">
        <v>85</v>
      </c>
      <c r="I626">
        <v>47</v>
      </c>
      <c r="J626" t="s">
        <v>85</v>
      </c>
      <c r="K626" t="s">
        <v>85</v>
      </c>
      <c r="L626" t="s">
        <v>85</v>
      </c>
      <c r="M626" t="s">
        <v>85</v>
      </c>
      <c r="N626" t="s">
        <v>85</v>
      </c>
      <c r="O626" t="s">
        <v>85</v>
      </c>
      <c r="P626" t="s">
        <v>85</v>
      </c>
      <c r="Q626" t="s">
        <v>85</v>
      </c>
      <c r="R626" t="s">
        <v>85</v>
      </c>
      <c r="S626">
        <v>48.8</v>
      </c>
      <c r="T626" t="s">
        <v>85</v>
      </c>
      <c r="U626">
        <v>52.362560000000002</v>
      </c>
      <c r="V626" t="s">
        <v>85</v>
      </c>
      <c r="W626" t="s">
        <v>85</v>
      </c>
      <c r="X626" t="s">
        <v>85</v>
      </c>
    </row>
    <row r="627" spans="1:24" x14ac:dyDescent="0.2">
      <c r="A627" t="s">
        <v>17</v>
      </c>
      <c r="B627" t="s">
        <v>118</v>
      </c>
      <c r="C627" t="s">
        <v>84</v>
      </c>
      <c r="D627" t="s">
        <v>106</v>
      </c>
      <c r="E627" t="s">
        <v>85</v>
      </c>
      <c r="F627" t="s">
        <v>85</v>
      </c>
      <c r="G627" t="s">
        <v>85</v>
      </c>
      <c r="H627" t="s">
        <v>85</v>
      </c>
      <c r="I627">
        <v>23.68065</v>
      </c>
      <c r="J627" t="s">
        <v>85</v>
      </c>
      <c r="K627" t="s">
        <v>85</v>
      </c>
      <c r="L627" t="s">
        <v>85</v>
      </c>
      <c r="M627" t="s">
        <v>85</v>
      </c>
      <c r="N627" t="s">
        <v>85</v>
      </c>
      <c r="O627" t="s">
        <v>85</v>
      </c>
      <c r="P627" t="s">
        <v>85</v>
      </c>
      <c r="Q627" t="s">
        <v>85</v>
      </c>
      <c r="R627" t="s">
        <v>85</v>
      </c>
      <c r="S627">
        <v>28.4</v>
      </c>
      <c r="T627" t="s">
        <v>85</v>
      </c>
      <c r="U627">
        <v>31.154599999999999</v>
      </c>
      <c r="V627" t="s">
        <v>85</v>
      </c>
      <c r="W627" t="s">
        <v>85</v>
      </c>
      <c r="X627" t="s">
        <v>85</v>
      </c>
    </row>
    <row r="628" spans="1:24" x14ac:dyDescent="0.2">
      <c r="A628" t="s">
        <v>17</v>
      </c>
      <c r="B628" t="s">
        <v>118</v>
      </c>
      <c r="C628" t="s">
        <v>131</v>
      </c>
      <c r="D628" t="s">
        <v>78</v>
      </c>
      <c r="E628" t="s">
        <v>85</v>
      </c>
      <c r="F628" t="s">
        <v>85</v>
      </c>
      <c r="G628" t="s">
        <v>85</v>
      </c>
      <c r="H628" t="s">
        <v>85</v>
      </c>
      <c r="I628">
        <v>100</v>
      </c>
      <c r="J628" t="s">
        <v>85</v>
      </c>
      <c r="K628" t="s">
        <v>85</v>
      </c>
      <c r="L628" t="s">
        <v>85</v>
      </c>
      <c r="M628" t="s">
        <v>85</v>
      </c>
      <c r="N628" t="s">
        <v>85</v>
      </c>
      <c r="O628" t="s">
        <v>85</v>
      </c>
      <c r="P628" t="s">
        <v>85</v>
      </c>
      <c r="Q628" t="s">
        <v>85</v>
      </c>
      <c r="R628" t="s">
        <v>85</v>
      </c>
      <c r="S628">
        <v>91.985076208583905</v>
      </c>
      <c r="T628" t="s">
        <v>85</v>
      </c>
      <c r="U628">
        <v>94.992079202612103</v>
      </c>
      <c r="V628" t="s">
        <v>85</v>
      </c>
      <c r="W628" t="s">
        <v>85</v>
      </c>
      <c r="X628" t="s">
        <v>85</v>
      </c>
    </row>
    <row r="629" spans="1:24" x14ac:dyDescent="0.2">
      <c r="A629" t="s">
        <v>17</v>
      </c>
      <c r="B629" t="s">
        <v>118</v>
      </c>
      <c r="C629" t="s">
        <v>169</v>
      </c>
      <c r="D629" t="s">
        <v>162</v>
      </c>
      <c r="E629" t="s">
        <v>85</v>
      </c>
      <c r="F629" t="s">
        <v>85</v>
      </c>
      <c r="G629" t="s">
        <v>85</v>
      </c>
      <c r="H629" t="s">
        <v>85</v>
      </c>
      <c r="I629" t="s">
        <v>85</v>
      </c>
      <c r="J629" t="s">
        <v>85</v>
      </c>
      <c r="K629" t="s">
        <v>85</v>
      </c>
      <c r="L629" t="s">
        <v>85</v>
      </c>
      <c r="M629" t="s">
        <v>85</v>
      </c>
      <c r="N629" t="s">
        <v>85</v>
      </c>
      <c r="O629" t="s">
        <v>85</v>
      </c>
      <c r="P629" t="s">
        <v>85</v>
      </c>
      <c r="Q629" t="s">
        <v>85</v>
      </c>
      <c r="R629" t="s">
        <v>85</v>
      </c>
      <c r="S629" t="s">
        <v>85</v>
      </c>
      <c r="T629" t="s">
        <v>85</v>
      </c>
      <c r="U629">
        <v>70329927369.231598</v>
      </c>
      <c r="V629" t="s">
        <v>85</v>
      </c>
      <c r="W629" t="s">
        <v>85</v>
      </c>
      <c r="X629" t="s">
        <v>85</v>
      </c>
    </row>
    <row r="630" spans="1:24" x14ac:dyDescent="0.2">
      <c r="A630" t="s">
        <v>17</v>
      </c>
      <c r="B630" t="s">
        <v>118</v>
      </c>
      <c r="C630" t="s">
        <v>1</v>
      </c>
      <c r="D630" t="s">
        <v>12</v>
      </c>
      <c r="E630" t="s">
        <v>85</v>
      </c>
      <c r="F630" t="s">
        <v>85</v>
      </c>
      <c r="G630" t="s">
        <v>85</v>
      </c>
      <c r="H630" t="s">
        <v>85</v>
      </c>
      <c r="I630" t="s">
        <v>85</v>
      </c>
      <c r="J630" t="s">
        <v>85</v>
      </c>
      <c r="K630" t="s">
        <v>85</v>
      </c>
      <c r="L630" t="s">
        <v>85</v>
      </c>
      <c r="M630" t="s">
        <v>85</v>
      </c>
      <c r="N630" t="s">
        <v>85</v>
      </c>
      <c r="O630" t="s">
        <v>85</v>
      </c>
      <c r="P630" t="s">
        <v>85</v>
      </c>
      <c r="Q630" t="s">
        <v>85</v>
      </c>
      <c r="R630" t="s">
        <v>85</v>
      </c>
      <c r="S630" t="s">
        <v>85</v>
      </c>
      <c r="T630" t="s">
        <v>85</v>
      </c>
      <c r="U630">
        <v>1338.4999275030464</v>
      </c>
      <c r="V630" t="s">
        <v>85</v>
      </c>
      <c r="W630" t="s">
        <v>85</v>
      </c>
      <c r="X630" t="s">
        <v>85</v>
      </c>
    </row>
    <row r="631" spans="1:24" x14ac:dyDescent="0.2">
      <c r="A631" t="s">
        <v>17</v>
      </c>
      <c r="B631" t="s">
        <v>118</v>
      </c>
      <c r="C631" t="s">
        <v>108</v>
      </c>
      <c r="D631" t="s">
        <v>6</v>
      </c>
      <c r="E631" t="s">
        <v>85</v>
      </c>
      <c r="F631" t="s">
        <v>85</v>
      </c>
      <c r="G631" t="s">
        <v>85</v>
      </c>
      <c r="H631" t="s">
        <v>85</v>
      </c>
      <c r="I631" t="s">
        <v>85</v>
      </c>
      <c r="J631" t="s">
        <v>85</v>
      </c>
      <c r="K631" t="s">
        <v>85</v>
      </c>
      <c r="L631" t="s">
        <v>85</v>
      </c>
      <c r="M631" t="s">
        <v>85</v>
      </c>
      <c r="N631" t="s">
        <v>85</v>
      </c>
      <c r="O631" t="s">
        <v>85</v>
      </c>
      <c r="P631" t="s">
        <v>85</v>
      </c>
      <c r="Q631" t="s">
        <v>85</v>
      </c>
      <c r="R631" t="s">
        <v>85</v>
      </c>
      <c r="S631" t="s">
        <v>85</v>
      </c>
      <c r="T631" t="s">
        <v>85</v>
      </c>
      <c r="U631" t="s">
        <v>85</v>
      </c>
      <c r="V631" t="s">
        <v>85</v>
      </c>
      <c r="W631" t="s">
        <v>85</v>
      </c>
      <c r="X631" t="s">
        <v>85</v>
      </c>
    </row>
    <row r="632" spans="1:24" x14ac:dyDescent="0.2">
      <c r="A632" t="s">
        <v>17</v>
      </c>
      <c r="B632" t="s">
        <v>118</v>
      </c>
      <c r="C632" t="s">
        <v>23</v>
      </c>
      <c r="D632" t="s">
        <v>120</v>
      </c>
      <c r="E632" t="s">
        <v>85</v>
      </c>
      <c r="F632" t="s">
        <v>85</v>
      </c>
      <c r="G632" t="s">
        <v>85</v>
      </c>
      <c r="H632" t="s">
        <v>85</v>
      </c>
      <c r="I632" t="s">
        <v>85</v>
      </c>
      <c r="J632" t="s">
        <v>85</v>
      </c>
      <c r="K632" t="s">
        <v>85</v>
      </c>
      <c r="L632" t="s">
        <v>85</v>
      </c>
      <c r="M632" t="s">
        <v>85</v>
      </c>
      <c r="N632" t="s">
        <v>85</v>
      </c>
      <c r="O632" t="s">
        <v>85</v>
      </c>
      <c r="P632" t="s">
        <v>85</v>
      </c>
      <c r="Q632" t="s">
        <v>85</v>
      </c>
      <c r="R632" t="s">
        <v>85</v>
      </c>
      <c r="S632" t="s">
        <v>85</v>
      </c>
      <c r="T632" t="s">
        <v>85</v>
      </c>
      <c r="U632" t="s">
        <v>85</v>
      </c>
      <c r="V632" t="s">
        <v>85</v>
      </c>
      <c r="W632" t="s">
        <v>85</v>
      </c>
      <c r="X632" t="s">
        <v>85</v>
      </c>
    </row>
    <row r="633" spans="1:24" x14ac:dyDescent="0.2">
      <c r="A633" t="s">
        <v>17</v>
      </c>
      <c r="B633" t="s">
        <v>118</v>
      </c>
      <c r="C633" t="s">
        <v>73</v>
      </c>
      <c r="D633" t="s">
        <v>207</v>
      </c>
      <c r="E633" t="s">
        <v>85</v>
      </c>
      <c r="F633" t="s">
        <v>85</v>
      </c>
      <c r="G633" t="s">
        <v>85</v>
      </c>
      <c r="H633" t="s">
        <v>85</v>
      </c>
      <c r="I633" t="s">
        <v>85</v>
      </c>
      <c r="J633" t="s">
        <v>85</v>
      </c>
      <c r="K633" t="s">
        <v>85</v>
      </c>
      <c r="L633" t="s">
        <v>85</v>
      </c>
      <c r="M633" t="s">
        <v>85</v>
      </c>
      <c r="N633" t="s">
        <v>85</v>
      </c>
      <c r="O633" t="s">
        <v>85</v>
      </c>
      <c r="P633" t="s">
        <v>85</v>
      </c>
      <c r="Q633" t="s">
        <v>85</v>
      </c>
      <c r="R633" t="s">
        <v>85</v>
      </c>
      <c r="S633" t="s">
        <v>85</v>
      </c>
      <c r="T633" t="s">
        <v>85</v>
      </c>
      <c r="U633" t="s">
        <v>85</v>
      </c>
      <c r="V633" t="s">
        <v>85</v>
      </c>
      <c r="W633" t="s">
        <v>85</v>
      </c>
      <c r="X633" t="s">
        <v>85</v>
      </c>
    </row>
    <row r="634" spans="1:24" x14ac:dyDescent="0.2">
      <c r="A634" t="s">
        <v>17</v>
      </c>
      <c r="B634" t="s">
        <v>118</v>
      </c>
      <c r="C634" t="s">
        <v>60</v>
      </c>
      <c r="D634" t="s">
        <v>184</v>
      </c>
      <c r="E634" t="s">
        <v>85</v>
      </c>
      <c r="F634" t="s">
        <v>85</v>
      </c>
      <c r="G634" t="s">
        <v>85</v>
      </c>
      <c r="H634" t="s">
        <v>85</v>
      </c>
      <c r="I634" t="s">
        <v>85</v>
      </c>
      <c r="J634" t="s">
        <v>85</v>
      </c>
      <c r="K634" t="s">
        <v>85</v>
      </c>
      <c r="L634" t="s">
        <v>85</v>
      </c>
      <c r="M634" t="s">
        <v>85</v>
      </c>
      <c r="N634" t="s">
        <v>85</v>
      </c>
      <c r="O634" t="s">
        <v>85</v>
      </c>
      <c r="P634" t="s">
        <v>85</v>
      </c>
      <c r="Q634" t="s">
        <v>85</v>
      </c>
      <c r="R634" t="s">
        <v>85</v>
      </c>
      <c r="S634" t="s">
        <v>85</v>
      </c>
      <c r="T634" t="s">
        <v>85</v>
      </c>
      <c r="U634" t="s">
        <v>85</v>
      </c>
      <c r="V634" t="s">
        <v>85</v>
      </c>
      <c r="W634" t="s">
        <v>85</v>
      </c>
      <c r="X634" t="s">
        <v>85</v>
      </c>
    </row>
    <row r="635" spans="1:24" x14ac:dyDescent="0.2">
      <c r="A635" t="s">
        <v>17</v>
      </c>
      <c r="B635" t="s">
        <v>118</v>
      </c>
      <c r="C635" t="s">
        <v>47</v>
      </c>
      <c r="D635" t="s">
        <v>204</v>
      </c>
      <c r="E635" t="s">
        <v>85</v>
      </c>
      <c r="F635" t="s">
        <v>85</v>
      </c>
      <c r="G635" t="s">
        <v>85</v>
      </c>
      <c r="H635" t="s">
        <v>85</v>
      </c>
      <c r="I635">
        <v>89.941764831542997</v>
      </c>
      <c r="J635" t="s">
        <v>85</v>
      </c>
      <c r="K635" t="s">
        <v>85</v>
      </c>
      <c r="L635" t="s">
        <v>85</v>
      </c>
      <c r="M635" t="s">
        <v>85</v>
      </c>
      <c r="N635" t="s">
        <v>85</v>
      </c>
      <c r="O635" t="s">
        <v>85</v>
      </c>
      <c r="P635" t="s">
        <v>85</v>
      </c>
      <c r="Q635" t="s">
        <v>85</v>
      </c>
      <c r="R635" t="s">
        <v>85</v>
      </c>
      <c r="S635" t="s">
        <v>85</v>
      </c>
      <c r="T635" t="s">
        <v>85</v>
      </c>
      <c r="U635" t="s">
        <v>85</v>
      </c>
      <c r="V635">
        <v>92.785240173339801</v>
      </c>
      <c r="W635" t="s">
        <v>85</v>
      </c>
      <c r="X635" t="s">
        <v>85</v>
      </c>
    </row>
    <row r="636" spans="1:24" x14ac:dyDescent="0.2">
      <c r="A636" t="s">
        <v>17</v>
      </c>
      <c r="B636" t="s">
        <v>118</v>
      </c>
      <c r="C636" t="s">
        <v>174</v>
      </c>
      <c r="D636" t="s">
        <v>200</v>
      </c>
      <c r="E636" t="s">
        <v>85</v>
      </c>
      <c r="F636" t="s">
        <v>85</v>
      </c>
      <c r="G636" t="s">
        <v>85</v>
      </c>
      <c r="H636" t="s">
        <v>85</v>
      </c>
      <c r="I636">
        <v>86.415184020996094</v>
      </c>
      <c r="J636" t="s">
        <v>85</v>
      </c>
      <c r="K636" t="s">
        <v>85</v>
      </c>
      <c r="L636" t="s">
        <v>85</v>
      </c>
      <c r="M636" t="s">
        <v>85</v>
      </c>
      <c r="N636" t="s">
        <v>85</v>
      </c>
      <c r="O636" t="s">
        <v>85</v>
      </c>
      <c r="P636" t="s">
        <v>85</v>
      </c>
      <c r="Q636" t="s">
        <v>85</v>
      </c>
      <c r="R636" t="s">
        <v>85</v>
      </c>
      <c r="S636" t="s">
        <v>85</v>
      </c>
      <c r="T636" t="s">
        <v>85</v>
      </c>
      <c r="U636" t="s">
        <v>85</v>
      </c>
      <c r="V636">
        <v>90.700958251953097</v>
      </c>
      <c r="W636" t="s">
        <v>85</v>
      </c>
      <c r="X636" t="s">
        <v>85</v>
      </c>
    </row>
    <row r="637" spans="1:24" x14ac:dyDescent="0.2">
      <c r="A637" t="s">
        <v>17</v>
      </c>
      <c r="B637" t="s">
        <v>118</v>
      </c>
      <c r="C637" t="s">
        <v>90</v>
      </c>
      <c r="D637" t="s">
        <v>62</v>
      </c>
      <c r="E637" t="s">
        <v>85</v>
      </c>
      <c r="F637" t="s">
        <v>85</v>
      </c>
      <c r="G637" t="s">
        <v>85</v>
      </c>
      <c r="H637" t="s">
        <v>85</v>
      </c>
      <c r="I637">
        <v>93.924263000488295</v>
      </c>
      <c r="J637" t="s">
        <v>85</v>
      </c>
      <c r="K637" t="s">
        <v>85</v>
      </c>
      <c r="L637" t="s">
        <v>85</v>
      </c>
      <c r="M637" t="s">
        <v>85</v>
      </c>
      <c r="N637" t="s">
        <v>85</v>
      </c>
      <c r="O637" t="s">
        <v>85</v>
      </c>
      <c r="P637" t="s">
        <v>85</v>
      </c>
      <c r="Q637" t="s">
        <v>85</v>
      </c>
      <c r="R637" t="s">
        <v>85</v>
      </c>
      <c r="S637" t="s">
        <v>85</v>
      </c>
      <c r="T637" t="s">
        <v>85</v>
      </c>
      <c r="U637" t="s">
        <v>85</v>
      </c>
      <c r="V637">
        <v>95.047050476074205</v>
      </c>
      <c r="W637" t="s">
        <v>85</v>
      </c>
      <c r="X637" t="s">
        <v>85</v>
      </c>
    </row>
    <row r="638" spans="1:24" x14ac:dyDescent="0.2">
      <c r="A638" t="s">
        <v>17</v>
      </c>
      <c r="B638" t="s">
        <v>118</v>
      </c>
      <c r="C638" t="s">
        <v>210</v>
      </c>
      <c r="D638" t="s">
        <v>88</v>
      </c>
      <c r="E638" t="s">
        <v>85</v>
      </c>
      <c r="F638" t="s">
        <v>85</v>
      </c>
      <c r="G638" t="s">
        <v>85</v>
      </c>
      <c r="H638" t="s">
        <v>85</v>
      </c>
      <c r="I638" t="s">
        <v>85</v>
      </c>
      <c r="J638" t="s">
        <v>85</v>
      </c>
      <c r="K638" t="s">
        <v>85</v>
      </c>
      <c r="L638" t="s">
        <v>85</v>
      </c>
      <c r="M638" t="s">
        <v>85</v>
      </c>
      <c r="N638">
        <v>243</v>
      </c>
      <c r="O638">
        <v>3961</v>
      </c>
      <c r="P638">
        <v>6466</v>
      </c>
      <c r="Q638">
        <v>9995</v>
      </c>
      <c r="R638">
        <v>23240</v>
      </c>
      <c r="S638">
        <v>22950</v>
      </c>
      <c r="T638">
        <v>21898</v>
      </c>
      <c r="U638">
        <v>63859</v>
      </c>
      <c r="V638">
        <v>95329</v>
      </c>
      <c r="W638">
        <v>143600</v>
      </c>
      <c r="X638" t="s">
        <v>85</v>
      </c>
    </row>
    <row r="639" spans="1:24" x14ac:dyDescent="0.2">
      <c r="A639" t="s">
        <v>17</v>
      </c>
      <c r="B639" t="s">
        <v>118</v>
      </c>
      <c r="C639" t="s">
        <v>159</v>
      </c>
      <c r="D639" t="s">
        <v>32</v>
      </c>
      <c r="E639" t="s">
        <v>85</v>
      </c>
      <c r="F639" t="s">
        <v>85</v>
      </c>
      <c r="G639" t="s">
        <v>85</v>
      </c>
      <c r="H639" t="s">
        <v>85</v>
      </c>
      <c r="I639" t="s">
        <v>85</v>
      </c>
      <c r="J639" t="s">
        <v>85</v>
      </c>
      <c r="K639" t="s">
        <v>85</v>
      </c>
      <c r="L639" t="s">
        <v>85</v>
      </c>
      <c r="M639" t="s">
        <v>85</v>
      </c>
      <c r="N639">
        <v>4.8424683276665199E-4</v>
      </c>
      <c r="O639">
        <v>7.8435534841832903E-3</v>
      </c>
      <c r="P639">
        <v>1.27210946814787E-2</v>
      </c>
      <c r="Q639">
        <v>1.9531395795421E-2</v>
      </c>
      <c r="R639">
        <v>4.5090762621775603E-2</v>
      </c>
      <c r="S639">
        <v>4.4193059856408999E-2</v>
      </c>
      <c r="T639">
        <v>4.1829380786675398E-2</v>
      </c>
      <c r="U639" t="s">
        <v>85</v>
      </c>
      <c r="V639">
        <v>0.178991283692088</v>
      </c>
      <c r="W639" t="s">
        <v>85</v>
      </c>
      <c r="X639" t="s">
        <v>85</v>
      </c>
    </row>
    <row r="640" spans="1:24" x14ac:dyDescent="0.2">
      <c r="A640" t="s">
        <v>17</v>
      </c>
      <c r="B640" t="s">
        <v>118</v>
      </c>
      <c r="C640" t="s">
        <v>165</v>
      </c>
      <c r="D640" t="s">
        <v>134</v>
      </c>
      <c r="E640">
        <v>0.388397260487233</v>
      </c>
      <c r="F640">
        <v>0.45755597059903502</v>
      </c>
      <c r="G640">
        <v>0.484603054478496</v>
      </c>
      <c r="H640">
        <v>0.51972817050083597</v>
      </c>
      <c r="I640">
        <v>0.56003962602934798</v>
      </c>
      <c r="J640">
        <v>0.60382209318352098</v>
      </c>
      <c r="K640">
        <v>0.69490027600360504</v>
      </c>
      <c r="L640">
        <v>0.73214371007031598</v>
      </c>
      <c r="M640">
        <v>0.85186879266514404</v>
      </c>
      <c r="N640">
        <v>1.00422430632139</v>
      </c>
      <c r="O640">
        <v>1.1312716992273499</v>
      </c>
      <c r="P640">
        <v>0.91304250397888298</v>
      </c>
      <c r="Q640">
        <v>0.98574436738580895</v>
      </c>
      <c r="R640">
        <v>0.86197279071270005</v>
      </c>
      <c r="S640">
        <v>0.94993704270172197</v>
      </c>
      <c r="T640">
        <v>1.00068264525581</v>
      </c>
      <c r="U640">
        <v>0.99290079483013105</v>
      </c>
      <c r="V640">
        <v>1.0041679702017801</v>
      </c>
      <c r="W640">
        <v>0.98064448681227201</v>
      </c>
      <c r="X640" t="s">
        <v>85</v>
      </c>
    </row>
    <row r="641" spans="1:24" x14ac:dyDescent="0.2">
      <c r="A641" t="s">
        <v>17</v>
      </c>
      <c r="B641" t="s">
        <v>118</v>
      </c>
      <c r="C641" t="s">
        <v>211</v>
      </c>
      <c r="D641" t="s">
        <v>67</v>
      </c>
      <c r="E641">
        <v>178631</v>
      </c>
      <c r="F641">
        <v>213516</v>
      </c>
      <c r="G641">
        <v>229320</v>
      </c>
      <c r="H641">
        <v>249083</v>
      </c>
      <c r="I641">
        <v>271356</v>
      </c>
      <c r="J641">
        <v>295234</v>
      </c>
      <c r="K641">
        <v>342317</v>
      </c>
      <c r="L641">
        <v>362976</v>
      </c>
      <c r="M641">
        <v>424871</v>
      </c>
      <c r="N641">
        <v>503930</v>
      </c>
      <c r="O641">
        <v>571293</v>
      </c>
      <c r="P641">
        <v>464090</v>
      </c>
      <c r="Q641">
        <v>504445</v>
      </c>
      <c r="R641">
        <v>444265</v>
      </c>
      <c r="S641">
        <v>493314</v>
      </c>
      <c r="T641">
        <v>523865</v>
      </c>
      <c r="U641">
        <v>524225</v>
      </c>
      <c r="V641">
        <v>534810</v>
      </c>
      <c r="W641">
        <v>526792</v>
      </c>
      <c r="X641" t="s">
        <v>85</v>
      </c>
    </row>
    <row r="642" spans="1:24" x14ac:dyDescent="0.2">
      <c r="A642" t="s">
        <v>17</v>
      </c>
      <c r="B642" t="s">
        <v>118</v>
      </c>
      <c r="C642" t="s">
        <v>99</v>
      </c>
      <c r="D642" t="s">
        <v>182</v>
      </c>
      <c r="E642" t="s">
        <v>85</v>
      </c>
      <c r="F642" t="s">
        <v>85</v>
      </c>
      <c r="G642" t="s">
        <v>85</v>
      </c>
      <c r="H642" t="s">
        <v>85</v>
      </c>
      <c r="I642" t="s">
        <v>85</v>
      </c>
      <c r="J642" t="s">
        <v>85</v>
      </c>
      <c r="K642" t="s">
        <v>85</v>
      </c>
      <c r="L642" t="s">
        <v>85</v>
      </c>
      <c r="M642" t="s">
        <v>85</v>
      </c>
      <c r="N642" t="s">
        <v>85</v>
      </c>
      <c r="O642" t="s">
        <v>85</v>
      </c>
      <c r="P642" t="s">
        <v>85</v>
      </c>
      <c r="Q642" t="s">
        <v>85</v>
      </c>
      <c r="R642" t="s">
        <v>85</v>
      </c>
      <c r="S642" t="s">
        <v>85</v>
      </c>
      <c r="T642" t="s">
        <v>85</v>
      </c>
      <c r="U642" t="s">
        <v>85</v>
      </c>
      <c r="V642" t="s">
        <v>85</v>
      </c>
      <c r="W642" t="s">
        <v>85</v>
      </c>
      <c r="X642" t="s">
        <v>85</v>
      </c>
    </row>
    <row r="643" spans="1:24" x14ac:dyDescent="0.2">
      <c r="A643" t="s">
        <v>17</v>
      </c>
      <c r="B643" t="s">
        <v>118</v>
      </c>
      <c r="C643" t="s">
        <v>166</v>
      </c>
      <c r="D643" t="s">
        <v>72</v>
      </c>
      <c r="E643" t="s">
        <v>85</v>
      </c>
      <c r="F643" t="s">
        <v>85</v>
      </c>
      <c r="G643" t="s">
        <v>85</v>
      </c>
      <c r="H643" t="s">
        <v>85</v>
      </c>
      <c r="I643" t="s">
        <v>85</v>
      </c>
      <c r="J643" t="s">
        <v>85</v>
      </c>
      <c r="K643" t="s">
        <v>85</v>
      </c>
      <c r="L643" t="s">
        <v>85</v>
      </c>
      <c r="M643" t="s">
        <v>85</v>
      </c>
      <c r="N643" t="s">
        <v>85</v>
      </c>
      <c r="O643" t="s">
        <v>85</v>
      </c>
      <c r="P643" t="s">
        <v>85</v>
      </c>
      <c r="Q643" t="s">
        <v>85</v>
      </c>
      <c r="R643" t="s">
        <v>85</v>
      </c>
      <c r="S643" t="s">
        <v>85</v>
      </c>
      <c r="T643" t="s">
        <v>85</v>
      </c>
      <c r="U643" t="s">
        <v>85</v>
      </c>
      <c r="V643" t="s">
        <v>85</v>
      </c>
      <c r="W643" t="s">
        <v>85</v>
      </c>
      <c r="X643" t="s">
        <v>85</v>
      </c>
    </row>
    <row r="644" spans="1:24" x14ac:dyDescent="0.2">
      <c r="A644" t="s">
        <v>17</v>
      </c>
      <c r="B644" t="s">
        <v>118</v>
      </c>
      <c r="C644" t="s">
        <v>201</v>
      </c>
      <c r="D644" t="s">
        <v>33</v>
      </c>
      <c r="E644" t="s">
        <v>85</v>
      </c>
      <c r="F644" t="s">
        <v>85</v>
      </c>
      <c r="G644" t="s">
        <v>85</v>
      </c>
      <c r="H644" t="s">
        <v>85</v>
      </c>
      <c r="I644" t="s">
        <v>85</v>
      </c>
      <c r="J644" t="s">
        <v>85</v>
      </c>
      <c r="K644" t="s">
        <v>85</v>
      </c>
      <c r="L644" t="s">
        <v>85</v>
      </c>
      <c r="M644" t="s">
        <v>85</v>
      </c>
      <c r="N644" t="s">
        <v>85</v>
      </c>
      <c r="O644" t="s">
        <v>85</v>
      </c>
      <c r="P644" t="s">
        <v>85</v>
      </c>
      <c r="Q644" t="s">
        <v>85</v>
      </c>
      <c r="R644" t="s">
        <v>85</v>
      </c>
      <c r="S644" t="s">
        <v>85</v>
      </c>
      <c r="T644" t="s">
        <v>85</v>
      </c>
      <c r="U644" t="s">
        <v>85</v>
      </c>
      <c r="V644" t="s">
        <v>85</v>
      </c>
      <c r="W644" t="s">
        <v>85</v>
      </c>
      <c r="X644" t="s">
        <v>85</v>
      </c>
    </row>
    <row r="645" spans="1:24" x14ac:dyDescent="0.2">
      <c r="A645" t="s">
        <v>17</v>
      </c>
      <c r="B645" t="s">
        <v>118</v>
      </c>
      <c r="C645" t="s">
        <v>98</v>
      </c>
      <c r="D645" t="s">
        <v>82</v>
      </c>
      <c r="E645" t="s">
        <v>85</v>
      </c>
      <c r="F645" t="s">
        <v>85</v>
      </c>
      <c r="G645" t="s">
        <v>85</v>
      </c>
      <c r="H645" t="s">
        <v>85</v>
      </c>
      <c r="I645" t="s">
        <v>85</v>
      </c>
      <c r="J645" t="s">
        <v>85</v>
      </c>
      <c r="K645" t="s">
        <v>85</v>
      </c>
      <c r="L645" t="s">
        <v>85</v>
      </c>
      <c r="M645" t="s">
        <v>85</v>
      </c>
      <c r="N645" t="s">
        <v>85</v>
      </c>
      <c r="O645" t="s">
        <v>85</v>
      </c>
      <c r="P645" t="s">
        <v>85</v>
      </c>
      <c r="Q645" t="s">
        <v>85</v>
      </c>
      <c r="R645" t="s">
        <v>85</v>
      </c>
      <c r="S645" t="s">
        <v>85</v>
      </c>
      <c r="T645" t="s">
        <v>85</v>
      </c>
      <c r="U645" t="s">
        <v>85</v>
      </c>
      <c r="V645" t="s">
        <v>85</v>
      </c>
      <c r="W645" t="s">
        <v>85</v>
      </c>
      <c r="X645" t="s">
        <v>85</v>
      </c>
    </row>
    <row r="646" spans="1:24" x14ac:dyDescent="0.2">
      <c r="A646" t="s">
        <v>17</v>
      </c>
      <c r="B646" t="s">
        <v>118</v>
      </c>
      <c r="C646" t="s">
        <v>196</v>
      </c>
      <c r="D646" t="s">
        <v>125</v>
      </c>
      <c r="E646" t="s">
        <v>85</v>
      </c>
      <c r="F646" t="s">
        <v>85</v>
      </c>
      <c r="G646" t="s">
        <v>85</v>
      </c>
      <c r="H646" t="s">
        <v>85</v>
      </c>
      <c r="I646" t="s">
        <v>85</v>
      </c>
      <c r="J646" t="s">
        <v>85</v>
      </c>
      <c r="K646" t="s">
        <v>85</v>
      </c>
      <c r="L646" t="s">
        <v>85</v>
      </c>
      <c r="M646" t="s">
        <v>85</v>
      </c>
      <c r="N646" t="s">
        <v>85</v>
      </c>
      <c r="O646" t="s">
        <v>85</v>
      </c>
      <c r="P646" t="s">
        <v>85</v>
      </c>
      <c r="Q646" t="s">
        <v>85</v>
      </c>
      <c r="R646" t="s">
        <v>85</v>
      </c>
      <c r="S646" t="s">
        <v>85</v>
      </c>
      <c r="T646" t="s">
        <v>85</v>
      </c>
      <c r="U646" t="s">
        <v>85</v>
      </c>
      <c r="V646" t="s">
        <v>85</v>
      </c>
      <c r="W646" t="s">
        <v>85</v>
      </c>
      <c r="X646" t="s">
        <v>85</v>
      </c>
    </row>
    <row r="647" spans="1:24" x14ac:dyDescent="0.2">
      <c r="A647" t="s">
        <v>17</v>
      </c>
      <c r="B647" t="s">
        <v>118</v>
      </c>
      <c r="C647" t="s">
        <v>186</v>
      </c>
      <c r="D647" t="s">
        <v>97</v>
      </c>
      <c r="E647" t="s">
        <v>85</v>
      </c>
      <c r="F647" t="s">
        <v>85</v>
      </c>
      <c r="G647" t="s">
        <v>85</v>
      </c>
      <c r="H647" t="s">
        <v>85</v>
      </c>
      <c r="I647" t="s">
        <v>85</v>
      </c>
      <c r="J647" t="s">
        <v>85</v>
      </c>
      <c r="K647" t="s">
        <v>85</v>
      </c>
      <c r="L647" t="s">
        <v>85</v>
      </c>
      <c r="M647" t="s">
        <v>85</v>
      </c>
      <c r="N647" t="s">
        <v>85</v>
      </c>
      <c r="O647" t="s">
        <v>85</v>
      </c>
      <c r="P647" t="s">
        <v>85</v>
      </c>
      <c r="Q647" t="s">
        <v>85</v>
      </c>
      <c r="R647" t="s">
        <v>85</v>
      </c>
      <c r="S647" t="s">
        <v>85</v>
      </c>
      <c r="T647" t="s">
        <v>85</v>
      </c>
      <c r="U647" t="s">
        <v>85</v>
      </c>
      <c r="V647" t="s">
        <v>85</v>
      </c>
      <c r="W647" t="s">
        <v>85</v>
      </c>
      <c r="X647" t="s">
        <v>85</v>
      </c>
    </row>
    <row r="648" spans="1:24" x14ac:dyDescent="0.2">
      <c r="A648" t="s">
        <v>17</v>
      </c>
      <c r="B648" t="s">
        <v>118</v>
      </c>
      <c r="C648" t="s">
        <v>81</v>
      </c>
      <c r="D648" t="s">
        <v>27</v>
      </c>
      <c r="E648" t="s">
        <v>85</v>
      </c>
      <c r="F648" t="s">
        <v>85</v>
      </c>
      <c r="G648" t="s">
        <v>85</v>
      </c>
      <c r="H648" t="s">
        <v>85</v>
      </c>
      <c r="I648" t="s">
        <v>85</v>
      </c>
      <c r="J648" t="s">
        <v>85</v>
      </c>
      <c r="K648" t="s">
        <v>85</v>
      </c>
      <c r="L648" t="s">
        <v>85</v>
      </c>
      <c r="M648" t="s">
        <v>85</v>
      </c>
      <c r="N648" t="s">
        <v>85</v>
      </c>
      <c r="O648" t="s">
        <v>85</v>
      </c>
      <c r="P648" t="s">
        <v>85</v>
      </c>
      <c r="Q648" t="s">
        <v>85</v>
      </c>
      <c r="R648" t="s">
        <v>85</v>
      </c>
      <c r="S648" t="s">
        <v>85</v>
      </c>
      <c r="T648" t="s">
        <v>85</v>
      </c>
      <c r="U648" t="s">
        <v>85</v>
      </c>
      <c r="V648" t="s">
        <v>85</v>
      </c>
      <c r="W648" t="s">
        <v>85</v>
      </c>
      <c r="X648" t="s">
        <v>85</v>
      </c>
    </row>
    <row r="649" spans="1:24" x14ac:dyDescent="0.2">
      <c r="A649" t="s">
        <v>17</v>
      </c>
      <c r="B649" t="s">
        <v>118</v>
      </c>
      <c r="C649" t="s">
        <v>191</v>
      </c>
      <c r="D649" t="s">
        <v>52</v>
      </c>
      <c r="E649">
        <v>7260</v>
      </c>
      <c r="F649">
        <v>8492</v>
      </c>
      <c r="G649">
        <v>8516</v>
      </c>
      <c r="H649">
        <v>11389</v>
      </c>
      <c r="I649">
        <v>13397</v>
      </c>
      <c r="J649">
        <v>22671</v>
      </c>
      <c r="K649">
        <v>47982</v>
      </c>
      <c r="L649">
        <v>66517</v>
      </c>
      <c r="M649">
        <v>92452</v>
      </c>
      <c r="N649">
        <v>128700</v>
      </c>
      <c r="O649">
        <v>214214</v>
      </c>
      <c r="P649">
        <v>247641</v>
      </c>
      <c r="Q649">
        <v>367388</v>
      </c>
      <c r="R649">
        <v>502005</v>
      </c>
      <c r="S649">
        <v>594000</v>
      </c>
      <c r="T649">
        <v>1243619</v>
      </c>
      <c r="U649">
        <v>3729617</v>
      </c>
      <c r="V649">
        <v>6832380</v>
      </c>
      <c r="W649">
        <v>26575713</v>
      </c>
      <c r="X649" t="s">
        <v>85</v>
      </c>
    </row>
    <row r="650" spans="1:24" x14ac:dyDescent="0.2">
      <c r="A650" t="s">
        <v>17</v>
      </c>
      <c r="B650" t="s">
        <v>118</v>
      </c>
      <c r="C650" t="s">
        <v>123</v>
      </c>
      <c r="D650" t="s">
        <v>38</v>
      </c>
      <c r="E650" t="s">
        <v>85</v>
      </c>
      <c r="F650" t="s">
        <v>85</v>
      </c>
      <c r="G650" t="s">
        <v>85</v>
      </c>
      <c r="H650" t="s">
        <v>85</v>
      </c>
      <c r="I650" t="s">
        <v>85</v>
      </c>
      <c r="J650" t="s">
        <v>85</v>
      </c>
      <c r="K650" t="s">
        <v>85</v>
      </c>
      <c r="L650" t="s">
        <v>85</v>
      </c>
      <c r="M650" t="s">
        <v>85</v>
      </c>
      <c r="N650" t="s">
        <v>85</v>
      </c>
      <c r="O650" t="s">
        <v>85</v>
      </c>
      <c r="P650" t="s">
        <v>85</v>
      </c>
      <c r="Q650" t="s">
        <v>85</v>
      </c>
      <c r="R650" t="s">
        <v>85</v>
      </c>
      <c r="S650" t="s">
        <v>85</v>
      </c>
      <c r="T650" t="s">
        <v>85</v>
      </c>
      <c r="U650" t="s">
        <v>85</v>
      </c>
      <c r="V650" t="s">
        <v>85</v>
      </c>
      <c r="W650" t="s">
        <v>85</v>
      </c>
      <c r="X650" t="s">
        <v>85</v>
      </c>
    </row>
    <row r="651" spans="1:24" x14ac:dyDescent="0.2">
      <c r="A651" t="s">
        <v>17</v>
      </c>
      <c r="B651" t="s">
        <v>118</v>
      </c>
      <c r="C651" t="s">
        <v>154</v>
      </c>
      <c r="D651" t="s">
        <v>176</v>
      </c>
      <c r="E651" t="s">
        <v>85</v>
      </c>
      <c r="F651" t="s">
        <v>85</v>
      </c>
      <c r="G651" t="s">
        <v>85</v>
      </c>
      <c r="H651" t="s">
        <v>85</v>
      </c>
      <c r="I651" t="s">
        <v>85</v>
      </c>
      <c r="J651" t="s">
        <v>85</v>
      </c>
      <c r="K651" t="s">
        <v>85</v>
      </c>
      <c r="L651" t="s">
        <v>85</v>
      </c>
      <c r="M651" t="s">
        <v>85</v>
      </c>
      <c r="N651" t="s">
        <v>85</v>
      </c>
      <c r="O651" t="s">
        <v>85</v>
      </c>
      <c r="P651" t="s">
        <v>85</v>
      </c>
      <c r="Q651" t="s">
        <v>85</v>
      </c>
      <c r="R651" t="s">
        <v>85</v>
      </c>
      <c r="S651" t="s">
        <v>85</v>
      </c>
      <c r="T651" t="s">
        <v>85</v>
      </c>
      <c r="U651" t="s">
        <v>85</v>
      </c>
      <c r="V651" t="s">
        <v>85</v>
      </c>
      <c r="W651" t="s">
        <v>85</v>
      </c>
      <c r="X651" t="s">
        <v>85</v>
      </c>
    </row>
    <row r="652" spans="1:24" x14ac:dyDescent="0.2">
      <c r="A652" t="s">
        <v>17</v>
      </c>
      <c r="B652" t="s">
        <v>118</v>
      </c>
      <c r="C652" t="s">
        <v>83</v>
      </c>
      <c r="D652" t="s">
        <v>0</v>
      </c>
      <c r="E652" t="s">
        <v>85</v>
      </c>
      <c r="F652" t="s">
        <v>85</v>
      </c>
      <c r="G652" t="s">
        <v>85</v>
      </c>
      <c r="H652" t="s">
        <v>85</v>
      </c>
      <c r="I652" t="s">
        <v>85</v>
      </c>
      <c r="J652" t="s">
        <v>85</v>
      </c>
      <c r="K652" t="s">
        <v>85</v>
      </c>
      <c r="L652" t="s">
        <v>85</v>
      </c>
      <c r="M652" t="s">
        <v>85</v>
      </c>
      <c r="N652" t="s">
        <v>85</v>
      </c>
      <c r="O652" t="s">
        <v>85</v>
      </c>
      <c r="P652" t="s">
        <v>85</v>
      </c>
      <c r="Q652" t="s">
        <v>85</v>
      </c>
      <c r="R652" t="s">
        <v>85</v>
      </c>
      <c r="S652" t="s">
        <v>85</v>
      </c>
      <c r="T652" t="s">
        <v>85</v>
      </c>
      <c r="U652" t="s">
        <v>85</v>
      </c>
      <c r="V652" t="s">
        <v>85</v>
      </c>
      <c r="W652" t="s">
        <v>85</v>
      </c>
      <c r="X652" t="s">
        <v>85</v>
      </c>
    </row>
    <row r="653" spans="1:24" x14ac:dyDescent="0.2">
      <c r="A653" t="s">
        <v>17</v>
      </c>
      <c r="B653" t="s">
        <v>118</v>
      </c>
      <c r="C653" t="s">
        <v>171</v>
      </c>
      <c r="D653" t="s">
        <v>93</v>
      </c>
      <c r="E653">
        <v>74.227000000000004</v>
      </c>
      <c r="F653">
        <v>73.957999999999998</v>
      </c>
      <c r="G653">
        <v>73.67</v>
      </c>
      <c r="H653">
        <v>73.361000000000004</v>
      </c>
      <c r="I653">
        <v>73.031999999999996</v>
      </c>
      <c r="J653">
        <v>72.682000000000002</v>
      </c>
      <c r="K653">
        <v>72.311000000000007</v>
      </c>
      <c r="L653">
        <v>71.918999999999997</v>
      </c>
      <c r="M653">
        <v>71.504999999999995</v>
      </c>
      <c r="N653">
        <v>71.069999999999993</v>
      </c>
      <c r="O653">
        <v>70.614000000000004</v>
      </c>
      <c r="P653">
        <v>70.135000000000005</v>
      </c>
      <c r="Q653">
        <v>69.637</v>
      </c>
      <c r="R653">
        <v>69.119</v>
      </c>
      <c r="S653">
        <v>68.594999999999999</v>
      </c>
      <c r="T653">
        <v>68.064999999999998</v>
      </c>
      <c r="U653">
        <v>67.531000000000006</v>
      </c>
      <c r="V653">
        <v>66.992999999999995</v>
      </c>
      <c r="W653">
        <v>66.448999999999998</v>
      </c>
      <c r="X653" t="s">
        <v>85</v>
      </c>
    </row>
    <row r="654" spans="1:24" x14ac:dyDescent="0.2">
      <c r="A654" t="s">
        <v>17</v>
      </c>
      <c r="B654" t="s">
        <v>118</v>
      </c>
      <c r="C654" t="s">
        <v>128</v>
      </c>
      <c r="D654" t="s">
        <v>29</v>
      </c>
      <c r="E654">
        <v>33618067</v>
      </c>
      <c r="F654">
        <v>33943757</v>
      </c>
      <c r="G654">
        <v>34263612</v>
      </c>
      <c r="H654">
        <v>34558110</v>
      </c>
      <c r="I654">
        <v>34814202</v>
      </c>
      <c r="J654">
        <v>35029587</v>
      </c>
      <c r="K654">
        <v>35208191</v>
      </c>
      <c r="L654">
        <v>35349597</v>
      </c>
      <c r="M654">
        <v>35454146</v>
      </c>
      <c r="N654">
        <v>35524129</v>
      </c>
      <c r="O654">
        <v>35558074</v>
      </c>
      <c r="P654">
        <v>35557613</v>
      </c>
      <c r="Q654">
        <v>35535765</v>
      </c>
      <c r="R654">
        <v>35506240</v>
      </c>
      <c r="S654">
        <v>35486260</v>
      </c>
      <c r="T654">
        <v>35479161</v>
      </c>
      <c r="U654">
        <v>35483381</v>
      </c>
      <c r="V654">
        <v>35495457</v>
      </c>
      <c r="W654">
        <v>35508458</v>
      </c>
      <c r="X654" t="s">
        <v>85</v>
      </c>
    </row>
    <row r="655" spans="1:24" x14ac:dyDescent="0.2">
      <c r="A655" t="s">
        <v>17</v>
      </c>
      <c r="B655" t="s">
        <v>118</v>
      </c>
      <c r="C655" t="s">
        <v>110</v>
      </c>
      <c r="D655" t="s">
        <v>109</v>
      </c>
      <c r="E655">
        <v>0.95523009299094064</v>
      </c>
      <c r="F655">
        <v>0.96413182353609417</v>
      </c>
      <c r="G655">
        <v>0.93789673859950329</v>
      </c>
      <c r="H655">
        <v>0.85583385299152304</v>
      </c>
      <c r="I655">
        <v>0.73831520367026249</v>
      </c>
      <c r="J655">
        <v>0.61676402683761045</v>
      </c>
      <c r="K655">
        <v>0.50857071519887054</v>
      </c>
      <c r="L655">
        <v>0.40082375972059198</v>
      </c>
      <c r="M655">
        <v>0.29532076004729269</v>
      </c>
      <c r="N655">
        <v>0.19719561423001022</v>
      </c>
      <c r="O655">
        <v>9.5509146165267997E-2</v>
      </c>
      <c r="P655">
        <v>-1.2964790736188457E-3</v>
      </c>
      <c r="Q655">
        <v>-6.1462829035322818E-2</v>
      </c>
      <c r="R655">
        <v>-8.3119843534481527E-2</v>
      </c>
      <c r="S655">
        <v>-5.6287637504027037E-2</v>
      </c>
      <c r="T655">
        <v>-2.0006927102365145E-2</v>
      </c>
      <c r="U655">
        <v>1.1893598752351298E-2</v>
      </c>
      <c r="V655">
        <v>3.4027043712703618E-2</v>
      </c>
      <c r="W655">
        <v>3.6620516334316344E-2</v>
      </c>
      <c r="X655" t="s">
        <v>85</v>
      </c>
    </row>
    <row r="656" spans="1:24" x14ac:dyDescent="0.2">
      <c r="A656" t="s">
        <v>17</v>
      </c>
      <c r="B656" t="s">
        <v>118</v>
      </c>
      <c r="C656" t="s">
        <v>136</v>
      </c>
      <c r="D656" t="s">
        <v>115</v>
      </c>
      <c r="E656" t="s">
        <v>85</v>
      </c>
      <c r="F656" t="s">
        <v>85</v>
      </c>
      <c r="G656" t="s">
        <v>85</v>
      </c>
      <c r="H656" t="s">
        <v>85</v>
      </c>
      <c r="I656" t="s">
        <v>85</v>
      </c>
      <c r="J656" t="s">
        <v>85</v>
      </c>
      <c r="K656" t="s">
        <v>85</v>
      </c>
      <c r="L656" t="s">
        <v>85</v>
      </c>
      <c r="M656" t="s">
        <v>85</v>
      </c>
      <c r="N656" t="s">
        <v>85</v>
      </c>
      <c r="O656" t="s">
        <v>85</v>
      </c>
      <c r="P656" t="s">
        <v>85</v>
      </c>
      <c r="Q656" t="s">
        <v>85</v>
      </c>
      <c r="R656" t="s">
        <v>85</v>
      </c>
      <c r="S656" t="s">
        <v>85</v>
      </c>
      <c r="T656" t="s">
        <v>85</v>
      </c>
      <c r="U656" t="s">
        <v>85</v>
      </c>
      <c r="V656" t="s">
        <v>85</v>
      </c>
      <c r="W656" t="s">
        <v>85</v>
      </c>
      <c r="X656" t="s">
        <v>85</v>
      </c>
    </row>
    <row r="657" spans="1:24" x14ac:dyDescent="0.2">
      <c r="A657" t="s">
        <v>17</v>
      </c>
      <c r="B657" t="s">
        <v>118</v>
      </c>
      <c r="C657" t="s">
        <v>35</v>
      </c>
      <c r="D657" t="s">
        <v>175</v>
      </c>
      <c r="E657" t="s">
        <v>85</v>
      </c>
      <c r="F657" t="s">
        <v>85</v>
      </c>
      <c r="G657" t="s">
        <v>85</v>
      </c>
      <c r="H657" t="s">
        <v>85</v>
      </c>
      <c r="I657" t="s">
        <v>85</v>
      </c>
      <c r="J657" t="s">
        <v>85</v>
      </c>
      <c r="K657" t="s">
        <v>85</v>
      </c>
      <c r="L657" t="s">
        <v>85</v>
      </c>
      <c r="M657" t="s">
        <v>85</v>
      </c>
      <c r="N657" t="s">
        <v>85</v>
      </c>
      <c r="O657" t="s">
        <v>85</v>
      </c>
      <c r="P657" t="s">
        <v>85</v>
      </c>
      <c r="Q657" t="s">
        <v>85</v>
      </c>
      <c r="R657" t="s">
        <v>85</v>
      </c>
      <c r="S657" t="s">
        <v>85</v>
      </c>
      <c r="T657" t="s">
        <v>85</v>
      </c>
      <c r="U657">
        <v>98</v>
      </c>
      <c r="V657">
        <v>98</v>
      </c>
      <c r="W657">
        <v>98</v>
      </c>
      <c r="X657">
        <v>77</v>
      </c>
    </row>
    <row r="658" spans="1:24" x14ac:dyDescent="0.2">
      <c r="A658" t="s">
        <v>17</v>
      </c>
      <c r="B658" t="s">
        <v>118</v>
      </c>
      <c r="C658" t="s">
        <v>116</v>
      </c>
      <c r="D658" t="s">
        <v>63</v>
      </c>
      <c r="E658" t="s">
        <v>85</v>
      </c>
      <c r="F658" t="s">
        <v>85</v>
      </c>
      <c r="G658" t="s">
        <v>85</v>
      </c>
      <c r="H658" t="s">
        <v>85</v>
      </c>
      <c r="I658" t="s">
        <v>85</v>
      </c>
      <c r="J658" t="s">
        <v>85</v>
      </c>
      <c r="K658" t="s">
        <v>85</v>
      </c>
      <c r="L658" t="s">
        <v>85</v>
      </c>
      <c r="M658">
        <v>2</v>
      </c>
      <c r="N658">
        <v>1</v>
      </c>
      <c r="O658">
        <v>2</v>
      </c>
      <c r="P658">
        <v>1</v>
      </c>
      <c r="Q658" t="s">
        <v>85</v>
      </c>
      <c r="R658">
        <v>1</v>
      </c>
      <c r="S658">
        <v>3</v>
      </c>
      <c r="T658">
        <v>4</v>
      </c>
      <c r="U658">
        <v>5</v>
      </c>
      <c r="V658">
        <v>7</v>
      </c>
      <c r="W658">
        <v>26</v>
      </c>
      <c r="X658" t="s">
        <v>85</v>
      </c>
    </row>
    <row r="659" spans="1:24" x14ac:dyDescent="0.2">
      <c r="A659" t="s">
        <v>17</v>
      </c>
      <c r="B659" t="s">
        <v>118</v>
      </c>
      <c r="C659" t="s">
        <v>102</v>
      </c>
      <c r="D659" t="s">
        <v>173</v>
      </c>
      <c r="E659" t="s">
        <v>85</v>
      </c>
      <c r="F659" t="s">
        <v>85</v>
      </c>
      <c r="G659" t="s">
        <v>85</v>
      </c>
      <c r="H659" t="s">
        <v>85</v>
      </c>
      <c r="I659" t="s">
        <v>85</v>
      </c>
      <c r="J659" t="s">
        <v>85</v>
      </c>
      <c r="K659" t="s">
        <v>85</v>
      </c>
      <c r="L659" t="s">
        <v>85</v>
      </c>
      <c r="M659">
        <v>4.0336608188601721E-2</v>
      </c>
      <c r="N659">
        <v>2.0006120272313705E-2</v>
      </c>
      <c r="O659">
        <v>3.97175612726293E-2</v>
      </c>
      <c r="P659">
        <v>1.972432727913517E-2</v>
      </c>
      <c r="Q659" t="s">
        <v>85</v>
      </c>
      <c r="R659">
        <v>1.9466718967251627E-2</v>
      </c>
      <c r="S659">
        <v>5.7990049796635662E-2</v>
      </c>
      <c r="T659">
        <v>7.6738004041829039E-2</v>
      </c>
      <c r="U659">
        <v>9.5158631436936633E-2</v>
      </c>
      <c r="V659">
        <v>0.1321157819681171</v>
      </c>
      <c r="W659">
        <v>0.48655281243525694</v>
      </c>
      <c r="X659" t="s">
        <v>85</v>
      </c>
    </row>
    <row r="660" spans="1:24" x14ac:dyDescent="0.2">
      <c r="A660" t="s">
        <v>95</v>
      </c>
      <c r="B660" t="s">
        <v>167</v>
      </c>
      <c r="C660" t="s">
        <v>156</v>
      </c>
      <c r="D660" t="s">
        <v>155</v>
      </c>
      <c r="E660">
        <v>3670700</v>
      </c>
      <c r="F660">
        <v>3796000</v>
      </c>
      <c r="G660">
        <v>3927200</v>
      </c>
      <c r="H660">
        <v>3958700</v>
      </c>
      <c r="I660">
        <v>4027900</v>
      </c>
      <c r="J660">
        <v>4138000</v>
      </c>
      <c r="K660">
        <v>4176000</v>
      </c>
      <c r="L660">
        <v>4114800</v>
      </c>
      <c r="M660">
        <v>4166700</v>
      </c>
      <c r="N660">
        <v>4265800</v>
      </c>
      <c r="O660">
        <v>4401400</v>
      </c>
      <c r="P660">
        <v>4588600</v>
      </c>
      <c r="Q660">
        <v>4839400</v>
      </c>
      <c r="R660">
        <v>4987600</v>
      </c>
      <c r="S660">
        <v>5076700</v>
      </c>
      <c r="T660">
        <v>5183700</v>
      </c>
      <c r="U660">
        <v>5312400</v>
      </c>
      <c r="V660">
        <v>5399200</v>
      </c>
      <c r="W660">
        <v>5469700</v>
      </c>
      <c r="X660" t="s">
        <v>85</v>
      </c>
    </row>
    <row r="661" spans="1:24" x14ac:dyDescent="0.2">
      <c r="A661" t="s">
        <v>95</v>
      </c>
      <c r="B661" t="s">
        <v>167</v>
      </c>
      <c r="C661" t="s">
        <v>132</v>
      </c>
      <c r="D661" t="s">
        <v>114</v>
      </c>
      <c r="E661">
        <v>4.0643797341768604</v>
      </c>
      <c r="F661">
        <v>3.3565501174119601</v>
      </c>
      <c r="G661">
        <v>3.39788230140242</v>
      </c>
      <c r="H661">
        <v>0.79889847797970104</v>
      </c>
      <c r="I661">
        <v>1.7329459790152799</v>
      </c>
      <c r="J661">
        <v>2.69674309916955</v>
      </c>
      <c r="K661">
        <v>0.91412712569862498</v>
      </c>
      <c r="L661">
        <v>-1.4763620305599701</v>
      </c>
      <c r="M661">
        <v>1.2534125333407899</v>
      </c>
      <c r="N661">
        <v>2.3505381016639002</v>
      </c>
      <c r="O661">
        <v>3.1292935508512598</v>
      </c>
      <c r="P661">
        <v>4.1652294520627002</v>
      </c>
      <c r="Q661">
        <v>5.3215779447930602</v>
      </c>
      <c r="R661">
        <v>3.0164086038439102</v>
      </c>
      <c r="S661">
        <v>1.77066120652919</v>
      </c>
      <c r="T661">
        <v>2.0857642799462601</v>
      </c>
      <c r="U661">
        <v>2.4524623538909802</v>
      </c>
      <c r="V661">
        <v>1.62070839031011</v>
      </c>
      <c r="W661">
        <v>1.29729758758627</v>
      </c>
      <c r="X661" t="s">
        <v>85</v>
      </c>
    </row>
    <row r="662" spans="1:24" x14ac:dyDescent="0.2">
      <c r="A662" t="s">
        <v>95</v>
      </c>
      <c r="B662" t="s">
        <v>167</v>
      </c>
      <c r="C662" t="s">
        <v>146</v>
      </c>
      <c r="D662" t="s">
        <v>10</v>
      </c>
      <c r="E662">
        <v>5478.6567164179105</v>
      </c>
      <c r="F662">
        <v>5665.6716417910447</v>
      </c>
      <c r="G662">
        <v>5861.4925373134329</v>
      </c>
      <c r="H662">
        <v>5908.5074626865671</v>
      </c>
      <c r="I662">
        <v>6011.7910447761196</v>
      </c>
      <c r="J662">
        <v>6176.1194029850749</v>
      </c>
      <c r="K662">
        <v>6186.666666666667</v>
      </c>
      <c r="L662">
        <v>5989.5196506550219</v>
      </c>
      <c r="M662">
        <v>6047.4600870827289</v>
      </c>
      <c r="N662">
        <v>6191.2917271407841</v>
      </c>
      <c r="O662">
        <v>6342.0749279538904</v>
      </c>
      <c r="P662">
        <v>6602.3021582733809</v>
      </c>
      <c r="Q662">
        <v>6913.4285714285716</v>
      </c>
      <c r="R662">
        <v>7125.1428571428569</v>
      </c>
      <c r="S662">
        <v>7231.7663817663815</v>
      </c>
      <c r="T662">
        <v>7363.210227272727</v>
      </c>
      <c r="U662">
        <v>7524.6458923512746</v>
      </c>
      <c r="V662">
        <v>7636.7751060820365</v>
      </c>
      <c r="W662">
        <v>7736.4922206506362</v>
      </c>
      <c r="X662" t="s">
        <v>85</v>
      </c>
    </row>
    <row r="663" spans="1:24" x14ac:dyDescent="0.2">
      <c r="A663" t="s">
        <v>95</v>
      </c>
      <c r="B663" t="s">
        <v>167</v>
      </c>
      <c r="C663" t="s">
        <v>92</v>
      </c>
      <c r="D663" t="s">
        <v>65</v>
      </c>
      <c r="E663" t="s">
        <v>85</v>
      </c>
      <c r="F663" t="s">
        <v>85</v>
      </c>
      <c r="G663" t="s">
        <v>85</v>
      </c>
      <c r="H663" t="s">
        <v>85</v>
      </c>
      <c r="I663" t="s">
        <v>85</v>
      </c>
      <c r="J663" t="s">
        <v>85</v>
      </c>
      <c r="K663" t="s">
        <v>85</v>
      </c>
      <c r="L663" t="s">
        <v>85</v>
      </c>
      <c r="M663" t="s">
        <v>85</v>
      </c>
      <c r="N663" t="s">
        <v>85</v>
      </c>
      <c r="O663" t="s">
        <v>85</v>
      </c>
      <c r="P663" t="s">
        <v>85</v>
      </c>
      <c r="Q663" t="s">
        <v>85</v>
      </c>
      <c r="R663" t="s">
        <v>85</v>
      </c>
      <c r="S663" t="s">
        <v>85</v>
      </c>
      <c r="T663" t="s">
        <v>85</v>
      </c>
      <c r="U663" t="s">
        <v>85</v>
      </c>
      <c r="V663" t="s">
        <v>85</v>
      </c>
      <c r="W663" t="s">
        <v>85</v>
      </c>
      <c r="X663" t="s">
        <v>85</v>
      </c>
    </row>
    <row r="664" spans="1:24" x14ac:dyDescent="0.2">
      <c r="A664" t="s">
        <v>95</v>
      </c>
      <c r="B664" t="s">
        <v>167</v>
      </c>
      <c r="C664" t="s">
        <v>121</v>
      </c>
      <c r="D664" t="s">
        <v>150</v>
      </c>
      <c r="E664" t="s">
        <v>85</v>
      </c>
      <c r="F664" t="s">
        <v>85</v>
      </c>
      <c r="G664" t="s">
        <v>85</v>
      </c>
      <c r="H664" t="s">
        <v>85</v>
      </c>
      <c r="I664" t="s">
        <v>85</v>
      </c>
      <c r="J664" t="s">
        <v>85</v>
      </c>
      <c r="K664" t="s">
        <v>85</v>
      </c>
      <c r="L664" t="s">
        <v>85</v>
      </c>
      <c r="M664" t="s">
        <v>85</v>
      </c>
      <c r="N664" t="s">
        <v>85</v>
      </c>
      <c r="O664" t="s">
        <v>85</v>
      </c>
      <c r="P664" t="s">
        <v>85</v>
      </c>
      <c r="Q664" t="s">
        <v>85</v>
      </c>
      <c r="R664" t="s">
        <v>85</v>
      </c>
      <c r="S664" t="s">
        <v>85</v>
      </c>
      <c r="T664" t="s">
        <v>85</v>
      </c>
      <c r="U664" t="s">
        <v>85</v>
      </c>
      <c r="V664" t="s">
        <v>85</v>
      </c>
      <c r="W664" t="s">
        <v>85</v>
      </c>
      <c r="X664" t="s">
        <v>85</v>
      </c>
    </row>
    <row r="665" spans="1:24" x14ac:dyDescent="0.2">
      <c r="A665" t="s">
        <v>95</v>
      </c>
      <c r="B665" t="s">
        <v>167</v>
      </c>
      <c r="C665" t="s">
        <v>138</v>
      </c>
      <c r="D665" t="s">
        <v>158</v>
      </c>
      <c r="E665" t="s">
        <v>85</v>
      </c>
      <c r="F665" t="s">
        <v>85</v>
      </c>
      <c r="G665" t="s">
        <v>85</v>
      </c>
      <c r="H665" t="s">
        <v>85</v>
      </c>
      <c r="I665" t="s">
        <v>85</v>
      </c>
      <c r="J665" t="s">
        <v>85</v>
      </c>
      <c r="K665" t="s">
        <v>85</v>
      </c>
      <c r="L665" t="s">
        <v>85</v>
      </c>
      <c r="M665" t="s">
        <v>85</v>
      </c>
      <c r="N665" t="s">
        <v>85</v>
      </c>
      <c r="O665" t="s">
        <v>85</v>
      </c>
      <c r="P665" t="s">
        <v>85</v>
      </c>
      <c r="Q665" t="s">
        <v>85</v>
      </c>
      <c r="R665" t="s">
        <v>85</v>
      </c>
      <c r="S665" t="s">
        <v>85</v>
      </c>
      <c r="T665" t="s">
        <v>85</v>
      </c>
      <c r="U665" t="s">
        <v>85</v>
      </c>
      <c r="V665" t="s">
        <v>85</v>
      </c>
      <c r="W665" t="s">
        <v>85</v>
      </c>
      <c r="X665" t="s">
        <v>85</v>
      </c>
    </row>
    <row r="666" spans="1:24" x14ac:dyDescent="0.2">
      <c r="A666" t="s">
        <v>95</v>
      </c>
      <c r="B666" t="s">
        <v>167</v>
      </c>
      <c r="C666" t="s">
        <v>185</v>
      </c>
      <c r="D666" t="s">
        <v>64</v>
      </c>
      <c r="E666">
        <v>5358.2798921186695</v>
      </c>
      <c r="F666">
        <v>5818.2091675447837</v>
      </c>
      <c r="G666">
        <v>5083.2664493786924</v>
      </c>
      <c r="H666">
        <v>4587.5201455023116</v>
      </c>
      <c r="I666">
        <v>4634.7108915315666</v>
      </c>
      <c r="J666">
        <v>5145.9006766553894</v>
      </c>
      <c r="K666">
        <v>5065.9238505747126</v>
      </c>
      <c r="L666">
        <v>6216.752211529114</v>
      </c>
      <c r="M666">
        <v>7370.3311973504206</v>
      </c>
      <c r="N666">
        <v>5055.9212808851789</v>
      </c>
      <c r="O666">
        <v>5269.6639705548241</v>
      </c>
      <c r="P666">
        <v>4633.2062066861354</v>
      </c>
      <c r="Q666">
        <v>5051.5543249163111</v>
      </c>
      <c r="R666">
        <v>4092.262611275964</v>
      </c>
      <c r="S666">
        <v>5004.7889376957482</v>
      </c>
      <c r="T666">
        <v>4993.0977872947897</v>
      </c>
      <c r="U666">
        <v>4716.0364430389282</v>
      </c>
      <c r="V666" t="s">
        <v>85</v>
      </c>
      <c r="W666" t="s">
        <v>85</v>
      </c>
      <c r="X666" t="s">
        <v>85</v>
      </c>
    </row>
    <row r="667" spans="1:24" x14ac:dyDescent="0.2">
      <c r="A667" t="s">
        <v>95</v>
      </c>
      <c r="B667" t="s">
        <v>167</v>
      </c>
      <c r="C667" t="s">
        <v>39</v>
      </c>
      <c r="D667" t="s">
        <v>24</v>
      </c>
      <c r="E667">
        <v>6312.6924019941698</v>
      </c>
      <c r="F667">
        <v>6829.2939936775556</v>
      </c>
      <c r="G667">
        <v>6965.7771440211854</v>
      </c>
      <c r="H667">
        <v>7187.7131381514137</v>
      </c>
      <c r="I667">
        <v>7575.4115047543382</v>
      </c>
      <c r="J667">
        <v>7516.1913968100534</v>
      </c>
      <c r="K667">
        <v>7756.2260536398471</v>
      </c>
      <c r="L667">
        <v>8113.638572956158</v>
      </c>
      <c r="M667">
        <v>8314.2534859721127</v>
      </c>
      <c r="N667">
        <v>8507.1967743447894</v>
      </c>
      <c r="O667">
        <v>8520.0163584314087</v>
      </c>
      <c r="P667">
        <v>8487.12025454387</v>
      </c>
      <c r="Q667">
        <v>8209.0755052279201</v>
      </c>
      <c r="R667">
        <v>8125.3508701579922</v>
      </c>
      <c r="S667">
        <v>8686.3513699844389</v>
      </c>
      <c r="T667">
        <v>8657.1367941817625</v>
      </c>
      <c r="U667">
        <v>8689.6694526014599</v>
      </c>
      <c r="V667" t="s">
        <v>85</v>
      </c>
      <c r="W667" t="s">
        <v>85</v>
      </c>
      <c r="X667" t="s">
        <v>85</v>
      </c>
    </row>
    <row r="668" spans="1:24" x14ac:dyDescent="0.2">
      <c r="A668" t="s">
        <v>95</v>
      </c>
      <c r="B668" t="s">
        <v>167</v>
      </c>
      <c r="C668" t="s">
        <v>28</v>
      </c>
      <c r="D668" t="s">
        <v>127</v>
      </c>
      <c r="E668">
        <v>96403758865.248215</v>
      </c>
      <c r="F668">
        <v>100163995150.86208</v>
      </c>
      <c r="G668">
        <v>85707636233.269577</v>
      </c>
      <c r="H668">
        <v>86283126843.657806</v>
      </c>
      <c r="I668">
        <v>95833932714.617172</v>
      </c>
      <c r="J668">
        <v>89286208628.676666</v>
      </c>
      <c r="K668">
        <v>91941192896.235886</v>
      </c>
      <c r="L668">
        <v>97001377568.591415</v>
      </c>
      <c r="M668">
        <v>114188557567.15182</v>
      </c>
      <c r="N668">
        <v>127417688055.7558</v>
      </c>
      <c r="O668">
        <v>147797218201.27133</v>
      </c>
      <c r="P668">
        <v>179981288567.44739</v>
      </c>
      <c r="Q668">
        <v>192225881687.7518</v>
      </c>
      <c r="R668">
        <v>192408387762.11758</v>
      </c>
      <c r="S668">
        <v>236421782178.21777</v>
      </c>
      <c r="T668">
        <v>275364525361.74274</v>
      </c>
      <c r="U668">
        <v>289935584540.28967</v>
      </c>
      <c r="V668">
        <v>302245904259.57001</v>
      </c>
      <c r="W668">
        <v>307859758503.6698</v>
      </c>
      <c r="X668" t="s">
        <v>85</v>
      </c>
    </row>
    <row r="669" spans="1:24" x14ac:dyDescent="0.2">
      <c r="A669" t="s">
        <v>95</v>
      </c>
      <c r="B669" t="s">
        <v>167</v>
      </c>
      <c r="C669" t="s">
        <v>101</v>
      </c>
      <c r="D669" t="s">
        <v>26</v>
      </c>
      <c r="E669">
        <v>7.5319339105958107</v>
      </c>
      <c r="F669">
        <v>8.2911177078816678</v>
      </c>
      <c r="G669">
        <v>-2.2252297426660306</v>
      </c>
      <c r="H669">
        <v>6.0952044934051059</v>
      </c>
      <c r="I669">
        <v>8.897544417649101</v>
      </c>
      <c r="J669">
        <v>-0.9522900659290201</v>
      </c>
      <c r="K669">
        <v>4.2116865520360705</v>
      </c>
      <c r="L669">
        <v>4.4353281470817194</v>
      </c>
      <c r="M669">
        <v>9.5491754764571226</v>
      </c>
      <c r="N669">
        <v>7.4891574588186813</v>
      </c>
      <c r="O669">
        <v>8.8601961142316981</v>
      </c>
      <c r="P669">
        <v>9.1115271475623842</v>
      </c>
      <c r="Q669">
        <v>1.7876202280847622</v>
      </c>
      <c r="R669">
        <v>-0.60338829836753405</v>
      </c>
      <c r="S669">
        <v>15.24037703594152</v>
      </c>
      <c r="T669">
        <v>6.2074487275294956</v>
      </c>
      <c r="U669">
        <v>3.4143613005171289</v>
      </c>
      <c r="V669">
        <v>4.4432136469024073</v>
      </c>
      <c r="W669">
        <v>2.9183894773562287</v>
      </c>
      <c r="X669" t="s">
        <v>85</v>
      </c>
    </row>
    <row r="670" spans="1:24" x14ac:dyDescent="0.2">
      <c r="A670" t="s">
        <v>95</v>
      </c>
      <c r="B670" t="s">
        <v>167</v>
      </c>
      <c r="C670" t="s">
        <v>144</v>
      </c>
      <c r="D670" t="s">
        <v>61</v>
      </c>
      <c r="E670">
        <v>16.343054808639494</v>
      </c>
      <c r="F670">
        <v>20.228141484029088</v>
      </c>
      <c r="G670">
        <v>10.870027460901854</v>
      </c>
      <c r="H670">
        <v>12.13881171884562</v>
      </c>
      <c r="I670">
        <v>11.063584591723526</v>
      </c>
      <c r="J670">
        <v>5.5196434922903146</v>
      </c>
      <c r="K670">
        <v>4.5866516349703197</v>
      </c>
      <c r="L670">
        <v>2.9379428364491904</v>
      </c>
      <c r="M670">
        <v>3.8932339904094011</v>
      </c>
      <c r="N670">
        <v>6.3883361468166786</v>
      </c>
      <c r="O670">
        <v>6.1800838886878022</v>
      </c>
      <c r="P670">
        <v>11.17420178742989</v>
      </c>
      <c r="Q670">
        <v>7.6858479508082196</v>
      </c>
      <c r="R670">
        <v>1.5798447784233431</v>
      </c>
      <c r="S670">
        <v>7.5712609244725879</v>
      </c>
      <c r="T670">
        <v>9.2072117071142632</v>
      </c>
      <c r="U670">
        <v>8.6066803281516293</v>
      </c>
      <c r="V670" t="s">
        <v>85</v>
      </c>
      <c r="W670" t="s">
        <v>85</v>
      </c>
      <c r="X670" t="s">
        <v>85</v>
      </c>
    </row>
    <row r="671" spans="1:24" x14ac:dyDescent="0.2">
      <c r="A671" t="s">
        <v>95</v>
      </c>
      <c r="B671" t="s">
        <v>167</v>
      </c>
      <c r="C671" t="s">
        <v>187</v>
      </c>
      <c r="D671" t="s">
        <v>53</v>
      </c>
      <c r="E671">
        <v>12.0728217955595</v>
      </c>
      <c r="F671">
        <v>23.229229739983701</v>
      </c>
      <c r="G671">
        <v>29.3050236150786</v>
      </c>
      <c r="H671">
        <v>42.661783460318503</v>
      </c>
      <c r="I671">
        <v>70.119129015981599</v>
      </c>
      <c r="J671">
        <v>74.357166931292895</v>
      </c>
      <c r="K671">
        <v>80.096918964305502</v>
      </c>
      <c r="L671">
        <v>84.070428314976695</v>
      </c>
      <c r="M671">
        <v>91.207390022381901</v>
      </c>
      <c r="N671">
        <v>97.532285909336295</v>
      </c>
      <c r="O671">
        <v>103.777162782735</v>
      </c>
      <c r="P671">
        <v>125.190588041373</v>
      </c>
      <c r="Q671">
        <v>132.300034071157</v>
      </c>
      <c r="R671">
        <v>138.68588436826701</v>
      </c>
      <c r="S671">
        <v>145.39565018018399</v>
      </c>
      <c r="T671">
        <v>150.116049453573</v>
      </c>
      <c r="U671">
        <v>152.12518177484699</v>
      </c>
      <c r="V671">
        <v>155.92221129740801</v>
      </c>
      <c r="W671">
        <v>158.130119762151</v>
      </c>
      <c r="X671" t="s">
        <v>85</v>
      </c>
    </row>
    <row r="672" spans="1:24" x14ac:dyDescent="0.2">
      <c r="A672" t="s">
        <v>95</v>
      </c>
      <c r="B672" t="s">
        <v>167</v>
      </c>
      <c r="C672" t="s">
        <v>199</v>
      </c>
      <c r="D672" t="s">
        <v>137</v>
      </c>
      <c r="E672">
        <v>8.3499590295343609</v>
      </c>
      <c r="F672">
        <v>13.4716204150014</v>
      </c>
      <c r="G672">
        <v>19.5907671587693</v>
      </c>
      <c r="H672">
        <v>24.155436931171199</v>
      </c>
      <c r="I672">
        <v>36</v>
      </c>
      <c r="J672">
        <v>41.670425175604102</v>
      </c>
      <c r="K672">
        <v>47</v>
      </c>
      <c r="L672">
        <v>53.837943288191099</v>
      </c>
      <c r="M672">
        <v>62</v>
      </c>
      <c r="N672">
        <v>61</v>
      </c>
      <c r="O672">
        <v>59</v>
      </c>
      <c r="P672">
        <v>69.900000000000006</v>
      </c>
      <c r="Q672">
        <v>69</v>
      </c>
      <c r="R672">
        <v>69</v>
      </c>
      <c r="S672">
        <v>71</v>
      </c>
      <c r="T672">
        <v>71</v>
      </c>
      <c r="U672">
        <v>72</v>
      </c>
      <c r="V672">
        <v>81</v>
      </c>
      <c r="W672">
        <v>82</v>
      </c>
      <c r="X672" t="s">
        <v>85</v>
      </c>
    </row>
    <row r="673" spans="1:24" x14ac:dyDescent="0.2">
      <c r="A673" t="s">
        <v>95</v>
      </c>
      <c r="B673" t="s">
        <v>167</v>
      </c>
      <c r="C673" t="s">
        <v>69</v>
      </c>
      <c r="D673" t="s">
        <v>192</v>
      </c>
      <c r="E673" t="s">
        <v>85</v>
      </c>
      <c r="F673" t="s">
        <v>85</v>
      </c>
      <c r="G673" t="s">
        <v>85</v>
      </c>
      <c r="H673" t="s">
        <v>85</v>
      </c>
      <c r="I673">
        <v>100</v>
      </c>
      <c r="J673" t="s">
        <v>85</v>
      </c>
      <c r="K673" t="s">
        <v>85</v>
      </c>
      <c r="L673" t="s">
        <v>85</v>
      </c>
      <c r="M673" t="s">
        <v>85</v>
      </c>
      <c r="N673" t="s">
        <v>85</v>
      </c>
      <c r="O673" t="s">
        <v>85</v>
      </c>
      <c r="P673" t="s">
        <v>85</v>
      </c>
      <c r="Q673" t="s">
        <v>85</v>
      </c>
      <c r="R673" t="s">
        <v>85</v>
      </c>
      <c r="S673">
        <v>100</v>
      </c>
      <c r="T673" t="s">
        <v>85</v>
      </c>
      <c r="U673">
        <v>100</v>
      </c>
      <c r="V673" t="s">
        <v>85</v>
      </c>
      <c r="W673" t="s">
        <v>85</v>
      </c>
      <c r="X673" t="s">
        <v>85</v>
      </c>
    </row>
    <row r="674" spans="1:24" x14ac:dyDescent="0.2">
      <c r="A674" t="s">
        <v>95</v>
      </c>
      <c r="B674" t="s">
        <v>167</v>
      </c>
      <c r="C674" t="s">
        <v>84</v>
      </c>
      <c r="D674" t="s">
        <v>106</v>
      </c>
      <c r="E674" t="s">
        <v>85</v>
      </c>
      <c r="F674" t="s">
        <v>85</v>
      </c>
      <c r="G674" t="s">
        <v>85</v>
      </c>
      <c r="H674" t="s">
        <v>85</v>
      </c>
      <c r="I674">
        <v>99</v>
      </c>
      <c r="J674" t="s">
        <v>85</v>
      </c>
      <c r="K674" t="s">
        <v>85</v>
      </c>
      <c r="L674" t="s">
        <v>85</v>
      </c>
      <c r="M674" t="s">
        <v>85</v>
      </c>
      <c r="N674" t="s">
        <v>85</v>
      </c>
      <c r="O674" t="s">
        <v>85</v>
      </c>
      <c r="P674" t="s">
        <v>85</v>
      </c>
      <c r="Q674" t="s">
        <v>85</v>
      </c>
      <c r="R674" t="s">
        <v>85</v>
      </c>
      <c r="S674">
        <v>99</v>
      </c>
      <c r="T674" t="s">
        <v>85</v>
      </c>
      <c r="U674">
        <v>99</v>
      </c>
      <c r="V674" t="s">
        <v>85</v>
      </c>
      <c r="W674" t="s">
        <v>85</v>
      </c>
      <c r="X674" t="s">
        <v>85</v>
      </c>
    </row>
    <row r="675" spans="1:24" x14ac:dyDescent="0.2">
      <c r="A675" t="s">
        <v>95</v>
      </c>
      <c r="B675" t="s">
        <v>167</v>
      </c>
      <c r="C675" t="s">
        <v>131</v>
      </c>
      <c r="D675" t="s">
        <v>78</v>
      </c>
      <c r="E675" t="s">
        <v>85</v>
      </c>
      <c r="F675" t="s">
        <v>85</v>
      </c>
      <c r="G675" t="s">
        <v>85</v>
      </c>
      <c r="H675" t="s">
        <v>85</v>
      </c>
      <c r="I675">
        <v>100</v>
      </c>
      <c r="J675" t="s">
        <v>85</v>
      </c>
      <c r="K675" t="s">
        <v>85</v>
      </c>
      <c r="L675" t="s">
        <v>85</v>
      </c>
      <c r="M675" t="s">
        <v>85</v>
      </c>
      <c r="N675" t="s">
        <v>85</v>
      </c>
      <c r="O675" t="s">
        <v>85</v>
      </c>
      <c r="P675" t="s">
        <v>85</v>
      </c>
      <c r="Q675" t="s">
        <v>85</v>
      </c>
      <c r="R675" t="s">
        <v>85</v>
      </c>
      <c r="S675">
        <v>100</v>
      </c>
      <c r="T675" t="s">
        <v>85</v>
      </c>
      <c r="U675">
        <v>100</v>
      </c>
      <c r="V675" t="s">
        <v>85</v>
      </c>
      <c r="W675" t="s">
        <v>85</v>
      </c>
      <c r="X675" t="s">
        <v>85</v>
      </c>
    </row>
    <row r="676" spans="1:24" x14ac:dyDescent="0.2">
      <c r="A676" t="s">
        <v>95</v>
      </c>
      <c r="B676" t="s">
        <v>167</v>
      </c>
      <c r="C676" t="s">
        <v>169</v>
      </c>
      <c r="D676" t="s">
        <v>162</v>
      </c>
      <c r="E676" t="s">
        <v>85</v>
      </c>
      <c r="F676" t="s">
        <v>85</v>
      </c>
      <c r="G676" t="s">
        <v>85</v>
      </c>
      <c r="H676" t="s">
        <v>85</v>
      </c>
      <c r="I676" t="s">
        <v>85</v>
      </c>
      <c r="J676" t="s">
        <v>85</v>
      </c>
      <c r="K676" t="s">
        <v>85</v>
      </c>
      <c r="L676" t="s">
        <v>85</v>
      </c>
      <c r="M676" t="s">
        <v>85</v>
      </c>
      <c r="N676" t="s">
        <v>85</v>
      </c>
      <c r="O676" t="s">
        <v>85</v>
      </c>
      <c r="P676" t="s">
        <v>85</v>
      </c>
      <c r="Q676" t="s">
        <v>85</v>
      </c>
      <c r="R676" t="s">
        <v>85</v>
      </c>
      <c r="S676" t="s">
        <v>85</v>
      </c>
      <c r="T676" t="s">
        <v>85</v>
      </c>
      <c r="U676" t="s">
        <v>85</v>
      </c>
      <c r="V676" t="s">
        <v>85</v>
      </c>
      <c r="W676" t="s">
        <v>85</v>
      </c>
      <c r="X676" t="s">
        <v>85</v>
      </c>
    </row>
    <row r="677" spans="1:24" x14ac:dyDescent="0.2">
      <c r="A677" t="s">
        <v>95</v>
      </c>
      <c r="B677" t="s">
        <v>167</v>
      </c>
      <c r="C677" t="s">
        <v>1</v>
      </c>
      <c r="D677" t="s">
        <v>12</v>
      </c>
      <c r="E677" t="s">
        <v>85</v>
      </c>
      <c r="F677" t="s">
        <v>85</v>
      </c>
      <c r="G677" t="s">
        <v>85</v>
      </c>
      <c r="H677" t="s">
        <v>85</v>
      </c>
      <c r="I677" t="s">
        <v>85</v>
      </c>
      <c r="J677" t="s">
        <v>85</v>
      </c>
      <c r="K677" t="s">
        <v>85</v>
      </c>
      <c r="L677" t="s">
        <v>85</v>
      </c>
      <c r="M677" t="s">
        <v>85</v>
      </c>
      <c r="N677" t="s">
        <v>85</v>
      </c>
      <c r="O677" t="s">
        <v>85</v>
      </c>
      <c r="P677" t="s">
        <v>85</v>
      </c>
      <c r="Q677" t="s">
        <v>85</v>
      </c>
      <c r="R677" t="s">
        <v>85</v>
      </c>
      <c r="S677" t="s">
        <v>85</v>
      </c>
      <c r="T677" t="s">
        <v>85</v>
      </c>
      <c r="U677" t="s">
        <v>85</v>
      </c>
      <c r="V677" t="s">
        <v>85</v>
      </c>
      <c r="W677" t="s">
        <v>85</v>
      </c>
      <c r="X677" t="s">
        <v>85</v>
      </c>
    </row>
    <row r="678" spans="1:24" x14ac:dyDescent="0.2">
      <c r="A678" t="s">
        <v>95</v>
      </c>
      <c r="B678" t="s">
        <v>167</v>
      </c>
      <c r="C678" t="s">
        <v>108</v>
      </c>
      <c r="D678" t="s">
        <v>6</v>
      </c>
      <c r="E678" t="s">
        <v>85</v>
      </c>
      <c r="F678" t="s">
        <v>85</v>
      </c>
      <c r="G678" t="s">
        <v>85</v>
      </c>
      <c r="H678" t="s">
        <v>85</v>
      </c>
      <c r="I678" t="s">
        <v>85</v>
      </c>
      <c r="J678" t="s">
        <v>85</v>
      </c>
      <c r="K678" t="s">
        <v>85</v>
      </c>
      <c r="L678" t="s">
        <v>85</v>
      </c>
      <c r="M678" t="s">
        <v>85</v>
      </c>
      <c r="N678" t="s">
        <v>85</v>
      </c>
      <c r="O678" t="s">
        <v>85</v>
      </c>
      <c r="P678" t="s">
        <v>85</v>
      </c>
      <c r="Q678" t="s">
        <v>85</v>
      </c>
      <c r="R678" t="s">
        <v>85</v>
      </c>
      <c r="S678" t="s">
        <v>85</v>
      </c>
      <c r="T678" t="s">
        <v>85</v>
      </c>
      <c r="U678" t="s">
        <v>85</v>
      </c>
      <c r="V678" t="s">
        <v>85</v>
      </c>
      <c r="W678" t="s">
        <v>85</v>
      </c>
      <c r="X678" t="s">
        <v>85</v>
      </c>
    </row>
    <row r="679" spans="1:24" x14ac:dyDescent="0.2">
      <c r="A679" t="s">
        <v>95</v>
      </c>
      <c r="B679" t="s">
        <v>167</v>
      </c>
      <c r="C679" t="s">
        <v>23</v>
      </c>
      <c r="D679" t="s">
        <v>120</v>
      </c>
      <c r="E679" t="s">
        <v>85</v>
      </c>
      <c r="F679" t="s">
        <v>85</v>
      </c>
      <c r="G679" t="s">
        <v>85</v>
      </c>
      <c r="H679" t="s">
        <v>85</v>
      </c>
      <c r="I679" t="s">
        <v>85</v>
      </c>
      <c r="J679" t="s">
        <v>85</v>
      </c>
      <c r="K679" t="s">
        <v>85</v>
      </c>
      <c r="L679" t="s">
        <v>85</v>
      </c>
      <c r="M679" t="s">
        <v>85</v>
      </c>
      <c r="N679" t="s">
        <v>85</v>
      </c>
      <c r="O679" t="s">
        <v>85</v>
      </c>
      <c r="P679" t="s">
        <v>85</v>
      </c>
      <c r="Q679" t="s">
        <v>85</v>
      </c>
      <c r="R679" t="s">
        <v>85</v>
      </c>
      <c r="S679" t="s">
        <v>85</v>
      </c>
      <c r="T679" t="s">
        <v>85</v>
      </c>
      <c r="U679" t="s">
        <v>85</v>
      </c>
      <c r="V679" t="s">
        <v>85</v>
      </c>
      <c r="W679" t="s">
        <v>85</v>
      </c>
      <c r="X679" t="s">
        <v>85</v>
      </c>
    </row>
    <row r="680" spans="1:24" x14ac:dyDescent="0.2">
      <c r="A680" t="s">
        <v>95</v>
      </c>
      <c r="B680" t="s">
        <v>167</v>
      </c>
      <c r="C680" t="s">
        <v>73</v>
      </c>
      <c r="D680" t="s">
        <v>207</v>
      </c>
      <c r="E680" t="s">
        <v>85</v>
      </c>
      <c r="F680" t="s">
        <v>85</v>
      </c>
      <c r="G680" t="s">
        <v>85</v>
      </c>
      <c r="H680" t="s">
        <v>85</v>
      </c>
      <c r="I680" t="s">
        <v>85</v>
      </c>
      <c r="J680" t="s">
        <v>85</v>
      </c>
      <c r="K680" t="s">
        <v>85</v>
      </c>
      <c r="L680" t="s">
        <v>85</v>
      </c>
      <c r="M680" t="s">
        <v>85</v>
      </c>
      <c r="N680" t="s">
        <v>85</v>
      </c>
      <c r="O680" t="s">
        <v>85</v>
      </c>
      <c r="P680" t="s">
        <v>85</v>
      </c>
      <c r="Q680" t="s">
        <v>85</v>
      </c>
      <c r="R680" t="s">
        <v>85</v>
      </c>
      <c r="S680" t="s">
        <v>85</v>
      </c>
      <c r="T680" t="s">
        <v>85</v>
      </c>
      <c r="U680" t="s">
        <v>85</v>
      </c>
      <c r="V680" t="s">
        <v>85</v>
      </c>
      <c r="W680" t="s">
        <v>85</v>
      </c>
      <c r="X680" t="s">
        <v>85</v>
      </c>
    </row>
    <row r="681" spans="1:24" x14ac:dyDescent="0.2">
      <c r="A681" t="s">
        <v>95</v>
      </c>
      <c r="B681" t="s">
        <v>167</v>
      </c>
      <c r="C681" t="s">
        <v>60</v>
      </c>
      <c r="D681" t="s">
        <v>184</v>
      </c>
      <c r="E681" t="s">
        <v>85</v>
      </c>
      <c r="F681" t="s">
        <v>85</v>
      </c>
      <c r="G681" t="s">
        <v>85</v>
      </c>
      <c r="H681" t="s">
        <v>85</v>
      </c>
      <c r="I681" t="s">
        <v>85</v>
      </c>
      <c r="J681" t="s">
        <v>85</v>
      </c>
      <c r="K681" t="s">
        <v>85</v>
      </c>
      <c r="L681" t="s">
        <v>85</v>
      </c>
      <c r="M681" t="s">
        <v>85</v>
      </c>
      <c r="N681" t="s">
        <v>85</v>
      </c>
      <c r="O681" t="s">
        <v>85</v>
      </c>
      <c r="P681" t="s">
        <v>85</v>
      </c>
      <c r="Q681" t="s">
        <v>85</v>
      </c>
      <c r="R681" t="s">
        <v>85</v>
      </c>
      <c r="S681" t="s">
        <v>85</v>
      </c>
      <c r="T681" t="s">
        <v>85</v>
      </c>
      <c r="U681" t="s">
        <v>85</v>
      </c>
      <c r="V681" t="s">
        <v>85</v>
      </c>
      <c r="W681" t="s">
        <v>85</v>
      </c>
      <c r="X681" t="s">
        <v>85</v>
      </c>
    </row>
    <row r="682" spans="1:24" x14ac:dyDescent="0.2">
      <c r="A682" t="s">
        <v>95</v>
      </c>
      <c r="B682" t="s">
        <v>167</v>
      </c>
      <c r="C682" t="s">
        <v>47</v>
      </c>
      <c r="D682" t="s">
        <v>204</v>
      </c>
      <c r="E682" t="s">
        <v>85</v>
      </c>
      <c r="F682" t="s">
        <v>85</v>
      </c>
      <c r="G682" t="s">
        <v>85</v>
      </c>
      <c r="H682" t="s">
        <v>85</v>
      </c>
      <c r="I682">
        <v>92.549400329589801</v>
      </c>
      <c r="J682" t="s">
        <v>85</v>
      </c>
      <c r="K682" t="s">
        <v>85</v>
      </c>
      <c r="L682" t="s">
        <v>85</v>
      </c>
      <c r="M682" t="s">
        <v>85</v>
      </c>
      <c r="N682" t="s">
        <v>85</v>
      </c>
      <c r="O682" t="s">
        <v>85</v>
      </c>
      <c r="P682" t="s">
        <v>85</v>
      </c>
      <c r="Q682" t="s">
        <v>85</v>
      </c>
      <c r="R682" t="s">
        <v>85</v>
      </c>
      <c r="S682">
        <v>95.857330322265597</v>
      </c>
      <c r="T682">
        <v>96.176155090332003</v>
      </c>
      <c r="U682">
        <v>96.365982055664105</v>
      </c>
      <c r="V682">
        <v>96.540145874023395</v>
      </c>
      <c r="W682" t="s">
        <v>85</v>
      </c>
      <c r="X682" t="s">
        <v>85</v>
      </c>
    </row>
    <row r="683" spans="1:24" x14ac:dyDescent="0.2">
      <c r="A683" t="s">
        <v>95</v>
      </c>
      <c r="B683" t="s">
        <v>167</v>
      </c>
      <c r="C683" t="s">
        <v>174</v>
      </c>
      <c r="D683" t="s">
        <v>200</v>
      </c>
      <c r="E683" t="s">
        <v>85</v>
      </c>
      <c r="F683" t="s">
        <v>85</v>
      </c>
      <c r="G683" t="s">
        <v>85</v>
      </c>
      <c r="H683" t="s">
        <v>85</v>
      </c>
      <c r="I683">
        <v>88.645172119140597</v>
      </c>
      <c r="J683" t="s">
        <v>85</v>
      </c>
      <c r="K683" t="s">
        <v>85</v>
      </c>
      <c r="L683" t="s">
        <v>85</v>
      </c>
      <c r="M683" t="s">
        <v>85</v>
      </c>
      <c r="N683" t="s">
        <v>85</v>
      </c>
      <c r="O683" t="s">
        <v>85</v>
      </c>
      <c r="P683" t="s">
        <v>85</v>
      </c>
      <c r="Q683" t="s">
        <v>85</v>
      </c>
      <c r="R683" t="s">
        <v>85</v>
      </c>
      <c r="S683">
        <v>93.774810791015597</v>
      </c>
      <c r="T683">
        <v>94.068428039550795</v>
      </c>
      <c r="U683">
        <v>94.358909606933594</v>
      </c>
      <c r="V683">
        <v>94.637969970703097</v>
      </c>
      <c r="W683" t="s">
        <v>85</v>
      </c>
      <c r="X683" t="s">
        <v>85</v>
      </c>
    </row>
    <row r="684" spans="1:24" x14ac:dyDescent="0.2">
      <c r="A684" t="s">
        <v>95</v>
      </c>
      <c r="B684" t="s">
        <v>167</v>
      </c>
      <c r="C684" t="s">
        <v>90</v>
      </c>
      <c r="D684" t="s">
        <v>62</v>
      </c>
      <c r="E684" t="s">
        <v>85</v>
      </c>
      <c r="F684" t="s">
        <v>85</v>
      </c>
      <c r="G684" t="s">
        <v>85</v>
      </c>
      <c r="H684" t="s">
        <v>85</v>
      </c>
      <c r="I684">
        <v>96.565101623535199</v>
      </c>
      <c r="J684" t="s">
        <v>85</v>
      </c>
      <c r="K684" t="s">
        <v>85</v>
      </c>
      <c r="L684" t="s">
        <v>85</v>
      </c>
      <c r="M684" t="s">
        <v>85</v>
      </c>
      <c r="N684" t="s">
        <v>85</v>
      </c>
      <c r="O684" t="s">
        <v>85</v>
      </c>
      <c r="P684" t="s">
        <v>85</v>
      </c>
      <c r="Q684" t="s">
        <v>85</v>
      </c>
      <c r="R684" t="s">
        <v>85</v>
      </c>
      <c r="S684">
        <v>98.037139892578097</v>
      </c>
      <c r="T684">
        <v>98.411872863769503</v>
      </c>
      <c r="U684">
        <v>98.4625244140625</v>
      </c>
      <c r="V684">
        <v>98.530532836914105</v>
      </c>
      <c r="W684" t="s">
        <v>85</v>
      </c>
      <c r="X684" t="s">
        <v>85</v>
      </c>
    </row>
    <row r="685" spans="1:24" x14ac:dyDescent="0.2">
      <c r="A685" t="s">
        <v>95</v>
      </c>
      <c r="B685" t="s">
        <v>167</v>
      </c>
      <c r="C685" t="s">
        <v>210</v>
      </c>
      <c r="D685" t="s">
        <v>88</v>
      </c>
      <c r="E685" t="s">
        <v>85</v>
      </c>
      <c r="F685" t="s">
        <v>85</v>
      </c>
      <c r="G685">
        <v>10000</v>
      </c>
      <c r="H685">
        <v>30000</v>
      </c>
      <c r="I685">
        <v>69000</v>
      </c>
      <c r="J685">
        <v>151000</v>
      </c>
      <c r="K685">
        <v>270000</v>
      </c>
      <c r="L685">
        <v>417100</v>
      </c>
      <c r="M685">
        <v>545200</v>
      </c>
      <c r="N685">
        <v>656200</v>
      </c>
      <c r="O685">
        <v>787900</v>
      </c>
      <c r="P685">
        <v>926000</v>
      </c>
      <c r="Q685">
        <v>1071200</v>
      </c>
      <c r="R685">
        <v>1233500</v>
      </c>
      <c r="S685">
        <v>1338400</v>
      </c>
      <c r="T685">
        <v>1408200</v>
      </c>
      <c r="U685">
        <v>1432800</v>
      </c>
      <c r="V685">
        <v>1493400</v>
      </c>
      <c r="W685">
        <v>1533000</v>
      </c>
      <c r="X685" t="s">
        <v>85</v>
      </c>
    </row>
    <row r="686" spans="1:24" x14ac:dyDescent="0.2">
      <c r="A686" t="s">
        <v>95</v>
      </c>
      <c r="B686" t="s">
        <v>167</v>
      </c>
      <c r="C686" t="s">
        <v>159</v>
      </c>
      <c r="D686" t="s">
        <v>32</v>
      </c>
      <c r="E686" t="s">
        <v>85</v>
      </c>
      <c r="F686" t="s">
        <v>85</v>
      </c>
      <c r="G686">
        <v>0.26769912866610601</v>
      </c>
      <c r="H686">
        <v>0.78480102024132603</v>
      </c>
      <c r="I686">
        <v>1.76101765381915</v>
      </c>
      <c r="J686">
        <v>3.7531528969866401</v>
      </c>
      <c r="K686">
        <v>6.5276692183406198</v>
      </c>
      <c r="L686">
        <v>9.80312430812881</v>
      </c>
      <c r="M686">
        <v>12.460538010926101</v>
      </c>
      <c r="N686">
        <v>14.596698903823899</v>
      </c>
      <c r="O686">
        <v>17.075142328972301</v>
      </c>
      <c r="P686">
        <v>19.5686238460376</v>
      </c>
      <c r="Q686">
        <v>22.092628998101699</v>
      </c>
      <c r="R686">
        <v>24.847350448561698</v>
      </c>
      <c r="S686">
        <v>26.351804864333701</v>
      </c>
      <c r="T686">
        <v>27.121540207654501</v>
      </c>
      <c r="U686">
        <v>27.0173236708563</v>
      </c>
      <c r="V686">
        <v>27.595576059959999</v>
      </c>
      <c r="W686">
        <v>27.7863269520846</v>
      </c>
      <c r="X686" t="s">
        <v>85</v>
      </c>
    </row>
    <row r="687" spans="1:24" x14ac:dyDescent="0.2">
      <c r="A687" t="s">
        <v>95</v>
      </c>
      <c r="B687" t="s">
        <v>167</v>
      </c>
      <c r="C687" t="s">
        <v>165</v>
      </c>
      <c r="D687" t="s">
        <v>134</v>
      </c>
      <c r="E687">
        <v>43.771562861948702</v>
      </c>
      <c r="F687">
        <v>46.123105610600803</v>
      </c>
      <c r="G687">
        <v>47.594228085547002</v>
      </c>
      <c r="H687">
        <v>49.0919198194958</v>
      </c>
      <c r="I687">
        <v>49.665802236696599</v>
      </c>
      <c r="J687">
        <v>48.405730244248197</v>
      </c>
      <c r="K687">
        <v>46.593052287355697</v>
      </c>
      <c r="L687">
        <v>44.4090227288645</v>
      </c>
      <c r="M687">
        <v>42.441707788499102</v>
      </c>
      <c r="N687">
        <v>41.027356687310103</v>
      </c>
      <c r="O687">
        <v>40.168519236895698</v>
      </c>
      <c r="P687">
        <v>39.344345439041902</v>
      </c>
      <c r="Q687">
        <v>38.690974608326101</v>
      </c>
      <c r="R687">
        <v>38.895621387213403</v>
      </c>
      <c r="S687">
        <v>39.301283390388903</v>
      </c>
      <c r="T687">
        <v>38.868044520002499</v>
      </c>
      <c r="U687">
        <v>37.478805505439702</v>
      </c>
      <c r="V687">
        <v>36.346925210888898</v>
      </c>
      <c r="W687">
        <v>35.522272381405998</v>
      </c>
      <c r="X687" t="s">
        <v>85</v>
      </c>
    </row>
    <row r="688" spans="1:24" x14ac:dyDescent="0.2">
      <c r="A688" t="s">
        <v>95</v>
      </c>
      <c r="B688" t="s">
        <v>167</v>
      </c>
      <c r="C688" t="s">
        <v>211</v>
      </c>
      <c r="D688" t="s">
        <v>67</v>
      </c>
      <c r="E688">
        <v>1562682</v>
      </c>
      <c r="F688">
        <v>1684949</v>
      </c>
      <c r="G688">
        <v>1777900</v>
      </c>
      <c r="H688">
        <v>1876600</v>
      </c>
      <c r="I688">
        <v>1946000</v>
      </c>
      <c r="J688">
        <v>1947500</v>
      </c>
      <c r="K688">
        <v>1927200</v>
      </c>
      <c r="L688">
        <v>1889500</v>
      </c>
      <c r="M688">
        <v>1857000</v>
      </c>
      <c r="N688">
        <v>1844400</v>
      </c>
      <c r="O688">
        <v>1853500</v>
      </c>
      <c r="P688">
        <v>1861800</v>
      </c>
      <c r="Q688">
        <v>1876000</v>
      </c>
      <c r="R688">
        <v>1930900</v>
      </c>
      <c r="S688">
        <v>1996100</v>
      </c>
      <c r="T688">
        <v>2018100</v>
      </c>
      <c r="U688">
        <v>1987600</v>
      </c>
      <c r="V688">
        <v>1967000</v>
      </c>
      <c r="W688">
        <v>1959800</v>
      </c>
      <c r="X688" t="s">
        <v>85</v>
      </c>
    </row>
    <row r="689" spans="1:24" x14ac:dyDescent="0.2">
      <c r="A689" t="s">
        <v>95</v>
      </c>
      <c r="B689" t="s">
        <v>167</v>
      </c>
      <c r="C689" t="s">
        <v>99</v>
      </c>
      <c r="D689" t="s">
        <v>182</v>
      </c>
      <c r="E689" t="s">
        <v>85</v>
      </c>
      <c r="F689" t="s">
        <v>85</v>
      </c>
      <c r="G689" t="s">
        <v>85</v>
      </c>
      <c r="H689" t="s">
        <v>85</v>
      </c>
      <c r="I689" t="s">
        <v>85</v>
      </c>
      <c r="J689" t="s">
        <v>85</v>
      </c>
      <c r="K689" t="s">
        <v>85</v>
      </c>
      <c r="L689" t="s">
        <v>85</v>
      </c>
      <c r="M689" t="s">
        <v>85</v>
      </c>
      <c r="N689" t="s">
        <v>85</v>
      </c>
      <c r="O689" t="s">
        <v>85</v>
      </c>
      <c r="P689" t="s">
        <v>85</v>
      </c>
      <c r="Q689" t="s">
        <v>85</v>
      </c>
      <c r="R689" t="s">
        <v>85</v>
      </c>
      <c r="S689" t="s">
        <v>85</v>
      </c>
      <c r="T689" t="s">
        <v>85</v>
      </c>
      <c r="U689" t="s">
        <v>85</v>
      </c>
      <c r="V689" t="s">
        <v>85</v>
      </c>
      <c r="W689" t="s">
        <v>85</v>
      </c>
      <c r="X689" t="s">
        <v>85</v>
      </c>
    </row>
    <row r="690" spans="1:24" x14ac:dyDescent="0.2">
      <c r="A690" t="s">
        <v>95</v>
      </c>
      <c r="B690" t="s">
        <v>167</v>
      </c>
      <c r="C690" t="s">
        <v>166</v>
      </c>
      <c r="D690" t="s">
        <v>72</v>
      </c>
      <c r="E690" t="s">
        <v>85</v>
      </c>
      <c r="F690" t="s">
        <v>85</v>
      </c>
      <c r="G690" t="s">
        <v>85</v>
      </c>
      <c r="H690" t="s">
        <v>85</v>
      </c>
      <c r="I690" t="s">
        <v>85</v>
      </c>
      <c r="J690" t="s">
        <v>85</v>
      </c>
      <c r="K690" t="s">
        <v>85</v>
      </c>
      <c r="L690" t="s">
        <v>85</v>
      </c>
      <c r="M690" t="s">
        <v>85</v>
      </c>
      <c r="N690" t="s">
        <v>85</v>
      </c>
      <c r="O690" t="s">
        <v>85</v>
      </c>
      <c r="P690" t="s">
        <v>85</v>
      </c>
      <c r="Q690" t="s">
        <v>85</v>
      </c>
      <c r="R690" t="s">
        <v>85</v>
      </c>
      <c r="S690" t="s">
        <v>85</v>
      </c>
      <c r="T690" t="s">
        <v>85</v>
      </c>
      <c r="U690" t="s">
        <v>85</v>
      </c>
      <c r="V690" t="s">
        <v>85</v>
      </c>
      <c r="W690" t="s">
        <v>85</v>
      </c>
      <c r="X690" t="s">
        <v>85</v>
      </c>
    </row>
    <row r="691" spans="1:24" x14ac:dyDescent="0.2">
      <c r="A691" t="s">
        <v>95</v>
      </c>
      <c r="B691" t="s">
        <v>167</v>
      </c>
      <c r="C691" t="s">
        <v>201</v>
      </c>
      <c r="D691" t="s">
        <v>33</v>
      </c>
      <c r="E691" t="s">
        <v>85</v>
      </c>
      <c r="F691" t="s">
        <v>85</v>
      </c>
      <c r="G691" t="s">
        <v>85</v>
      </c>
      <c r="H691" t="s">
        <v>85</v>
      </c>
      <c r="I691" t="s">
        <v>85</v>
      </c>
      <c r="J691" t="s">
        <v>85</v>
      </c>
      <c r="K691" t="s">
        <v>85</v>
      </c>
      <c r="L691" t="s">
        <v>85</v>
      </c>
      <c r="M691" t="s">
        <v>85</v>
      </c>
      <c r="N691" t="s">
        <v>85</v>
      </c>
      <c r="O691" t="s">
        <v>85</v>
      </c>
      <c r="P691" t="s">
        <v>85</v>
      </c>
      <c r="Q691" t="s">
        <v>85</v>
      </c>
      <c r="R691" t="s">
        <v>85</v>
      </c>
      <c r="S691" t="s">
        <v>85</v>
      </c>
      <c r="T691" t="s">
        <v>85</v>
      </c>
      <c r="U691" t="s">
        <v>85</v>
      </c>
      <c r="V691" t="s">
        <v>85</v>
      </c>
      <c r="W691" t="s">
        <v>85</v>
      </c>
      <c r="X691" t="s">
        <v>85</v>
      </c>
    </row>
    <row r="692" spans="1:24" x14ac:dyDescent="0.2">
      <c r="A692" t="s">
        <v>95</v>
      </c>
      <c r="B692" t="s">
        <v>167</v>
      </c>
      <c r="C692" t="s">
        <v>98</v>
      </c>
      <c r="D692" t="s">
        <v>82</v>
      </c>
      <c r="E692" t="s">
        <v>85</v>
      </c>
      <c r="F692" t="s">
        <v>85</v>
      </c>
      <c r="G692" t="s">
        <v>85</v>
      </c>
      <c r="H692" t="s">
        <v>85</v>
      </c>
      <c r="I692" t="s">
        <v>85</v>
      </c>
      <c r="J692" t="s">
        <v>85</v>
      </c>
      <c r="K692" t="s">
        <v>85</v>
      </c>
      <c r="L692" t="s">
        <v>85</v>
      </c>
      <c r="M692" t="s">
        <v>85</v>
      </c>
      <c r="N692" t="s">
        <v>85</v>
      </c>
      <c r="O692" t="s">
        <v>85</v>
      </c>
      <c r="P692" t="s">
        <v>85</v>
      </c>
      <c r="Q692" t="s">
        <v>85</v>
      </c>
      <c r="R692" t="s">
        <v>85</v>
      </c>
      <c r="S692" t="s">
        <v>85</v>
      </c>
      <c r="T692" t="s">
        <v>85</v>
      </c>
      <c r="U692" t="s">
        <v>85</v>
      </c>
      <c r="V692" t="s">
        <v>85</v>
      </c>
      <c r="W692" t="s">
        <v>85</v>
      </c>
      <c r="X692" t="s">
        <v>85</v>
      </c>
    </row>
    <row r="693" spans="1:24" x14ac:dyDescent="0.2">
      <c r="A693" t="s">
        <v>95</v>
      </c>
      <c r="B693" t="s">
        <v>167</v>
      </c>
      <c r="C693" t="s">
        <v>196</v>
      </c>
      <c r="D693" t="s">
        <v>125</v>
      </c>
      <c r="E693" t="s">
        <v>85</v>
      </c>
      <c r="F693" t="s">
        <v>85</v>
      </c>
      <c r="G693" t="s">
        <v>85</v>
      </c>
      <c r="H693" t="s">
        <v>85</v>
      </c>
      <c r="I693" t="s">
        <v>85</v>
      </c>
      <c r="J693" t="s">
        <v>85</v>
      </c>
      <c r="K693" t="s">
        <v>85</v>
      </c>
      <c r="L693" t="s">
        <v>85</v>
      </c>
      <c r="M693" t="s">
        <v>85</v>
      </c>
      <c r="N693" t="s">
        <v>85</v>
      </c>
      <c r="O693" t="s">
        <v>85</v>
      </c>
      <c r="P693" t="s">
        <v>85</v>
      </c>
      <c r="Q693" t="s">
        <v>85</v>
      </c>
      <c r="R693" t="s">
        <v>85</v>
      </c>
      <c r="S693" t="s">
        <v>85</v>
      </c>
      <c r="T693" t="s">
        <v>85</v>
      </c>
      <c r="U693" t="s">
        <v>85</v>
      </c>
      <c r="V693" t="s">
        <v>85</v>
      </c>
      <c r="W693" t="s">
        <v>85</v>
      </c>
      <c r="X693" t="s">
        <v>85</v>
      </c>
    </row>
    <row r="694" spans="1:24" x14ac:dyDescent="0.2">
      <c r="A694" t="s">
        <v>95</v>
      </c>
      <c r="B694" t="s">
        <v>167</v>
      </c>
      <c r="C694" t="s">
        <v>186</v>
      </c>
      <c r="D694" t="s">
        <v>97</v>
      </c>
      <c r="E694" t="s">
        <v>85</v>
      </c>
      <c r="F694" t="s">
        <v>85</v>
      </c>
      <c r="G694" t="s">
        <v>85</v>
      </c>
      <c r="H694" t="s">
        <v>85</v>
      </c>
      <c r="I694" t="s">
        <v>85</v>
      </c>
      <c r="J694" t="s">
        <v>85</v>
      </c>
      <c r="K694" t="s">
        <v>85</v>
      </c>
      <c r="L694" t="s">
        <v>85</v>
      </c>
      <c r="M694" t="s">
        <v>85</v>
      </c>
      <c r="N694" t="s">
        <v>85</v>
      </c>
      <c r="O694" t="s">
        <v>85</v>
      </c>
      <c r="P694" t="s">
        <v>85</v>
      </c>
      <c r="Q694" t="s">
        <v>85</v>
      </c>
      <c r="R694" t="s">
        <v>85</v>
      </c>
      <c r="S694" t="s">
        <v>85</v>
      </c>
      <c r="T694" t="s">
        <v>85</v>
      </c>
      <c r="U694" t="s">
        <v>85</v>
      </c>
      <c r="V694" t="s">
        <v>85</v>
      </c>
      <c r="W694" t="s">
        <v>85</v>
      </c>
      <c r="X694" t="s">
        <v>85</v>
      </c>
    </row>
    <row r="695" spans="1:24" x14ac:dyDescent="0.2">
      <c r="A695" t="s">
        <v>95</v>
      </c>
      <c r="B695" t="s">
        <v>167</v>
      </c>
      <c r="C695" t="s">
        <v>81</v>
      </c>
      <c r="D695" t="s">
        <v>27</v>
      </c>
      <c r="E695" t="s">
        <v>85</v>
      </c>
      <c r="F695" t="s">
        <v>85</v>
      </c>
      <c r="G695" t="s">
        <v>85</v>
      </c>
      <c r="H695" t="s">
        <v>85</v>
      </c>
      <c r="I695" t="s">
        <v>85</v>
      </c>
      <c r="J695" t="s">
        <v>85</v>
      </c>
      <c r="K695" t="s">
        <v>85</v>
      </c>
      <c r="L695" t="s">
        <v>85</v>
      </c>
      <c r="M695" t="s">
        <v>85</v>
      </c>
      <c r="N695" t="s">
        <v>85</v>
      </c>
      <c r="O695" t="s">
        <v>85</v>
      </c>
      <c r="P695" t="s">
        <v>85</v>
      </c>
      <c r="Q695" t="s">
        <v>85</v>
      </c>
      <c r="R695" t="s">
        <v>85</v>
      </c>
      <c r="S695" t="s">
        <v>85</v>
      </c>
      <c r="T695" t="s">
        <v>85</v>
      </c>
      <c r="U695" t="s">
        <v>85</v>
      </c>
      <c r="V695" t="s">
        <v>85</v>
      </c>
      <c r="W695" t="s">
        <v>85</v>
      </c>
      <c r="X695" t="s">
        <v>85</v>
      </c>
    </row>
    <row r="696" spans="1:24" x14ac:dyDescent="0.2">
      <c r="A696" t="s">
        <v>95</v>
      </c>
      <c r="B696" t="s">
        <v>167</v>
      </c>
      <c r="C696" t="s">
        <v>191</v>
      </c>
      <c r="D696" t="s">
        <v>52</v>
      </c>
      <c r="E696">
        <v>431010</v>
      </c>
      <c r="F696">
        <v>848600</v>
      </c>
      <c r="G696">
        <v>1094700</v>
      </c>
      <c r="H696">
        <v>1630800</v>
      </c>
      <c r="I696">
        <v>2747400</v>
      </c>
      <c r="J696">
        <v>2991600</v>
      </c>
      <c r="K696">
        <v>3313000</v>
      </c>
      <c r="L696">
        <v>3577000</v>
      </c>
      <c r="M696">
        <v>3990700</v>
      </c>
      <c r="N696">
        <v>4384600</v>
      </c>
      <c r="O696">
        <v>4788600</v>
      </c>
      <c r="P696">
        <v>5924100</v>
      </c>
      <c r="Q696">
        <v>6414800</v>
      </c>
      <c r="R696">
        <v>6884800</v>
      </c>
      <c r="S696">
        <v>7384600</v>
      </c>
      <c r="T696">
        <v>7794300</v>
      </c>
      <c r="U696">
        <v>8067600</v>
      </c>
      <c r="V696">
        <v>8438100</v>
      </c>
      <c r="W696">
        <v>8724200</v>
      </c>
      <c r="X696" t="s">
        <v>85</v>
      </c>
    </row>
    <row r="697" spans="1:24" x14ac:dyDescent="0.2">
      <c r="A697" t="s">
        <v>95</v>
      </c>
      <c r="B697" t="s">
        <v>167</v>
      </c>
      <c r="C697" t="s">
        <v>123</v>
      </c>
      <c r="D697" t="s">
        <v>38</v>
      </c>
      <c r="E697" t="s">
        <v>85</v>
      </c>
      <c r="F697" t="s">
        <v>85</v>
      </c>
      <c r="G697" t="s">
        <v>85</v>
      </c>
      <c r="H697" t="s">
        <v>85</v>
      </c>
      <c r="I697" t="s">
        <v>85</v>
      </c>
      <c r="J697" t="s">
        <v>85</v>
      </c>
      <c r="K697" t="s">
        <v>85</v>
      </c>
      <c r="L697" t="s">
        <v>85</v>
      </c>
      <c r="M697" t="s">
        <v>85</v>
      </c>
      <c r="N697" t="s">
        <v>85</v>
      </c>
      <c r="O697" t="s">
        <v>85</v>
      </c>
      <c r="P697" t="s">
        <v>85</v>
      </c>
      <c r="Q697" t="s">
        <v>85</v>
      </c>
      <c r="R697" t="s">
        <v>85</v>
      </c>
      <c r="S697" t="s">
        <v>85</v>
      </c>
      <c r="T697" t="s">
        <v>85</v>
      </c>
      <c r="U697" t="s">
        <v>85</v>
      </c>
      <c r="V697" t="s">
        <v>85</v>
      </c>
      <c r="W697" t="s">
        <v>85</v>
      </c>
      <c r="X697" t="s">
        <v>85</v>
      </c>
    </row>
    <row r="698" spans="1:24" x14ac:dyDescent="0.2">
      <c r="A698" t="s">
        <v>95</v>
      </c>
      <c r="B698" t="s">
        <v>167</v>
      </c>
      <c r="C698" t="s">
        <v>154</v>
      </c>
      <c r="D698" t="s">
        <v>176</v>
      </c>
      <c r="E698" t="s">
        <v>85</v>
      </c>
      <c r="F698" t="s">
        <v>85</v>
      </c>
      <c r="G698" t="s">
        <v>85</v>
      </c>
      <c r="H698" t="s">
        <v>85</v>
      </c>
      <c r="I698" t="s">
        <v>85</v>
      </c>
      <c r="J698" t="s">
        <v>85</v>
      </c>
      <c r="K698" t="s">
        <v>85</v>
      </c>
      <c r="L698" t="s">
        <v>85</v>
      </c>
      <c r="M698" t="s">
        <v>85</v>
      </c>
      <c r="N698" t="s">
        <v>85</v>
      </c>
      <c r="O698" t="s">
        <v>85</v>
      </c>
      <c r="P698" t="s">
        <v>85</v>
      </c>
      <c r="Q698" t="s">
        <v>85</v>
      </c>
      <c r="R698" t="s">
        <v>85</v>
      </c>
      <c r="S698" t="s">
        <v>85</v>
      </c>
      <c r="T698" t="s">
        <v>85</v>
      </c>
      <c r="U698" t="s">
        <v>85</v>
      </c>
      <c r="V698" t="s">
        <v>85</v>
      </c>
      <c r="W698" t="s">
        <v>85</v>
      </c>
      <c r="X698" t="s">
        <v>85</v>
      </c>
    </row>
    <row r="699" spans="1:24" x14ac:dyDescent="0.2">
      <c r="A699" t="s">
        <v>95</v>
      </c>
      <c r="B699" t="s">
        <v>167</v>
      </c>
      <c r="C699" t="s">
        <v>83</v>
      </c>
      <c r="D699" t="s">
        <v>0</v>
      </c>
      <c r="E699" t="s">
        <v>85</v>
      </c>
      <c r="F699" t="s">
        <v>85</v>
      </c>
      <c r="G699" t="s">
        <v>85</v>
      </c>
      <c r="H699" t="s">
        <v>85</v>
      </c>
      <c r="I699" t="s">
        <v>85</v>
      </c>
      <c r="J699" t="s">
        <v>85</v>
      </c>
      <c r="K699" t="s">
        <v>85</v>
      </c>
      <c r="L699" t="s">
        <v>85</v>
      </c>
      <c r="M699" t="s">
        <v>85</v>
      </c>
      <c r="N699" t="s">
        <v>85</v>
      </c>
      <c r="O699" t="s">
        <v>85</v>
      </c>
      <c r="P699" t="s">
        <v>85</v>
      </c>
      <c r="Q699" t="s">
        <v>85</v>
      </c>
      <c r="R699" t="s">
        <v>85</v>
      </c>
      <c r="S699" t="s">
        <v>85</v>
      </c>
      <c r="T699" t="s">
        <v>85</v>
      </c>
      <c r="U699" t="s">
        <v>85</v>
      </c>
      <c r="V699" t="s">
        <v>85</v>
      </c>
      <c r="W699" t="s">
        <v>85</v>
      </c>
      <c r="X699" t="s">
        <v>85</v>
      </c>
    </row>
    <row r="700" spans="1:24" x14ac:dyDescent="0.2">
      <c r="A700" t="s">
        <v>95</v>
      </c>
      <c r="B700" t="s">
        <v>167</v>
      </c>
      <c r="C700" t="s">
        <v>171</v>
      </c>
      <c r="D700" t="s">
        <v>93</v>
      </c>
      <c r="E700">
        <v>0</v>
      </c>
      <c r="F700">
        <v>0</v>
      </c>
      <c r="G700">
        <v>0</v>
      </c>
      <c r="H700">
        <v>0</v>
      </c>
      <c r="I700">
        <v>0</v>
      </c>
      <c r="J700">
        <v>0</v>
      </c>
      <c r="K700">
        <v>0</v>
      </c>
      <c r="L700">
        <v>0</v>
      </c>
      <c r="M700">
        <v>0</v>
      </c>
      <c r="N700">
        <v>0</v>
      </c>
      <c r="O700">
        <v>0</v>
      </c>
      <c r="P700">
        <v>0</v>
      </c>
      <c r="Q700">
        <v>0</v>
      </c>
      <c r="R700">
        <v>0</v>
      </c>
      <c r="S700">
        <v>0</v>
      </c>
      <c r="T700">
        <v>0</v>
      </c>
      <c r="U700">
        <v>0</v>
      </c>
      <c r="V700">
        <v>0</v>
      </c>
      <c r="W700">
        <v>0</v>
      </c>
      <c r="X700" t="s">
        <v>85</v>
      </c>
    </row>
    <row r="701" spans="1:24" x14ac:dyDescent="0.2">
      <c r="A701" t="s">
        <v>95</v>
      </c>
      <c r="B701" t="s">
        <v>167</v>
      </c>
      <c r="C701" t="s">
        <v>128</v>
      </c>
      <c r="D701" t="s">
        <v>29</v>
      </c>
      <c r="E701">
        <v>0</v>
      </c>
      <c r="F701">
        <v>0</v>
      </c>
      <c r="G701">
        <v>0</v>
      </c>
      <c r="H701">
        <v>0</v>
      </c>
      <c r="I701">
        <v>0</v>
      </c>
      <c r="J701">
        <v>0</v>
      </c>
      <c r="K701">
        <v>0</v>
      </c>
      <c r="L701">
        <v>0</v>
      </c>
      <c r="M701">
        <v>0</v>
      </c>
      <c r="N701">
        <v>0</v>
      </c>
      <c r="O701">
        <v>0</v>
      </c>
      <c r="P701">
        <v>0</v>
      </c>
      <c r="Q701">
        <v>0</v>
      </c>
      <c r="R701">
        <v>0</v>
      </c>
      <c r="S701">
        <v>0</v>
      </c>
      <c r="T701">
        <v>0</v>
      </c>
      <c r="U701">
        <v>0</v>
      </c>
      <c r="V701">
        <v>0</v>
      </c>
      <c r="W701">
        <v>0</v>
      </c>
      <c r="X701" t="s">
        <v>85</v>
      </c>
    </row>
    <row r="702" spans="1:24" x14ac:dyDescent="0.2">
      <c r="A702" t="s">
        <v>95</v>
      </c>
      <c r="B702" t="s">
        <v>167</v>
      </c>
      <c r="C702" t="s">
        <v>110</v>
      </c>
      <c r="D702" t="s">
        <v>109</v>
      </c>
      <c r="E702" t="s">
        <v>85</v>
      </c>
      <c r="F702" t="s">
        <v>85</v>
      </c>
      <c r="G702" t="s">
        <v>85</v>
      </c>
      <c r="H702" t="s">
        <v>85</v>
      </c>
      <c r="I702" t="s">
        <v>85</v>
      </c>
      <c r="J702" t="s">
        <v>85</v>
      </c>
      <c r="K702" t="s">
        <v>85</v>
      </c>
      <c r="L702" t="s">
        <v>85</v>
      </c>
      <c r="M702" t="s">
        <v>85</v>
      </c>
      <c r="N702" t="s">
        <v>85</v>
      </c>
      <c r="O702" t="s">
        <v>85</v>
      </c>
      <c r="P702" t="s">
        <v>85</v>
      </c>
      <c r="Q702" t="s">
        <v>85</v>
      </c>
      <c r="R702" t="s">
        <v>85</v>
      </c>
      <c r="S702" t="s">
        <v>85</v>
      </c>
      <c r="T702" t="s">
        <v>85</v>
      </c>
      <c r="U702" t="s">
        <v>85</v>
      </c>
      <c r="V702" t="s">
        <v>85</v>
      </c>
      <c r="W702" t="s">
        <v>85</v>
      </c>
      <c r="X702" t="s">
        <v>85</v>
      </c>
    </row>
    <row r="703" spans="1:24" x14ac:dyDescent="0.2">
      <c r="A703" t="s">
        <v>95</v>
      </c>
      <c r="B703" t="s">
        <v>167</v>
      </c>
      <c r="C703" t="s">
        <v>136</v>
      </c>
      <c r="D703" t="s">
        <v>115</v>
      </c>
      <c r="E703" t="s">
        <v>85</v>
      </c>
      <c r="F703" t="s">
        <v>85</v>
      </c>
      <c r="G703" t="s">
        <v>85</v>
      </c>
      <c r="H703" t="s">
        <v>85</v>
      </c>
      <c r="I703" t="s">
        <v>85</v>
      </c>
      <c r="J703" t="s">
        <v>85</v>
      </c>
      <c r="K703" t="s">
        <v>85</v>
      </c>
      <c r="L703" t="s">
        <v>85</v>
      </c>
      <c r="M703" t="s">
        <v>85</v>
      </c>
      <c r="N703" t="s">
        <v>85</v>
      </c>
      <c r="O703" t="s">
        <v>85</v>
      </c>
      <c r="P703" t="s">
        <v>85</v>
      </c>
      <c r="Q703" t="s">
        <v>85</v>
      </c>
      <c r="R703" t="s">
        <v>85</v>
      </c>
      <c r="S703" t="s">
        <v>85</v>
      </c>
      <c r="T703" t="s">
        <v>85</v>
      </c>
      <c r="U703" t="s">
        <v>85</v>
      </c>
      <c r="V703" t="s">
        <v>85</v>
      </c>
      <c r="W703" t="s">
        <v>85</v>
      </c>
      <c r="X703" t="s">
        <v>85</v>
      </c>
    </row>
    <row r="704" spans="1:24" x14ac:dyDescent="0.2">
      <c r="A704" t="s">
        <v>95</v>
      </c>
      <c r="B704" t="s">
        <v>167</v>
      </c>
      <c r="C704" t="s">
        <v>35</v>
      </c>
      <c r="D704" t="s">
        <v>175</v>
      </c>
      <c r="E704" t="s">
        <v>85</v>
      </c>
      <c r="F704" t="s">
        <v>85</v>
      </c>
      <c r="G704" t="s">
        <v>85</v>
      </c>
      <c r="H704" t="s">
        <v>85</v>
      </c>
      <c r="I704" t="s">
        <v>85</v>
      </c>
      <c r="J704" t="s">
        <v>85</v>
      </c>
      <c r="K704" t="s">
        <v>85</v>
      </c>
      <c r="L704" t="s">
        <v>85</v>
      </c>
      <c r="M704" t="s">
        <v>85</v>
      </c>
      <c r="N704" t="s">
        <v>85</v>
      </c>
      <c r="O704" t="s">
        <v>85</v>
      </c>
      <c r="P704" t="s">
        <v>85</v>
      </c>
      <c r="Q704" t="s">
        <v>85</v>
      </c>
      <c r="R704">
        <v>31</v>
      </c>
      <c r="S704">
        <v>31</v>
      </c>
      <c r="T704">
        <v>31</v>
      </c>
      <c r="U704">
        <v>31</v>
      </c>
      <c r="V704">
        <v>31</v>
      </c>
      <c r="W704">
        <v>31</v>
      </c>
      <c r="X704">
        <v>31</v>
      </c>
    </row>
    <row r="705" spans="1:24" x14ac:dyDescent="0.2">
      <c r="A705" t="s">
        <v>95</v>
      </c>
      <c r="B705" t="s">
        <v>167</v>
      </c>
      <c r="C705" t="s">
        <v>116</v>
      </c>
      <c r="D705" t="s">
        <v>63</v>
      </c>
      <c r="E705" t="s">
        <v>85</v>
      </c>
      <c r="F705" t="s">
        <v>85</v>
      </c>
      <c r="G705" t="s">
        <v>85</v>
      </c>
      <c r="H705" t="s">
        <v>85</v>
      </c>
      <c r="I705" t="s">
        <v>85</v>
      </c>
      <c r="J705">
        <v>525</v>
      </c>
      <c r="K705" t="s">
        <v>85</v>
      </c>
      <c r="L705">
        <v>732</v>
      </c>
      <c r="M705">
        <v>981</v>
      </c>
      <c r="N705">
        <v>1175</v>
      </c>
      <c r="O705">
        <v>1307</v>
      </c>
      <c r="P705">
        <v>1650</v>
      </c>
      <c r="Q705">
        <v>1889</v>
      </c>
      <c r="R705">
        <v>2099</v>
      </c>
      <c r="S705">
        <v>2689</v>
      </c>
      <c r="T705">
        <v>3148</v>
      </c>
      <c r="U705">
        <v>3375</v>
      </c>
      <c r="V705">
        <v>3290</v>
      </c>
      <c r="W705">
        <v>4498</v>
      </c>
      <c r="X705" t="s">
        <v>85</v>
      </c>
    </row>
    <row r="706" spans="1:24" x14ac:dyDescent="0.2">
      <c r="A706" t="s">
        <v>95</v>
      </c>
      <c r="B706" t="s">
        <v>167</v>
      </c>
      <c r="C706" t="s">
        <v>102</v>
      </c>
      <c r="D706" t="s">
        <v>173</v>
      </c>
      <c r="E706" t="s">
        <v>85</v>
      </c>
      <c r="F706" t="s">
        <v>85</v>
      </c>
      <c r="G706" t="s">
        <v>85</v>
      </c>
      <c r="H706" t="s">
        <v>85</v>
      </c>
      <c r="I706" t="s">
        <v>85</v>
      </c>
      <c r="J706">
        <v>126.87288545190913</v>
      </c>
      <c r="K706" t="s">
        <v>85</v>
      </c>
      <c r="L706">
        <v>177.8944298629338</v>
      </c>
      <c r="M706">
        <v>235.43811649506804</v>
      </c>
      <c r="N706">
        <v>275.44657508556423</v>
      </c>
      <c r="O706">
        <v>296.95097014586264</v>
      </c>
      <c r="P706">
        <v>359.5868020747069</v>
      </c>
      <c r="Q706">
        <v>390.33764516262346</v>
      </c>
      <c r="R706">
        <v>420.84369235704548</v>
      </c>
      <c r="S706">
        <v>529.67478874071742</v>
      </c>
      <c r="T706">
        <v>607.28823041456872</v>
      </c>
      <c r="U706">
        <v>635.30607634967248</v>
      </c>
      <c r="V706">
        <v>609.34953326418724</v>
      </c>
      <c r="W706">
        <v>822.34857487613579</v>
      </c>
      <c r="X706" t="s">
        <v>85</v>
      </c>
    </row>
    <row r="707" spans="1:24" x14ac:dyDescent="0.2">
      <c r="A707" t="s">
        <v>160</v>
      </c>
      <c r="B707" t="s">
        <v>9</v>
      </c>
      <c r="C707" t="s">
        <v>156</v>
      </c>
      <c r="D707" t="s">
        <v>155</v>
      </c>
      <c r="E707">
        <v>73156700</v>
      </c>
      <c r="F707">
        <v>74306900</v>
      </c>
      <c r="G707">
        <v>75456300</v>
      </c>
      <c r="H707">
        <v>76596700</v>
      </c>
      <c r="I707">
        <v>77630900</v>
      </c>
      <c r="J707">
        <v>78620500</v>
      </c>
      <c r="K707">
        <v>79537700</v>
      </c>
      <c r="L707">
        <v>80467400</v>
      </c>
      <c r="M707">
        <v>81436400</v>
      </c>
      <c r="N707">
        <v>82392100</v>
      </c>
      <c r="O707">
        <v>83311200</v>
      </c>
      <c r="P707">
        <v>84218500</v>
      </c>
      <c r="Q707">
        <v>85118700</v>
      </c>
      <c r="R707">
        <v>86025000</v>
      </c>
      <c r="S707">
        <v>86932500</v>
      </c>
      <c r="T707">
        <v>87840000</v>
      </c>
      <c r="U707">
        <v>88772900</v>
      </c>
      <c r="V707">
        <v>89708900</v>
      </c>
      <c r="W707">
        <v>90730000</v>
      </c>
      <c r="X707" t="s">
        <v>85</v>
      </c>
    </row>
    <row r="708" spans="1:24" x14ac:dyDescent="0.2">
      <c r="A708" t="s">
        <v>160</v>
      </c>
      <c r="B708" t="s">
        <v>9</v>
      </c>
      <c r="C708" t="s">
        <v>132</v>
      </c>
      <c r="D708" t="s">
        <v>114</v>
      </c>
      <c r="E708">
        <v>1.6000098826845</v>
      </c>
      <c r="F708">
        <v>1.56000982785621</v>
      </c>
      <c r="G708">
        <v>1.53498665657181</v>
      </c>
      <c r="H708">
        <v>1.50003141446132</v>
      </c>
      <c r="I708">
        <v>1.3411548927935999</v>
      </c>
      <c r="J708">
        <v>1.26669358718778</v>
      </c>
      <c r="K708">
        <v>1.1598643414515899</v>
      </c>
      <c r="L708">
        <v>1.16210103654334</v>
      </c>
      <c r="M708">
        <v>1.1970214044622001</v>
      </c>
      <c r="N708">
        <v>1.16672110298608</v>
      </c>
      <c r="O708">
        <v>1.1093435383376999</v>
      </c>
      <c r="P708">
        <v>1.0831618162643699</v>
      </c>
      <c r="Q708">
        <v>1.0632140841462701</v>
      </c>
      <c r="R708">
        <v>1.0591198763227401</v>
      </c>
      <c r="S708">
        <v>1.0494003765328499</v>
      </c>
      <c r="T708">
        <v>1.03850223123478</v>
      </c>
      <c r="U708">
        <v>1.0564445479775999</v>
      </c>
      <c r="V708">
        <v>1.0488560522771599</v>
      </c>
      <c r="W708">
        <v>1.13180794177695</v>
      </c>
      <c r="X708" t="s">
        <v>85</v>
      </c>
    </row>
    <row r="709" spans="1:24" x14ac:dyDescent="0.2">
      <c r="A709" t="s">
        <v>160</v>
      </c>
      <c r="B709" t="s">
        <v>9</v>
      </c>
      <c r="C709" t="s">
        <v>146</v>
      </c>
      <c r="D709" t="s">
        <v>10</v>
      </c>
      <c r="E709">
        <v>224.75867154136839</v>
      </c>
      <c r="F709">
        <v>228.29242065808472</v>
      </c>
      <c r="G709">
        <v>231.82371194199516</v>
      </c>
      <c r="H709">
        <v>235.32735260683893</v>
      </c>
      <c r="I709">
        <v>249.5688934610686</v>
      </c>
      <c r="J709">
        <v>252.72589925744961</v>
      </c>
      <c r="K709">
        <v>256.11882144582194</v>
      </c>
      <c r="L709">
        <v>259.51365820621152</v>
      </c>
      <c r="M709">
        <v>262.63875898990551</v>
      </c>
      <c r="N709">
        <v>265.72096623343117</v>
      </c>
      <c r="O709">
        <v>268.68513561453864</v>
      </c>
      <c r="P709">
        <v>271.61124907279003</v>
      </c>
      <c r="Q709">
        <v>274.51446447576353</v>
      </c>
      <c r="R709">
        <v>277.43735285580675</v>
      </c>
      <c r="S709">
        <v>280.36411132969977</v>
      </c>
      <c r="T709">
        <v>283.29086980359273</v>
      </c>
      <c r="U709">
        <v>286.29954526397268</v>
      </c>
      <c r="V709">
        <v>289.31821846679782</v>
      </c>
      <c r="W709">
        <v>292.61134582513625</v>
      </c>
      <c r="X709" t="s">
        <v>85</v>
      </c>
    </row>
    <row r="710" spans="1:24" x14ac:dyDescent="0.2">
      <c r="A710" t="s">
        <v>160</v>
      </c>
      <c r="B710" t="s">
        <v>9</v>
      </c>
      <c r="C710" t="s">
        <v>92</v>
      </c>
      <c r="D710" t="s">
        <v>65</v>
      </c>
      <c r="E710" t="s">
        <v>85</v>
      </c>
      <c r="F710" t="s">
        <v>85</v>
      </c>
      <c r="G710" t="s">
        <v>85</v>
      </c>
      <c r="H710" t="s">
        <v>85</v>
      </c>
      <c r="I710" t="s">
        <v>85</v>
      </c>
      <c r="J710" t="s">
        <v>85</v>
      </c>
      <c r="K710" t="s">
        <v>85</v>
      </c>
      <c r="L710" t="s">
        <v>85</v>
      </c>
      <c r="M710" t="s">
        <v>85</v>
      </c>
      <c r="N710" t="s">
        <v>85</v>
      </c>
      <c r="O710" t="s">
        <v>85</v>
      </c>
      <c r="P710" t="s">
        <v>85</v>
      </c>
      <c r="Q710" t="s">
        <v>85</v>
      </c>
      <c r="R710" t="s">
        <v>85</v>
      </c>
      <c r="S710">
        <v>20.7</v>
      </c>
      <c r="T710" t="s">
        <v>85</v>
      </c>
      <c r="U710">
        <v>17.2</v>
      </c>
      <c r="V710" t="s">
        <v>85</v>
      </c>
      <c r="W710">
        <v>13.5</v>
      </c>
      <c r="X710" t="s">
        <v>85</v>
      </c>
    </row>
    <row r="711" spans="1:24" x14ac:dyDescent="0.2">
      <c r="A711" t="s">
        <v>160</v>
      </c>
      <c r="B711" t="s">
        <v>9</v>
      </c>
      <c r="C711" t="s">
        <v>121</v>
      </c>
      <c r="D711" t="s">
        <v>150</v>
      </c>
      <c r="E711" t="s">
        <v>85</v>
      </c>
      <c r="F711" t="s">
        <v>85</v>
      </c>
      <c r="G711">
        <v>34.79</v>
      </c>
      <c r="H711" t="s">
        <v>85</v>
      </c>
      <c r="I711" t="s">
        <v>85</v>
      </c>
      <c r="J711" t="s">
        <v>85</v>
      </c>
      <c r="K711">
        <v>38.78</v>
      </c>
      <c r="L711" t="s">
        <v>85</v>
      </c>
      <c r="M711">
        <v>27.12</v>
      </c>
      <c r="N711" t="s">
        <v>85</v>
      </c>
      <c r="O711">
        <v>22.01</v>
      </c>
      <c r="P711" t="s">
        <v>85</v>
      </c>
      <c r="Q711">
        <v>16.170000000000002</v>
      </c>
      <c r="R711" t="s">
        <v>85</v>
      </c>
      <c r="S711">
        <v>4.78</v>
      </c>
      <c r="T711" t="s">
        <v>85</v>
      </c>
      <c r="U711">
        <v>3.23</v>
      </c>
      <c r="V711" t="s">
        <v>85</v>
      </c>
      <c r="W711" t="s">
        <v>85</v>
      </c>
      <c r="X711" t="s">
        <v>85</v>
      </c>
    </row>
    <row r="712" spans="1:24" x14ac:dyDescent="0.2">
      <c r="A712" t="s">
        <v>160</v>
      </c>
      <c r="B712" t="s">
        <v>9</v>
      </c>
      <c r="C712" t="s">
        <v>138</v>
      </c>
      <c r="D712" t="s">
        <v>158</v>
      </c>
      <c r="E712" t="s">
        <v>85</v>
      </c>
      <c r="F712" t="s">
        <v>85</v>
      </c>
      <c r="G712">
        <v>7.96</v>
      </c>
      <c r="H712" t="s">
        <v>85</v>
      </c>
      <c r="I712" t="s">
        <v>85</v>
      </c>
      <c r="J712" t="s">
        <v>85</v>
      </c>
      <c r="K712">
        <v>7.46</v>
      </c>
      <c r="L712" t="s">
        <v>85</v>
      </c>
      <c r="M712">
        <v>7.1</v>
      </c>
      <c r="N712" t="s">
        <v>85</v>
      </c>
      <c r="O712">
        <v>6.88</v>
      </c>
      <c r="P712" t="s">
        <v>85</v>
      </c>
      <c r="Q712">
        <v>6.91</v>
      </c>
      <c r="R712" t="s">
        <v>85</v>
      </c>
      <c r="S712">
        <v>5.92</v>
      </c>
      <c r="T712" t="s">
        <v>85</v>
      </c>
      <c r="U712">
        <v>6.52</v>
      </c>
      <c r="V712" t="s">
        <v>85</v>
      </c>
      <c r="W712" t="s">
        <v>85</v>
      </c>
      <c r="X712" t="s">
        <v>85</v>
      </c>
    </row>
    <row r="713" spans="1:24" x14ac:dyDescent="0.2">
      <c r="A713" t="s">
        <v>160</v>
      </c>
      <c r="B713" t="s">
        <v>9</v>
      </c>
      <c r="C713" t="s">
        <v>185</v>
      </c>
      <c r="D713" t="s">
        <v>64</v>
      </c>
      <c r="E713">
        <v>315.9272629847984</v>
      </c>
      <c r="F713">
        <v>335.17055616638567</v>
      </c>
      <c r="G713">
        <v>351.74544736489867</v>
      </c>
      <c r="H713">
        <v>356.59413525647972</v>
      </c>
      <c r="I713">
        <v>370.16251260773737</v>
      </c>
      <c r="J713">
        <v>389.79069072315741</v>
      </c>
      <c r="K713">
        <v>420.4468321311781</v>
      </c>
      <c r="L713">
        <v>436.33473928572317</v>
      </c>
      <c r="M713">
        <v>478.5049928533187</v>
      </c>
      <c r="N713">
        <v>503.14708570360511</v>
      </c>
      <c r="O713">
        <v>509.83296363514154</v>
      </c>
      <c r="P713">
        <v>543.55113187720042</v>
      </c>
      <c r="Q713">
        <v>575.48163916977126</v>
      </c>
      <c r="R713">
        <v>621.33188026736411</v>
      </c>
      <c r="S713">
        <v>677.67439105052767</v>
      </c>
      <c r="T713">
        <v>692.44112021857927</v>
      </c>
      <c r="U713">
        <v>730.57188624005755</v>
      </c>
      <c r="V713" t="s">
        <v>85</v>
      </c>
      <c r="W713" t="s">
        <v>85</v>
      </c>
      <c r="X713" t="s">
        <v>85</v>
      </c>
    </row>
    <row r="714" spans="1:24" x14ac:dyDescent="0.2">
      <c r="A714" t="s">
        <v>160</v>
      </c>
      <c r="B714" t="s">
        <v>9</v>
      </c>
      <c r="C714" t="s">
        <v>39</v>
      </c>
      <c r="D714" t="s">
        <v>24</v>
      </c>
      <c r="E714">
        <v>186.99585957267072</v>
      </c>
      <c r="F714">
        <v>210.61301171223667</v>
      </c>
      <c r="G714">
        <v>241.17270526119091</v>
      </c>
      <c r="H714">
        <v>261.36896237044152</v>
      </c>
      <c r="I714">
        <v>295.0371565961492</v>
      </c>
      <c r="J714">
        <v>335.34510719214455</v>
      </c>
      <c r="K714">
        <v>387.03658768106192</v>
      </c>
      <c r="L714">
        <v>443.0738410834698</v>
      </c>
      <c r="M714">
        <v>493.62447259456457</v>
      </c>
      <c r="N714">
        <v>579.92210418231844</v>
      </c>
      <c r="O714">
        <v>655.32605460010177</v>
      </c>
      <c r="P714">
        <v>738.47195093714561</v>
      </c>
      <c r="Q714">
        <v>813.15856562658973</v>
      </c>
      <c r="R714">
        <v>917.39610578320253</v>
      </c>
      <c r="S714">
        <v>1034.607310269462</v>
      </c>
      <c r="T714">
        <v>1099.0095628415299</v>
      </c>
      <c r="U714">
        <v>1272.5392546599244</v>
      </c>
      <c r="V714" t="s">
        <v>85</v>
      </c>
      <c r="W714" t="s">
        <v>85</v>
      </c>
      <c r="X714" t="s">
        <v>85</v>
      </c>
    </row>
    <row r="715" spans="1:24" x14ac:dyDescent="0.2">
      <c r="A715" t="s">
        <v>160</v>
      </c>
      <c r="B715" t="s">
        <v>9</v>
      </c>
      <c r="C715" t="s">
        <v>28</v>
      </c>
      <c r="D715" t="s">
        <v>127</v>
      </c>
      <c r="E715">
        <v>24657470331.581047</v>
      </c>
      <c r="F715">
        <v>26843701136.720215</v>
      </c>
      <c r="G715">
        <v>27209601995.824539</v>
      </c>
      <c r="H715">
        <v>28683658004.776146</v>
      </c>
      <c r="I715">
        <v>33640085727.512047</v>
      </c>
      <c r="J715">
        <v>35291349277.306358</v>
      </c>
      <c r="K715">
        <v>37947904054.452042</v>
      </c>
      <c r="L715">
        <v>42717072777.592934</v>
      </c>
      <c r="M715">
        <v>49424107709.894577</v>
      </c>
      <c r="N715">
        <v>57633255739.398415</v>
      </c>
      <c r="O715">
        <v>66371664817.043625</v>
      </c>
      <c r="P715">
        <v>77414425532.245163</v>
      </c>
      <c r="Q715">
        <v>99130304099.127426</v>
      </c>
      <c r="R715">
        <v>106014600963.97733</v>
      </c>
      <c r="S715">
        <v>115931749904.83922</v>
      </c>
      <c r="T715">
        <v>135539487317.00777</v>
      </c>
      <c r="U715">
        <v>155820001920.49164</v>
      </c>
      <c r="V715">
        <v>171222025389.99905</v>
      </c>
      <c r="W715">
        <v>186204652922.26215</v>
      </c>
      <c r="X715" t="s">
        <v>85</v>
      </c>
    </row>
    <row r="716" spans="1:24" x14ac:dyDescent="0.2">
      <c r="A716" t="s">
        <v>160</v>
      </c>
      <c r="B716" t="s">
        <v>9</v>
      </c>
      <c r="C716" t="s">
        <v>101</v>
      </c>
      <c r="D716" t="s">
        <v>26</v>
      </c>
      <c r="E716">
        <v>9.3400174959913187</v>
      </c>
      <c r="F716">
        <v>8.1520841432948714</v>
      </c>
      <c r="G716">
        <v>5.7644554639502985</v>
      </c>
      <c r="H716">
        <v>4.7735868805724522</v>
      </c>
      <c r="I716">
        <v>6.7873164082219688</v>
      </c>
      <c r="J716">
        <v>6.1928933118122984</v>
      </c>
      <c r="K716">
        <v>6.3208209877104906</v>
      </c>
      <c r="L716">
        <v>6.899063491742325</v>
      </c>
      <c r="M716">
        <v>7.5364106118205711</v>
      </c>
      <c r="N716">
        <v>7.5472477272280969</v>
      </c>
      <c r="O716">
        <v>6.9779548118334702</v>
      </c>
      <c r="P716">
        <v>7.1295044839632311</v>
      </c>
      <c r="Q716">
        <v>5.6617712080243194</v>
      </c>
      <c r="R716">
        <v>5.3978975427667564</v>
      </c>
      <c r="S716">
        <v>6.4232382171749691</v>
      </c>
      <c r="T716">
        <v>6.2403027488752656</v>
      </c>
      <c r="U716">
        <v>5.2473671560486963</v>
      </c>
      <c r="V716">
        <v>5.4218829913071289</v>
      </c>
      <c r="W716">
        <v>5.983654636978514</v>
      </c>
      <c r="X716" t="s">
        <v>85</v>
      </c>
    </row>
    <row r="717" spans="1:24" x14ac:dyDescent="0.2">
      <c r="A717" t="s">
        <v>160</v>
      </c>
      <c r="B717" t="s">
        <v>9</v>
      </c>
      <c r="C717" t="s">
        <v>144</v>
      </c>
      <c r="D717" t="s">
        <v>61</v>
      </c>
      <c r="E717" t="s">
        <v>85</v>
      </c>
      <c r="F717" t="s">
        <v>85</v>
      </c>
      <c r="G717" t="s">
        <v>85</v>
      </c>
      <c r="H717" t="s">
        <v>85</v>
      </c>
      <c r="I717" t="s">
        <v>85</v>
      </c>
      <c r="J717" t="s">
        <v>85</v>
      </c>
      <c r="K717" t="s">
        <v>85</v>
      </c>
      <c r="L717" t="s">
        <v>85</v>
      </c>
      <c r="M717" t="s">
        <v>85</v>
      </c>
      <c r="N717" t="s">
        <v>85</v>
      </c>
      <c r="O717" t="s">
        <v>85</v>
      </c>
      <c r="P717" t="s">
        <v>85</v>
      </c>
      <c r="Q717" t="s">
        <v>85</v>
      </c>
      <c r="R717" t="s">
        <v>85</v>
      </c>
      <c r="S717" t="s">
        <v>85</v>
      </c>
      <c r="T717" t="s">
        <v>85</v>
      </c>
      <c r="U717" t="s">
        <v>85</v>
      </c>
      <c r="V717" t="s">
        <v>85</v>
      </c>
      <c r="W717" t="s">
        <v>85</v>
      </c>
      <c r="X717" t="s">
        <v>85</v>
      </c>
    </row>
    <row r="718" spans="1:24" x14ac:dyDescent="0.2">
      <c r="A718" t="s">
        <v>160</v>
      </c>
      <c r="B718" t="s">
        <v>9</v>
      </c>
      <c r="C718" t="s">
        <v>187</v>
      </c>
      <c r="D718" t="s">
        <v>53</v>
      </c>
      <c r="E718">
        <v>8.9299977206540398E-2</v>
      </c>
      <c r="F718">
        <v>0.20518993697817101</v>
      </c>
      <c r="G718">
        <v>0.28139744066563699</v>
      </c>
      <c r="H718">
        <v>0.41069746493834303</v>
      </c>
      <c r="I718">
        <v>0.97487906686241599</v>
      </c>
      <c r="J718">
        <v>1.5309113677083701</v>
      </c>
      <c r="K718">
        <v>2.30459287760497</v>
      </c>
      <c r="L718">
        <v>3.2896396326952999</v>
      </c>
      <c r="M718">
        <v>5.8941908839184096</v>
      </c>
      <c r="N718">
        <v>11.2930459972078</v>
      </c>
      <c r="O718">
        <v>22.032656881167298</v>
      </c>
      <c r="P718">
        <v>52.018928797330098</v>
      </c>
      <c r="Q718">
        <v>85.696455305881599</v>
      </c>
      <c r="R718">
        <v>111.36506047727001</v>
      </c>
      <c r="S718">
        <v>125.293051519518</v>
      </c>
      <c r="T718">
        <v>141.59987021369599</v>
      </c>
      <c r="U718">
        <v>145.021872109481</v>
      </c>
      <c r="V718">
        <v>134.96500584267599</v>
      </c>
      <c r="W718">
        <v>147.11088766419999</v>
      </c>
      <c r="X718" t="s">
        <v>85</v>
      </c>
    </row>
    <row r="719" spans="1:24" x14ac:dyDescent="0.2">
      <c r="A719" t="s">
        <v>160</v>
      </c>
      <c r="B719" t="s">
        <v>9</v>
      </c>
      <c r="C719" t="s">
        <v>199</v>
      </c>
      <c r="D719" t="s">
        <v>137</v>
      </c>
      <c r="E719">
        <v>1.3481327390908E-4</v>
      </c>
      <c r="F719">
        <v>3.9819623476789901E-3</v>
      </c>
      <c r="G719">
        <v>1.3078542914825599E-2</v>
      </c>
      <c r="H719">
        <v>0.12892666296861999</v>
      </c>
      <c r="I719">
        <v>0.25424827575493397</v>
      </c>
      <c r="J719">
        <v>1.26565123612317</v>
      </c>
      <c r="K719">
        <v>1.8549992359258101</v>
      </c>
      <c r="L719">
        <v>3.7802808137064101</v>
      </c>
      <c r="M719">
        <v>7.6424085284236298</v>
      </c>
      <c r="N719">
        <v>12.739929290703101</v>
      </c>
      <c r="O719">
        <v>17.254561718666199</v>
      </c>
      <c r="P719">
        <v>20.755444767975298</v>
      </c>
      <c r="Q719">
        <v>23.92</v>
      </c>
      <c r="R719">
        <v>26.55</v>
      </c>
      <c r="S719">
        <v>30.65</v>
      </c>
      <c r="T719">
        <v>35.07</v>
      </c>
      <c r="U719">
        <v>39.49</v>
      </c>
      <c r="V719">
        <v>43.9</v>
      </c>
      <c r="W719">
        <v>48.31</v>
      </c>
      <c r="X719" t="s">
        <v>85</v>
      </c>
    </row>
    <row r="720" spans="1:24" x14ac:dyDescent="0.2">
      <c r="A720" t="s">
        <v>160</v>
      </c>
      <c r="B720" t="s">
        <v>9</v>
      </c>
      <c r="C720" t="s">
        <v>69</v>
      </c>
      <c r="D720" t="s">
        <v>192</v>
      </c>
      <c r="E720" t="s">
        <v>85</v>
      </c>
      <c r="F720" t="s">
        <v>85</v>
      </c>
      <c r="G720" t="s">
        <v>85</v>
      </c>
      <c r="H720" t="s">
        <v>85</v>
      </c>
      <c r="I720">
        <v>89.1</v>
      </c>
      <c r="J720" t="s">
        <v>85</v>
      </c>
      <c r="K720" t="s">
        <v>85</v>
      </c>
      <c r="L720" t="s">
        <v>85</v>
      </c>
      <c r="M720" t="s">
        <v>85</v>
      </c>
      <c r="N720" t="s">
        <v>85</v>
      </c>
      <c r="O720" t="s">
        <v>85</v>
      </c>
      <c r="P720" t="s">
        <v>85</v>
      </c>
      <c r="Q720" t="s">
        <v>85</v>
      </c>
      <c r="R720" t="s">
        <v>85</v>
      </c>
      <c r="S720">
        <v>96</v>
      </c>
      <c r="T720" t="s">
        <v>85</v>
      </c>
      <c r="U720">
        <v>99</v>
      </c>
      <c r="V720" t="s">
        <v>85</v>
      </c>
      <c r="W720" t="s">
        <v>85</v>
      </c>
      <c r="X720" t="s">
        <v>85</v>
      </c>
    </row>
    <row r="721" spans="1:24" x14ac:dyDescent="0.2">
      <c r="A721" t="s">
        <v>160</v>
      </c>
      <c r="B721" t="s">
        <v>9</v>
      </c>
      <c r="C721" t="s">
        <v>84</v>
      </c>
      <c r="D721" t="s">
        <v>106</v>
      </c>
      <c r="E721" t="s">
        <v>85</v>
      </c>
      <c r="F721" t="s">
        <v>85</v>
      </c>
      <c r="G721" t="s">
        <v>85</v>
      </c>
      <c r="H721" t="s">
        <v>85</v>
      </c>
      <c r="I721">
        <v>86.6</v>
      </c>
      <c r="J721" t="s">
        <v>85</v>
      </c>
      <c r="K721" t="s">
        <v>85</v>
      </c>
      <c r="L721" t="s">
        <v>85</v>
      </c>
      <c r="M721" t="s">
        <v>85</v>
      </c>
      <c r="N721" t="s">
        <v>85</v>
      </c>
      <c r="O721" t="s">
        <v>85</v>
      </c>
      <c r="P721" t="s">
        <v>85</v>
      </c>
      <c r="Q721" t="s">
        <v>85</v>
      </c>
      <c r="R721" t="s">
        <v>85</v>
      </c>
      <c r="S721">
        <v>94.9</v>
      </c>
      <c r="T721" t="s">
        <v>85</v>
      </c>
      <c r="U721">
        <v>97.654600000000002</v>
      </c>
      <c r="V721" t="s">
        <v>85</v>
      </c>
      <c r="W721" t="s">
        <v>85</v>
      </c>
      <c r="X721" t="s">
        <v>85</v>
      </c>
    </row>
    <row r="722" spans="1:24" x14ac:dyDescent="0.2">
      <c r="A722" t="s">
        <v>160</v>
      </c>
      <c r="B722" t="s">
        <v>9</v>
      </c>
      <c r="C722" t="s">
        <v>131</v>
      </c>
      <c r="D722" t="s">
        <v>78</v>
      </c>
      <c r="E722" t="s">
        <v>85</v>
      </c>
      <c r="F722" t="s">
        <v>85</v>
      </c>
      <c r="G722" t="s">
        <v>85</v>
      </c>
      <c r="H722" t="s">
        <v>85</v>
      </c>
      <c r="I722">
        <v>96.856831049478899</v>
      </c>
      <c r="J722" t="s">
        <v>85</v>
      </c>
      <c r="K722" t="s">
        <v>85</v>
      </c>
      <c r="L722" t="s">
        <v>85</v>
      </c>
      <c r="M722" t="s">
        <v>85</v>
      </c>
      <c r="N722" t="s">
        <v>85</v>
      </c>
      <c r="O722" t="s">
        <v>85</v>
      </c>
      <c r="P722" t="s">
        <v>85</v>
      </c>
      <c r="Q722" t="s">
        <v>85</v>
      </c>
      <c r="R722" t="s">
        <v>85</v>
      </c>
      <c r="S722">
        <v>98.519254433586596</v>
      </c>
      <c r="T722" t="s">
        <v>85</v>
      </c>
      <c r="U722">
        <v>100</v>
      </c>
      <c r="V722" t="s">
        <v>85</v>
      </c>
      <c r="W722" t="s">
        <v>85</v>
      </c>
      <c r="X722" t="s">
        <v>85</v>
      </c>
    </row>
    <row r="723" spans="1:24" x14ac:dyDescent="0.2">
      <c r="A723" t="s">
        <v>160</v>
      </c>
      <c r="B723" t="s">
        <v>9</v>
      </c>
      <c r="C723" t="s">
        <v>169</v>
      </c>
      <c r="D723" t="s">
        <v>162</v>
      </c>
      <c r="E723">
        <v>22056687582.2467</v>
      </c>
      <c r="F723">
        <v>24248873275.5023</v>
      </c>
      <c r="G723">
        <v>24835204090.869099</v>
      </c>
      <c r="H723">
        <v>25985708451.785599</v>
      </c>
      <c r="I723">
        <v>29469463689.503399</v>
      </c>
      <c r="J723">
        <v>30905158059.478298</v>
      </c>
      <c r="K723">
        <v>33307532065.311001</v>
      </c>
      <c r="L723">
        <v>36838886461.208702</v>
      </c>
      <c r="M723">
        <v>40410202848.550201</v>
      </c>
      <c r="N723">
        <v>45693303444.645699</v>
      </c>
      <c r="O723">
        <v>51377032019.1035</v>
      </c>
      <c r="P723">
        <v>60070273468.606796</v>
      </c>
      <c r="Q723">
        <v>74577784576.768799</v>
      </c>
      <c r="R723">
        <v>81563934613.286301</v>
      </c>
      <c r="S723">
        <v>88237991306.266296</v>
      </c>
      <c r="T723">
        <v>101749900047.291</v>
      </c>
      <c r="U723">
        <v>118640634747.37</v>
      </c>
      <c r="V723">
        <v>131218092488.13499</v>
      </c>
      <c r="W723" t="s">
        <v>85</v>
      </c>
      <c r="X723" t="s">
        <v>85</v>
      </c>
    </row>
    <row r="724" spans="1:24" x14ac:dyDescent="0.2">
      <c r="A724" t="s">
        <v>160</v>
      </c>
      <c r="B724" t="s">
        <v>9</v>
      </c>
      <c r="C724" t="s">
        <v>1</v>
      </c>
      <c r="D724" t="s">
        <v>12</v>
      </c>
      <c r="E724">
        <v>301.49921445673056</v>
      </c>
      <c r="F724">
        <v>326.33407227999419</v>
      </c>
      <c r="G724">
        <v>329.13360568791603</v>
      </c>
      <c r="H724">
        <v>339.25362909610465</v>
      </c>
      <c r="I724">
        <v>379.60997089436552</v>
      </c>
      <c r="J724">
        <v>393.09287093669332</v>
      </c>
      <c r="K724">
        <v>418.76408376544708</v>
      </c>
      <c r="L724">
        <v>457.81131813888237</v>
      </c>
      <c r="M724">
        <v>496.21794245018447</v>
      </c>
      <c r="N724">
        <v>554.58355163475255</v>
      </c>
      <c r="O724">
        <v>616.68817660894933</v>
      </c>
      <c r="P724">
        <v>713.26695997443312</v>
      </c>
      <c r="Q724">
        <v>876.16216620752903</v>
      </c>
      <c r="R724">
        <v>948.14222160170073</v>
      </c>
      <c r="S724">
        <v>1015.017298550787</v>
      </c>
      <c r="T724">
        <v>1158.3549641085042</v>
      </c>
      <c r="U724">
        <v>1336.451042461945</v>
      </c>
      <c r="V724">
        <v>1462.7098592016512</v>
      </c>
      <c r="W724" t="s">
        <v>85</v>
      </c>
      <c r="X724" t="s">
        <v>85</v>
      </c>
    </row>
    <row r="725" spans="1:24" x14ac:dyDescent="0.2">
      <c r="A725" t="s">
        <v>160</v>
      </c>
      <c r="B725" t="s">
        <v>9</v>
      </c>
      <c r="C725" t="s">
        <v>108</v>
      </c>
      <c r="D725" t="s">
        <v>6</v>
      </c>
      <c r="E725">
        <v>6.8501575776697194</v>
      </c>
      <c r="F725">
        <v>10.559910254382714</v>
      </c>
      <c r="G725">
        <v>7.9533776733588439</v>
      </c>
      <c r="H725">
        <v>5.5892245420411371</v>
      </c>
      <c r="I725">
        <v>1.3490463477568966</v>
      </c>
      <c r="J725">
        <v>7.4744962631424556</v>
      </c>
      <c r="K725">
        <v>3.8541971016029777</v>
      </c>
      <c r="L725">
        <v>3.1018544897273017</v>
      </c>
      <c r="M725">
        <v>-1.5115829053524408</v>
      </c>
      <c r="N725">
        <v>11.31253999324835</v>
      </c>
      <c r="O725">
        <v>5.3758018457749017</v>
      </c>
      <c r="P725">
        <v>6.3581703465803088</v>
      </c>
      <c r="Q725">
        <v>3.9779466081565857</v>
      </c>
      <c r="R725">
        <v>8.4407724931562171</v>
      </c>
      <c r="S725">
        <v>7.3672592579111296</v>
      </c>
      <c r="T725">
        <v>4.163764991750952</v>
      </c>
      <c r="U725">
        <v>10.085621519499341</v>
      </c>
      <c r="V725">
        <v>4.4974480763403335</v>
      </c>
      <c r="W725" t="s">
        <v>85</v>
      </c>
      <c r="X725" t="s">
        <v>85</v>
      </c>
    </row>
    <row r="726" spans="1:24" x14ac:dyDescent="0.2">
      <c r="A726" t="s">
        <v>160</v>
      </c>
      <c r="B726" t="s">
        <v>9</v>
      </c>
      <c r="C726" t="s">
        <v>23</v>
      </c>
      <c r="D726" t="s">
        <v>120</v>
      </c>
      <c r="E726">
        <v>28356601446.253086</v>
      </c>
      <c r="F726">
        <v>31351033110.170403</v>
      </c>
      <c r="G726">
        <v>33844499177.922031</v>
      </c>
      <c r="H726">
        <v>35736144232.105362</v>
      </c>
      <c r="I726">
        <v>36218241380.697716</v>
      </c>
      <c r="J726">
        <v>38925372479.273888</v>
      </c>
      <c r="K726">
        <v>40425633057.158226</v>
      </c>
      <c r="L726">
        <v>41679577371.142372</v>
      </c>
      <c r="M726">
        <v>41049556004.577042</v>
      </c>
      <c r="N726">
        <v>45693303444.645699</v>
      </c>
      <c r="O726">
        <v>48149684894.618492</v>
      </c>
      <c r="P726">
        <v>51211123881.559982</v>
      </c>
      <c r="Q726">
        <v>53248275047.005363</v>
      </c>
      <c r="R726">
        <v>57742840800.253159</v>
      </c>
      <c r="S726">
        <v>61996905584.890694</v>
      </c>
      <c r="T726">
        <v>64578311035.603264</v>
      </c>
      <c r="U726">
        <v>71091435070.339279</v>
      </c>
      <c r="V726">
        <v>74288735449.352997</v>
      </c>
      <c r="W726" t="s">
        <v>85</v>
      </c>
      <c r="X726" t="s">
        <v>85</v>
      </c>
    </row>
    <row r="727" spans="1:24" x14ac:dyDescent="0.2">
      <c r="A727" t="s">
        <v>160</v>
      </c>
      <c r="B727" t="s">
        <v>9</v>
      </c>
      <c r="C727" t="s">
        <v>73</v>
      </c>
      <c r="D727" t="s">
        <v>207</v>
      </c>
      <c r="E727">
        <v>5.1541488323437363</v>
      </c>
      <c r="F727">
        <v>8.8485482035557794</v>
      </c>
      <c r="G727">
        <v>6.3089608082626256</v>
      </c>
      <c r="H727">
        <v>4.0171731133536781</v>
      </c>
      <c r="I727">
        <v>-1.1271493022491086E-3</v>
      </c>
      <c r="J727">
        <v>6.1217096298597227</v>
      </c>
      <c r="K727">
        <v>2.6565880485175768</v>
      </c>
      <c r="L727">
        <v>1.9106417238233746</v>
      </c>
      <c r="M727">
        <v>-2.6834824019499592</v>
      </c>
      <c r="N727">
        <v>10.021379864163805</v>
      </c>
      <c r="O727">
        <v>4.2132822868626363</v>
      </c>
      <c r="P727">
        <v>5.2123559714079732</v>
      </c>
      <c r="Q727">
        <v>2.8782946217345255</v>
      </c>
      <c r="R727">
        <v>7.2983153921908297</v>
      </c>
      <c r="S727">
        <v>6.246438071628063</v>
      </c>
      <c r="T727">
        <v>3.0876195371742909</v>
      </c>
      <c r="U727">
        <v>8.9287495876874772</v>
      </c>
      <c r="V727">
        <v>3.4071481016504777</v>
      </c>
      <c r="W727" t="s">
        <v>85</v>
      </c>
      <c r="X727" t="s">
        <v>85</v>
      </c>
    </row>
    <row r="728" spans="1:24" x14ac:dyDescent="0.2">
      <c r="A728" t="s">
        <v>160</v>
      </c>
      <c r="B728" t="s">
        <v>9</v>
      </c>
      <c r="C728" t="s">
        <v>60</v>
      </c>
      <c r="D728" t="s">
        <v>184</v>
      </c>
      <c r="E728">
        <v>387.61455131591617</v>
      </c>
      <c r="F728">
        <v>421.91281173310153</v>
      </c>
      <c r="G728">
        <v>448.53112567038181</v>
      </c>
      <c r="H728">
        <v>466.54939745583505</v>
      </c>
      <c r="I728">
        <v>466.54413874755693</v>
      </c>
      <c r="J728">
        <v>495.10461621681225</v>
      </c>
      <c r="K728">
        <v>508.25750627888692</v>
      </c>
      <c r="L728">
        <v>517.96848625831547</v>
      </c>
      <c r="M728">
        <v>504.068893081927</v>
      </c>
      <c r="N728">
        <v>554.58355163475255</v>
      </c>
      <c r="O728">
        <v>577.94972218163332</v>
      </c>
      <c r="P728">
        <v>608.07451903750348</v>
      </c>
      <c r="Q728">
        <v>625.57669521509797</v>
      </c>
      <c r="R728">
        <v>671.23325545194018</v>
      </c>
      <c r="S728">
        <v>713.16142506991855</v>
      </c>
      <c r="T728">
        <v>735.18113656196795</v>
      </c>
      <c r="U728">
        <v>800.82361926150077</v>
      </c>
      <c r="V728">
        <v>828.10886600273773</v>
      </c>
      <c r="W728" t="s">
        <v>85</v>
      </c>
      <c r="X728" t="s">
        <v>85</v>
      </c>
    </row>
    <row r="729" spans="1:24" x14ac:dyDescent="0.2">
      <c r="A729" t="s">
        <v>160</v>
      </c>
      <c r="B729" t="s">
        <v>9</v>
      </c>
      <c r="C729" t="s">
        <v>47</v>
      </c>
      <c r="D729" t="s">
        <v>204</v>
      </c>
      <c r="E729" t="s">
        <v>85</v>
      </c>
      <c r="F729" t="s">
        <v>85</v>
      </c>
      <c r="G729" t="s">
        <v>85</v>
      </c>
      <c r="H729">
        <v>90.278297424316406</v>
      </c>
      <c r="I729">
        <v>90.1561279296875</v>
      </c>
      <c r="J729" t="s">
        <v>85</v>
      </c>
      <c r="K729" t="s">
        <v>85</v>
      </c>
      <c r="L729" t="s">
        <v>85</v>
      </c>
      <c r="M729" t="s">
        <v>85</v>
      </c>
      <c r="N729" t="s">
        <v>85</v>
      </c>
      <c r="O729" t="s">
        <v>85</v>
      </c>
      <c r="P729" t="s">
        <v>85</v>
      </c>
      <c r="Q729" t="s">
        <v>85</v>
      </c>
      <c r="R729">
        <v>93.520454406738295</v>
      </c>
      <c r="S729" t="s">
        <v>85</v>
      </c>
      <c r="T729" t="s">
        <v>85</v>
      </c>
      <c r="U729" t="s">
        <v>85</v>
      </c>
      <c r="V729" t="s">
        <v>85</v>
      </c>
      <c r="W729" t="s">
        <v>85</v>
      </c>
      <c r="X729" t="s">
        <v>85</v>
      </c>
    </row>
    <row r="730" spans="1:24" x14ac:dyDescent="0.2">
      <c r="A730" t="s">
        <v>160</v>
      </c>
      <c r="B730" t="s">
        <v>9</v>
      </c>
      <c r="C730" t="s">
        <v>174</v>
      </c>
      <c r="D730" t="s">
        <v>200</v>
      </c>
      <c r="E730" t="s">
        <v>85</v>
      </c>
      <c r="F730" t="s">
        <v>85</v>
      </c>
      <c r="G730" t="s">
        <v>85</v>
      </c>
      <c r="H730">
        <v>86.920082092285199</v>
      </c>
      <c r="I730">
        <v>86.610115051269503</v>
      </c>
      <c r="J730" t="s">
        <v>85</v>
      </c>
      <c r="K730" t="s">
        <v>85</v>
      </c>
      <c r="L730" t="s">
        <v>85</v>
      </c>
      <c r="M730" t="s">
        <v>85</v>
      </c>
      <c r="N730" t="s">
        <v>85</v>
      </c>
      <c r="O730" t="s">
        <v>85</v>
      </c>
      <c r="P730" t="s">
        <v>85</v>
      </c>
      <c r="Q730" t="s">
        <v>85</v>
      </c>
      <c r="R730">
        <v>91.379096984863295</v>
      </c>
      <c r="S730" t="s">
        <v>85</v>
      </c>
      <c r="T730" t="s">
        <v>85</v>
      </c>
      <c r="U730" t="s">
        <v>85</v>
      </c>
      <c r="V730" t="s">
        <v>85</v>
      </c>
      <c r="W730" t="s">
        <v>85</v>
      </c>
      <c r="X730" t="s">
        <v>85</v>
      </c>
    </row>
    <row r="731" spans="1:24" x14ac:dyDescent="0.2">
      <c r="A731" t="s">
        <v>160</v>
      </c>
      <c r="B731" t="s">
        <v>9</v>
      </c>
      <c r="C731" t="s">
        <v>90</v>
      </c>
      <c r="D731" t="s">
        <v>62</v>
      </c>
      <c r="E731" t="s">
        <v>85</v>
      </c>
      <c r="F731" t="s">
        <v>85</v>
      </c>
      <c r="G731" t="s">
        <v>85</v>
      </c>
      <c r="H731">
        <v>93.918258666992202</v>
      </c>
      <c r="I731">
        <v>93.932685852050795</v>
      </c>
      <c r="J731" t="s">
        <v>85</v>
      </c>
      <c r="K731" t="s">
        <v>85</v>
      </c>
      <c r="L731" t="s">
        <v>85</v>
      </c>
      <c r="M731" t="s">
        <v>85</v>
      </c>
      <c r="N731" t="s">
        <v>85</v>
      </c>
      <c r="O731" t="s">
        <v>85</v>
      </c>
      <c r="P731" t="s">
        <v>85</v>
      </c>
      <c r="Q731" t="s">
        <v>85</v>
      </c>
      <c r="R731">
        <v>95.785324096679702</v>
      </c>
      <c r="S731" t="s">
        <v>85</v>
      </c>
      <c r="T731" t="s">
        <v>85</v>
      </c>
      <c r="U731" t="s">
        <v>85</v>
      </c>
      <c r="V731" t="s">
        <v>85</v>
      </c>
      <c r="W731" t="s">
        <v>85</v>
      </c>
      <c r="X731" t="s">
        <v>85</v>
      </c>
    </row>
    <row r="732" spans="1:24" x14ac:dyDescent="0.2">
      <c r="A732" t="s">
        <v>160</v>
      </c>
      <c r="B732" t="s">
        <v>9</v>
      </c>
      <c r="C732" t="s">
        <v>210</v>
      </c>
      <c r="D732" t="s">
        <v>88</v>
      </c>
      <c r="E732" t="s">
        <v>85</v>
      </c>
      <c r="F732" t="s">
        <v>85</v>
      </c>
      <c r="G732" t="s">
        <v>85</v>
      </c>
      <c r="H732" t="s">
        <v>85</v>
      </c>
      <c r="I732" t="s">
        <v>85</v>
      </c>
      <c r="J732" t="s">
        <v>85</v>
      </c>
      <c r="K732">
        <v>1076</v>
      </c>
      <c r="L732">
        <v>9180</v>
      </c>
      <c r="M732">
        <v>52709</v>
      </c>
      <c r="N732">
        <v>210024</v>
      </c>
      <c r="O732">
        <v>516569</v>
      </c>
      <c r="P732">
        <v>1294111</v>
      </c>
      <c r="Q732">
        <v>2048953</v>
      </c>
      <c r="R732">
        <v>3214179</v>
      </c>
      <c r="S732">
        <v>3669321</v>
      </c>
      <c r="T732">
        <v>3838206</v>
      </c>
      <c r="U732">
        <v>4775368</v>
      </c>
      <c r="V732">
        <v>5152576</v>
      </c>
      <c r="W732">
        <v>6000527</v>
      </c>
      <c r="X732" t="s">
        <v>85</v>
      </c>
    </row>
    <row r="733" spans="1:24" x14ac:dyDescent="0.2">
      <c r="A733" t="s">
        <v>160</v>
      </c>
      <c r="B733" t="s">
        <v>9</v>
      </c>
      <c r="C733" t="s">
        <v>159</v>
      </c>
      <c r="D733" t="s">
        <v>32</v>
      </c>
      <c r="E733" t="s">
        <v>85</v>
      </c>
      <c r="F733" t="s">
        <v>85</v>
      </c>
      <c r="G733" t="s">
        <v>85</v>
      </c>
      <c r="H733" t="s">
        <v>85</v>
      </c>
      <c r="I733" t="s">
        <v>85</v>
      </c>
      <c r="J733" t="s">
        <v>85</v>
      </c>
      <c r="K733">
        <v>1.3034890549682499E-3</v>
      </c>
      <c r="L733">
        <v>1.1013454350161499E-2</v>
      </c>
      <c r="M733">
        <v>6.2636473246059601E-2</v>
      </c>
      <c r="N733">
        <v>0.247238741245629</v>
      </c>
      <c r="O733">
        <v>0.60242951335386796</v>
      </c>
      <c r="P733">
        <v>1.49516249549222</v>
      </c>
      <c r="Q733" t="s">
        <v>85</v>
      </c>
      <c r="R733" t="s">
        <v>85</v>
      </c>
      <c r="S733">
        <v>4.1206381361153097</v>
      </c>
      <c r="T733" t="s">
        <v>85</v>
      </c>
      <c r="U733" t="s">
        <v>85</v>
      </c>
      <c r="V733">
        <v>5.6201908877723303</v>
      </c>
      <c r="W733">
        <v>6.4836945782888602</v>
      </c>
      <c r="X733" t="s">
        <v>85</v>
      </c>
    </row>
    <row r="734" spans="1:24" x14ac:dyDescent="0.2">
      <c r="A734" t="s">
        <v>160</v>
      </c>
      <c r="B734" t="s">
        <v>9</v>
      </c>
      <c r="C734" t="s">
        <v>165</v>
      </c>
      <c r="D734" t="s">
        <v>134</v>
      </c>
      <c r="E734">
        <v>1.53740452849502</v>
      </c>
      <c r="F734">
        <v>1.70450347262904</v>
      </c>
      <c r="G734">
        <v>2.2031220989181102</v>
      </c>
      <c r="H734">
        <v>2.6314584953843601</v>
      </c>
      <c r="I734">
        <v>3.14350930131324</v>
      </c>
      <c r="J734">
        <v>3.7317643158404099</v>
      </c>
      <c r="K734">
        <v>4.7598429232694901</v>
      </c>
      <c r="L734">
        <v>5.2811793082146998</v>
      </c>
      <c r="M734">
        <v>12.0318724569344</v>
      </c>
      <c r="N734" t="s">
        <v>85</v>
      </c>
      <c r="O734">
        <v>9.9915537019246905</v>
      </c>
      <c r="P734">
        <v>12.900293543158501</v>
      </c>
      <c r="Q734">
        <v>16.902556613684599</v>
      </c>
      <c r="R734">
        <v>19.758917905632099</v>
      </c>
      <c r="S734">
        <v>16.142457257902802</v>
      </c>
      <c r="T734">
        <v>11.3162065742052</v>
      </c>
      <c r="U734">
        <v>10.5248175165519</v>
      </c>
      <c r="V734">
        <v>7.33567690473095</v>
      </c>
      <c r="W734">
        <v>6.01007311247134</v>
      </c>
      <c r="X734" t="s">
        <v>85</v>
      </c>
    </row>
    <row r="735" spans="1:24" x14ac:dyDescent="0.2">
      <c r="A735" t="s">
        <v>160</v>
      </c>
      <c r="B735" t="s">
        <v>9</v>
      </c>
      <c r="C735" t="s">
        <v>211</v>
      </c>
      <c r="D735" t="s">
        <v>67</v>
      </c>
      <c r="E735">
        <v>1186367</v>
      </c>
      <c r="F735">
        <v>1332909</v>
      </c>
      <c r="G735">
        <v>1743567</v>
      </c>
      <c r="H735">
        <v>2105891</v>
      </c>
      <c r="I735">
        <v>2542718</v>
      </c>
      <c r="J735">
        <v>3049925</v>
      </c>
      <c r="K735">
        <v>3929140</v>
      </c>
      <c r="L735">
        <v>4402000</v>
      </c>
      <c r="M735">
        <v>10124899</v>
      </c>
      <c r="N735" t="s">
        <v>85</v>
      </c>
      <c r="O735">
        <v>8567520</v>
      </c>
      <c r="P735">
        <v>11165617</v>
      </c>
      <c r="Q735">
        <v>14767629</v>
      </c>
      <c r="R735">
        <v>17427365</v>
      </c>
      <c r="S735">
        <v>14374438</v>
      </c>
      <c r="T735">
        <v>10174849</v>
      </c>
      <c r="U735">
        <v>9556089</v>
      </c>
      <c r="V735">
        <v>6725329</v>
      </c>
      <c r="W735">
        <v>5562200</v>
      </c>
      <c r="X735" t="s">
        <v>85</v>
      </c>
    </row>
    <row r="736" spans="1:24" x14ac:dyDescent="0.2">
      <c r="A736" t="s">
        <v>160</v>
      </c>
      <c r="B736" t="s">
        <v>9</v>
      </c>
      <c r="C736" t="s">
        <v>99</v>
      </c>
      <c r="D736" t="s">
        <v>182</v>
      </c>
      <c r="E736" t="s">
        <v>85</v>
      </c>
      <c r="F736" t="s">
        <v>85</v>
      </c>
      <c r="G736">
        <v>20.95</v>
      </c>
      <c r="H736" t="s">
        <v>85</v>
      </c>
      <c r="I736" t="s">
        <v>85</v>
      </c>
      <c r="J736" t="s">
        <v>85</v>
      </c>
      <c r="K736">
        <v>21.07</v>
      </c>
      <c r="L736" t="s">
        <v>85</v>
      </c>
      <c r="M736">
        <v>21.73</v>
      </c>
      <c r="N736" t="s">
        <v>85</v>
      </c>
      <c r="O736">
        <v>22.05</v>
      </c>
      <c r="P736" t="s">
        <v>85</v>
      </c>
      <c r="Q736">
        <v>21.45</v>
      </c>
      <c r="R736" t="s">
        <v>85</v>
      </c>
      <c r="S736">
        <v>20.71</v>
      </c>
      <c r="T736" t="s">
        <v>85</v>
      </c>
      <c r="U736">
        <v>21.75</v>
      </c>
      <c r="V736" t="s">
        <v>85</v>
      </c>
      <c r="W736" t="s">
        <v>85</v>
      </c>
      <c r="X736" t="s">
        <v>85</v>
      </c>
    </row>
    <row r="737" spans="1:24" x14ac:dyDescent="0.2">
      <c r="A737" t="s">
        <v>160</v>
      </c>
      <c r="B737" t="s">
        <v>9</v>
      </c>
      <c r="C737" t="s">
        <v>166</v>
      </c>
      <c r="D737" t="s">
        <v>72</v>
      </c>
      <c r="E737" t="s">
        <v>85</v>
      </c>
      <c r="F737" t="s">
        <v>85</v>
      </c>
      <c r="G737">
        <v>29.05</v>
      </c>
      <c r="H737" t="s">
        <v>85</v>
      </c>
      <c r="I737" t="s">
        <v>85</v>
      </c>
      <c r="J737" t="s">
        <v>85</v>
      </c>
      <c r="K737">
        <v>30.03</v>
      </c>
      <c r="L737" t="s">
        <v>85</v>
      </c>
      <c r="M737">
        <v>29.05</v>
      </c>
      <c r="N737" t="s">
        <v>85</v>
      </c>
      <c r="O737">
        <v>28.94</v>
      </c>
      <c r="P737" t="s">
        <v>85</v>
      </c>
      <c r="Q737">
        <v>30.08</v>
      </c>
      <c r="R737" t="s">
        <v>85</v>
      </c>
      <c r="S737">
        <v>33.9</v>
      </c>
      <c r="T737" t="s">
        <v>85</v>
      </c>
      <c r="U737">
        <v>30.05</v>
      </c>
      <c r="V737" t="s">
        <v>85</v>
      </c>
      <c r="W737" t="s">
        <v>85</v>
      </c>
      <c r="X737" t="s">
        <v>85</v>
      </c>
    </row>
    <row r="738" spans="1:24" x14ac:dyDescent="0.2">
      <c r="A738" t="s">
        <v>160</v>
      </c>
      <c r="B738" t="s">
        <v>9</v>
      </c>
      <c r="C738" t="s">
        <v>201</v>
      </c>
      <c r="D738" t="s">
        <v>33</v>
      </c>
      <c r="E738" t="s">
        <v>85</v>
      </c>
      <c r="F738" t="s">
        <v>85</v>
      </c>
      <c r="G738">
        <v>44.17</v>
      </c>
      <c r="H738" t="s">
        <v>85</v>
      </c>
      <c r="I738" t="s">
        <v>85</v>
      </c>
      <c r="J738" t="s">
        <v>85</v>
      </c>
      <c r="K738">
        <v>45.6</v>
      </c>
      <c r="L738" t="s">
        <v>85</v>
      </c>
      <c r="M738">
        <v>44.89</v>
      </c>
      <c r="N738" t="s">
        <v>85</v>
      </c>
      <c r="O738">
        <v>44.75</v>
      </c>
      <c r="P738" t="s">
        <v>85</v>
      </c>
      <c r="Q738">
        <v>45.65</v>
      </c>
      <c r="R738" t="s">
        <v>85</v>
      </c>
      <c r="S738">
        <v>49.39</v>
      </c>
      <c r="T738" t="s">
        <v>85</v>
      </c>
      <c r="U738">
        <v>45.7</v>
      </c>
      <c r="V738" t="s">
        <v>85</v>
      </c>
      <c r="W738" t="s">
        <v>85</v>
      </c>
      <c r="X738" t="s">
        <v>85</v>
      </c>
    </row>
    <row r="739" spans="1:24" x14ac:dyDescent="0.2">
      <c r="A739" t="s">
        <v>160</v>
      </c>
      <c r="B739" t="s">
        <v>9</v>
      </c>
      <c r="C739" t="s">
        <v>98</v>
      </c>
      <c r="D739" t="s">
        <v>82</v>
      </c>
      <c r="E739" t="s">
        <v>85</v>
      </c>
      <c r="F739" t="s">
        <v>85</v>
      </c>
      <c r="G739">
        <v>3.34</v>
      </c>
      <c r="H739" t="s">
        <v>85</v>
      </c>
      <c r="I739" t="s">
        <v>85</v>
      </c>
      <c r="J739" t="s">
        <v>85</v>
      </c>
      <c r="K739">
        <v>3.16</v>
      </c>
      <c r="L739" t="s">
        <v>85</v>
      </c>
      <c r="M739">
        <v>2.9</v>
      </c>
      <c r="N739" t="s">
        <v>85</v>
      </c>
      <c r="O739">
        <v>2.78</v>
      </c>
      <c r="P739" t="s">
        <v>85</v>
      </c>
      <c r="Q739">
        <v>2.76</v>
      </c>
      <c r="R739" t="s">
        <v>85</v>
      </c>
      <c r="S739">
        <v>2.33</v>
      </c>
      <c r="T739" t="s">
        <v>85</v>
      </c>
      <c r="U739">
        <v>2.59</v>
      </c>
      <c r="V739" t="s">
        <v>85</v>
      </c>
      <c r="W739" t="s">
        <v>85</v>
      </c>
      <c r="X739" t="s">
        <v>85</v>
      </c>
    </row>
    <row r="740" spans="1:24" x14ac:dyDescent="0.2">
      <c r="A740" t="s">
        <v>160</v>
      </c>
      <c r="B740" t="s">
        <v>9</v>
      </c>
      <c r="C740" t="s">
        <v>196</v>
      </c>
      <c r="D740" t="s">
        <v>125</v>
      </c>
      <c r="E740" t="s">
        <v>85</v>
      </c>
      <c r="F740" t="s">
        <v>85</v>
      </c>
      <c r="G740">
        <v>11.72</v>
      </c>
      <c r="H740" t="s">
        <v>85</v>
      </c>
      <c r="I740" t="s">
        <v>85</v>
      </c>
      <c r="J740" t="s">
        <v>85</v>
      </c>
      <c r="K740">
        <v>11.1</v>
      </c>
      <c r="L740" t="s">
        <v>85</v>
      </c>
      <c r="M740">
        <v>11.13</v>
      </c>
      <c r="N740" t="s">
        <v>85</v>
      </c>
      <c r="O740">
        <v>11.03</v>
      </c>
      <c r="P740" t="s">
        <v>85</v>
      </c>
      <c r="Q740">
        <v>10.94</v>
      </c>
      <c r="R740" t="s">
        <v>85</v>
      </c>
      <c r="S740">
        <v>9.9700000000000006</v>
      </c>
      <c r="T740" t="s">
        <v>85</v>
      </c>
      <c r="U740">
        <v>10.76</v>
      </c>
      <c r="V740" t="s">
        <v>85</v>
      </c>
      <c r="W740" t="s">
        <v>85</v>
      </c>
      <c r="X740" t="s">
        <v>85</v>
      </c>
    </row>
    <row r="741" spans="1:24" x14ac:dyDescent="0.2">
      <c r="A741" t="s">
        <v>160</v>
      </c>
      <c r="B741" t="s">
        <v>9</v>
      </c>
      <c r="C741" t="s">
        <v>186</v>
      </c>
      <c r="D741" t="s">
        <v>97</v>
      </c>
      <c r="E741" t="s">
        <v>85</v>
      </c>
      <c r="F741" t="s">
        <v>85</v>
      </c>
      <c r="G741">
        <v>15.19</v>
      </c>
      <c r="H741" t="s">
        <v>85</v>
      </c>
      <c r="I741" t="s">
        <v>85</v>
      </c>
      <c r="J741" t="s">
        <v>85</v>
      </c>
      <c r="K741">
        <v>14.76</v>
      </c>
      <c r="L741" t="s">
        <v>85</v>
      </c>
      <c r="M741">
        <v>15.14</v>
      </c>
      <c r="N741" t="s">
        <v>85</v>
      </c>
      <c r="O741">
        <v>15.31</v>
      </c>
      <c r="P741" t="s">
        <v>85</v>
      </c>
      <c r="Q741">
        <v>15.05</v>
      </c>
      <c r="R741" t="s">
        <v>85</v>
      </c>
      <c r="S741">
        <v>14.01</v>
      </c>
      <c r="T741" t="s">
        <v>85</v>
      </c>
      <c r="U741">
        <v>15.27</v>
      </c>
      <c r="V741" t="s">
        <v>85</v>
      </c>
      <c r="W741" t="s">
        <v>85</v>
      </c>
      <c r="X741" t="s">
        <v>85</v>
      </c>
    </row>
    <row r="742" spans="1:24" x14ac:dyDescent="0.2">
      <c r="A742" t="s">
        <v>160</v>
      </c>
      <c r="B742" t="s">
        <v>9</v>
      </c>
      <c r="C742" t="s">
        <v>81</v>
      </c>
      <c r="D742" t="s">
        <v>27</v>
      </c>
      <c r="E742" t="s">
        <v>85</v>
      </c>
      <c r="F742" t="s">
        <v>85</v>
      </c>
      <c r="G742" t="s">
        <v>85</v>
      </c>
      <c r="H742" t="s">
        <v>85</v>
      </c>
      <c r="I742">
        <v>130000000</v>
      </c>
      <c r="J742" t="s">
        <v>85</v>
      </c>
      <c r="K742">
        <v>0</v>
      </c>
      <c r="L742">
        <v>230000000</v>
      </c>
      <c r="M742">
        <v>70000000</v>
      </c>
      <c r="N742">
        <v>0</v>
      </c>
      <c r="O742">
        <v>681700000</v>
      </c>
      <c r="P742">
        <v>645000000</v>
      </c>
      <c r="Q742">
        <v>0</v>
      </c>
      <c r="R742">
        <v>267000000</v>
      </c>
      <c r="S742">
        <v>0</v>
      </c>
      <c r="T742">
        <v>0</v>
      </c>
      <c r="U742">
        <v>0</v>
      </c>
      <c r="V742">
        <v>0</v>
      </c>
      <c r="W742" t="s">
        <v>85</v>
      </c>
      <c r="X742" t="s">
        <v>85</v>
      </c>
    </row>
    <row r="743" spans="1:24" x14ac:dyDescent="0.2">
      <c r="A743" t="s">
        <v>160</v>
      </c>
      <c r="B743" t="s">
        <v>9</v>
      </c>
      <c r="C743" t="s">
        <v>191</v>
      </c>
      <c r="D743" t="s">
        <v>52</v>
      </c>
      <c r="E743">
        <v>68910</v>
      </c>
      <c r="F743">
        <v>160457</v>
      </c>
      <c r="G743">
        <v>222700</v>
      </c>
      <c r="H743">
        <v>328671</v>
      </c>
      <c r="I743">
        <v>788559</v>
      </c>
      <c r="J743">
        <v>1251195</v>
      </c>
      <c r="K743">
        <v>1902388</v>
      </c>
      <c r="L743">
        <v>2742000</v>
      </c>
      <c r="M743">
        <v>4960000</v>
      </c>
      <c r="N743">
        <v>9593200</v>
      </c>
      <c r="O743">
        <v>18892480</v>
      </c>
      <c r="P743">
        <v>45024048</v>
      </c>
      <c r="Q743">
        <v>74872310</v>
      </c>
      <c r="R743">
        <v>98223980</v>
      </c>
      <c r="S743">
        <v>111570201</v>
      </c>
      <c r="T743">
        <v>127318045</v>
      </c>
      <c r="U743">
        <v>131673724</v>
      </c>
      <c r="V743">
        <v>123735557</v>
      </c>
      <c r="W743">
        <v>136148124</v>
      </c>
      <c r="X743" t="s">
        <v>85</v>
      </c>
    </row>
    <row r="744" spans="1:24" x14ac:dyDescent="0.2">
      <c r="A744" t="s">
        <v>160</v>
      </c>
      <c r="B744" t="s">
        <v>9</v>
      </c>
      <c r="C744" t="s">
        <v>123</v>
      </c>
      <c r="D744" t="s">
        <v>38</v>
      </c>
      <c r="E744" t="s">
        <v>85</v>
      </c>
      <c r="F744" t="s">
        <v>85</v>
      </c>
      <c r="G744">
        <v>69.11</v>
      </c>
      <c r="H744" t="s">
        <v>85</v>
      </c>
      <c r="I744" t="s">
        <v>85</v>
      </c>
      <c r="J744" t="s">
        <v>85</v>
      </c>
      <c r="K744">
        <v>69.319999999999993</v>
      </c>
      <c r="L744" t="s">
        <v>85</v>
      </c>
      <c r="M744">
        <v>58.46</v>
      </c>
      <c r="N744" t="s">
        <v>85</v>
      </c>
      <c r="O744">
        <v>51.15</v>
      </c>
      <c r="P744" t="s">
        <v>85</v>
      </c>
      <c r="Q744">
        <v>45.61</v>
      </c>
      <c r="R744" t="s">
        <v>85</v>
      </c>
      <c r="S744">
        <v>18.05</v>
      </c>
      <c r="T744" t="s">
        <v>85</v>
      </c>
      <c r="U744">
        <v>13.86</v>
      </c>
      <c r="V744" t="s">
        <v>85</v>
      </c>
      <c r="W744" t="s">
        <v>85</v>
      </c>
      <c r="X744" t="s">
        <v>85</v>
      </c>
    </row>
    <row r="745" spans="1:24" x14ac:dyDescent="0.2">
      <c r="A745" t="s">
        <v>160</v>
      </c>
      <c r="B745" t="s">
        <v>9</v>
      </c>
      <c r="C745" t="s">
        <v>154</v>
      </c>
      <c r="D745" t="s">
        <v>176</v>
      </c>
      <c r="E745" t="s">
        <v>85</v>
      </c>
      <c r="F745" t="s">
        <v>85</v>
      </c>
      <c r="G745" t="s">
        <v>85</v>
      </c>
      <c r="H745" t="s">
        <v>85</v>
      </c>
      <c r="I745" t="s">
        <v>85</v>
      </c>
      <c r="J745" t="s">
        <v>85</v>
      </c>
      <c r="K745" t="s">
        <v>85</v>
      </c>
      <c r="L745" t="s">
        <v>85</v>
      </c>
      <c r="M745" t="s">
        <v>85</v>
      </c>
      <c r="N745" t="s">
        <v>85</v>
      </c>
      <c r="O745" t="s">
        <v>85</v>
      </c>
      <c r="P745" t="s">
        <v>85</v>
      </c>
      <c r="Q745" t="s">
        <v>85</v>
      </c>
      <c r="R745" t="s">
        <v>85</v>
      </c>
      <c r="S745">
        <v>5.9</v>
      </c>
      <c r="T745" t="s">
        <v>85</v>
      </c>
      <c r="U745">
        <v>4.5</v>
      </c>
      <c r="V745" t="s">
        <v>85</v>
      </c>
      <c r="W745" t="s">
        <v>85</v>
      </c>
      <c r="X745" t="s">
        <v>85</v>
      </c>
    </row>
    <row r="746" spans="1:24" x14ac:dyDescent="0.2">
      <c r="A746" t="s">
        <v>160</v>
      </c>
      <c r="B746" t="s">
        <v>9</v>
      </c>
      <c r="C746" t="s">
        <v>83</v>
      </c>
      <c r="D746" t="s">
        <v>0</v>
      </c>
      <c r="E746" t="s">
        <v>85</v>
      </c>
      <c r="F746" t="s">
        <v>85</v>
      </c>
      <c r="G746" t="s">
        <v>85</v>
      </c>
      <c r="H746" t="s">
        <v>85</v>
      </c>
      <c r="I746" t="s">
        <v>85</v>
      </c>
      <c r="J746" t="s">
        <v>85</v>
      </c>
      <c r="K746" t="s">
        <v>85</v>
      </c>
      <c r="L746" t="s">
        <v>85</v>
      </c>
      <c r="M746" t="s">
        <v>85</v>
      </c>
      <c r="N746" t="s">
        <v>85</v>
      </c>
      <c r="O746" t="s">
        <v>85</v>
      </c>
      <c r="P746" t="s">
        <v>85</v>
      </c>
      <c r="Q746" t="s">
        <v>85</v>
      </c>
      <c r="R746" t="s">
        <v>85</v>
      </c>
      <c r="S746">
        <v>7.8</v>
      </c>
      <c r="T746" t="s">
        <v>85</v>
      </c>
      <c r="U746">
        <v>5.9</v>
      </c>
      <c r="V746" t="s">
        <v>85</v>
      </c>
      <c r="W746" t="s">
        <v>85</v>
      </c>
      <c r="X746" t="s">
        <v>85</v>
      </c>
    </row>
    <row r="747" spans="1:24" x14ac:dyDescent="0.2">
      <c r="A747" t="s">
        <v>160</v>
      </c>
      <c r="B747" t="s">
        <v>9</v>
      </c>
      <c r="C747" t="s">
        <v>171</v>
      </c>
      <c r="D747" t="s">
        <v>93</v>
      </c>
      <c r="E747">
        <v>77.420999999999992</v>
      </c>
      <c r="F747">
        <v>77.025999999999996</v>
      </c>
      <c r="G747">
        <v>76.623999999999995</v>
      </c>
      <c r="H747">
        <v>76.182999999999993</v>
      </c>
      <c r="I747">
        <v>75.626000000000005</v>
      </c>
      <c r="J747">
        <v>75.063000000000002</v>
      </c>
      <c r="K747">
        <v>74.489000000000004</v>
      </c>
      <c r="L747">
        <v>73.908000000000001</v>
      </c>
      <c r="M747">
        <v>73.317000000000007</v>
      </c>
      <c r="N747">
        <v>72.718999999999994</v>
      </c>
      <c r="O747">
        <v>72.111999999999995</v>
      </c>
      <c r="P747">
        <v>71.495999999999995</v>
      </c>
      <c r="Q747">
        <v>70.872</v>
      </c>
      <c r="R747">
        <v>70.242000000000004</v>
      </c>
      <c r="S747">
        <v>69.608000000000004</v>
      </c>
      <c r="T747">
        <v>68.971000000000004</v>
      </c>
      <c r="U747">
        <v>68.331999999999994</v>
      </c>
      <c r="V747">
        <v>67.691000000000003</v>
      </c>
      <c r="W747">
        <v>67.049000000000007</v>
      </c>
      <c r="X747" t="s">
        <v>85</v>
      </c>
    </row>
    <row r="748" spans="1:24" x14ac:dyDescent="0.2">
      <c r="A748" t="s">
        <v>160</v>
      </c>
      <c r="B748" t="s">
        <v>9</v>
      </c>
      <c r="C748" t="s">
        <v>128</v>
      </c>
      <c r="D748" t="s">
        <v>29</v>
      </c>
      <c r="E748">
        <v>56638649</v>
      </c>
      <c r="F748">
        <v>57235633</v>
      </c>
      <c r="G748">
        <v>57817635</v>
      </c>
      <c r="H748">
        <v>58353664</v>
      </c>
      <c r="I748">
        <v>58709144</v>
      </c>
      <c r="J748">
        <v>59014906</v>
      </c>
      <c r="K748">
        <v>59246837</v>
      </c>
      <c r="L748">
        <v>59471846</v>
      </c>
      <c r="M748">
        <v>59706725</v>
      </c>
      <c r="N748">
        <v>59914711</v>
      </c>
      <c r="O748">
        <v>60077373</v>
      </c>
      <c r="P748">
        <v>60212859</v>
      </c>
      <c r="Q748">
        <v>60325325</v>
      </c>
      <c r="R748">
        <v>60425680</v>
      </c>
      <c r="S748">
        <v>60511975</v>
      </c>
      <c r="T748">
        <v>60584126</v>
      </c>
      <c r="U748">
        <v>60660298</v>
      </c>
      <c r="V748">
        <v>60724851</v>
      </c>
      <c r="W748">
        <v>60833558</v>
      </c>
      <c r="X748" t="s">
        <v>85</v>
      </c>
    </row>
    <row r="749" spans="1:24" x14ac:dyDescent="0.2">
      <c r="A749" t="s">
        <v>160</v>
      </c>
      <c r="B749" t="s">
        <v>9</v>
      </c>
      <c r="C749" t="s">
        <v>110</v>
      </c>
      <c r="D749" t="s">
        <v>109</v>
      </c>
      <c r="E749">
        <v>1.0949660691733245</v>
      </c>
      <c r="F749">
        <v>1.0485062275708688</v>
      </c>
      <c r="G749">
        <v>1.011717397428892</v>
      </c>
      <c r="H749">
        <v>0.92283172988524931</v>
      </c>
      <c r="I749">
        <v>0.60733395814223279</v>
      </c>
      <c r="J749">
        <v>0.51945662342441068</v>
      </c>
      <c r="K749">
        <v>0.39223385596433441</v>
      </c>
      <c r="L749">
        <v>0.3790629473661824</v>
      </c>
      <c r="M749">
        <v>0.39416365228895461</v>
      </c>
      <c r="N749">
        <v>0.34774070023160786</v>
      </c>
      <c r="O749">
        <v>0.27112138437346306</v>
      </c>
      <c r="P749">
        <v>0.22526526890895965</v>
      </c>
      <c r="Q749">
        <v>0.1866064825329431</v>
      </c>
      <c r="R749">
        <v>0.1662181165373347</v>
      </c>
      <c r="S749">
        <v>0.14270991883510903</v>
      </c>
      <c r="T749">
        <v>0.11916322316238574</v>
      </c>
      <c r="U749">
        <v>0.12565033097390141</v>
      </c>
      <c r="V749">
        <v>0.10636063244525019</v>
      </c>
      <c r="W749">
        <v>0.17885562977196973</v>
      </c>
      <c r="X749" t="s">
        <v>85</v>
      </c>
    </row>
    <row r="750" spans="1:24" x14ac:dyDescent="0.2">
      <c r="A750" t="s">
        <v>160</v>
      </c>
      <c r="B750" t="s">
        <v>9</v>
      </c>
      <c r="C750" t="s">
        <v>136</v>
      </c>
      <c r="D750" t="s">
        <v>115</v>
      </c>
      <c r="E750" t="s">
        <v>85</v>
      </c>
      <c r="F750" t="s">
        <v>85</v>
      </c>
      <c r="G750" t="s">
        <v>85</v>
      </c>
      <c r="H750" t="s">
        <v>85</v>
      </c>
      <c r="I750" t="s">
        <v>85</v>
      </c>
      <c r="J750" t="s">
        <v>85</v>
      </c>
      <c r="K750" t="s">
        <v>85</v>
      </c>
      <c r="L750" t="s">
        <v>85</v>
      </c>
      <c r="M750" t="s">
        <v>85</v>
      </c>
      <c r="N750" t="s">
        <v>85</v>
      </c>
      <c r="O750" t="s">
        <v>85</v>
      </c>
      <c r="P750" t="s">
        <v>85</v>
      </c>
      <c r="Q750" t="s">
        <v>85</v>
      </c>
      <c r="R750" t="s">
        <v>85</v>
      </c>
      <c r="S750">
        <v>26.9</v>
      </c>
      <c r="T750" t="s">
        <v>85</v>
      </c>
      <c r="U750">
        <v>22.1</v>
      </c>
      <c r="V750" t="s">
        <v>85</v>
      </c>
      <c r="W750">
        <v>18.600000000000001</v>
      </c>
      <c r="X750" t="s">
        <v>85</v>
      </c>
    </row>
    <row r="751" spans="1:24" x14ac:dyDescent="0.2">
      <c r="A751" t="s">
        <v>160</v>
      </c>
      <c r="B751" t="s">
        <v>9</v>
      </c>
      <c r="C751" t="s">
        <v>35</v>
      </c>
      <c r="D751" t="s">
        <v>175</v>
      </c>
      <c r="E751" t="s">
        <v>85</v>
      </c>
      <c r="F751" t="s">
        <v>85</v>
      </c>
      <c r="G751" t="s">
        <v>85</v>
      </c>
      <c r="H751" t="s">
        <v>85</v>
      </c>
      <c r="I751" t="s">
        <v>85</v>
      </c>
      <c r="J751" t="s">
        <v>85</v>
      </c>
      <c r="K751" t="s">
        <v>85</v>
      </c>
      <c r="L751" t="s">
        <v>85</v>
      </c>
      <c r="M751" t="s">
        <v>85</v>
      </c>
      <c r="N751" t="s">
        <v>85</v>
      </c>
      <c r="O751" t="s">
        <v>85</v>
      </c>
      <c r="P751" t="s">
        <v>85</v>
      </c>
      <c r="Q751" t="s">
        <v>85</v>
      </c>
      <c r="R751">
        <v>115</v>
      </c>
      <c r="S751">
        <v>115</v>
      </c>
      <c r="T751">
        <v>115</v>
      </c>
      <c r="U751">
        <v>115</v>
      </c>
      <c r="V751">
        <v>115</v>
      </c>
      <c r="W751">
        <v>115</v>
      </c>
      <c r="X751">
        <v>59</v>
      </c>
    </row>
    <row r="752" spans="1:24" x14ac:dyDescent="0.2">
      <c r="A752" t="s">
        <v>160</v>
      </c>
      <c r="B752" t="s">
        <v>9</v>
      </c>
      <c r="C752" t="s">
        <v>116</v>
      </c>
      <c r="D752" t="s">
        <v>63</v>
      </c>
      <c r="E752" t="s">
        <v>85</v>
      </c>
      <c r="F752" t="s">
        <v>85</v>
      </c>
      <c r="G752" t="s">
        <v>85</v>
      </c>
      <c r="H752" t="s">
        <v>85</v>
      </c>
      <c r="I752" t="s">
        <v>85</v>
      </c>
      <c r="J752">
        <v>6</v>
      </c>
      <c r="K752" t="s">
        <v>85</v>
      </c>
      <c r="L752">
        <v>3</v>
      </c>
      <c r="M752">
        <v>10</v>
      </c>
      <c r="N752">
        <v>12</v>
      </c>
      <c r="O752">
        <v>12</v>
      </c>
      <c r="P752">
        <v>51</v>
      </c>
      <c r="Q752">
        <v>96</v>
      </c>
      <c r="R752">
        <v>162</v>
      </c>
      <c r="S752">
        <v>272</v>
      </c>
      <c r="T752">
        <v>411</v>
      </c>
      <c r="U752">
        <v>595</v>
      </c>
      <c r="V752">
        <v>732</v>
      </c>
      <c r="W752">
        <v>1076</v>
      </c>
      <c r="X752" t="s">
        <v>85</v>
      </c>
    </row>
    <row r="753" spans="1:24" x14ac:dyDescent="0.2">
      <c r="A753" t="s">
        <v>160</v>
      </c>
      <c r="B753" t="s">
        <v>9</v>
      </c>
      <c r="C753" t="s">
        <v>102</v>
      </c>
      <c r="D753" t="s">
        <v>173</v>
      </c>
      <c r="E753" t="s">
        <v>85</v>
      </c>
      <c r="F753" t="s">
        <v>85</v>
      </c>
      <c r="G753" t="s">
        <v>85</v>
      </c>
      <c r="H753" t="s">
        <v>85</v>
      </c>
      <c r="I753" t="s">
        <v>85</v>
      </c>
      <c r="J753">
        <v>7.6315973569234488E-2</v>
      </c>
      <c r="K753" t="s">
        <v>85</v>
      </c>
      <c r="L753">
        <v>3.7282178869952304E-2</v>
      </c>
      <c r="M753">
        <v>0.1227952119690949</v>
      </c>
      <c r="N753">
        <v>0.1456450315018066</v>
      </c>
      <c r="O753">
        <v>0.14403825656094257</v>
      </c>
      <c r="P753">
        <v>0.60556766031216425</v>
      </c>
      <c r="Q753">
        <v>1.1278367738229085</v>
      </c>
      <c r="R753">
        <v>1.8831734960767219</v>
      </c>
      <c r="S753">
        <v>3.1288643487763492</v>
      </c>
      <c r="T753">
        <v>4.6789617486338795</v>
      </c>
      <c r="U753">
        <v>6.7024959193627778</v>
      </c>
      <c r="V753">
        <v>8.1597255121844103</v>
      </c>
      <c r="W753">
        <v>11.859362945001653</v>
      </c>
      <c r="X753" t="s">
        <v>85</v>
      </c>
    </row>
    <row r="754" spans="1:24" x14ac:dyDescent="0.2">
      <c r="A754" t="s">
        <v>51</v>
      </c>
      <c r="B754" t="s">
        <v>86</v>
      </c>
      <c r="C754" t="s">
        <v>156</v>
      </c>
      <c r="D754" t="s">
        <v>155</v>
      </c>
      <c r="E754">
        <v>4966303</v>
      </c>
      <c r="F754">
        <v>5068658</v>
      </c>
      <c r="G754">
        <v>5165072</v>
      </c>
      <c r="H754">
        <v>5256207</v>
      </c>
      <c r="I754">
        <v>5342879</v>
      </c>
      <c r="J754">
        <v>5424701</v>
      </c>
      <c r="K754">
        <v>5502340</v>
      </c>
      <c r="L754">
        <v>5579003</v>
      </c>
      <c r="M754">
        <v>5658894</v>
      </c>
      <c r="N754">
        <v>5745012</v>
      </c>
      <c r="O754">
        <v>5838837</v>
      </c>
      <c r="P754">
        <v>5939634</v>
      </c>
      <c r="Q754">
        <v>6045439</v>
      </c>
      <c r="R754">
        <v>6153153</v>
      </c>
      <c r="S754">
        <v>6260544</v>
      </c>
      <c r="T754">
        <v>6366909</v>
      </c>
      <c r="U754">
        <v>6473050</v>
      </c>
      <c r="V754">
        <v>6579985</v>
      </c>
      <c r="W754">
        <v>6689300</v>
      </c>
      <c r="X754" t="s">
        <v>85</v>
      </c>
    </row>
    <row r="755" spans="1:24" x14ac:dyDescent="0.2">
      <c r="A755" t="s">
        <v>51</v>
      </c>
      <c r="B755" t="s">
        <v>86</v>
      </c>
      <c r="C755" t="s">
        <v>132</v>
      </c>
      <c r="D755" t="s">
        <v>114</v>
      </c>
      <c r="E755">
        <v>2.2095391830275299</v>
      </c>
      <c r="F755">
        <v>2.0400388159328502</v>
      </c>
      <c r="G755">
        <v>1.8842954169781301</v>
      </c>
      <c r="H755">
        <v>1.7490621513361</v>
      </c>
      <c r="I755">
        <v>1.6354982297455001</v>
      </c>
      <c r="J755">
        <v>1.5198136434355101</v>
      </c>
      <c r="K755">
        <v>1.4210673603506001</v>
      </c>
      <c r="L755">
        <v>1.3836630290265499</v>
      </c>
      <c r="M755">
        <v>1.4218380166334299</v>
      </c>
      <c r="N755">
        <v>1.51035333110262</v>
      </c>
      <c r="O755">
        <v>1.61996331013693</v>
      </c>
      <c r="P755">
        <v>1.71158821418311</v>
      </c>
      <c r="Q755">
        <v>1.7656588116976599</v>
      </c>
      <c r="R755">
        <v>1.7660529936704901</v>
      </c>
      <c r="S755">
        <v>1.73024489265388</v>
      </c>
      <c r="T755">
        <v>1.6847026192524699</v>
      </c>
      <c r="U755">
        <v>1.65332954398466</v>
      </c>
      <c r="V755">
        <v>1.6385061772193801</v>
      </c>
      <c r="W755">
        <v>1.64767691845082</v>
      </c>
      <c r="X755" t="s">
        <v>85</v>
      </c>
    </row>
    <row r="756" spans="1:24" x14ac:dyDescent="0.2">
      <c r="A756" t="s">
        <v>51</v>
      </c>
      <c r="B756" t="s">
        <v>86</v>
      </c>
      <c r="C756" t="s">
        <v>146</v>
      </c>
      <c r="D756" t="s">
        <v>10</v>
      </c>
      <c r="E756">
        <v>21.517777296360485</v>
      </c>
      <c r="F756">
        <v>21.961256499133448</v>
      </c>
      <c r="G756">
        <v>22.378994800693242</v>
      </c>
      <c r="H756">
        <v>22.773860485268631</v>
      </c>
      <c r="I756">
        <v>23.149389081455805</v>
      </c>
      <c r="J756">
        <v>23.503903812824955</v>
      </c>
      <c r="K756">
        <v>23.840294627383017</v>
      </c>
      <c r="L756">
        <v>24.172456672443673</v>
      </c>
      <c r="M756">
        <v>24.518604852686309</v>
      </c>
      <c r="N756">
        <v>24.891733102253031</v>
      </c>
      <c r="O756">
        <v>25.29825389948007</v>
      </c>
      <c r="P756">
        <v>25.734982668977469</v>
      </c>
      <c r="Q756">
        <v>26.193409878682843</v>
      </c>
      <c r="R756">
        <v>26.660108318890813</v>
      </c>
      <c r="S756">
        <v>27.125407279029464</v>
      </c>
      <c r="T756">
        <v>27.586260831889081</v>
      </c>
      <c r="U756">
        <v>28.046143847487002</v>
      </c>
      <c r="V756">
        <v>28.509467071057191</v>
      </c>
      <c r="W756">
        <v>28.983102253032929</v>
      </c>
      <c r="X756" t="s">
        <v>85</v>
      </c>
    </row>
    <row r="757" spans="1:24" x14ac:dyDescent="0.2">
      <c r="A757" t="s">
        <v>51</v>
      </c>
      <c r="B757" t="s">
        <v>86</v>
      </c>
      <c r="C757" t="s">
        <v>92</v>
      </c>
      <c r="D757" t="s">
        <v>65</v>
      </c>
      <c r="E757" t="s">
        <v>85</v>
      </c>
      <c r="F757">
        <v>39.1</v>
      </c>
      <c r="G757" t="s">
        <v>85</v>
      </c>
      <c r="H757" t="s">
        <v>85</v>
      </c>
      <c r="I757" t="s">
        <v>85</v>
      </c>
      <c r="J757" t="s">
        <v>85</v>
      </c>
      <c r="K757">
        <v>33.5</v>
      </c>
      <c r="L757" t="s">
        <v>85</v>
      </c>
      <c r="M757" t="s">
        <v>85</v>
      </c>
      <c r="N757" t="s">
        <v>85</v>
      </c>
      <c r="O757" t="s">
        <v>85</v>
      </c>
      <c r="P757">
        <v>27.6</v>
      </c>
      <c r="Q757" t="s">
        <v>85</v>
      </c>
      <c r="R757" t="s">
        <v>85</v>
      </c>
      <c r="S757" t="s">
        <v>85</v>
      </c>
      <c r="T757" t="s">
        <v>85</v>
      </c>
      <c r="U757">
        <v>23.2</v>
      </c>
      <c r="V757" t="s">
        <v>85</v>
      </c>
      <c r="W757" t="s">
        <v>85</v>
      </c>
      <c r="X757" t="s">
        <v>85</v>
      </c>
    </row>
    <row r="758" spans="1:24" x14ac:dyDescent="0.2">
      <c r="A758" t="s">
        <v>51</v>
      </c>
      <c r="B758" t="s">
        <v>86</v>
      </c>
      <c r="C758" t="s">
        <v>121</v>
      </c>
      <c r="D758" t="s">
        <v>150</v>
      </c>
      <c r="E758" t="s">
        <v>85</v>
      </c>
      <c r="F758">
        <v>46.76</v>
      </c>
      <c r="G758" t="s">
        <v>85</v>
      </c>
      <c r="H758" t="s">
        <v>85</v>
      </c>
      <c r="I758" t="s">
        <v>85</v>
      </c>
      <c r="J758" t="s">
        <v>85</v>
      </c>
      <c r="K758">
        <v>42.73</v>
      </c>
      <c r="L758" t="s">
        <v>85</v>
      </c>
      <c r="M758" t="s">
        <v>85</v>
      </c>
      <c r="N758" t="s">
        <v>85</v>
      </c>
      <c r="O758" t="s">
        <v>85</v>
      </c>
      <c r="P758">
        <v>36.299999999999997</v>
      </c>
      <c r="Q758" t="s">
        <v>85</v>
      </c>
      <c r="R758" t="s">
        <v>85</v>
      </c>
      <c r="S758" t="s">
        <v>85</v>
      </c>
      <c r="T758" t="s">
        <v>85</v>
      </c>
      <c r="U758">
        <v>29.95</v>
      </c>
      <c r="V758" t="s">
        <v>85</v>
      </c>
      <c r="W758" t="s">
        <v>85</v>
      </c>
      <c r="X758" t="s">
        <v>85</v>
      </c>
    </row>
    <row r="759" spans="1:24" x14ac:dyDescent="0.2">
      <c r="A759" t="s">
        <v>51</v>
      </c>
      <c r="B759" t="s">
        <v>86</v>
      </c>
      <c r="C759" t="s">
        <v>138</v>
      </c>
      <c r="D759" t="s">
        <v>158</v>
      </c>
      <c r="E759" t="s">
        <v>85</v>
      </c>
      <c r="F759">
        <v>8.07</v>
      </c>
      <c r="G759" t="s">
        <v>85</v>
      </c>
      <c r="H759" t="s">
        <v>85</v>
      </c>
      <c r="I759" t="s">
        <v>85</v>
      </c>
      <c r="J759" t="s">
        <v>85</v>
      </c>
      <c r="K759">
        <v>8.09</v>
      </c>
      <c r="L759" t="s">
        <v>85</v>
      </c>
      <c r="M759" t="s">
        <v>85</v>
      </c>
      <c r="N759" t="s">
        <v>85</v>
      </c>
      <c r="O759" t="s">
        <v>85</v>
      </c>
      <c r="P759">
        <v>7.61</v>
      </c>
      <c r="Q759" t="s">
        <v>85</v>
      </c>
      <c r="R759" t="s">
        <v>85</v>
      </c>
      <c r="S759" t="s">
        <v>85</v>
      </c>
      <c r="T759" t="s">
        <v>85</v>
      </c>
      <c r="U759">
        <v>7.25</v>
      </c>
      <c r="V759" t="s">
        <v>85</v>
      </c>
      <c r="W759" t="s">
        <v>85</v>
      </c>
      <c r="X759" t="s">
        <v>85</v>
      </c>
    </row>
    <row r="760" spans="1:24" x14ac:dyDescent="0.2">
      <c r="A760" t="s">
        <v>51</v>
      </c>
      <c r="B760" t="s">
        <v>86</v>
      </c>
      <c r="C760" t="s">
        <v>185</v>
      </c>
      <c r="D760" t="s">
        <v>64</v>
      </c>
      <c r="E760" t="s">
        <v>85</v>
      </c>
      <c r="F760" t="s">
        <v>85</v>
      </c>
      <c r="G760" t="s">
        <v>85</v>
      </c>
      <c r="H760" t="s">
        <v>85</v>
      </c>
      <c r="I760" t="s">
        <v>85</v>
      </c>
      <c r="J760" t="s">
        <v>85</v>
      </c>
      <c r="K760" t="s">
        <v>85</v>
      </c>
      <c r="L760" t="s">
        <v>85</v>
      </c>
      <c r="M760" t="s">
        <v>85</v>
      </c>
      <c r="N760" t="s">
        <v>85</v>
      </c>
      <c r="O760" t="s">
        <v>85</v>
      </c>
      <c r="P760" t="s">
        <v>85</v>
      </c>
      <c r="Q760" t="s">
        <v>85</v>
      </c>
      <c r="R760" t="s">
        <v>85</v>
      </c>
      <c r="S760" t="s">
        <v>85</v>
      </c>
      <c r="T760" t="s">
        <v>85</v>
      </c>
      <c r="U760" t="s">
        <v>85</v>
      </c>
      <c r="V760" t="s">
        <v>85</v>
      </c>
      <c r="W760" t="s">
        <v>85</v>
      </c>
      <c r="X760" t="s">
        <v>85</v>
      </c>
    </row>
    <row r="761" spans="1:24" x14ac:dyDescent="0.2">
      <c r="A761" t="s">
        <v>51</v>
      </c>
      <c r="B761" t="s">
        <v>86</v>
      </c>
      <c r="C761" t="s">
        <v>39</v>
      </c>
      <c r="D761" t="s">
        <v>24</v>
      </c>
      <c r="E761" t="s">
        <v>85</v>
      </c>
      <c r="F761" t="s">
        <v>85</v>
      </c>
      <c r="G761" t="s">
        <v>85</v>
      </c>
      <c r="H761" t="s">
        <v>85</v>
      </c>
      <c r="I761" t="s">
        <v>85</v>
      </c>
      <c r="J761" t="s">
        <v>85</v>
      </c>
      <c r="K761" t="s">
        <v>85</v>
      </c>
      <c r="L761" t="s">
        <v>85</v>
      </c>
      <c r="M761" t="s">
        <v>85</v>
      </c>
      <c r="N761" t="s">
        <v>85</v>
      </c>
      <c r="O761" t="s">
        <v>85</v>
      </c>
      <c r="P761" t="s">
        <v>85</v>
      </c>
      <c r="Q761" t="s">
        <v>85</v>
      </c>
      <c r="R761" t="s">
        <v>85</v>
      </c>
      <c r="S761" t="s">
        <v>85</v>
      </c>
      <c r="T761" t="s">
        <v>85</v>
      </c>
      <c r="U761" t="s">
        <v>85</v>
      </c>
      <c r="V761" t="s">
        <v>85</v>
      </c>
      <c r="W761" t="s">
        <v>85</v>
      </c>
      <c r="X761" t="s">
        <v>85</v>
      </c>
    </row>
    <row r="762" spans="1:24" x14ac:dyDescent="0.2">
      <c r="A762" t="s">
        <v>51</v>
      </c>
      <c r="B762" t="s">
        <v>86</v>
      </c>
      <c r="C762" t="s">
        <v>28</v>
      </c>
      <c r="D762" t="s">
        <v>127</v>
      </c>
      <c r="E762">
        <v>1873671510.6130738</v>
      </c>
      <c r="F762">
        <v>1747011884.411916</v>
      </c>
      <c r="G762">
        <v>1280177847.2093773</v>
      </c>
      <c r="H762">
        <v>1454430642.0118546</v>
      </c>
      <c r="I762">
        <v>1731198022.4549377</v>
      </c>
      <c r="J762">
        <v>1768619058.3464744</v>
      </c>
      <c r="K762">
        <v>1758176653.0774584</v>
      </c>
      <c r="L762">
        <v>2023324407.3031571</v>
      </c>
      <c r="M762">
        <v>2366398119.882102</v>
      </c>
      <c r="N762">
        <v>2735558734.8140879</v>
      </c>
      <c r="O762">
        <v>3452882514.001658</v>
      </c>
      <c r="P762">
        <v>4222962987.5385919</v>
      </c>
      <c r="Q762">
        <v>5443915120.5079479</v>
      </c>
      <c r="R762">
        <v>5832915387.0890837</v>
      </c>
      <c r="S762">
        <v>7181441139.8980589</v>
      </c>
      <c r="T762">
        <v>8283218733.6076775</v>
      </c>
      <c r="U762">
        <v>9359185244.2459698</v>
      </c>
      <c r="V762">
        <v>11192471435.438274</v>
      </c>
      <c r="W762">
        <v>11997062176.691822</v>
      </c>
      <c r="X762" t="s">
        <v>85</v>
      </c>
    </row>
    <row r="763" spans="1:24" x14ac:dyDescent="0.2">
      <c r="A763" t="s">
        <v>51</v>
      </c>
      <c r="B763" t="s">
        <v>86</v>
      </c>
      <c r="C763" t="s">
        <v>101</v>
      </c>
      <c r="D763" t="s">
        <v>26</v>
      </c>
      <c r="E763">
        <v>6.9283237250814125</v>
      </c>
      <c r="F763">
        <v>6.8720912731134973</v>
      </c>
      <c r="G763">
        <v>3.9676080913010168</v>
      </c>
      <c r="H763">
        <v>7.3063760732725314</v>
      </c>
      <c r="I763">
        <v>5.7987823261436517</v>
      </c>
      <c r="J763">
        <v>5.7514128819973394</v>
      </c>
      <c r="K763">
        <v>5.9187490729933074</v>
      </c>
      <c r="L763">
        <v>6.0669969050700701</v>
      </c>
      <c r="M763">
        <v>6.357695480144173</v>
      </c>
      <c r="N763">
        <v>7.1075683691781393</v>
      </c>
      <c r="O763">
        <v>8.6192662085445448</v>
      </c>
      <c r="P763">
        <v>7.5968288005607434</v>
      </c>
      <c r="Q763">
        <v>7.8249027625596739</v>
      </c>
      <c r="R763">
        <v>7.5017749126689637</v>
      </c>
      <c r="S763">
        <v>8.5269055171889079</v>
      </c>
      <c r="T763">
        <v>8.0386526807881609</v>
      </c>
      <c r="U763">
        <v>8.0242110320175328</v>
      </c>
      <c r="V763">
        <v>8.4710976723592495</v>
      </c>
      <c r="W763">
        <v>7.5152701228370802</v>
      </c>
      <c r="X763" t="s">
        <v>85</v>
      </c>
    </row>
    <row r="764" spans="1:24" x14ac:dyDescent="0.2">
      <c r="A764" t="s">
        <v>51</v>
      </c>
      <c r="B764" t="s">
        <v>86</v>
      </c>
      <c r="C764" t="s">
        <v>144</v>
      </c>
      <c r="D764" t="s">
        <v>61</v>
      </c>
      <c r="E764" t="s">
        <v>85</v>
      </c>
      <c r="F764" t="s">
        <v>85</v>
      </c>
      <c r="G764" t="s">
        <v>85</v>
      </c>
      <c r="H764" t="s">
        <v>85</v>
      </c>
      <c r="I764" t="s">
        <v>85</v>
      </c>
      <c r="J764" t="s">
        <v>85</v>
      </c>
      <c r="K764" t="s">
        <v>85</v>
      </c>
      <c r="L764" t="s">
        <v>85</v>
      </c>
      <c r="M764" t="s">
        <v>85</v>
      </c>
      <c r="N764" t="s">
        <v>85</v>
      </c>
      <c r="O764">
        <v>-3.2096409765316789</v>
      </c>
      <c r="P764">
        <v>-2.6922920302066311</v>
      </c>
      <c r="Q764">
        <v>-2.1703240004492663</v>
      </c>
      <c r="R764">
        <v>-1.6558938608163833</v>
      </c>
      <c r="S764">
        <v>-0.8401500657148453</v>
      </c>
      <c r="T764">
        <v>-0.94918308301597032</v>
      </c>
      <c r="U764">
        <v>-0.80670867223059317</v>
      </c>
      <c r="V764" t="s">
        <v>85</v>
      </c>
      <c r="W764" t="s">
        <v>85</v>
      </c>
      <c r="X764" t="s">
        <v>85</v>
      </c>
    </row>
    <row r="765" spans="1:24" x14ac:dyDescent="0.2">
      <c r="A765" t="s">
        <v>51</v>
      </c>
      <c r="B765" t="s">
        <v>86</v>
      </c>
      <c r="C765" t="s">
        <v>187</v>
      </c>
      <c r="D765" t="s">
        <v>53</v>
      </c>
      <c r="E765">
        <v>7.60038118217813E-2</v>
      </c>
      <c r="F765">
        <v>9.6434494000459905E-2</v>
      </c>
      <c r="G765">
        <v>0.12407472709520501</v>
      </c>
      <c r="H765">
        <v>0.22796653772848099</v>
      </c>
      <c r="I765">
        <v>0.235344073555184</v>
      </c>
      <c r="J765">
        <v>0.54011128358191496</v>
      </c>
      <c r="K765">
        <v>0.994726112191616</v>
      </c>
      <c r="L765">
        <v>1.99810680381394</v>
      </c>
      <c r="M765">
        <v>3.5828564169295198</v>
      </c>
      <c r="N765">
        <v>11.3550025333961</v>
      </c>
      <c r="O765">
        <v>17.123083211639202</v>
      </c>
      <c r="P765">
        <v>24.585741753499502</v>
      </c>
      <c r="Q765">
        <v>32.938445482558002</v>
      </c>
      <c r="R765">
        <v>51.6059111980151</v>
      </c>
      <c r="S765">
        <v>62.594975728272999</v>
      </c>
      <c r="T765">
        <v>84.045193959376903</v>
      </c>
      <c r="U765">
        <v>64.702256017197001</v>
      </c>
      <c r="V765">
        <v>68.135864267495606</v>
      </c>
      <c r="W765">
        <v>66.993332557790694</v>
      </c>
      <c r="X765" t="s">
        <v>85</v>
      </c>
    </row>
    <row r="766" spans="1:24" x14ac:dyDescent="0.2">
      <c r="A766" t="s">
        <v>51</v>
      </c>
      <c r="B766" t="s">
        <v>86</v>
      </c>
      <c r="C766" t="s">
        <v>199</v>
      </c>
      <c r="D766" t="s">
        <v>137</v>
      </c>
      <c r="E766" t="s">
        <v>85</v>
      </c>
      <c r="F766" t="s">
        <v>85</v>
      </c>
      <c r="G766">
        <v>9.6578139924340702E-3</v>
      </c>
      <c r="H766">
        <v>3.7780708301385003E-2</v>
      </c>
      <c r="I766">
        <v>0.111044032290124</v>
      </c>
      <c r="J766">
        <v>0.18166446065456601</v>
      </c>
      <c r="K766">
        <v>0.267899241309349</v>
      </c>
      <c r="L766">
        <v>0.33391246642861599</v>
      </c>
      <c r="M766">
        <v>0.36143449025804297</v>
      </c>
      <c r="N766">
        <v>0.85035749028891705</v>
      </c>
      <c r="O766">
        <v>1.1698934277225601</v>
      </c>
      <c r="P766">
        <v>1.64</v>
      </c>
      <c r="Q766">
        <v>3.55</v>
      </c>
      <c r="R766">
        <v>6</v>
      </c>
      <c r="S766">
        <v>7</v>
      </c>
      <c r="T766">
        <v>9</v>
      </c>
      <c r="U766">
        <v>10.747676189122</v>
      </c>
      <c r="V766">
        <v>12.5</v>
      </c>
      <c r="W766">
        <v>14.26</v>
      </c>
      <c r="X766" t="s">
        <v>85</v>
      </c>
    </row>
    <row r="767" spans="1:24" x14ac:dyDescent="0.2">
      <c r="A767" t="s">
        <v>51</v>
      </c>
      <c r="B767" t="s">
        <v>86</v>
      </c>
      <c r="C767" t="s">
        <v>69</v>
      </c>
      <c r="D767" t="s">
        <v>192</v>
      </c>
      <c r="E767" t="s">
        <v>85</v>
      </c>
      <c r="F767" t="s">
        <v>85</v>
      </c>
      <c r="G767" t="s">
        <v>85</v>
      </c>
      <c r="H767" t="s">
        <v>85</v>
      </c>
      <c r="I767">
        <v>46.3</v>
      </c>
      <c r="J767" t="s">
        <v>85</v>
      </c>
      <c r="K767" t="s">
        <v>85</v>
      </c>
      <c r="L767" t="s">
        <v>85</v>
      </c>
      <c r="M767" t="s">
        <v>85</v>
      </c>
      <c r="N767" t="s">
        <v>85</v>
      </c>
      <c r="O767" t="s">
        <v>85</v>
      </c>
      <c r="P767" t="s">
        <v>85</v>
      </c>
      <c r="Q767" t="s">
        <v>85</v>
      </c>
      <c r="R767" t="s">
        <v>85</v>
      </c>
      <c r="S767">
        <v>66</v>
      </c>
      <c r="T767" t="s">
        <v>85</v>
      </c>
      <c r="U767">
        <v>70</v>
      </c>
      <c r="V767" t="s">
        <v>85</v>
      </c>
      <c r="W767" t="s">
        <v>85</v>
      </c>
      <c r="X767" t="s">
        <v>85</v>
      </c>
    </row>
    <row r="768" spans="1:24" x14ac:dyDescent="0.2">
      <c r="A768" t="s">
        <v>51</v>
      </c>
      <c r="B768" t="s">
        <v>86</v>
      </c>
      <c r="C768" t="s">
        <v>84</v>
      </c>
      <c r="D768" t="s">
        <v>106</v>
      </c>
      <c r="E768" t="s">
        <v>85</v>
      </c>
      <c r="F768" t="s">
        <v>85</v>
      </c>
      <c r="G768" t="s">
        <v>85</v>
      </c>
      <c r="H768" t="s">
        <v>85</v>
      </c>
      <c r="I768">
        <v>40</v>
      </c>
      <c r="J768" t="s">
        <v>85</v>
      </c>
      <c r="K768" t="s">
        <v>85</v>
      </c>
      <c r="L768" t="s">
        <v>85</v>
      </c>
      <c r="M768" t="s">
        <v>85</v>
      </c>
      <c r="N768" t="s">
        <v>85</v>
      </c>
      <c r="O768" t="s">
        <v>85</v>
      </c>
      <c r="P768" t="s">
        <v>85</v>
      </c>
      <c r="Q768" t="s">
        <v>85</v>
      </c>
      <c r="R768" t="s">
        <v>85</v>
      </c>
      <c r="S768">
        <v>52</v>
      </c>
      <c r="T768" t="s">
        <v>85</v>
      </c>
      <c r="U768">
        <v>54.754600000000003</v>
      </c>
      <c r="V768" t="s">
        <v>85</v>
      </c>
      <c r="W768" t="s">
        <v>85</v>
      </c>
      <c r="X768" t="s">
        <v>85</v>
      </c>
    </row>
    <row r="769" spans="1:24" x14ac:dyDescent="0.2">
      <c r="A769" t="s">
        <v>51</v>
      </c>
      <c r="B769" t="s">
        <v>86</v>
      </c>
      <c r="C769" t="s">
        <v>131</v>
      </c>
      <c r="D769" t="s">
        <v>78</v>
      </c>
      <c r="E769" t="s">
        <v>85</v>
      </c>
      <c r="F769" t="s">
        <v>85</v>
      </c>
      <c r="G769" t="s">
        <v>85</v>
      </c>
      <c r="H769" t="s">
        <v>85</v>
      </c>
      <c r="I769">
        <v>68.666332984483802</v>
      </c>
      <c r="J769" t="s">
        <v>85</v>
      </c>
      <c r="K769" t="s">
        <v>85</v>
      </c>
      <c r="L769" t="s">
        <v>85</v>
      </c>
      <c r="M769" t="s">
        <v>85</v>
      </c>
      <c r="N769" t="s">
        <v>85</v>
      </c>
      <c r="O769" t="s">
        <v>85</v>
      </c>
      <c r="P769" t="s">
        <v>85</v>
      </c>
      <c r="Q769" t="s">
        <v>85</v>
      </c>
      <c r="R769" t="s">
        <v>85</v>
      </c>
      <c r="S769">
        <v>94.269255155339494</v>
      </c>
      <c r="T769" t="s">
        <v>85</v>
      </c>
      <c r="U769">
        <v>97.913596619808004</v>
      </c>
      <c r="V769" t="s">
        <v>85</v>
      </c>
      <c r="W769" t="s">
        <v>85</v>
      </c>
      <c r="X769" t="s">
        <v>85</v>
      </c>
    </row>
    <row r="770" spans="1:24" x14ac:dyDescent="0.2">
      <c r="A770" t="s">
        <v>51</v>
      </c>
      <c r="B770" t="s">
        <v>86</v>
      </c>
      <c r="C770" t="s">
        <v>169</v>
      </c>
      <c r="D770" t="s">
        <v>162</v>
      </c>
      <c r="E770">
        <v>1573922443.64082</v>
      </c>
      <c r="F770">
        <v>1436644041.0345399</v>
      </c>
      <c r="G770">
        <v>1029159284.7812999</v>
      </c>
      <c r="H770">
        <v>1233292239.5241301</v>
      </c>
      <c r="I770">
        <v>1419797954.8863299</v>
      </c>
      <c r="J770">
        <v>1456912241.74301</v>
      </c>
      <c r="K770">
        <v>1464533036.19717</v>
      </c>
      <c r="L770">
        <v>1612919965.2373199</v>
      </c>
      <c r="M770">
        <v>1937887224.7642</v>
      </c>
      <c r="N770">
        <v>2265049025.3987598</v>
      </c>
      <c r="O770">
        <v>2570076816.3915</v>
      </c>
      <c r="P770">
        <v>3280025996.93398</v>
      </c>
      <c r="Q770">
        <v>4009804092.4569302</v>
      </c>
      <c r="R770">
        <v>4486896355.7660999</v>
      </c>
      <c r="S770">
        <v>5031162198.8276701</v>
      </c>
      <c r="T770">
        <v>5732199320.2825899</v>
      </c>
      <c r="U770">
        <v>6667829539.6061001</v>
      </c>
      <c r="V770">
        <v>8247437418.2877302</v>
      </c>
      <c r="W770" t="s">
        <v>85</v>
      </c>
      <c r="X770" t="s">
        <v>85</v>
      </c>
    </row>
    <row r="771" spans="1:24" x14ac:dyDescent="0.2">
      <c r="A771" t="s">
        <v>51</v>
      </c>
      <c r="B771" t="s">
        <v>86</v>
      </c>
      <c r="C771" t="s">
        <v>1</v>
      </c>
      <c r="D771" t="s">
        <v>12</v>
      </c>
      <c r="E771">
        <v>316.92034167887459</v>
      </c>
      <c r="F771">
        <v>283.43676788501807</v>
      </c>
      <c r="G771">
        <v>199.25361830024826</v>
      </c>
      <c r="H771">
        <v>234.63540144521136</v>
      </c>
      <c r="I771">
        <v>265.73649803529707</v>
      </c>
      <c r="J771">
        <v>268.57005422842843</v>
      </c>
      <c r="K771">
        <v>266.16549253538858</v>
      </c>
      <c r="L771">
        <v>289.10541278384687</v>
      </c>
      <c r="M771">
        <v>342.4498187745167</v>
      </c>
      <c r="N771">
        <v>394.26358472336693</v>
      </c>
      <c r="O771">
        <v>440.16930364582879</v>
      </c>
      <c r="P771">
        <v>552.22695488206512</v>
      </c>
      <c r="Q771">
        <v>663.27757048858325</v>
      </c>
      <c r="R771">
        <v>729.20279339163187</v>
      </c>
      <c r="S771">
        <v>803.63019552736478</v>
      </c>
      <c r="T771">
        <v>900.31117458763583</v>
      </c>
      <c r="U771">
        <v>1030.0908442860939</v>
      </c>
      <c r="V771">
        <v>1253.4127993130273</v>
      </c>
      <c r="W771" t="s">
        <v>85</v>
      </c>
      <c r="X771" t="s">
        <v>85</v>
      </c>
    </row>
    <row r="772" spans="1:24" x14ac:dyDescent="0.2">
      <c r="A772" t="s">
        <v>51</v>
      </c>
      <c r="B772" t="s">
        <v>86</v>
      </c>
      <c r="C772" t="s">
        <v>108</v>
      </c>
      <c r="D772" t="s">
        <v>6</v>
      </c>
      <c r="E772" t="s">
        <v>85</v>
      </c>
      <c r="F772" t="s">
        <v>85</v>
      </c>
      <c r="G772" t="s">
        <v>85</v>
      </c>
      <c r="H772">
        <v>11.076110765043651</v>
      </c>
      <c r="I772">
        <v>4.4158930500547626</v>
      </c>
      <c r="J772">
        <v>6.0873648868845009</v>
      </c>
      <c r="K772">
        <v>6.7347125867384108</v>
      </c>
      <c r="L772">
        <v>1.5058111604029563</v>
      </c>
      <c r="M772">
        <v>9.2602800630488389</v>
      </c>
      <c r="N772">
        <v>8.2956554627955086</v>
      </c>
      <c r="O772">
        <v>-2.3573397672897016</v>
      </c>
      <c r="P772">
        <v>12.278132782645471</v>
      </c>
      <c r="Q772">
        <v>2.2517790684722314</v>
      </c>
      <c r="R772">
        <v>12.270120244345108</v>
      </c>
      <c r="S772">
        <v>-1.1597646949530258</v>
      </c>
      <c r="T772">
        <v>6.7197011328895115</v>
      </c>
      <c r="U772">
        <v>11.210398026790514</v>
      </c>
      <c r="V772">
        <v>12.270283770671696</v>
      </c>
      <c r="W772" t="s">
        <v>85</v>
      </c>
      <c r="X772" t="s">
        <v>85</v>
      </c>
    </row>
    <row r="773" spans="1:24" x14ac:dyDescent="0.2">
      <c r="A773" t="s">
        <v>51</v>
      </c>
      <c r="B773" t="s">
        <v>86</v>
      </c>
      <c r="C773" t="s">
        <v>23</v>
      </c>
      <c r="D773" t="s">
        <v>120</v>
      </c>
      <c r="E773" t="s">
        <v>85</v>
      </c>
      <c r="F773" t="s">
        <v>85</v>
      </c>
      <c r="G773">
        <v>1436007597.1067374</v>
      </c>
      <c r="H773">
        <v>1595061389.1567214</v>
      </c>
      <c r="I773">
        <v>1665497594.1846001</v>
      </c>
      <c r="J773">
        <v>1766882509.9248996</v>
      </c>
      <c r="K773">
        <v>1885876968.7136915</v>
      </c>
      <c r="L773">
        <v>1914274714.5800512</v>
      </c>
      <c r="M773">
        <v>2091541914.3262928</v>
      </c>
      <c r="N773">
        <v>2265049025.3987598</v>
      </c>
      <c r="O773">
        <v>2211654123.9744272</v>
      </c>
      <c r="P773">
        <v>2483203954.008862</v>
      </c>
      <c r="Q773">
        <v>2539120220.8727083</v>
      </c>
      <c r="R773">
        <v>2850673325.1222706</v>
      </c>
      <c r="S773">
        <v>2817612222.3290591</v>
      </c>
      <c r="T773">
        <v>3006947342.7533383</v>
      </c>
      <c r="U773">
        <v>3344038108.3319883</v>
      </c>
      <c r="V773">
        <v>3754361073.6237249</v>
      </c>
      <c r="W773" t="s">
        <v>85</v>
      </c>
      <c r="X773" t="s">
        <v>85</v>
      </c>
    </row>
    <row r="774" spans="1:24" x14ac:dyDescent="0.2">
      <c r="A774" t="s">
        <v>51</v>
      </c>
      <c r="B774" t="s">
        <v>86</v>
      </c>
      <c r="C774" t="s">
        <v>73</v>
      </c>
      <c r="D774" t="s">
        <v>207</v>
      </c>
      <c r="E774" t="s">
        <v>85</v>
      </c>
      <c r="F774" t="s">
        <v>85</v>
      </c>
      <c r="G774" t="s">
        <v>85</v>
      </c>
      <c r="H774">
        <v>9.1502122312582941</v>
      </c>
      <c r="I774">
        <v>2.7220620120629917</v>
      </c>
      <c r="J774">
        <v>4.4872250137791383</v>
      </c>
      <c r="K774">
        <v>5.2286667316073761</v>
      </c>
      <c r="L774">
        <v>0.11098488033285037</v>
      </c>
      <c r="M774">
        <v>7.7177678628703035</v>
      </c>
      <c r="N774">
        <v>6.6722984955437425</v>
      </c>
      <c r="O774">
        <v>-3.9263718530174003</v>
      </c>
      <c r="P774">
        <v>10.372746196520424</v>
      </c>
      <c r="Q774">
        <v>0.46220688283942479</v>
      </c>
      <c r="R774">
        <v>10.30477601643473</v>
      </c>
      <c r="S774">
        <v>-2.8552326462435644</v>
      </c>
      <c r="T774">
        <v>4.936851556902198</v>
      </c>
      <c r="U774">
        <v>9.386839911688412</v>
      </c>
      <c r="V774">
        <v>10.445716876519697</v>
      </c>
      <c r="W774" t="s">
        <v>85</v>
      </c>
      <c r="X774" t="s">
        <v>85</v>
      </c>
    </row>
    <row r="775" spans="1:24" x14ac:dyDescent="0.2">
      <c r="A775" t="s">
        <v>51</v>
      </c>
      <c r="B775" t="s">
        <v>86</v>
      </c>
      <c r="C775" t="s">
        <v>60</v>
      </c>
      <c r="D775" t="s">
        <v>184</v>
      </c>
      <c r="E775" t="s">
        <v>85</v>
      </c>
      <c r="F775" t="s">
        <v>85</v>
      </c>
      <c r="G775">
        <v>278.02276465976416</v>
      </c>
      <c r="H775">
        <v>303.46243767734438</v>
      </c>
      <c r="I775">
        <v>311.72287341423981</v>
      </c>
      <c r="J775">
        <v>325.71058016375457</v>
      </c>
      <c r="K775">
        <v>342.74090091010214</v>
      </c>
      <c r="L775">
        <v>343.12129148882894</v>
      </c>
      <c r="M775">
        <v>369.60259625401937</v>
      </c>
      <c r="N775">
        <v>394.26358472336693</v>
      </c>
      <c r="O775">
        <v>378.78333030609133</v>
      </c>
      <c r="P775">
        <v>418.07356379346976</v>
      </c>
      <c r="Q775">
        <v>420.00592858065534</v>
      </c>
      <c r="R775">
        <v>463.2865987766387</v>
      </c>
      <c r="S775">
        <v>450.05868856269666</v>
      </c>
      <c r="T775">
        <v>472.27741793597778</v>
      </c>
      <c r="U775">
        <v>516.60934309668369</v>
      </c>
      <c r="V775">
        <v>570.57289243421144</v>
      </c>
      <c r="W775" t="s">
        <v>85</v>
      </c>
      <c r="X775" t="s">
        <v>85</v>
      </c>
    </row>
    <row r="776" spans="1:24" x14ac:dyDescent="0.2">
      <c r="A776" t="s">
        <v>51</v>
      </c>
      <c r="B776" t="s">
        <v>86</v>
      </c>
      <c r="C776" t="s">
        <v>47</v>
      </c>
      <c r="D776" t="s">
        <v>204</v>
      </c>
      <c r="E776" t="s">
        <v>85</v>
      </c>
      <c r="F776" t="s">
        <v>85</v>
      </c>
      <c r="G776" t="s">
        <v>85</v>
      </c>
      <c r="H776" t="s">
        <v>85</v>
      </c>
      <c r="I776">
        <v>69.583122253417997</v>
      </c>
      <c r="J776">
        <v>68.734397888183594</v>
      </c>
      <c r="K776" t="s">
        <v>85</v>
      </c>
      <c r="L776" t="s">
        <v>85</v>
      </c>
      <c r="M776" t="s">
        <v>85</v>
      </c>
      <c r="N776">
        <v>72.702262878417997</v>
      </c>
      <c r="O776" t="s">
        <v>85</v>
      </c>
      <c r="P776" t="s">
        <v>85</v>
      </c>
      <c r="Q776" t="s">
        <v>85</v>
      </c>
      <c r="R776" t="s">
        <v>85</v>
      </c>
      <c r="S776" t="s">
        <v>85</v>
      </c>
      <c r="T776" t="s">
        <v>85</v>
      </c>
      <c r="U776" t="s">
        <v>85</v>
      </c>
      <c r="V776" t="s">
        <v>85</v>
      </c>
      <c r="W776" t="s">
        <v>85</v>
      </c>
      <c r="X776" t="s">
        <v>85</v>
      </c>
    </row>
    <row r="777" spans="1:24" x14ac:dyDescent="0.2">
      <c r="A777" t="s">
        <v>51</v>
      </c>
      <c r="B777" t="s">
        <v>86</v>
      </c>
      <c r="C777" t="s">
        <v>174</v>
      </c>
      <c r="D777" t="s">
        <v>200</v>
      </c>
      <c r="E777" t="s">
        <v>85</v>
      </c>
      <c r="F777" t="s">
        <v>85</v>
      </c>
      <c r="G777" t="s">
        <v>85</v>
      </c>
      <c r="H777" t="s">
        <v>85</v>
      </c>
      <c r="I777">
        <v>58.460697174072301</v>
      </c>
      <c r="J777">
        <v>60.902519226074197</v>
      </c>
      <c r="K777" t="s">
        <v>85</v>
      </c>
      <c r="L777" t="s">
        <v>85</v>
      </c>
      <c r="M777" t="s">
        <v>85</v>
      </c>
      <c r="N777">
        <v>63.226985931396499</v>
      </c>
      <c r="O777" t="s">
        <v>85</v>
      </c>
      <c r="P777" t="s">
        <v>85</v>
      </c>
      <c r="Q777" t="s">
        <v>85</v>
      </c>
      <c r="R777" t="s">
        <v>85</v>
      </c>
      <c r="S777" t="s">
        <v>85</v>
      </c>
      <c r="T777" t="s">
        <v>85</v>
      </c>
      <c r="U777" t="s">
        <v>85</v>
      </c>
      <c r="V777" t="s">
        <v>85</v>
      </c>
      <c r="W777" t="s">
        <v>85</v>
      </c>
      <c r="X777" t="s">
        <v>85</v>
      </c>
    </row>
    <row r="778" spans="1:24" x14ac:dyDescent="0.2">
      <c r="A778" t="s">
        <v>51</v>
      </c>
      <c r="B778" t="s">
        <v>86</v>
      </c>
      <c r="C778" t="s">
        <v>90</v>
      </c>
      <c r="D778" t="s">
        <v>62</v>
      </c>
      <c r="E778" t="s">
        <v>85</v>
      </c>
      <c r="F778" t="s">
        <v>85</v>
      </c>
      <c r="G778" t="s">
        <v>85</v>
      </c>
      <c r="H778" t="s">
        <v>85</v>
      </c>
      <c r="I778">
        <v>81.360176086425795</v>
      </c>
      <c r="J778">
        <v>77.006057739257798</v>
      </c>
      <c r="K778" t="s">
        <v>85</v>
      </c>
      <c r="L778" t="s">
        <v>85</v>
      </c>
      <c r="M778" t="s">
        <v>85</v>
      </c>
      <c r="N778">
        <v>82.451744079589801</v>
      </c>
      <c r="O778" t="s">
        <v>85</v>
      </c>
      <c r="P778" t="s">
        <v>85</v>
      </c>
      <c r="Q778" t="s">
        <v>85</v>
      </c>
      <c r="R778" t="s">
        <v>85</v>
      </c>
      <c r="S778" t="s">
        <v>85</v>
      </c>
      <c r="T778" t="s">
        <v>85</v>
      </c>
      <c r="U778" t="s">
        <v>85</v>
      </c>
      <c r="V778" t="s">
        <v>85</v>
      </c>
      <c r="W778" t="s">
        <v>85</v>
      </c>
      <c r="X778" t="s">
        <v>85</v>
      </c>
    </row>
    <row r="779" spans="1:24" x14ac:dyDescent="0.2">
      <c r="A779" t="s">
        <v>51</v>
      </c>
      <c r="B779" t="s">
        <v>86</v>
      </c>
      <c r="C779" t="s">
        <v>210</v>
      </c>
      <c r="D779" t="s">
        <v>88</v>
      </c>
      <c r="E779" t="s">
        <v>85</v>
      </c>
      <c r="F779" t="s">
        <v>85</v>
      </c>
      <c r="G779" t="s">
        <v>85</v>
      </c>
      <c r="H779" t="s">
        <v>85</v>
      </c>
      <c r="I779" t="s">
        <v>85</v>
      </c>
      <c r="J779" t="s">
        <v>85</v>
      </c>
      <c r="K779" t="s">
        <v>85</v>
      </c>
      <c r="L779">
        <v>25</v>
      </c>
      <c r="M779">
        <v>50</v>
      </c>
      <c r="N779">
        <v>314</v>
      </c>
      <c r="O779">
        <v>741</v>
      </c>
      <c r="P779">
        <v>1135</v>
      </c>
      <c r="Q779">
        <v>2896</v>
      </c>
      <c r="R779">
        <v>4317</v>
      </c>
      <c r="S779">
        <v>5885</v>
      </c>
      <c r="T779">
        <v>6546</v>
      </c>
      <c r="U779">
        <v>7578</v>
      </c>
      <c r="V779">
        <v>9025</v>
      </c>
      <c r="W779">
        <v>11287</v>
      </c>
      <c r="X779" t="s">
        <v>85</v>
      </c>
    </row>
    <row r="780" spans="1:24" x14ac:dyDescent="0.2">
      <c r="A780" t="s">
        <v>51</v>
      </c>
      <c r="B780" t="s">
        <v>86</v>
      </c>
      <c r="C780" t="s">
        <v>159</v>
      </c>
      <c r="D780" t="s">
        <v>32</v>
      </c>
      <c r="E780" t="s">
        <v>85</v>
      </c>
      <c r="F780" t="s">
        <v>85</v>
      </c>
      <c r="G780" t="s">
        <v>85</v>
      </c>
      <c r="H780" t="s">
        <v>85</v>
      </c>
      <c r="I780" t="s">
        <v>85</v>
      </c>
      <c r="J780" t="s">
        <v>85</v>
      </c>
      <c r="K780" t="s">
        <v>85</v>
      </c>
      <c r="L780">
        <v>4.4491356130348298E-4</v>
      </c>
      <c r="M780">
        <v>8.7732966118230405E-4</v>
      </c>
      <c r="N780">
        <v>5.4225383489165096E-3</v>
      </c>
      <c r="O780">
        <v>1.25679918180847E-2</v>
      </c>
      <c r="P780">
        <v>1.8874896520666401E-2</v>
      </c>
      <c r="Q780">
        <v>4.7172830925309099E-2</v>
      </c>
      <c r="R780">
        <v>6.8873995527737195E-2</v>
      </c>
      <c r="S780">
        <v>9.2014760512236907E-2</v>
      </c>
      <c r="T780">
        <v>0.100378543342645</v>
      </c>
      <c r="U780">
        <v>0.114026440953097</v>
      </c>
      <c r="V780">
        <v>0.13331409080454801</v>
      </c>
      <c r="W780">
        <v>0.16371974984979901</v>
      </c>
      <c r="X780" t="s">
        <v>85</v>
      </c>
    </row>
    <row r="781" spans="1:24" x14ac:dyDescent="0.2">
      <c r="A781" t="s">
        <v>51</v>
      </c>
      <c r="B781" t="s">
        <v>86</v>
      </c>
      <c r="C781" t="s">
        <v>165</v>
      </c>
      <c r="D781" t="s">
        <v>134</v>
      </c>
      <c r="E781">
        <v>0.39040691518375698</v>
      </c>
      <c r="F781">
        <v>0.48174082018174802</v>
      </c>
      <c r="G781">
        <v>0.54744392218420701</v>
      </c>
      <c r="H781">
        <v>0.66262802119835895</v>
      </c>
      <c r="I781">
        <v>0.75860928559590701</v>
      </c>
      <c r="J781">
        <v>0.96203609065825901</v>
      </c>
      <c r="K781">
        <v>1.1164520233100601</v>
      </c>
      <c r="L781">
        <v>1.2414868014612399</v>
      </c>
      <c r="M781">
        <v>1.3159944917734601</v>
      </c>
      <c r="N781">
        <v>1.56814973666151</v>
      </c>
      <c r="O781">
        <v>1.5629595331016499</v>
      </c>
      <c r="P781">
        <v>1.5769768169707099</v>
      </c>
      <c r="Q781">
        <v>2.0817129210716798</v>
      </c>
      <c r="R781">
        <v>1.5990509204897001</v>
      </c>
      <c r="S781">
        <v>1.61204857065975</v>
      </c>
      <c r="T781">
        <v>1.6506335993022301</v>
      </c>
      <c r="U781">
        <v>6.7711663273810796</v>
      </c>
      <c r="V781">
        <v>10.365440142564101</v>
      </c>
      <c r="W781">
        <v>13.355713829423401</v>
      </c>
      <c r="X781" t="s">
        <v>85</v>
      </c>
    </row>
    <row r="782" spans="1:24" x14ac:dyDescent="0.2">
      <c r="A782" t="s">
        <v>51</v>
      </c>
      <c r="B782" t="s">
        <v>86</v>
      </c>
      <c r="C782" t="s">
        <v>211</v>
      </c>
      <c r="D782" t="s">
        <v>67</v>
      </c>
      <c r="E782">
        <v>19468</v>
      </c>
      <c r="F782">
        <v>24553</v>
      </c>
      <c r="G782">
        <v>28472</v>
      </c>
      <c r="H782">
        <v>35107</v>
      </c>
      <c r="I782">
        <v>40876</v>
      </c>
      <c r="J782">
        <v>52625</v>
      </c>
      <c r="K782">
        <v>61910</v>
      </c>
      <c r="L782">
        <v>69760</v>
      </c>
      <c r="M782">
        <v>75000</v>
      </c>
      <c r="N782">
        <v>90806</v>
      </c>
      <c r="O782">
        <v>92151</v>
      </c>
      <c r="P782">
        <v>94828</v>
      </c>
      <c r="Q782">
        <v>127799</v>
      </c>
      <c r="R782">
        <v>100228</v>
      </c>
      <c r="S782">
        <v>103102</v>
      </c>
      <c r="T782">
        <v>107643</v>
      </c>
      <c r="U782">
        <v>450000</v>
      </c>
      <c r="V782">
        <v>701712</v>
      </c>
      <c r="W782">
        <v>920756</v>
      </c>
      <c r="X782" t="s">
        <v>85</v>
      </c>
    </row>
    <row r="783" spans="1:24" x14ac:dyDescent="0.2">
      <c r="A783" t="s">
        <v>51</v>
      </c>
      <c r="B783" t="s">
        <v>86</v>
      </c>
      <c r="C783" t="s">
        <v>99</v>
      </c>
      <c r="D783" t="s">
        <v>182</v>
      </c>
      <c r="E783" t="s">
        <v>85</v>
      </c>
      <c r="F783">
        <v>20.7</v>
      </c>
      <c r="G783" t="s">
        <v>85</v>
      </c>
      <c r="H783" t="s">
        <v>85</v>
      </c>
      <c r="I783" t="s">
        <v>85</v>
      </c>
      <c r="J783" t="s">
        <v>85</v>
      </c>
      <c r="K783">
        <v>21.12</v>
      </c>
      <c r="L783" t="s">
        <v>85</v>
      </c>
      <c r="M783" t="s">
        <v>85</v>
      </c>
      <c r="N783" t="s">
        <v>85</v>
      </c>
      <c r="O783" t="s">
        <v>85</v>
      </c>
      <c r="P783">
        <v>20.86</v>
      </c>
      <c r="Q783" t="s">
        <v>85</v>
      </c>
      <c r="R783" t="s">
        <v>85</v>
      </c>
      <c r="S783" t="s">
        <v>85</v>
      </c>
      <c r="T783" t="s">
        <v>85</v>
      </c>
      <c r="U783">
        <v>20.77</v>
      </c>
      <c r="V783" t="s">
        <v>85</v>
      </c>
      <c r="W783" t="s">
        <v>85</v>
      </c>
      <c r="X783" t="s">
        <v>85</v>
      </c>
    </row>
    <row r="784" spans="1:24" x14ac:dyDescent="0.2">
      <c r="A784" t="s">
        <v>51</v>
      </c>
      <c r="B784" t="s">
        <v>86</v>
      </c>
      <c r="C784" t="s">
        <v>166</v>
      </c>
      <c r="D784" t="s">
        <v>72</v>
      </c>
      <c r="E784" t="s">
        <v>85</v>
      </c>
      <c r="F784">
        <v>29.11</v>
      </c>
      <c r="G784" t="s">
        <v>85</v>
      </c>
      <c r="H784" t="s">
        <v>85</v>
      </c>
      <c r="I784" t="s">
        <v>85</v>
      </c>
      <c r="J784" t="s">
        <v>85</v>
      </c>
      <c r="K784">
        <v>28.5</v>
      </c>
      <c r="L784" t="s">
        <v>85</v>
      </c>
      <c r="M784" t="s">
        <v>85</v>
      </c>
      <c r="N784" t="s">
        <v>85</v>
      </c>
      <c r="O784" t="s">
        <v>85</v>
      </c>
      <c r="P784">
        <v>30.18</v>
      </c>
      <c r="Q784" t="s">
        <v>85</v>
      </c>
      <c r="R784" t="s">
        <v>85</v>
      </c>
      <c r="S784" t="s">
        <v>85</v>
      </c>
      <c r="T784" t="s">
        <v>85</v>
      </c>
      <c r="U784">
        <v>30.84</v>
      </c>
      <c r="V784" t="s">
        <v>85</v>
      </c>
      <c r="W784" t="s">
        <v>85</v>
      </c>
      <c r="X784" t="s">
        <v>85</v>
      </c>
    </row>
    <row r="785" spans="1:24" x14ac:dyDescent="0.2">
      <c r="A785" t="s">
        <v>51</v>
      </c>
      <c r="B785" t="s">
        <v>86</v>
      </c>
      <c r="C785" t="s">
        <v>201</v>
      </c>
      <c r="D785" t="s">
        <v>33</v>
      </c>
      <c r="E785" t="s">
        <v>85</v>
      </c>
      <c r="F785">
        <v>43.7</v>
      </c>
      <c r="G785" t="s">
        <v>85</v>
      </c>
      <c r="H785" t="s">
        <v>85</v>
      </c>
      <c r="I785" t="s">
        <v>85</v>
      </c>
      <c r="J785" t="s">
        <v>85</v>
      </c>
      <c r="K785">
        <v>43.32</v>
      </c>
      <c r="L785" t="s">
        <v>85</v>
      </c>
      <c r="M785" t="s">
        <v>85</v>
      </c>
      <c r="N785" t="s">
        <v>85</v>
      </c>
      <c r="O785" t="s">
        <v>85</v>
      </c>
      <c r="P785">
        <v>44.89</v>
      </c>
      <c r="Q785" t="s">
        <v>85</v>
      </c>
      <c r="R785" t="s">
        <v>85</v>
      </c>
      <c r="S785" t="s">
        <v>85</v>
      </c>
      <c r="T785" t="s">
        <v>85</v>
      </c>
      <c r="U785">
        <v>45.86</v>
      </c>
      <c r="V785" t="s">
        <v>85</v>
      </c>
      <c r="W785" t="s">
        <v>85</v>
      </c>
      <c r="X785" t="s">
        <v>85</v>
      </c>
    </row>
    <row r="786" spans="1:24" x14ac:dyDescent="0.2">
      <c r="A786" t="s">
        <v>51</v>
      </c>
      <c r="B786" t="s">
        <v>86</v>
      </c>
      <c r="C786" t="s">
        <v>98</v>
      </c>
      <c r="D786" t="s">
        <v>82</v>
      </c>
      <c r="E786" t="s">
        <v>85</v>
      </c>
      <c r="F786">
        <v>3.36</v>
      </c>
      <c r="G786" t="s">
        <v>85</v>
      </c>
      <c r="H786" t="s">
        <v>85</v>
      </c>
      <c r="I786" t="s">
        <v>85</v>
      </c>
      <c r="J786" t="s">
        <v>85</v>
      </c>
      <c r="K786">
        <v>3.44</v>
      </c>
      <c r="L786" t="s">
        <v>85</v>
      </c>
      <c r="M786" t="s">
        <v>85</v>
      </c>
      <c r="N786" t="s">
        <v>85</v>
      </c>
      <c r="O786" t="s">
        <v>85</v>
      </c>
      <c r="P786">
        <v>3.16</v>
      </c>
      <c r="Q786" t="s">
        <v>85</v>
      </c>
      <c r="R786" t="s">
        <v>85</v>
      </c>
      <c r="S786" t="s">
        <v>85</v>
      </c>
      <c r="T786" t="s">
        <v>85</v>
      </c>
      <c r="U786">
        <v>3.01</v>
      </c>
      <c r="V786" t="s">
        <v>85</v>
      </c>
      <c r="W786" t="s">
        <v>85</v>
      </c>
      <c r="X786" t="s">
        <v>85</v>
      </c>
    </row>
    <row r="787" spans="1:24" x14ac:dyDescent="0.2">
      <c r="A787" t="s">
        <v>51</v>
      </c>
      <c r="B787" t="s">
        <v>86</v>
      </c>
      <c r="C787" t="s">
        <v>196</v>
      </c>
      <c r="D787" t="s">
        <v>125</v>
      </c>
      <c r="E787" t="s">
        <v>85</v>
      </c>
      <c r="F787">
        <v>11.99</v>
      </c>
      <c r="G787" t="s">
        <v>85</v>
      </c>
      <c r="H787" t="s">
        <v>85</v>
      </c>
      <c r="I787" t="s">
        <v>85</v>
      </c>
      <c r="J787" t="s">
        <v>85</v>
      </c>
      <c r="K787">
        <v>11.87</v>
      </c>
      <c r="L787" t="s">
        <v>85</v>
      </c>
      <c r="M787" t="s">
        <v>85</v>
      </c>
      <c r="N787" t="s">
        <v>85</v>
      </c>
      <c r="O787" t="s">
        <v>85</v>
      </c>
      <c r="P787">
        <v>11.51</v>
      </c>
      <c r="Q787" t="s">
        <v>85</v>
      </c>
      <c r="R787" t="s">
        <v>85</v>
      </c>
      <c r="S787" t="s">
        <v>85</v>
      </c>
      <c r="T787" t="s">
        <v>85</v>
      </c>
      <c r="U787">
        <v>11.13</v>
      </c>
      <c r="V787" t="s">
        <v>85</v>
      </c>
      <c r="W787" t="s">
        <v>85</v>
      </c>
      <c r="X787" t="s">
        <v>85</v>
      </c>
    </row>
    <row r="788" spans="1:24" x14ac:dyDescent="0.2">
      <c r="A788" t="s">
        <v>51</v>
      </c>
      <c r="B788" t="s">
        <v>86</v>
      </c>
      <c r="C788" t="s">
        <v>186</v>
      </c>
      <c r="D788" t="s">
        <v>97</v>
      </c>
      <c r="E788" t="s">
        <v>85</v>
      </c>
      <c r="F788">
        <v>15.54</v>
      </c>
      <c r="G788" t="s">
        <v>85</v>
      </c>
      <c r="H788" t="s">
        <v>85</v>
      </c>
      <c r="I788" t="s">
        <v>85</v>
      </c>
      <c r="J788" t="s">
        <v>85</v>
      </c>
      <c r="K788">
        <v>15.62</v>
      </c>
      <c r="L788" t="s">
        <v>85</v>
      </c>
      <c r="M788" t="s">
        <v>85</v>
      </c>
      <c r="N788" t="s">
        <v>85</v>
      </c>
      <c r="O788" t="s">
        <v>85</v>
      </c>
      <c r="P788">
        <v>15.12</v>
      </c>
      <c r="Q788" t="s">
        <v>85</v>
      </c>
      <c r="R788" t="s">
        <v>85</v>
      </c>
      <c r="S788" t="s">
        <v>85</v>
      </c>
      <c r="T788" t="s">
        <v>85</v>
      </c>
      <c r="U788">
        <v>15</v>
      </c>
      <c r="V788" t="s">
        <v>85</v>
      </c>
      <c r="W788" t="s">
        <v>85</v>
      </c>
      <c r="X788" t="s">
        <v>85</v>
      </c>
    </row>
    <row r="789" spans="1:24" x14ac:dyDescent="0.2">
      <c r="A789" t="s">
        <v>51</v>
      </c>
      <c r="B789" t="s">
        <v>86</v>
      </c>
      <c r="C789" t="s">
        <v>81</v>
      </c>
      <c r="D789" t="s">
        <v>27</v>
      </c>
      <c r="E789">
        <v>92000000</v>
      </c>
      <c r="F789" t="s">
        <v>85</v>
      </c>
      <c r="G789">
        <v>1400000</v>
      </c>
      <c r="H789">
        <v>6700000</v>
      </c>
      <c r="I789">
        <v>5450000</v>
      </c>
      <c r="J789">
        <v>12300000</v>
      </c>
      <c r="K789">
        <v>19670000</v>
      </c>
      <c r="L789">
        <v>6100000</v>
      </c>
      <c r="M789">
        <v>34100000</v>
      </c>
      <c r="N789">
        <v>10100000</v>
      </c>
      <c r="O789">
        <v>10000000</v>
      </c>
      <c r="P789">
        <v>0</v>
      </c>
      <c r="Q789">
        <v>0</v>
      </c>
      <c r="R789">
        <v>125000000</v>
      </c>
      <c r="S789">
        <v>0</v>
      </c>
      <c r="T789">
        <v>0</v>
      </c>
      <c r="U789">
        <v>0</v>
      </c>
      <c r="V789">
        <v>0</v>
      </c>
      <c r="W789" t="s">
        <v>85</v>
      </c>
      <c r="X789" t="s">
        <v>85</v>
      </c>
    </row>
    <row r="790" spans="1:24" x14ac:dyDescent="0.2">
      <c r="A790" t="s">
        <v>51</v>
      </c>
      <c r="B790" t="s">
        <v>86</v>
      </c>
      <c r="C790" t="s">
        <v>191</v>
      </c>
      <c r="D790" t="s">
        <v>52</v>
      </c>
      <c r="E790">
        <v>3790</v>
      </c>
      <c r="F790">
        <v>4915</v>
      </c>
      <c r="G790">
        <v>6453</v>
      </c>
      <c r="H790">
        <v>12078</v>
      </c>
      <c r="I790">
        <v>12681</v>
      </c>
      <c r="J790">
        <v>29545</v>
      </c>
      <c r="K790">
        <v>55160</v>
      </c>
      <c r="L790">
        <v>112275</v>
      </c>
      <c r="M790">
        <v>204191</v>
      </c>
      <c r="N790">
        <v>657528</v>
      </c>
      <c r="O790">
        <v>1009565</v>
      </c>
      <c r="P790">
        <v>1478409</v>
      </c>
      <c r="Q790">
        <v>2022133</v>
      </c>
      <c r="R790">
        <v>3234642</v>
      </c>
      <c r="S790">
        <v>4003395</v>
      </c>
      <c r="T790">
        <v>5480851</v>
      </c>
      <c r="U790">
        <v>4300000</v>
      </c>
      <c r="V790">
        <v>4612612</v>
      </c>
      <c r="W790">
        <v>4618586</v>
      </c>
      <c r="X790" t="s">
        <v>85</v>
      </c>
    </row>
    <row r="791" spans="1:24" x14ac:dyDescent="0.2">
      <c r="A791" t="s">
        <v>51</v>
      </c>
      <c r="B791" t="s">
        <v>86</v>
      </c>
      <c r="C791" t="s">
        <v>123</v>
      </c>
      <c r="D791" t="s">
        <v>38</v>
      </c>
      <c r="E791" t="s">
        <v>85</v>
      </c>
      <c r="F791">
        <v>78.97</v>
      </c>
      <c r="G791" t="s">
        <v>85</v>
      </c>
      <c r="H791" t="s">
        <v>85</v>
      </c>
      <c r="I791" t="s">
        <v>85</v>
      </c>
      <c r="J791" t="s">
        <v>85</v>
      </c>
      <c r="K791">
        <v>75.37</v>
      </c>
      <c r="L791" t="s">
        <v>85</v>
      </c>
      <c r="M791" t="s">
        <v>85</v>
      </c>
      <c r="N791" t="s">
        <v>85</v>
      </c>
      <c r="O791" t="s">
        <v>85</v>
      </c>
      <c r="P791">
        <v>69.290000000000006</v>
      </c>
      <c r="Q791" t="s">
        <v>85</v>
      </c>
      <c r="R791" t="s">
        <v>85</v>
      </c>
      <c r="S791" t="s">
        <v>85</v>
      </c>
      <c r="T791" t="s">
        <v>85</v>
      </c>
      <c r="U791">
        <v>63.28</v>
      </c>
      <c r="V791" t="s">
        <v>85</v>
      </c>
      <c r="W791" t="s">
        <v>85</v>
      </c>
      <c r="X791" t="s">
        <v>85</v>
      </c>
    </row>
    <row r="792" spans="1:24" x14ac:dyDescent="0.2">
      <c r="A792" t="s">
        <v>51</v>
      </c>
      <c r="B792" t="s">
        <v>86</v>
      </c>
      <c r="C792" t="s">
        <v>154</v>
      </c>
      <c r="D792" t="s">
        <v>176</v>
      </c>
      <c r="E792" t="s">
        <v>85</v>
      </c>
      <c r="F792">
        <v>10.3</v>
      </c>
      <c r="G792" t="s">
        <v>85</v>
      </c>
      <c r="H792" t="s">
        <v>85</v>
      </c>
      <c r="I792" t="s">
        <v>85</v>
      </c>
      <c r="J792" t="s">
        <v>85</v>
      </c>
      <c r="K792">
        <v>8</v>
      </c>
      <c r="L792" t="s">
        <v>85</v>
      </c>
      <c r="M792" t="s">
        <v>85</v>
      </c>
      <c r="N792" t="s">
        <v>85</v>
      </c>
      <c r="O792" t="s">
        <v>85</v>
      </c>
      <c r="P792">
        <v>6.5</v>
      </c>
      <c r="Q792" t="s">
        <v>85</v>
      </c>
      <c r="R792" t="s">
        <v>85</v>
      </c>
      <c r="S792" t="s">
        <v>85</v>
      </c>
      <c r="T792" t="s">
        <v>85</v>
      </c>
      <c r="U792">
        <v>5.5</v>
      </c>
      <c r="V792" t="s">
        <v>85</v>
      </c>
      <c r="W792" t="s">
        <v>85</v>
      </c>
      <c r="X792" t="s">
        <v>85</v>
      </c>
    </row>
    <row r="793" spans="1:24" x14ac:dyDescent="0.2">
      <c r="A793" t="s">
        <v>51</v>
      </c>
      <c r="B793" t="s">
        <v>86</v>
      </c>
      <c r="C793" t="s">
        <v>83</v>
      </c>
      <c r="D793" t="s">
        <v>0</v>
      </c>
      <c r="E793" t="s">
        <v>85</v>
      </c>
      <c r="F793">
        <v>11.4</v>
      </c>
      <c r="G793" t="s">
        <v>85</v>
      </c>
      <c r="H793" t="s">
        <v>85</v>
      </c>
      <c r="I793" t="s">
        <v>85</v>
      </c>
      <c r="J793" t="s">
        <v>85</v>
      </c>
      <c r="K793">
        <v>9.1999999999999993</v>
      </c>
      <c r="L793" t="s">
        <v>85</v>
      </c>
      <c r="M793" t="s">
        <v>85</v>
      </c>
      <c r="N793" t="s">
        <v>85</v>
      </c>
      <c r="O793" t="s">
        <v>85</v>
      </c>
      <c r="P793">
        <v>7.7</v>
      </c>
      <c r="Q793" t="s">
        <v>85</v>
      </c>
      <c r="R793" t="s">
        <v>85</v>
      </c>
      <c r="S793" t="s">
        <v>85</v>
      </c>
      <c r="T793" t="s">
        <v>85</v>
      </c>
      <c r="U793">
        <v>6.8</v>
      </c>
      <c r="V793" t="s">
        <v>85</v>
      </c>
      <c r="W793" t="s">
        <v>85</v>
      </c>
      <c r="X793" t="s">
        <v>85</v>
      </c>
    </row>
    <row r="794" spans="1:24" x14ac:dyDescent="0.2">
      <c r="A794" t="s">
        <v>51</v>
      </c>
      <c r="B794" t="s">
        <v>86</v>
      </c>
      <c r="C794" t="s">
        <v>171</v>
      </c>
      <c r="D794" t="s">
        <v>93</v>
      </c>
      <c r="E794">
        <v>81.765999999999991</v>
      </c>
      <c r="F794">
        <v>80.88</v>
      </c>
      <c r="G794">
        <v>79.960999999999999</v>
      </c>
      <c r="H794">
        <v>79.009</v>
      </c>
      <c r="I794">
        <v>78.022999999999996</v>
      </c>
      <c r="J794">
        <v>77.007000000000005</v>
      </c>
      <c r="K794">
        <v>75.956000000000003</v>
      </c>
      <c r="L794">
        <v>74.873999999999995</v>
      </c>
      <c r="M794">
        <v>73.757999999999996</v>
      </c>
      <c r="N794">
        <v>72.614000000000004</v>
      </c>
      <c r="O794">
        <v>71.462999999999994</v>
      </c>
      <c r="P794">
        <v>70.311999999999998</v>
      </c>
      <c r="Q794">
        <v>69.161000000000001</v>
      </c>
      <c r="R794">
        <v>68.015000000000001</v>
      </c>
      <c r="S794">
        <v>66.87700000000001</v>
      </c>
      <c r="T794">
        <v>65.74799999999999</v>
      </c>
      <c r="U794">
        <v>64.632000000000005</v>
      </c>
      <c r="V794">
        <v>63.530999999999999</v>
      </c>
      <c r="W794">
        <v>62.448999999999998</v>
      </c>
      <c r="X794" t="s">
        <v>85</v>
      </c>
    </row>
    <row r="795" spans="1:24" x14ac:dyDescent="0.2">
      <c r="A795" t="s">
        <v>51</v>
      </c>
      <c r="B795" t="s">
        <v>86</v>
      </c>
      <c r="C795" t="s">
        <v>128</v>
      </c>
      <c r="D795" t="s">
        <v>29</v>
      </c>
      <c r="E795">
        <v>4060747</v>
      </c>
      <c r="F795">
        <v>4099531</v>
      </c>
      <c r="G795">
        <v>4130043</v>
      </c>
      <c r="H795">
        <v>4152877</v>
      </c>
      <c r="I795">
        <v>4168674</v>
      </c>
      <c r="J795">
        <v>4177399</v>
      </c>
      <c r="K795">
        <v>4179357</v>
      </c>
      <c r="L795">
        <v>4177223</v>
      </c>
      <c r="M795">
        <v>4173887</v>
      </c>
      <c r="N795">
        <v>4171683</v>
      </c>
      <c r="O795">
        <v>4172608</v>
      </c>
      <c r="P795">
        <v>4176275</v>
      </c>
      <c r="Q795">
        <v>4181086</v>
      </c>
      <c r="R795">
        <v>4185067</v>
      </c>
      <c r="S795">
        <v>4186864</v>
      </c>
      <c r="T795">
        <v>4186115</v>
      </c>
      <c r="U795">
        <v>4183662</v>
      </c>
      <c r="V795">
        <v>4180330</v>
      </c>
      <c r="W795">
        <v>4177401</v>
      </c>
      <c r="X795" t="s">
        <v>85</v>
      </c>
    </row>
    <row r="796" spans="1:24" x14ac:dyDescent="0.2">
      <c r="A796" t="s">
        <v>51</v>
      </c>
      <c r="B796" t="s">
        <v>86</v>
      </c>
      <c r="C796" t="s">
        <v>110</v>
      </c>
      <c r="D796" t="s">
        <v>109</v>
      </c>
      <c r="E796">
        <v>1.1680844181312868</v>
      </c>
      <c r="F796">
        <v>0.95056300859835963</v>
      </c>
      <c r="G796">
        <v>0.74152416177201463</v>
      </c>
      <c r="H796">
        <v>0.55135285247702126</v>
      </c>
      <c r="I796">
        <v>0.37966525652673644</v>
      </c>
      <c r="J796">
        <v>0.20908044246480129</v>
      </c>
      <c r="K796">
        <v>4.6860289706430511E-2</v>
      </c>
      <c r="L796">
        <v>-5.107352640405171E-2</v>
      </c>
      <c r="M796">
        <v>-7.9893575283933121E-2</v>
      </c>
      <c r="N796">
        <v>-5.2818442628582436E-2</v>
      </c>
      <c r="O796">
        <v>2.2170847200543162E-2</v>
      </c>
      <c r="P796">
        <v>8.7844092097248333E-2</v>
      </c>
      <c r="Q796">
        <v>0.11513205021131255</v>
      </c>
      <c r="R796">
        <v>9.516919665399276E-2</v>
      </c>
      <c r="S796">
        <v>4.2929164791192367E-2</v>
      </c>
      <c r="T796">
        <v>-1.7890884522652358E-2</v>
      </c>
      <c r="U796">
        <v>-5.8615661330839723E-2</v>
      </c>
      <c r="V796">
        <v>-7.9674877170263197E-2</v>
      </c>
      <c r="W796">
        <v>-7.0090796650697007E-2</v>
      </c>
      <c r="X796" t="s">
        <v>85</v>
      </c>
    </row>
    <row r="797" spans="1:24" x14ac:dyDescent="0.2">
      <c r="A797" t="s">
        <v>51</v>
      </c>
      <c r="B797" t="s">
        <v>86</v>
      </c>
      <c r="C797" t="s">
        <v>136</v>
      </c>
      <c r="D797" t="s">
        <v>115</v>
      </c>
      <c r="E797" t="s">
        <v>85</v>
      </c>
      <c r="F797">
        <v>42.5</v>
      </c>
      <c r="G797" t="s">
        <v>85</v>
      </c>
      <c r="H797" t="s">
        <v>85</v>
      </c>
      <c r="I797" t="s">
        <v>85</v>
      </c>
      <c r="J797" t="s">
        <v>85</v>
      </c>
      <c r="K797">
        <v>37.6</v>
      </c>
      <c r="L797" t="s">
        <v>85</v>
      </c>
      <c r="M797" t="s">
        <v>85</v>
      </c>
      <c r="N797" t="s">
        <v>85</v>
      </c>
      <c r="O797" t="s">
        <v>85</v>
      </c>
      <c r="P797">
        <v>31.7</v>
      </c>
      <c r="Q797" t="s">
        <v>85</v>
      </c>
      <c r="R797" t="s">
        <v>85</v>
      </c>
      <c r="S797" t="s">
        <v>85</v>
      </c>
      <c r="T797" t="s">
        <v>85</v>
      </c>
      <c r="U797">
        <v>28.6</v>
      </c>
      <c r="V797" t="s">
        <v>85</v>
      </c>
      <c r="W797" t="s">
        <v>85</v>
      </c>
      <c r="X797" t="s">
        <v>85</v>
      </c>
    </row>
    <row r="798" spans="1:24" x14ac:dyDescent="0.2">
      <c r="A798" t="s">
        <v>51</v>
      </c>
      <c r="B798" t="s">
        <v>86</v>
      </c>
      <c r="C798" t="s">
        <v>35</v>
      </c>
      <c r="D798" t="s">
        <v>175</v>
      </c>
      <c r="E798" t="s">
        <v>85</v>
      </c>
      <c r="F798" t="s">
        <v>85</v>
      </c>
      <c r="G798" t="s">
        <v>85</v>
      </c>
      <c r="H798" t="s">
        <v>85</v>
      </c>
      <c r="I798" t="s">
        <v>85</v>
      </c>
      <c r="J798" t="s">
        <v>85</v>
      </c>
      <c r="K798" t="s">
        <v>85</v>
      </c>
      <c r="L798" t="s">
        <v>85</v>
      </c>
      <c r="M798" t="s">
        <v>85</v>
      </c>
      <c r="N798" t="s">
        <v>85</v>
      </c>
      <c r="O798" t="s">
        <v>85</v>
      </c>
      <c r="P798" t="s">
        <v>85</v>
      </c>
      <c r="Q798" t="s">
        <v>85</v>
      </c>
      <c r="R798">
        <v>134</v>
      </c>
      <c r="S798">
        <v>134</v>
      </c>
      <c r="T798">
        <v>134</v>
      </c>
      <c r="U798">
        <v>134</v>
      </c>
      <c r="V798">
        <v>134</v>
      </c>
      <c r="W798">
        <v>134</v>
      </c>
      <c r="X798">
        <v>134</v>
      </c>
    </row>
    <row r="799" spans="1:24" x14ac:dyDescent="0.2">
      <c r="A799" t="s">
        <v>51</v>
      </c>
      <c r="B799" t="s">
        <v>86</v>
      </c>
      <c r="C799" t="s">
        <v>116</v>
      </c>
      <c r="D799" t="s">
        <v>63</v>
      </c>
      <c r="E799" t="s">
        <v>85</v>
      </c>
      <c r="F799" t="s">
        <v>85</v>
      </c>
      <c r="G799" t="s">
        <v>85</v>
      </c>
      <c r="H799" t="s">
        <v>85</v>
      </c>
      <c r="I799" t="s">
        <v>85</v>
      </c>
      <c r="J799" t="s">
        <v>85</v>
      </c>
      <c r="K799" t="s">
        <v>85</v>
      </c>
      <c r="L799" t="s">
        <v>85</v>
      </c>
      <c r="M799" t="s">
        <v>85</v>
      </c>
      <c r="N799">
        <v>2</v>
      </c>
      <c r="O799">
        <v>1</v>
      </c>
      <c r="P799">
        <v>4</v>
      </c>
      <c r="Q799">
        <v>1</v>
      </c>
      <c r="R799">
        <v>3</v>
      </c>
      <c r="S799">
        <v>5</v>
      </c>
      <c r="T799">
        <v>8</v>
      </c>
      <c r="U799">
        <v>6</v>
      </c>
      <c r="V799">
        <v>7</v>
      </c>
      <c r="W799">
        <v>14</v>
      </c>
      <c r="X799" t="s">
        <v>85</v>
      </c>
    </row>
    <row r="800" spans="1:24" x14ac:dyDescent="0.2">
      <c r="A800" t="s">
        <v>51</v>
      </c>
      <c r="B800" t="s">
        <v>86</v>
      </c>
      <c r="C800" t="s">
        <v>102</v>
      </c>
      <c r="D800" t="s">
        <v>173</v>
      </c>
      <c r="E800" t="s">
        <v>85</v>
      </c>
      <c r="F800" t="s">
        <v>85</v>
      </c>
      <c r="G800" t="s">
        <v>85</v>
      </c>
      <c r="H800" t="s">
        <v>85</v>
      </c>
      <c r="I800" t="s">
        <v>85</v>
      </c>
      <c r="J800" t="s">
        <v>85</v>
      </c>
      <c r="K800" t="s">
        <v>85</v>
      </c>
      <c r="L800" t="s">
        <v>85</v>
      </c>
      <c r="M800" t="s">
        <v>85</v>
      </c>
      <c r="N800">
        <v>0.34812808049835231</v>
      </c>
      <c r="O800">
        <v>0.17126698347633271</v>
      </c>
      <c r="P800">
        <v>0.67344216832215587</v>
      </c>
      <c r="Q800">
        <v>0.16541395918476723</v>
      </c>
      <c r="R800">
        <v>0.48755491696695985</v>
      </c>
      <c r="S800">
        <v>0.79865264104844569</v>
      </c>
      <c r="T800">
        <v>1.2564966768018828</v>
      </c>
      <c r="U800">
        <v>0.92692007631641959</v>
      </c>
      <c r="V800">
        <v>1.0638322123834629</v>
      </c>
      <c r="W800">
        <v>2.0928946227557441</v>
      </c>
      <c r="X800" t="s">
        <v>85</v>
      </c>
    </row>
    <row r="804" spans="1:1" x14ac:dyDescent="0.2">
      <c r="A804" t="s">
        <v>75</v>
      </c>
    </row>
    <row r="805" spans="1:1" x14ac:dyDescent="0.2">
      <c r="A805" t="s">
        <v>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baseColWidth="10" defaultColWidth="8.83203125" defaultRowHeight="15" x14ac:dyDescent="0.2"/>
  <cols>
    <col min="1" max="1" width="15.83203125" customWidth="1"/>
    <col min="2" max="4" width="50.83203125" customWidth="1"/>
  </cols>
  <sheetData>
    <row r="1" spans="1:4" x14ac:dyDescent="0.2">
      <c r="A1" s="1" t="s">
        <v>43</v>
      </c>
      <c r="B1" s="1" t="s">
        <v>13</v>
      </c>
      <c r="C1" s="1" t="s">
        <v>126</v>
      </c>
      <c r="D1" s="1" t="s">
        <v>4</v>
      </c>
    </row>
    <row r="2" spans="1:4" x14ac:dyDescent="0.2">
      <c r="A2" s="1" t="s">
        <v>155</v>
      </c>
      <c r="B2" s="1" t="s">
        <v>156</v>
      </c>
      <c r="C2" s="1" t="s">
        <v>70</v>
      </c>
      <c r="D2" s="1" t="s">
        <v>170</v>
      </c>
    </row>
    <row r="3" spans="1:4" x14ac:dyDescent="0.2">
      <c r="A3" s="1" t="s">
        <v>114</v>
      </c>
      <c r="B3" s="1" t="s">
        <v>132</v>
      </c>
      <c r="C3" s="1" t="s">
        <v>149</v>
      </c>
      <c r="D3" s="1" t="s">
        <v>112</v>
      </c>
    </row>
    <row r="4" spans="1:4" x14ac:dyDescent="0.2">
      <c r="A4" s="1" t="s">
        <v>10</v>
      </c>
      <c r="B4" s="1" t="s">
        <v>146</v>
      </c>
      <c r="C4" s="1" t="s">
        <v>205</v>
      </c>
      <c r="D4" s="1" t="s">
        <v>147</v>
      </c>
    </row>
    <row r="5" spans="1:4" x14ac:dyDescent="0.2">
      <c r="A5" s="1" t="s">
        <v>65</v>
      </c>
      <c r="B5" s="1" t="s">
        <v>92</v>
      </c>
      <c r="C5" s="1" t="s">
        <v>42</v>
      </c>
      <c r="D5" s="1" t="s">
        <v>44</v>
      </c>
    </row>
    <row r="6" spans="1:4" x14ac:dyDescent="0.2">
      <c r="A6" s="1" t="s">
        <v>150</v>
      </c>
      <c r="B6" s="1" t="s">
        <v>121</v>
      </c>
      <c r="C6" s="1" t="s">
        <v>94</v>
      </c>
      <c r="D6" s="1" t="s">
        <v>50</v>
      </c>
    </row>
    <row r="7" spans="1:4" x14ac:dyDescent="0.2">
      <c r="A7" s="1" t="s">
        <v>158</v>
      </c>
      <c r="B7" s="1" t="s">
        <v>138</v>
      </c>
      <c r="C7" s="1" t="s">
        <v>76</v>
      </c>
      <c r="D7" s="1" t="s">
        <v>50</v>
      </c>
    </row>
    <row r="8" spans="1:4" x14ac:dyDescent="0.2">
      <c r="A8" s="1" t="s">
        <v>64</v>
      </c>
      <c r="B8" s="1" t="s">
        <v>185</v>
      </c>
      <c r="C8" s="1" t="s">
        <v>55</v>
      </c>
      <c r="D8" s="1" t="s">
        <v>77</v>
      </c>
    </row>
    <row r="9" spans="1:4" x14ac:dyDescent="0.2">
      <c r="A9" s="1" t="s">
        <v>24</v>
      </c>
      <c r="B9" s="1" t="s">
        <v>39</v>
      </c>
      <c r="C9" s="1" t="s">
        <v>161</v>
      </c>
      <c r="D9" s="1" t="s">
        <v>77</v>
      </c>
    </row>
    <row r="10" spans="1:4" x14ac:dyDescent="0.2">
      <c r="A10" s="1" t="s">
        <v>127</v>
      </c>
      <c r="B10" s="1" t="s">
        <v>31</v>
      </c>
      <c r="C10" s="1" t="s">
        <v>36</v>
      </c>
      <c r="D10" s="1" t="s">
        <v>194</v>
      </c>
    </row>
    <row r="11" spans="1:4" x14ac:dyDescent="0.2">
      <c r="A11" s="1" t="s">
        <v>26</v>
      </c>
      <c r="B11" s="1" t="s">
        <v>101</v>
      </c>
      <c r="C11" s="1" t="s">
        <v>164</v>
      </c>
      <c r="D11" s="1" t="s">
        <v>194</v>
      </c>
    </row>
    <row r="12" spans="1:4" x14ac:dyDescent="0.2">
      <c r="A12" s="1" t="s">
        <v>61</v>
      </c>
      <c r="B12" s="1" t="s">
        <v>144</v>
      </c>
      <c r="C12" s="1" t="s">
        <v>57</v>
      </c>
      <c r="D12" s="1" t="s">
        <v>87</v>
      </c>
    </row>
    <row r="13" spans="1:4" x14ac:dyDescent="0.2">
      <c r="A13" s="1" t="s">
        <v>53</v>
      </c>
      <c r="B13" s="1" t="s">
        <v>187</v>
      </c>
      <c r="C13" s="1" t="s">
        <v>103</v>
      </c>
      <c r="D13" s="1" t="s">
        <v>20</v>
      </c>
    </row>
    <row r="14" spans="1:4" x14ac:dyDescent="0.2">
      <c r="A14" s="1" t="s">
        <v>137</v>
      </c>
      <c r="B14" s="1" t="s">
        <v>199</v>
      </c>
      <c r="C14" s="1" t="s">
        <v>22</v>
      </c>
      <c r="D14" s="1" t="s">
        <v>179</v>
      </c>
    </row>
    <row r="15" spans="1:4" x14ac:dyDescent="0.2">
      <c r="A15" s="1" t="s">
        <v>192</v>
      </c>
      <c r="B15" s="1" t="s">
        <v>69</v>
      </c>
      <c r="C15" s="1" t="s">
        <v>46</v>
      </c>
      <c r="D15" s="1" t="s">
        <v>180</v>
      </c>
    </row>
    <row r="16" spans="1:4" x14ac:dyDescent="0.2">
      <c r="A16" s="1" t="s">
        <v>106</v>
      </c>
      <c r="B16" s="1" t="s">
        <v>84</v>
      </c>
      <c r="C16" s="1" t="s">
        <v>21</v>
      </c>
      <c r="D16" s="1" t="s">
        <v>180</v>
      </c>
    </row>
    <row r="17" spans="1:4" x14ac:dyDescent="0.2">
      <c r="A17" s="1" t="s">
        <v>78</v>
      </c>
      <c r="B17" s="1" t="s">
        <v>131</v>
      </c>
      <c r="C17" s="1" t="s">
        <v>133</v>
      </c>
      <c r="D17" s="1" t="s">
        <v>180</v>
      </c>
    </row>
    <row r="18" spans="1:4" x14ac:dyDescent="0.2">
      <c r="A18" s="1" t="s">
        <v>162</v>
      </c>
      <c r="B18" s="1" t="s">
        <v>169</v>
      </c>
      <c r="C18" s="1" t="s">
        <v>34</v>
      </c>
      <c r="D18" s="1" t="s">
        <v>130</v>
      </c>
    </row>
    <row r="19" spans="1:4" x14ac:dyDescent="0.2">
      <c r="A19" s="1" t="s">
        <v>12</v>
      </c>
      <c r="B19" s="1" t="s">
        <v>1</v>
      </c>
      <c r="C19" s="1" t="s">
        <v>34</v>
      </c>
      <c r="D19" s="1" t="s">
        <v>130</v>
      </c>
    </row>
    <row r="20" spans="1:4" x14ac:dyDescent="0.2">
      <c r="A20" s="1" t="s">
        <v>6</v>
      </c>
      <c r="B20" s="1" t="s">
        <v>108</v>
      </c>
      <c r="C20" s="1" t="s">
        <v>34</v>
      </c>
      <c r="D20" s="1" t="s">
        <v>130</v>
      </c>
    </row>
    <row r="21" spans="1:4" x14ac:dyDescent="0.2">
      <c r="A21" s="1" t="s">
        <v>120</v>
      </c>
      <c r="B21" s="1" t="s">
        <v>23</v>
      </c>
      <c r="C21" s="1" t="s">
        <v>34</v>
      </c>
      <c r="D21" s="1" t="s">
        <v>130</v>
      </c>
    </row>
    <row r="22" spans="1:4" x14ac:dyDescent="0.2">
      <c r="A22" s="1" t="s">
        <v>207</v>
      </c>
      <c r="B22" s="1" t="s">
        <v>73</v>
      </c>
      <c r="C22" s="1" t="s">
        <v>34</v>
      </c>
      <c r="D22" s="1" t="s">
        <v>130</v>
      </c>
    </row>
    <row r="23" spans="1:4" x14ac:dyDescent="0.2">
      <c r="A23" s="1" t="s">
        <v>184</v>
      </c>
      <c r="B23" s="1" t="s">
        <v>60</v>
      </c>
      <c r="C23" s="1" t="s">
        <v>34</v>
      </c>
      <c r="D23" s="1" t="s">
        <v>130</v>
      </c>
    </row>
    <row r="24" spans="1:4" x14ac:dyDescent="0.2">
      <c r="A24" s="1" t="s">
        <v>204</v>
      </c>
      <c r="B24" s="1" t="s">
        <v>206</v>
      </c>
      <c r="C24" s="1" t="s">
        <v>7</v>
      </c>
      <c r="D24" s="1" t="s">
        <v>96</v>
      </c>
    </row>
    <row r="25" spans="1:4" x14ac:dyDescent="0.2">
      <c r="A25" s="1" t="s">
        <v>200</v>
      </c>
      <c r="B25" s="1" t="s">
        <v>143</v>
      </c>
      <c r="C25" s="1" t="s">
        <v>7</v>
      </c>
      <c r="D25" s="1" t="s">
        <v>96</v>
      </c>
    </row>
    <row r="26" spans="1:4" x14ac:dyDescent="0.2">
      <c r="A26" s="1" t="s">
        <v>62</v>
      </c>
      <c r="B26" s="1" t="s">
        <v>59</v>
      </c>
      <c r="C26" s="1" t="s">
        <v>7</v>
      </c>
      <c r="D26" s="1" t="s">
        <v>96</v>
      </c>
    </row>
    <row r="27" spans="1:4" x14ac:dyDescent="0.2">
      <c r="A27" s="1" t="s">
        <v>88</v>
      </c>
      <c r="B27" s="1" t="s">
        <v>210</v>
      </c>
      <c r="C27" s="1" t="s">
        <v>203</v>
      </c>
      <c r="D27" s="1" t="s">
        <v>20</v>
      </c>
    </row>
    <row r="28" spans="1:4" x14ac:dyDescent="0.2">
      <c r="A28" s="1" t="s">
        <v>32</v>
      </c>
      <c r="B28" s="1" t="s">
        <v>159</v>
      </c>
      <c r="C28" s="1" t="s">
        <v>203</v>
      </c>
      <c r="D28" s="1" t="s">
        <v>20</v>
      </c>
    </row>
    <row r="29" spans="1:4" x14ac:dyDescent="0.2">
      <c r="A29" s="1" t="s">
        <v>134</v>
      </c>
      <c r="B29" s="1" t="s">
        <v>165</v>
      </c>
      <c r="C29" s="1" t="s">
        <v>2</v>
      </c>
      <c r="D29" s="1" t="s">
        <v>20</v>
      </c>
    </row>
    <row r="30" spans="1:4" x14ac:dyDescent="0.2">
      <c r="A30" s="1" t="s">
        <v>67</v>
      </c>
      <c r="B30" s="1" t="s">
        <v>211</v>
      </c>
      <c r="C30" s="1" t="s">
        <v>2</v>
      </c>
      <c r="D30" s="1" t="s">
        <v>179</v>
      </c>
    </row>
    <row r="31" spans="1:4" x14ac:dyDescent="0.2">
      <c r="A31" s="1" t="s">
        <v>182</v>
      </c>
      <c r="B31" s="1" t="s">
        <v>99</v>
      </c>
      <c r="C31" s="1" t="s">
        <v>76</v>
      </c>
      <c r="D31" s="1" t="s">
        <v>50</v>
      </c>
    </row>
    <row r="32" spans="1:4" x14ac:dyDescent="0.2">
      <c r="A32" s="1" t="s">
        <v>72</v>
      </c>
      <c r="B32" s="1" t="s">
        <v>166</v>
      </c>
      <c r="C32" s="1" t="s">
        <v>105</v>
      </c>
      <c r="D32" s="1" t="s">
        <v>50</v>
      </c>
    </row>
    <row r="33" spans="1:4" x14ac:dyDescent="0.2">
      <c r="A33" s="1" t="s">
        <v>33</v>
      </c>
      <c r="B33" s="1" t="s">
        <v>201</v>
      </c>
      <c r="C33" s="1" t="s">
        <v>76</v>
      </c>
      <c r="D33" s="1" t="s">
        <v>50</v>
      </c>
    </row>
    <row r="34" spans="1:4" x14ac:dyDescent="0.2">
      <c r="A34" s="1" t="s">
        <v>82</v>
      </c>
      <c r="B34" s="1" t="s">
        <v>98</v>
      </c>
      <c r="C34" s="1" t="s">
        <v>105</v>
      </c>
      <c r="D34" s="1" t="s">
        <v>50</v>
      </c>
    </row>
    <row r="35" spans="1:4" x14ac:dyDescent="0.2">
      <c r="A35" s="1" t="s">
        <v>125</v>
      </c>
      <c r="B35" s="1" t="s">
        <v>196</v>
      </c>
      <c r="C35" s="1" t="s">
        <v>76</v>
      </c>
      <c r="D35" s="1" t="s">
        <v>50</v>
      </c>
    </row>
    <row r="36" spans="1:4" x14ac:dyDescent="0.2">
      <c r="A36" s="1" t="s">
        <v>97</v>
      </c>
      <c r="B36" s="1" t="s">
        <v>186</v>
      </c>
      <c r="C36" s="1" t="s">
        <v>76</v>
      </c>
      <c r="D36" s="1" t="s">
        <v>50</v>
      </c>
    </row>
    <row r="37" spans="1:4" x14ac:dyDescent="0.2">
      <c r="A37" s="1" t="s">
        <v>27</v>
      </c>
      <c r="B37" s="1" t="s">
        <v>81</v>
      </c>
      <c r="C37" s="1" t="s">
        <v>48</v>
      </c>
      <c r="D37" s="1" t="s">
        <v>15</v>
      </c>
    </row>
    <row r="38" spans="1:4" x14ac:dyDescent="0.2">
      <c r="A38" s="1" t="s">
        <v>52</v>
      </c>
      <c r="B38" s="1" t="s">
        <v>191</v>
      </c>
      <c r="C38" s="1" t="s">
        <v>103</v>
      </c>
      <c r="D38" s="1" t="s">
        <v>20</v>
      </c>
    </row>
    <row r="39" spans="1:4" x14ac:dyDescent="0.2">
      <c r="A39" s="1" t="s">
        <v>38</v>
      </c>
      <c r="B39" s="1" t="s">
        <v>123</v>
      </c>
      <c r="C39" s="1" t="s">
        <v>197</v>
      </c>
      <c r="D39" s="1" t="s">
        <v>50</v>
      </c>
    </row>
    <row r="40" spans="1:4" x14ac:dyDescent="0.2">
      <c r="A40" s="1" t="s">
        <v>176</v>
      </c>
      <c r="B40" s="1" t="s">
        <v>154</v>
      </c>
      <c r="C40" s="1" t="s">
        <v>148</v>
      </c>
      <c r="D40" s="1" t="s">
        <v>44</v>
      </c>
    </row>
    <row r="41" spans="1:4" x14ac:dyDescent="0.2">
      <c r="A41" s="1" t="s">
        <v>0</v>
      </c>
      <c r="B41" s="1" t="s">
        <v>83</v>
      </c>
      <c r="C41" s="1" t="s">
        <v>168</v>
      </c>
      <c r="D41" s="1" t="s">
        <v>44</v>
      </c>
    </row>
    <row r="42" spans="1:4" x14ac:dyDescent="0.2">
      <c r="A42" s="1" t="s">
        <v>93</v>
      </c>
      <c r="B42" s="1" t="s">
        <v>171</v>
      </c>
      <c r="C42" s="1" t="s">
        <v>142</v>
      </c>
      <c r="D42" s="1" t="s">
        <v>71</v>
      </c>
    </row>
    <row r="43" spans="1:4" x14ac:dyDescent="0.2">
      <c r="A43" s="1" t="s">
        <v>29</v>
      </c>
      <c r="B43" s="1" t="s">
        <v>128</v>
      </c>
      <c r="C43" s="1" t="s">
        <v>91</v>
      </c>
      <c r="D43" s="1" t="s">
        <v>177</v>
      </c>
    </row>
    <row r="44" spans="1:4" x14ac:dyDescent="0.2">
      <c r="A44" s="1" t="s">
        <v>109</v>
      </c>
      <c r="B44" s="1" t="s">
        <v>110</v>
      </c>
      <c r="C44" s="1" t="s">
        <v>142</v>
      </c>
      <c r="D44" s="1" t="s">
        <v>71</v>
      </c>
    </row>
    <row r="45" spans="1:4" x14ac:dyDescent="0.2">
      <c r="A45" s="1" t="s">
        <v>115</v>
      </c>
      <c r="B45" s="1" t="s">
        <v>136</v>
      </c>
      <c r="C45" s="1" t="s">
        <v>122</v>
      </c>
      <c r="D45" s="1" t="s">
        <v>44</v>
      </c>
    </row>
    <row r="46" spans="1:4" x14ac:dyDescent="0.2">
      <c r="A46" s="1" t="s">
        <v>175</v>
      </c>
      <c r="B46" s="1" t="s">
        <v>35</v>
      </c>
      <c r="C46" s="1" t="s">
        <v>100</v>
      </c>
      <c r="D46" s="1" t="s">
        <v>40</v>
      </c>
    </row>
    <row r="47" spans="1:4" x14ac:dyDescent="0.2">
      <c r="A47" s="1" t="s">
        <v>63</v>
      </c>
      <c r="B47" s="1" t="s">
        <v>116</v>
      </c>
      <c r="C47" s="1" t="s">
        <v>163</v>
      </c>
      <c r="D47" s="1" t="s">
        <v>208</v>
      </c>
    </row>
    <row r="48" spans="1:4" x14ac:dyDescent="0.2">
      <c r="A48" s="1" t="s">
        <v>173</v>
      </c>
      <c r="B48" s="1" t="s">
        <v>102</v>
      </c>
      <c r="C48" s="1" t="s">
        <v>163</v>
      </c>
      <c r="D48" s="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List of Countries</vt:lpstr>
      <vt:lpstr>Data integrity - Internet 2014</vt:lpstr>
      <vt:lpstr>Data Integrity - % Rural 1996</vt:lpstr>
      <vt:lpstr>Data Integrity - Income PC 2013</vt:lpstr>
      <vt:lpstr>Data Integrity - % Rural 2014</vt:lpstr>
      <vt:lpstr>Data integrity - income share %</vt:lpstr>
      <vt:lpstr>Data</vt:lpstr>
      <vt:lpstr>Definition and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2016-02-24T01:29:27Z</dcterms:modified>
</cp:coreProperties>
</file>