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guerite/Documents/2020_SPRING/CEE 4530/lab 1/"/>
    </mc:Choice>
  </mc:AlternateContent>
  <bookViews>
    <workbookView xWindow="360" yWindow="460" windowWidth="21000" windowHeight="137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9" i="1"/>
  <c r="C31" i="1"/>
  <c r="C32" i="1"/>
  <c r="C33" i="1"/>
  <c r="C34" i="1"/>
  <c r="C35" i="1"/>
  <c r="C36" i="1"/>
  <c r="C37" i="1"/>
  <c r="C30" i="1"/>
  <c r="B31" i="1"/>
  <c r="B32" i="1"/>
  <c r="B33" i="1"/>
  <c r="B34" i="1"/>
  <c r="B35" i="1"/>
  <c r="B36" i="1"/>
  <c r="B37" i="1"/>
  <c r="B30" i="1"/>
  <c r="B26" i="1"/>
  <c r="B24" i="1"/>
  <c r="B23" i="1"/>
  <c r="B19" i="1"/>
  <c r="B16" i="1"/>
  <c r="B12" i="1"/>
  <c r="B14" i="1"/>
  <c r="B11" i="1"/>
  <c r="B5" i="1"/>
  <c r="A31" i="1"/>
  <c r="A32" i="1"/>
  <c r="A33" i="1"/>
  <c r="A34" i="1"/>
  <c r="A35" i="1"/>
  <c r="A36" i="1"/>
  <c r="A37" i="1"/>
  <c r="A30" i="1"/>
</calcChain>
</file>

<file path=xl/comments1.xml><?xml version="1.0" encoding="utf-8"?>
<comments xmlns="http://schemas.openxmlformats.org/spreadsheetml/2006/main">
  <authors>
    <author>Monroe Weber-Shirk</author>
  </authors>
  <commentList>
    <comment ref="C1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include units with all of your answers. You can put the units in this column.</t>
        </r>
      </text>
    </comment>
    <comment ref="B21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Either include the cap always or never when weighing the flask!</t>
        </r>
      </text>
    </comment>
    <comment ref="B22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Don't forget to shake the flask and then make sure it still contains exactly 100 mL!</t>
        </r>
      </text>
    </comment>
    <comment ref="B25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0.6985C + 998.29 (kg/m3) where (C is kg of salt/m3)</t>
        </r>
      </text>
    </comment>
    <comment ref="B38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slope function.</t>
        </r>
      </text>
    </comment>
    <comment ref="B39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intercept function.</t>
        </r>
      </text>
    </comment>
    <comment ref="B40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Calculate using the correlation function.</t>
        </r>
      </text>
    </comment>
    <comment ref="B42" authorId="0">
      <text>
        <r>
          <rPr>
            <b/>
            <sz val="8"/>
            <color indexed="81"/>
            <rFont val="Tahoma"/>
          </rPr>
          <t>Monroe Weber-Shirk:</t>
        </r>
        <r>
          <rPr>
            <sz val="8"/>
            <color indexed="81"/>
            <rFont val="Tahoma"/>
          </rPr>
          <t xml:space="preserve">
According to the spectrophotometer software.</t>
        </r>
      </text>
    </comment>
  </commentList>
</comments>
</file>

<file path=xl/sharedStrings.xml><?xml version="1.0" encoding="utf-8"?>
<sst xmlns="http://schemas.openxmlformats.org/spreadsheetml/2006/main" count="56" uniqueCount="44">
  <si>
    <t>Temperature Measurement</t>
  </si>
  <si>
    <t>Distilled water temperature</t>
  </si>
  <si>
    <t>Density of water at that temperature</t>
  </si>
  <si>
    <t>Actual mass of 990 µL of pure water</t>
  </si>
  <si>
    <t>Mass of 990 µL of water (rep 1)</t>
  </si>
  <si>
    <t>Mass of 990 µL of water (rep 2)</t>
  </si>
  <si>
    <t>Mass of 990 µL of water (rep 3)</t>
  </si>
  <si>
    <t>Mass of 990 µL of water (rep 4)</t>
  </si>
  <si>
    <t>Mass of 990 µL of water (rep 5)</t>
  </si>
  <si>
    <t>Average of the 5 measurements</t>
  </si>
  <si>
    <t>Standard deviation of the 5 measurements</t>
  </si>
  <si>
    <t>Precision</t>
  </si>
  <si>
    <t>Accuracy</t>
  </si>
  <si>
    <t>average percent error for pipetting</t>
  </si>
  <si>
    <t>Molecular weight of NaCl</t>
  </si>
  <si>
    <t>Measured mass of NaCl used</t>
  </si>
  <si>
    <t>Measured mass of empty 100 mL flask</t>
  </si>
  <si>
    <t>Measured mass of flask + 1M solution</t>
  </si>
  <si>
    <t>Mass of 100 mL of 1 M NaCl solution</t>
  </si>
  <si>
    <t>Density of 1 M NaCl solution</t>
  </si>
  <si>
    <t>Calculated concentration of unknown</t>
  </si>
  <si>
    <t>Percent coefficient of variation of the 5 measurements</t>
  </si>
  <si>
    <t>Mass of NaCl in 100 mL of a 1-M solution</t>
  </si>
  <si>
    <t>Literature value for density of 1 M NaCl solution</t>
  </si>
  <si>
    <t>percent error for density measurment</t>
  </si>
  <si>
    <t>Absorbance of unknown</t>
  </si>
  <si>
    <t>Pipette Technique (use balance with 0.001 g resolution)</t>
  </si>
  <si>
    <t>Measure Density</t>
  </si>
  <si>
    <t>Stock is 10 g/L red dye # 40</t>
  </si>
  <si>
    <t>Prepare red dye standards of several concentrations (100 mL)</t>
  </si>
  <si>
    <t>reverse osmosis blank</t>
  </si>
  <si>
    <t>absorbance</t>
  </si>
  <si>
    <t>concentration</t>
  </si>
  <si>
    <t>Slope</t>
  </si>
  <si>
    <t>Intercept</t>
  </si>
  <si>
    <t>Correlation coefficient</t>
  </si>
  <si>
    <t>kg/m3</t>
  </si>
  <si>
    <t>kg</t>
  </si>
  <si>
    <t>g</t>
  </si>
  <si>
    <t>no cap</t>
  </si>
  <si>
    <t>g/mol</t>
  </si>
  <si>
    <t>g/L</t>
  </si>
  <si>
    <t>stock volume (microL)</t>
  </si>
  <si>
    <t>stock 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</si>
</sst>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0" fillId="0" borderId="0" xfId="0" applyBorder="1"/>
    <xf numFmtId="0" fontId="2" fillId="0" borderId="1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0" fillId="0" borderId="1" xfId="0" applyBorder="1"/>
    <xf numFmtId="11" fontId="2" fillId="0" borderId="1" xfId="0" applyNumberFormat="1" applyFont="1" applyBorder="1" applyAlignment="1">
      <alignment horizontal="justify" vertical="top" wrapText="1"/>
    </xf>
    <xf numFmtId="0" fontId="2" fillId="0" borderId="1" xfId="0" applyNumberFormat="1" applyFont="1" applyBorder="1" applyAlignment="1">
      <alignment horizontal="justify" vertical="top" wrapText="1"/>
    </xf>
    <xf numFmtId="0" fontId="0" fillId="0" borderId="0" xfId="0" applyNumberFormat="1"/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139700</xdr:colOff>
          <xdr:row>14</xdr:row>
          <xdr:rowOff>101600</xdr:rowOff>
        </xdr:from>
        <xdr:to>
          <xdr:col>5</xdr:col>
          <xdr:colOff>558800</xdr:colOff>
          <xdr:row>16</xdr:row>
          <xdr:rowOff>101600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tabSelected="1" topLeftCell="A17" workbookViewId="0">
      <selection activeCell="H32" sqref="H32"/>
    </sheetView>
  </sheetViews>
  <sheetFormatPr baseColWidth="10" defaultColWidth="8.83203125" defaultRowHeight="16" customHeight="1" x14ac:dyDescent="0.15"/>
  <cols>
    <col min="1" max="1" width="58.83203125" style="4" customWidth="1"/>
    <col min="2" max="2" width="13.1640625" style="4" customWidth="1"/>
    <col min="4" max="4" width="9.5" bestFit="1" customWidth="1"/>
  </cols>
  <sheetData>
    <row r="1" spans="1:3" ht="16" customHeight="1" x14ac:dyDescent="0.15">
      <c r="A1" s="1" t="s">
        <v>0</v>
      </c>
      <c r="B1" s="1"/>
    </row>
    <row r="2" spans="1:3" ht="16" customHeight="1" x14ac:dyDescent="0.15">
      <c r="A2" s="2" t="s">
        <v>1</v>
      </c>
      <c r="B2" s="5">
        <v>25</v>
      </c>
    </row>
    <row r="3" spans="1:3" ht="16" customHeight="1" x14ac:dyDescent="0.15">
      <c r="A3" s="1" t="s">
        <v>26</v>
      </c>
      <c r="B3" s="1"/>
    </row>
    <row r="4" spans="1:3" ht="16" customHeight="1" x14ac:dyDescent="0.15">
      <c r="A4" s="2" t="s">
        <v>2</v>
      </c>
      <c r="B4" s="5">
        <v>997</v>
      </c>
      <c r="C4" t="s">
        <v>36</v>
      </c>
    </row>
    <row r="5" spans="1:3" ht="16" customHeight="1" x14ac:dyDescent="0.15">
      <c r="A5" s="2" t="s">
        <v>3</v>
      </c>
      <c r="B5" s="9">
        <f>(990*10^-6)*(0.001)*(B4)</f>
        <v>9.8703000000000007E-4</v>
      </c>
      <c r="C5" t="s">
        <v>37</v>
      </c>
    </row>
    <row r="6" spans="1:3" ht="16" customHeight="1" x14ac:dyDescent="0.15">
      <c r="A6" s="2" t="s">
        <v>4</v>
      </c>
      <c r="B6" s="9">
        <v>9.4799999999999995E-4</v>
      </c>
      <c r="C6" t="s">
        <v>37</v>
      </c>
    </row>
    <row r="7" spans="1:3" ht="16" customHeight="1" x14ac:dyDescent="0.15">
      <c r="A7" s="2" t="s">
        <v>5</v>
      </c>
      <c r="B7" s="9">
        <v>9.810000000000001E-4</v>
      </c>
      <c r="C7" t="s">
        <v>37</v>
      </c>
    </row>
    <row r="8" spans="1:3" ht="16" customHeight="1" x14ac:dyDescent="0.15">
      <c r="A8" s="2" t="s">
        <v>6</v>
      </c>
      <c r="B8" s="8">
        <v>9.7599999999999998E-4</v>
      </c>
      <c r="C8" t="s">
        <v>37</v>
      </c>
    </row>
    <row r="9" spans="1:3" ht="16" customHeight="1" x14ac:dyDescent="0.15">
      <c r="A9" s="2" t="s">
        <v>7</v>
      </c>
      <c r="B9" s="8">
        <v>9.8999999999999999E-4</v>
      </c>
      <c r="C9" t="s">
        <v>37</v>
      </c>
    </row>
    <row r="10" spans="1:3" ht="16" customHeight="1" x14ac:dyDescent="0.15">
      <c r="A10" s="2" t="s">
        <v>8</v>
      </c>
      <c r="B10" s="8">
        <v>9.5600000000000004E-4</v>
      </c>
      <c r="C10" t="s">
        <v>37</v>
      </c>
    </row>
    <row r="11" spans="1:3" ht="16" customHeight="1" x14ac:dyDescent="0.15">
      <c r="A11" s="2" t="s">
        <v>9</v>
      </c>
      <c r="B11" s="5">
        <f>AVERAGE(B6:B10)</f>
        <v>9.7020000000000006E-4</v>
      </c>
      <c r="C11" t="s">
        <v>37</v>
      </c>
    </row>
    <row r="12" spans="1:3" ht="16" customHeight="1" x14ac:dyDescent="0.15">
      <c r="A12" s="2" t="s">
        <v>10</v>
      </c>
      <c r="B12" s="5">
        <f>STDEV(B6:B10)</f>
        <v>1.7584083712266634E-5</v>
      </c>
    </row>
    <row r="13" spans="1:3" ht="16" customHeight="1" x14ac:dyDescent="0.15">
      <c r="A13" s="3" t="s">
        <v>11</v>
      </c>
      <c r="B13" s="2"/>
    </row>
    <row r="14" spans="1:3" ht="16" customHeight="1" x14ac:dyDescent="0.15">
      <c r="A14" s="2" t="s">
        <v>21</v>
      </c>
      <c r="B14" s="10">
        <f>B12/B11</f>
        <v>1.8124184407613517E-2</v>
      </c>
    </row>
    <row r="15" spans="1:3" ht="16" customHeight="1" x14ac:dyDescent="0.15">
      <c r="A15" s="3" t="s">
        <v>12</v>
      </c>
      <c r="B15" s="2"/>
    </row>
    <row r="16" spans="1:3" ht="16" customHeight="1" x14ac:dyDescent="0.15">
      <c r="A16" s="2" t="s">
        <v>13</v>
      </c>
      <c r="B16" s="5">
        <f>100*(B5-B11)/B5</f>
        <v>1.7051153460381157</v>
      </c>
    </row>
    <row r="17" spans="1:8" ht="16" customHeight="1" x14ac:dyDescent="0.15">
      <c r="A17" s="1" t="s">
        <v>27</v>
      </c>
      <c r="B17" s="1"/>
    </row>
    <row r="18" spans="1:8" ht="16" customHeight="1" x14ac:dyDescent="0.15">
      <c r="A18" s="2" t="s">
        <v>14</v>
      </c>
      <c r="B18" s="5">
        <v>58.44</v>
      </c>
      <c r="C18" t="s">
        <v>40</v>
      </c>
    </row>
    <row r="19" spans="1:8" ht="16" customHeight="1" x14ac:dyDescent="0.15">
      <c r="A19" s="2" t="s">
        <v>22</v>
      </c>
      <c r="B19" s="5">
        <f>1*0.1*B18</f>
        <v>5.8440000000000003</v>
      </c>
      <c r="C19" t="s">
        <v>38</v>
      </c>
    </row>
    <row r="20" spans="1:8" ht="16" customHeight="1" x14ac:dyDescent="0.15">
      <c r="A20" s="2" t="s">
        <v>15</v>
      </c>
      <c r="B20" s="5">
        <v>5.8460000000000001</v>
      </c>
      <c r="C20" t="s">
        <v>38</v>
      </c>
    </row>
    <row r="21" spans="1:8" ht="16" customHeight="1" x14ac:dyDescent="0.15">
      <c r="A21" s="2" t="s">
        <v>16</v>
      </c>
      <c r="B21" s="5">
        <v>21.715</v>
      </c>
      <c r="C21" t="s">
        <v>38</v>
      </c>
      <c r="D21" t="s">
        <v>39</v>
      </c>
    </row>
    <row r="22" spans="1:8" ht="16" customHeight="1" x14ac:dyDescent="0.15">
      <c r="A22" s="2" t="s">
        <v>17</v>
      </c>
      <c r="B22" s="5">
        <v>125.449</v>
      </c>
      <c r="C22" t="s">
        <v>38</v>
      </c>
      <c r="D22" t="s">
        <v>39</v>
      </c>
    </row>
    <row r="23" spans="1:8" ht="16" customHeight="1" x14ac:dyDescent="0.15">
      <c r="A23" s="2" t="s">
        <v>18</v>
      </c>
      <c r="B23" s="5">
        <f>B22-B21</f>
        <v>103.73399999999999</v>
      </c>
      <c r="C23" t="s">
        <v>38</v>
      </c>
    </row>
    <row r="24" spans="1:8" ht="16" customHeight="1" x14ac:dyDescent="0.15">
      <c r="A24" s="2" t="s">
        <v>19</v>
      </c>
      <c r="B24" s="5">
        <f>B23/0.1</f>
        <v>1037.3399999999999</v>
      </c>
      <c r="C24" t="s">
        <v>41</v>
      </c>
    </row>
    <row r="25" spans="1:8" ht="16" customHeight="1" x14ac:dyDescent="0.15">
      <c r="A25" s="2" t="s">
        <v>23</v>
      </c>
      <c r="B25" s="5">
        <v>1041</v>
      </c>
      <c r="C25" t="s">
        <v>41</v>
      </c>
    </row>
    <row r="26" spans="1:8" ht="16" customHeight="1" x14ac:dyDescent="0.15">
      <c r="A26" s="2" t="s">
        <v>24</v>
      </c>
      <c r="B26" s="5">
        <f>100*(B25-B24)/B25</f>
        <v>0.35158501440922979</v>
      </c>
    </row>
    <row r="27" spans="1:8" ht="16" customHeight="1" x14ac:dyDescent="0.15">
      <c r="A27" s="1" t="s">
        <v>29</v>
      </c>
      <c r="B27" s="1"/>
    </row>
    <row r="28" spans="1:8" ht="16" customHeight="1" x14ac:dyDescent="0.15">
      <c r="A28" s="2" t="s">
        <v>28</v>
      </c>
      <c r="B28" s="2" t="s">
        <v>43</v>
      </c>
      <c r="C28" s="11" t="s">
        <v>42</v>
      </c>
      <c r="D28" t="s">
        <v>31</v>
      </c>
      <c r="E28" t="s">
        <v>32</v>
      </c>
    </row>
    <row r="29" spans="1:8" ht="16" customHeight="1" x14ac:dyDescent="0.15">
      <c r="A29" s="2" t="s">
        <v>30</v>
      </c>
      <c r="B29" s="5">
        <v>0</v>
      </c>
      <c r="C29">
        <v>0</v>
      </c>
      <c r="D29" s="7">
        <v>3.5383520000000002</v>
      </c>
      <c r="E29" s="7">
        <v>0</v>
      </c>
    </row>
    <row r="30" spans="1:8" ht="16" customHeight="1" x14ac:dyDescent="0.15">
      <c r="A30" s="2" t="str">
        <f t="shared" ref="A30:A37" si="0">CONCATENATE(E30," mg/L red dye #40")</f>
        <v>1 mg/L red dye #40</v>
      </c>
      <c r="B30" s="5">
        <f t="shared" ref="B30:B37" si="1">(E30*0.001*0.1)/10</f>
        <v>1.0000000000000001E-5</v>
      </c>
      <c r="C30">
        <f>B30*10^6</f>
        <v>10</v>
      </c>
      <c r="D30" s="7">
        <v>3.5122640000000001</v>
      </c>
      <c r="E30" s="7">
        <v>1</v>
      </c>
    </row>
    <row r="31" spans="1:8" ht="16" customHeight="1" x14ac:dyDescent="0.15">
      <c r="A31" s="2" t="str">
        <f t="shared" si="0"/>
        <v>2 mg/L red dye #40</v>
      </c>
      <c r="B31" s="5">
        <f t="shared" si="1"/>
        <v>2.0000000000000002E-5</v>
      </c>
      <c r="C31">
        <f t="shared" ref="C31:C37" si="2">B31*10^6</f>
        <v>20</v>
      </c>
      <c r="D31" s="7">
        <v>2.6709010000000002</v>
      </c>
      <c r="E31" s="7">
        <v>2</v>
      </c>
    </row>
    <row r="32" spans="1:8" ht="16" customHeight="1" x14ac:dyDescent="0.15">
      <c r="A32" s="2" t="str">
        <f t="shared" si="0"/>
        <v>5 mg/L red dye #40</v>
      </c>
      <c r="B32" s="5">
        <f t="shared" si="1"/>
        <v>5.0000000000000002E-5</v>
      </c>
      <c r="C32">
        <f t="shared" si="2"/>
        <v>50</v>
      </c>
      <c r="D32" s="7">
        <v>1.721398</v>
      </c>
      <c r="E32" s="7">
        <v>5</v>
      </c>
      <c r="H32">
        <v>0</v>
      </c>
    </row>
    <row r="33" spans="1:5" ht="16" customHeight="1" x14ac:dyDescent="0.15">
      <c r="A33" s="2" t="str">
        <f t="shared" si="0"/>
        <v>10 mg/L red dye #40</v>
      </c>
      <c r="B33" s="5">
        <f t="shared" si="1"/>
        <v>1E-4</v>
      </c>
      <c r="C33">
        <f t="shared" si="2"/>
        <v>100</v>
      </c>
      <c r="D33" s="7">
        <v>1.5123489999999999</v>
      </c>
      <c r="E33" s="7">
        <v>10</v>
      </c>
    </row>
    <row r="34" spans="1:5" ht="16" customHeight="1" x14ac:dyDescent="0.15">
      <c r="A34" s="2" t="str">
        <f t="shared" si="0"/>
        <v>20 mg/L red dye #40</v>
      </c>
      <c r="B34" s="5">
        <f t="shared" si="1"/>
        <v>2.0000000000000001E-4</v>
      </c>
      <c r="C34">
        <f t="shared" si="2"/>
        <v>200</v>
      </c>
      <c r="D34" s="7">
        <v>-0.53894900000000001</v>
      </c>
      <c r="E34" s="7">
        <v>20</v>
      </c>
    </row>
    <row r="35" spans="1:5" ht="16" customHeight="1" x14ac:dyDescent="0.15">
      <c r="A35" s="2" t="str">
        <f t="shared" si="0"/>
        <v>50 mg/L red dye #40</v>
      </c>
      <c r="B35" s="5">
        <f t="shared" si="1"/>
        <v>5.0000000000000012E-4</v>
      </c>
      <c r="C35">
        <f t="shared" si="2"/>
        <v>500.00000000000011</v>
      </c>
      <c r="D35" s="7">
        <v>-1.278268</v>
      </c>
      <c r="E35" s="7">
        <v>50</v>
      </c>
    </row>
    <row r="36" spans="1:5" ht="16" customHeight="1" x14ac:dyDescent="0.15">
      <c r="A36" s="2" t="str">
        <f t="shared" si="0"/>
        <v>100 mg/L red dye #40</v>
      </c>
      <c r="B36" s="5">
        <f t="shared" si="1"/>
        <v>1.0000000000000002E-3</v>
      </c>
      <c r="C36">
        <f t="shared" si="2"/>
        <v>1000.0000000000002</v>
      </c>
      <c r="D36" s="7">
        <v>-1.3051759999999999</v>
      </c>
      <c r="E36" s="7">
        <v>100</v>
      </c>
    </row>
    <row r="37" spans="1:5" ht="16" customHeight="1" x14ac:dyDescent="0.15">
      <c r="A37" s="2" t="str">
        <f t="shared" si="0"/>
        <v>200 mg/L red dye #40</v>
      </c>
      <c r="B37" s="5">
        <f t="shared" si="1"/>
        <v>2.0000000000000005E-3</v>
      </c>
      <c r="C37">
        <f t="shared" si="2"/>
        <v>2000.0000000000005</v>
      </c>
      <c r="D37" s="7">
        <v>-1.3057019999999999</v>
      </c>
      <c r="E37" s="7">
        <v>200</v>
      </c>
    </row>
    <row r="38" spans="1:5" ht="16" customHeight="1" x14ac:dyDescent="0.15">
      <c r="A38" s="2" t="s">
        <v>33</v>
      </c>
      <c r="B38" s="6">
        <f>SLOPE(E29:E35,D29:D35)</f>
        <v>-8.4939540179929676</v>
      </c>
    </row>
    <row r="39" spans="1:5" ht="16" customHeight="1" x14ac:dyDescent="0.15">
      <c r="A39" s="2" t="s">
        <v>34</v>
      </c>
      <c r="B39" s="5">
        <f>INTERCEPT(E29:E35,D29:D35)</f>
        <v>26.086579866892073</v>
      </c>
    </row>
    <row r="40" spans="1:5" ht="16" customHeight="1" x14ac:dyDescent="0.15">
      <c r="A40" s="2" t="s">
        <v>35</v>
      </c>
      <c r="B40" s="5">
        <v>0.99183200000000005</v>
      </c>
    </row>
    <row r="41" spans="1:5" ht="16" customHeight="1" x14ac:dyDescent="0.15">
      <c r="A41" s="2" t="s">
        <v>25</v>
      </c>
      <c r="B41" s="5">
        <v>-0.60299999999999998</v>
      </c>
    </row>
    <row r="42" spans="1:5" ht="16" customHeight="1" x14ac:dyDescent="0.15">
      <c r="A42" s="2" t="s">
        <v>20</v>
      </c>
      <c r="B42" s="5">
        <v>20.5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1028" r:id="rId4">
          <objectPr defaultSize="0" autoPict="0" r:id="rId5">
            <anchor moveWithCells="1" sizeWithCells="1">
              <from>
                <xdr:col>2</xdr:col>
                <xdr:colOff>139700</xdr:colOff>
                <xdr:row>14</xdr:row>
                <xdr:rowOff>101600</xdr:rowOff>
              </from>
              <to>
                <xdr:col>5</xdr:col>
                <xdr:colOff>558800</xdr:colOff>
                <xdr:row>16</xdr:row>
                <xdr:rowOff>101600</xdr:rowOff>
              </to>
            </anchor>
          </objectPr>
        </oleObject>
      </mc:Choice>
      <mc:Fallback>
        <oleObject progId="Equation.DSMT4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 Weber-Shirk</dc:creator>
  <cp:lastModifiedBy>Microsoft Office User</cp:lastModifiedBy>
  <dcterms:created xsi:type="dcterms:W3CDTF">2002-01-03T16:27:05Z</dcterms:created>
  <dcterms:modified xsi:type="dcterms:W3CDTF">2020-02-05T21:21:32Z</dcterms:modified>
</cp:coreProperties>
</file>