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94373395eee811/Documents/"/>
    </mc:Choice>
  </mc:AlternateContent>
  <xr:revisionPtr revIDLastSave="270" documentId="8_{766D4C97-FAFE-4D09-886C-625D3E2A0385}" xr6:coauthVersionLast="47" xr6:coauthVersionMax="47" xr10:uidLastSave="{142906A3-2EAB-4AAF-9749-E30A2F9B80ED}"/>
  <bookViews>
    <workbookView xWindow="-108" yWindow="-108" windowWidth="23256" windowHeight="12456" xr2:uid="{9D5A1FA0-EA33-4B1C-BD38-DD638573ED4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4" i="1" l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V34" i="1"/>
  <c r="V35" i="1"/>
  <c r="V36" i="1"/>
  <c r="V37" i="1"/>
  <c r="V38" i="1"/>
  <c r="S38" i="1"/>
  <c r="M32" i="1"/>
  <c r="M33" i="1"/>
  <c r="M34" i="1"/>
  <c r="M35" i="1"/>
  <c r="M36" i="1"/>
  <c r="M37" i="1"/>
  <c r="M38" i="1"/>
  <c r="J29" i="1"/>
  <c r="J30" i="1"/>
  <c r="J31" i="1"/>
  <c r="J32" i="1"/>
  <c r="J33" i="1"/>
  <c r="J34" i="1"/>
  <c r="J35" i="1"/>
  <c r="J36" i="1"/>
  <c r="J37" i="1"/>
  <c r="J38" i="1"/>
  <c r="V33" i="1"/>
  <c r="V23" i="1"/>
  <c r="V24" i="1"/>
  <c r="V25" i="1"/>
  <c r="V26" i="1"/>
  <c r="V27" i="1"/>
  <c r="V28" i="1"/>
  <c r="V29" i="1"/>
  <c r="V30" i="1"/>
  <c r="V31" i="1"/>
  <c r="V32" i="1"/>
  <c r="V22" i="1"/>
  <c r="S37" i="1"/>
  <c r="S34" i="1"/>
  <c r="S35" i="1"/>
  <c r="S36" i="1"/>
  <c r="S32" i="1"/>
  <c r="S33" i="1"/>
  <c r="S30" i="1"/>
  <c r="S31" i="1"/>
  <c r="S23" i="1"/>
  <c r="S24" i="1"/>
  <c r="S25" i="1"/>
  <c r="S26" i="1"/>
  <c r="S27" i="1"/>
  <c r="S28" i="1"/>
  <c r="S29" i="1"/>
  <c r="S22" i="1"/>
  <c r="P23" i="1"/>
  <c r="P22" i="1"/>
  <c r="M29" i="1"/>
  <c r="M30" i="1"/>
  <c r="M31" i="1"/>
  <c r="M26" i="1"/>
  <c r="M27" i="1"/>
  <c r="M28" i="1"/>
  <c r="M23" i="1"/>
  <c r="M24" i="1"/>
  <c r="M25" i="1"/>
  <c r="M22" i="1"/>
  <c r="J22" i="1"/>
  <c r="J23" i="1"/>
  <c r="J24" i="1"/>
  <c r="J25" i="1"/>
  <c r="J26" i="1"/>
  <c r="J27" i="1"/>
  <c r="J28" i="1"/>
  <c r="G35" i="1"/>
  <c r="G36" i="1"/>
  <c r="G37" i="1"/>
  <c r="G38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21" i="1"/>
  <c r="C10" i="1"/>
  <c r="C7" i="1"/>
  <c r="C19" i="1" s="1"/>
  <c r="C12" i="1"/>
  <c r="C21" i="1"/>
  <c r="C22" i="1" s="1"/>
  <c r="F20" i="1" l="1"/>
  <c r="R20" i="1"/>
  <c r="I20" i="1"/>
  <c r="L20" i="1"/>
  <c r="O20" i="1"/>
  <c r="U20" i="1"/>
  <c r="C20" i="1"/>
  <c r="C13" i="1"/>
  <c r="J21" i="1" l="1"/>
  <c r="P21" i="1"/>
  <c r="M21" i="1"/>
  <c r="S21" i="1"/>
  <c r="V21" i="1"/>
  <c r="C24" i="1"/>
</calcChain>
</file>

<file path=xl/sharedStrings.xml><?xml version="1.0" encoding="utf-8"?>
<sst xmlns="http://schemas.openxmlformats.org/spreadsheetml/2006/main" count="49" uniqueCount="38">
  <si>
    <t>TX gain</t>
  </si>
  <si>
    <t>RX gain</t>
  </si>
  <si>
    <t>TX Power (W)</t>
  </si>
  <si>
    <t>Carrier Freq (Hz)</t>
  </si>
  <si>
    <t>Dist TX to RX (m)</t>
  </si>
  <si>
    <t>Link Budget:</t>
  </si>
  <si>
    <t>TX gain (dB)</t>
  </si>
  <si>
    <t>RX gain (dB)</t>
  </si>
  <si>
    <t>Thermal noise at RX (dBW/Hz)</t>
  </si>
  <si>
    <t>Thermal noise (dBW)</t>
  </si>
  <si>
    <t>TX Power (dBW)</t>
  </si>
  <si>
    <t>Eff Rad Power (dBW)</t>
  </si>
  <si>
    <t>Wavelength (m)</t>
  </si>
  <si>
    <t>Noise Power (dB)</t>
  </si>
  <si>
    <t>SNR at RX (dB)</t>
  </si>
  <si>
    <t>RX bandwidth (Hz)</t>
  </si>
  <si>
    <t>Power Received (dBW)</t>
  </si>
  <si>
    <t>1 Ghz</t>
  </si>
  <si>
    <t>wood</t>
  </si>
  <si>
    <t>concrete</t>
  </si>
  <si>
    <t>IRR glass</t>
  </si>
  <si>
    <t>Building losses (dB)</t>
  </si>
  <si>
    <t>Rain losses (dB)</t>
  </si>
  <si>
    <t>none at 1 Ghz</t>
  </si>
  <si>
    <t>0.1 Ghz</t>
  </si>
  <si>
    <t>1 km</t>
  </si>
  <si>
    <t>Foilage losses (dB)</t>
  </si>
  <si>
    <t>ITU-R 4m</t>
  </si>
  <si>
    <t>MED foilage 2m</t>
  </si>
  <si>
    <t>SNR</t>
  </si>
  <si>
    <t>Concrete Buildings</t>
  </si>
  <si>
    <t>dB</t>
  </si>
  <si>
    <t>Wood Buildings</t>
  </si>
  <si>
    <t>IRR Glass Buildings</t>
  </si>
  <si>
    <t>MED 2m Foilage</t>
  </si>
  <si>
    <t>ITU-R 4m Foilage</t>
  </si>
  <si>
    <t>Rain</t>
  </si>
  <si>
    <t>omni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</si>
</sst>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CC6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2" borderId="0" xfId="0" applyFill="1"/>
    <xf numFmtId="0" fontId="0" fillId="0" borderId="0" xfId="0" applyFill="1"/>
    <xf numFmtId="0" fontId="0" fillId="0" borderId="0" xfId="0" applyNumberForma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1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9900"/>
      <color rgb="FF00CC66"/>
      <color rgb="FF99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8BB17-158B-4D14-A688-7D43E829177D}">
  <dimension ref="B2:V38"/>
  <sheetViews>
    <sheetView tabSelected="1" zoomScale="65" workbookViewId="0">
      <selection activeCell="N45" sqref="N45"/>
    </sheetView>
  </sheetViews>
  <sheetFormatPr defaultRowHeight="14.4" x14ac:dyDescent="0.3"/>
  <cols>
    <col min="2" max="2" width="25.88671875" customWidth="1"/>
    <col min="3" max="3" width="16.33203125" customWidth="1"/>
    <col min="4" max="4" width="14" customWidth="1"/>
    <col min="5" max="5" width="13.88671875" customWidth="1"/>
    <col min="6" max="6" width="10" customWidth="1"/>
  </cols>
  <sheetData>
    <row r="2" spans="2:4" x14ac:dyDescent="0.3">
      <c r="B2" t="s">
        <v>5</v>
      </c>
    </row>
    <row r="4" spans="2:4" x14ac:dyDescent="0.3">
      <c r="B4" t="s">
        <v>3</v>
      </c>
      <c r="C4">
        <v>1000000000</v>
      </c>
      <c r="D4" t="s">
        <v>17</v>
      </c>
    </row>
    <row r="5" spans="2:4" x14ac:dyDescent="0.3">
      <c r="B5" t="s">
        <v>15</v>
      </c>
      <c r="C5">
        <v>10000000</v>
      </c>
      <c r="D5" t="s">
        <v>24</v>
      </c>
    </row>
    <row r="6" spans="2:4" x14ac:dyDescent="0.3">
      <c r="B6" t="s">
        <v>4</v>
      </c>
      <c r="C6">
        <v>1000</v>
      </c>
      <c r="D6" t="s">
        <v>25</v>
      </c>
    </row>
    <row r="7" spans="2:4" x14ac:dyDescent="0.3">
      <c r="B7" t="s">
        <v>12</v>
      </c>
      <c r="C7">
        <f>(3*(10^8))/(C4)</f>
        <v>0.3</v>
      </c>
    </row>
    <row r="9" spans="2:4" x14ac:dyDescent="0.3">
      <c r="B9" t="s">
        <v>0</v>
      </c>
      <c r="C9">
        <v>1</v>
      </c>
      <c r="D9" t="s">
        <v>37</v>
      </c>
    </row>
    <row r="10" spans="2:4" x14ac:dyDescent="0.3">
      <c r="B10" t="s">
        <v>6</v>
      </c>
      <c r="C10">
        <f>0</f>
        <v>0</v>
      </c>
    </row>
    <row r="11" spans="2:4" x14ac:dyDescent="0.3">
      <c r="B11" t="s">
        <v>2</v>
      </c>
      <c r="C11">
        <v>0.5</v>
      </c>
    </row>
    <row r="12" spans="2:4" x14ac:dyDescent="0.3">
      <c r="B12" t="s">
        <v>10</v>
      </c>
      <c r="C12">
        <f>10*LOG10(C11)</f>
        <v>-3.0102999566398121</v>
      </c>
    </row>
    <row r="13" spans="2:4" x14ac:dyDescent="0.3">
      <c r="B13" t="s">
        <v>11</v>
      </c>
      <c r="C13">
        <f>C12+C10</f>
        <v>-3.0102999566398121</v>
      </c>
    </row>
    <row r="17" spans="2:22" x14ac:dyDescent="0.3">
      <c r="B17" t="s">
        <v>1</v>
      </c>
      <c r="C17">
        <v>1</v>
      </c>
      <c r="D17" t="s">
        <v>37</v>
      </c>
    </row>
    <row r="18" spans="2:22" x14ac:dyDescent="0.3">
      <c r="B18" t="s">
        <v>7</v>
      </c>
      <c r="C18">
        <v>0</v>
      </c>
    </row>
    <row r="19" spans="2:22" x14ac:dyDescent="0.3">
      <c r="B19" t="s">
        <v>16</v>
      </c>
      <c r="C19" s="3">
        <f>10*LOG10(C11)+C10+20*LOG10(C7/(4*PI()*C6))-C27</f>
        <v>-95.452072142688493</v>
      </c>
      <c r="D19" s="2"/>
      <c r="E19" s="2"/>
      <c r="F19" s="9" t="s">
        <v>36</v>
      </c>
      <c r="G19" s="9"/>
      <c r="I19" s="10" t="s">
        <v>30</v>
      </c>
      <c r="J19" s="10"/>
      <c r="L19" s="11" t="s">
        <v>32</v>
      </c>
      <c r="M19" s="11"/>
      <c r="O19" s="12" t="s">
        <v>33</v>
      </c>
      <c r="P19" s="12"/>
      <c r="R19" s="13" t="s">
        <v>34</v>
      </c>
      <c r="S19" s="13"/>
      <c r="U19" s="14" t="s">
        <v>35</v>
      </c>
      <c r="V19" s="14"/>
    </row>
    <row r="20" spans="2:22" x14ac:dyDescent="0.3">
      <c r="B20" t="s">
        <v>13</v>
      </c>
      <c r="C20">
        <f>C21+10*LOG10(C5)</f>
        <v>-133.97722915699808</v>
      </c>
      <c r="F20">
        <f>10*LOG10(C11)+C10+20*LOG10(C7/(4*PI()*C6))-C33</f>
        <v>-95.452072142688493</v>
      </c>
      <c r="G20" t="s">
        <v>31</v>
      </c>
      <c r="I20">
        <f>10*LOG10(C11)+C10+20*LOG10(C7/(4*PI()*C6))-C28</f>
        <v>-103.45207214268849</v>
      </c>
      <c r="J20" t="s">
        <v>31</v>
      </c>
      <c r="L20">
        <f>10*LOG10(C11)+C10+20*LOG10(C7/(4*PI()*C6))-C29</f>
        <v>-100.45207214268849</v>
      </c>
      <c r="M20" t="s">
        <v>31</v>
      </c>
      <c r="O20">
        <f>10*LOG10(C11)+C10+20*LOG10(C7/(4*PI()*C6))-C30</f>
        <v>-119.45207214268849</v>
      </c>
      <c r="P20" t="s">
        <v>31</v>
      </c>
      <c r="R20">
        <f>10*LOG10(C11)+C10+20*LOG10(C7/(4*PI()*C6))-C36</f>
        <v>-96.352072142688499</v>
      </c>
      <c r="S20" t="s">
        <v>31</v>
      </c>
      <c r="U20">
        <f>10*LOG10(C11)+C10+20*LOG10(C7/(4*PI()*C6))-C37</f>
        <v>-99.152072142688496</v>
      </c>
      <c r="V20" t="s">
        <v>31</v>
      </c>
    </row>
    <row r="21" spans="2:22" x14ac:dyDescent="0.3">
      <c r="B21" t="s">
        <v>8</v>
      </c>
      <c r="C21">
        <f>10*LOG10(1.38*(10^-23)) + 10*LOG10(290)</f>
        <v>-203.97722915699808</v>
      </c>
      <c r="E21">
        <v>1000</v>
      </c>
      <c r="F21" t="s">
        <v>29</v>
      </c>
      <c r="G21">
        <f>C19-C20</f>
        <v>38.525157014309585</v>
      </c>
      <c r="I21" t="s">
        <v>29</v>
      </c>
      <c r="J21">
        <f>I20-C20</f>
        <v>30.525157014309585</v>
      </c>
      <c r="L21" t="s">
        <v>29</v>
      </c>
      <c r="M21">
        <f>L20-C20</f>
        <v>33.525157014309585</v>
      </c>
      <c r="O21" t="s">
        <v>29</v>
      </c>
      <c r="P21">
        <f>O20-C20</f>
        <v>14.525157014309585</v>
      </c>
      <c r="R21" t="s">
        <v>29</v>
      </c>
      <c r="S21">
        <f>R20-C20</f>
        <v>37.625157014309579</v>
      </c>
      <c r="U21" t="s">
        <v>29</v>
      </c>
      <c r="V21">
        <f>U20-C20</f>
        <v>34.825157014309582</v>
      </c>
    </row>
    <row r="22" spans="2:22" x14ac:dyDescent="0.3">
      <c r="B22" t="s">
        <v>9</v>
      </c>
      <c r="C22">
        <f>C21/1000</f>
        <v>-0.20397722915699809</v>
      </c>
      <c r="E22" s="6">
        <v>5000</v>
      </c>
      <c r="G22">
        <f>(10*LOG10($C$11)+$C$10+20*LOG10($C$7/(4*PI()*$E22))-$C$27)-($C$21+10*LOG10($C$5))</f>
        <v>24.54575692758921</v>
      </c>
      <c r="J22">
        <f>(10*LOG10($C$11)+$C$10+20*LOG10($C$7/(4*PI()*$E22))-$C$28)-($C$21+10*LOG10($C$5))</f>
        <v>16.54575692758921</v>
      </c>
      <c r="M22">
        <f>(10*LOG10($C$11)+$C$10+20*LOG10($C$7/(4*PI()*$E22))-$C$29)-($C$21+10*LOG10($C$5))</f>
        <v>19.54575692758921</v>
      </c>
      <c r="P22" s="16">
        <f>(10*LOG10($C$11)+$C$10+20*LOG10($C$7/(4*PI()*$E22))-$C$30)-($C$21+10*LOG10($C$5))</f>
        <v>0.54575692758919558</v>
      </c>
      <c r="S22">
        <f>(10*LOG10($C$11)+$C$10+20*LOG10($C$7/(4*PI()*$E22))-$C$36)-($C$21+10*LOG10($C$5))</f>
        <v>23.645756927589204</v>
      </c>
      <c r="V22">
        <f>(10*LOG10($C$11)+$C$10+20*LOG10($C$7/(4*PI()*$E22))-$C$37)-($C$21+10*LOG10($C$5))</f>
        <v>20.845756927589207</v>
      </c>
    </row>
    <row r="23" spans="2:22" x14ac:dyDescent="0.3">
      <c r="E23">
        <v>10000</v>
      </c>
      <c r="G23">
        <f>(10*LOG10($C$11)+$C$10+20*LOG10($C$7/(4*PI()*$E23))-$C$27)-($C$21+10*LOG10($C$5))</f>
        <v>18.525157014309585</v>
      </c>
      <c r="J23">
        <f>(10*LOG10($C$11)+$C$10+20*LOG10($C$7/(4*PI()*$E23))-$C$28)-($C$21+10*LOG10($C$5))</f>
        <v>10.525157014309585</v>
      </c>
      <c r="M23">
        <f t="shared" ref="M23:M38" si="0">(10*LOG10($C$11)+$C$10+20*LOG10($C$7/(4*PI()*$E23))-$C$29)-($C$21+10*LOG10($C$5))</f>
        <v>13.525157014309585</v>
      </c>
      <c r="P23">
        <f t="shared" ref="P23:P38" si="1">(10*LOG10($C$11)+$C$10+20*LOG10($C$7/(4*PI()*$E23))-$C$30)-($C$21+10*LOG10($C$5))</f>
        <v>-5.4748429856904295</v>
      </c>
      <c r="S23">
        <f t="shared" ref="S23:S36" si="2">(10*LOG10($C$11)+$C$10+20*LOG10($C$7/(4*PI()*$E23))-$C$36)-($C$21+10*LOG10($C$5))</f>
        <v>17.625157014309579</v>
      </c>
      <c r="V23">
        <f t="shared" ref="V23:V32" si="3">(10*LOG10($C$11)+$C$10+20*LOG10($C$7/(4*PI()*$E23))-$C$37)-($C$21+10*LOG10($C$5))</f>
        <v>14.825157014309582</v>
      </c>
    </row>
    <row r="24" spans="2:22" x14ac:dyDescent="0.3">
      <c r="B24" t="s">
        <v>14</v>
      </c>
      <c r="C24" s="2">
        <f>C19-C20</f>
        <v>38.525157014309585</v>
      </c>
      <c r="D24" s="2"/>
      <c r="E24">
        <v>15000</v>
      </c>
      <c r="G24">
        <f>(10*LOG10($C$11)+$C$10+20*LOG10($C$7/(4*PI()*$E24))-$C$27)-($C$21+10*LOG10($C$5))</f>
        <v>15.003331833195958</v>
      </c>
      <c r="J24">
        <f>(10*LOG10($C$11)+$C$10+20*LOG10($C$7/(4*PI()*$E24))-$C$28)-($C$21+10*LOG10($C$5))</f>
        <v>7.0033318331959578</v>
      </c>
      <c r="M24">
        <f t="shared" si="0"/>
        <v>10.003331833195958</v>
      </c>
      <c r="P24">
        <f t="shared" si="1"/>
        <v>-8.9966681668040565</v>
      </c>
      <c r="S24">
        <f t="shared" si="2"/>
        <v>14.103331833195952</v>
      </c>
      <c r="V24">
        <f t="shared" si="3"/>
        <v>11.303331833195955</v>
      </c>
    </row>
    <row r="25" spans="2:22" x14ac:dyDescent="0.3">
      <c r="E25">
        <v>20000</v>
      </c>
      <c r="G25">
        <f>(10*LOG10($C$11)+$C$10+20*LOG10($C$7/(4*PI()*$E25))-$C$27)-($C$21+10*LOG10($C$5))</f>
        <v>12.50455710102996</v>
      </c>
      <c r="J25">
        <f>(10*LOG10($C$11)+$C$10+20*LOG10($C$7/(4*PI()*$E25))-$C$28)-($C$21+10*LOG10($C$5))</f>
        <v>4.5045571010299454</v>
      </c>
      <c r="M25">
        <f t="shared" si="0"/>
        <v>7.5045571010299597</v>
      </c>
      <c r="P25">
        <f t="shared" si="1"/>
        <v>-11.495442898970055</v>
      </c>
      <c r="S25">
        <f t="shared" si="2"/>
        <v>11.604557101029954</v>
      </c>
      <c r="V25">
        <f t="shared" si="3"/>
        <v>8.8045571010299568</v>
      </c>
    </row>
    <row r="26" spans="2:22" x14ac:dyDescent="0.3">
      <c r="E26">
        <v>25000</v>
      </c>
      <c r="G26">
        <f>(10*LOG10($C$11)+$C$10+20*LOG10($C$7/(4*PI()*$E26))-$C$27)-($C$21+10*LOG10($C$5))</f>
        <v>10.566356840868835</v>
      </c>
      <c r="J26">
        <f>(10*LOG10($C$11)+$C$10+20*LOG10($C$7/(4*PI()*$E26))-$C$28)-($C$21+10*LOG10($C$5))</f>
        <v>2.5663568408688207</v>
      </c>
      <c r="M26">
        <f>(10*LOG10($C$11)+$C$10+20*LOG10($C$7/(4*PI()*$E26))-$C$29)-($C$21+10*LOG10($C$5))</f>
        <v>5.5663568408688207</v>
      </c>
      <c r="P26">
        <f t="shared" si="1"/>
        <v>-13.433643159131179</v>
      </c>
      <c r="S26">
        <f t="shared" si="2"/>
        <v>9.6663568408688292</v>
      </c>
      <c r="V26">
        <f t="shared" si="3"/>
        <v>6.866356840868832</v>
      </c>
    </row>
    <row r="27" spans="2:22" x14ac:dyDescent="0.3">
      <c r="B27" t="s">
        <v>21</v>
      </c>
      <c r="E27" s="4">
        <v>30000</v>
      </c>
      <c r="G27">
        <f>(10*LOG10($C$11)+$C$10+20*LOG10($C$7/(4*PI()*$E27))-$C$27)-($C$21+10*LOG10($C$5))</f>
        <v>8.9827319199163327</v>
      </c>
      <c r="J27" s="15">
        <f>(10*LOG10($C$11)+$C$10+20*LOG10($C$7/(4*PI()*$E27))-$C$28)-($C$21+10*LOG10($C$5))</f>
        <v>0.98273191991631847</v>
      </c>
      <c r="M27">
        <f t="shared" si="0"/>
        <v>3.9827319199163185</v>
      </c>
      <c r="P27">
        <f t="shared" si="1"/>
        <v>-15.017268080083682</v>
      </c>
      <c r="S27">
        <f t="shared" si="2"/>
        <v>8.082731919916327</v>
      </c>
      <c r="V27">
        <f t="shared" si="3"/>
        <v>5.2827319199163298</v>
      </c>
    </row>
    <row r="28" spans="2:22" x14ac:dyDescent="0.3">
      <c r="B28" t="s">
        <v>19</v>
      </c>
      <c r="C28" s="2">
        <v>8</v>
      </c>
      <c r="E28">
        <v>35000</v>
      </c>
      <c r="G28">
        <f>(10*LOG10($C$11)+$C$10+20*LOG10($C$7/(4*PI()*$E28))-$C$27)-($C$21+10*LOG10($C$5))</f>
        <v>7.6437961273040713</v>
      </c>
      <c r="J28">
        <f>(10*LOG10($C$11)+$C$10+20*LOG10($C$7/(4*PI()*$E28))-$C$28)-($C$21+10*LOG10($C$5))</f>
        <v>-0.35620387269591447</v>
      </c>
      <c r="M28">
        <f t="shared" si="0"/>
        <v>2.6437961273040855</v>
      </c>
      <c r="P28">
        <f t="shared" si="1"/>
        <v>-16.356203872695914</v>
      </c>
      <c r="S28">
        <f t="shared" si="2"/>
        <v>6.7437961273040656</v>
      </c>
      <c r="V28">
        <f t="shared" si="3"/>
        <v>3.9437961273040685</v>
      </c>
    </row>
    <row r="29" spans="2:22" x14ac:dyDescent="0.3">
      <c r="B29" t="s">
        <v>18</v>
      </c>
      <c r="C29" s="2">
        <v>5</v>
      </c>
      <c r="E29">
        <v>40000</v>
      </c>
      <c r="G29">
        <f>(10*LOG10($C$11)+$C$10+20*LOG10($C$7/(4*PI()*$E29))-$C$27)-($C$21+10*LOG10($C$5))</f>
        <v>6.4839571877503346</v>
      </c>
      <c r="J29">
        <f t="shared" ref="J29:J38" si="4">(10*LOG10($C$11)+$C$10+20*LOG10($C$7/(4*PI()*$E29))-$C$28)-($C$21+10*LOG10($C$5))</f>
        <v>-1.5160428122496796</v>
      </c>
      <c r="M29">
        <f>(10*LOG10($C$11)+$C$10+20*LOG10($C$7/(4*PI()*$E29))-$C$29)-($C$21+10*LOG10($C$5))</f>
        <v>1.4839571877503204</v>
      </c>
      <c r="P29">
        <f t="shared" si="1"/>
        <v>-17.51604281224968</v>
      </c>
      <c r="S29">
        <f t="shared" si="2"/>
        <v>5.5839571877503431</v>
      </c>
      <c r="V29">
        <f t="shared" si="3"/>
        <v>2.7839571877503317</v>
      </c>
    </row>
    <row r="30" spans="2:22" x14ac:dyDescent="0.3">
      <c r="B30" t="s">
        <v>20</v>
      </c>
      <c r="C30" s="2">
        <v>24</v>
      </c>
      <c r="E30" s="5">
        <v>45000</v>
      </c>
      <c r="G30">
        <f>(10*LOG10($C$11)+$C$10+20*LOG10($C$7/(4*PI()*$E30))-$C$27)-($C$21+10*LOG10($C$5))</f>
        <v>5.4609067388027199</v>
      </c>
      <c r="J30">
        <f t="shared" si="4"/>
        <v>-2.5390932611972801</v>
      </c>
      <c r="M30" s="15">
        <f t="shared" si="0"/>
        <v>0.46090673880271993</v>
      </c>
      <c r="P30">
        <f t="shared" si="1"/>
        <v>-18.53909326119728</v>
      </c>
      <c r="S30">
        <f>(10*LOG10($C$11)+$C$10+20*LOG10($C$7/(4*PI()*$E30))-$C$36)-($C$21+10*LOG10($C$5))</f>
        <v>4.5609067388027142</v>
      </c>
      <c r="V30">
        <f t="shared" si="3"/>
        <v>1.7609067388027313</v>
      </c>
    </row>
    <row r="31" spans="2:22" x14ac:dyDescent="0.3">
      <c r="E31">
        <v>50000</v>
      </c>
      <c r="G31">
        <f>(10*LOG10($C$11)+$C$10+20*LOG10($C$7/(4*PI()*$E31))-$C$27)-($C$21+10*LOG10($C$5))</f>
        <v>4.545756927589224</v>
      </c>
      <c r="J31">
        <f t="shared" si="4"/>
        <v>-3.454243072410776</v>
      </c>
      <c r="M31">
        <f t="shared" si="0"/>
        <v>-0.45424307241077599</v>
      </c>
      <c r="P31">
        <f t="shared" si="1"/>
        <v>-19.454243072410776</v>
      </c>
      <c r="S31">
        <f t="shared" si="2"/>
        <v>3.6457569275892183</v>
      </c>
      <c r="V31">
        <f t="shared" si="3"/>
        <v>0.84575692758923537</v>
      </c>
    </row>
    <row r="32" spans="2:22" x14ac:dyDescent="0.3">
      <c r="B32" t="s">
        <v>22</v>
      </c>
      <c r="E32" s="8">
        <v>55000</v>
      </c>
      <c r="G32">
        <f>(10*LOG10($C$11)+$C$10+20*LOG10($C$7/(4*PI()*$E32))-$C$27)-($C$21+10*LOG10($C$5))</f>
        <v>3.717903224424731</v>
      </c>
      <c r="J32">
        <f t="shared" si="4"/>
        <v>-4.282096775575269</v>
      </c>
      <c r="M32">
        <f t="shared" si="0"/>
        <v>-1.282096775575269</v>
      </c>
      <c r="P32">
        <f t="shared" si="1"/>
        <v>-20.282096775575269</v>
      </c>
      <c r="S32">
        <f>(10*LOG10($C$11)+$C$10+20*LOG10($C$7/(4*PI()*$E32))-$C$36)-($C$21+10*LOG10($C$5))</f>
        <v>2.8179032244247253</v>
      </c>
      <c r="V32" s="15">
        <f t="shared" si="3"/>
        <v>1.7903224424742348E-2</v>
      </c>
    </row>
    <row r="33" spans="2:22" x14ac:dyDescent="0.3">
      <c r="B33" t="s">
        <v>23</v>
      </c>
      <c r="C33">
        <v>0</v>
      </c>
      <c r="E33">
        <v>60000</v>
      </c>
      <c r="G33">
        <f>(10*LOG10($C$11)+$C$10+20*LOG10($C$7/(4*PI()*$E33))-$C$27)-($C$21+10*LOG10($C$5))</f>
        <v>2.9621320066366934</v>
      </c>
      <c r="J33">
        <f t="shared" si="4"/>
        <v>-5.0378679933633066</v>
      </c>
      <c r="M33">
        <f t="shared" si="0"/>
        <v>-2.0378679933633066</v>
      </c>
      <c r="P33">
        <f t="shared" si="1"/>
        <v>-21.037867993363307</v>
      </c>
      <c r="S33">
        <f t="shared" si="2"/>
        <v>2.0621320066366877</v>
      </c>
      <c r="V33">
        <f>(10*LOG10($C$11)+$C$10+20*LOG10($C$7/(4*PI()*$E33))-$C$37)-($C$21+10*LOG10($C$5))</f>
        <v>-0.73786799336329523</v>
      </c>
    </row>
    <row r="34" spans="2:22" x14ac:dyDescent="0.3">
      <c r="E34">
        <v>65000</v>
      </c>
      <c r="G34">
        <f>(10*LOG10($C$11)+$C$10+20*LOG10($C$7/(4*PI()*$E34))-$C$27)-($C$21+10*LOG10($C$5))</f>
        <v>2.2668898814524709</v>
      </c>
      <c r="J34">
        <f t="shared" si="4"/>
        <v>-5.7331101185475291</v>
      </c>
      <c r="M34">
        <f t="shared" si="0"/>
        <v>-2.7331101185475291</v>
      </c>
      <c r="P34">
        <f t="shared" si="1"/>
        <v>-21.733110118547529</v>
      </c>
      <c r="S34">
        <f>(10*LOG10($C$11)+$C$10+20*LOG10($C$7/(4*PI()*$E34))-$C$36)-($C$21+10*LOG10($C$5))</f>
        <v>1.3668898814524653</v>
      </c>
      <c r="V34">
        <f t="shared" ref="V34:V38" si="5">(10*LOG10($C$11)+$C$10+20*LOG10($C$7/(4*PI()*$E34))-$C$37)-($C$21+10*LOG10($C$5))</f>
        <v>-1.4331101185475177</v>
      </c>
    </row>
    <row r="35" spans="2:22" x14ac:dyDescent="0.3">
      <c r="B35" t="s">
        <v>26</v>
      </c>
      <c r="E35">
        <v>70000</v>
      </c>
      <c r="G35">
        <f>(10*LOG10($C$11)+$C$10+20*LOG10($C$7/(4*PI()*$E35))-$C$27)-($C$21+10*LOG10($C$5))</f>
        <v>1.6231962140244605</v>
      </c>
      <c r="J35">
        <f t="shared" si="4"/>
        <v>-6.3768037859755395</v>
      </c>
      <c r="M35">
        <f t="shared" si="0"/>
        <v>-3.3768037859755395</v>
      </c>
      <c r="P35">
        <f t="shared" si="1"/>
        <v>-22.37680378597554</v>
      </c>
      <c r="S35">
        <f t="shared" si="2"/>
        <v>0.72319621402445478</v>
      </c>
      <c r="V35">
        <f t="shared" si="5"/>
        <v>-2.0768037859755282</v>
      </c>
    </row>
    <row r="36" spans="2:22" x14ac:dyDescent="0.3">
      <c r="B36" t="s">
        <v>28</v>
      </c>
      <c r="C36">
        <v>0.9</v>
      </c>
      <c r="E36" s="7">
        <v>75000</v>
      </c>
      <c r="G36">
        <f>(10*LOG10($C$11)+$C$10+20*LOG10($C$7/(4*PI()*$E36))-$C$27)-($C$21+10*LOG10($C$5))</f>
        <v>1.0239317464755686</v>
      </c>
      <c r="J36">
        <f t="shared" si="4"/>
        <v>-6.9760682535244314</v>
      </c>
      <c r="M36">
        <f t="shared" si="0"/>
        <v>-3.9760682535244314</v>
      </c>
      <c r="P36">
        <f t="shared" si="1"/>
        <v>-22.976068253524431</v>
      </c>
      <c r="S36" s="15">
        <f t="shared" si="2"/>
        <v>0.12393174647556293</v>
      </c>
      <c r="V36">
        <f t="shared" si="5"/>
        <v>-2.67606825352442</v>
      </c>
    </row>
    <row r="37" spans="2:22" x14ac:dyDescent="0.3">
      <c r="B37" t="s">
        <v>27</v>
      </c>
      <c r="C37">
        <v>3.7</v>
      </c>
      <c r="E37" s="1">
        <v>80000</v>
      </c>
      <c r="G37" s="15">
        <f>(10*LOG10($C$11)+$C$10+20*LOG10($C$7/(4*PI()*$E37))-$C$27)-($C$21+10*LOG10($C$5))</f>
        <v>0.4633572744706953</v>
      </c>
      <c r="J37">
        <f t="shared" si="4"/>
        <v>-7.5366427255293047</v>
      </c>
      <c r="M37">
        <f t="shared" si="0"/>
        <v>-4.5366427255293047</v>
      </c>
      <c r="P37">
        <f t="shared" si="1"/>
        <v>-23.536642725529305</v>
      </c>
      <c r="S37">
        <f>(10*LOG10($C$11)+$C$10+20*LOG10($C$7/(4*PI()*$E37))-$C$36)-($C$21+10*LOG10($C$5))</f>
        <v>-0.43664272552931038</v>
      </c>
      <c r="V37">
        <f t="shared" si="5"/>
        <v>-3.2366427255292933</v>
      </c>
    </row>
    <row r="38" spans="2:22" x14ac:dyDescent="0.3">
      <c r="E38">
        <v>85000</v>
      </c>
      <c r="G38">
        <f>(10*LOG10($C$11)+$C$10+20*LOG10($C$7/(4*PI()*$E38))-$C$27)-($C$21+10*LOG10($C$5))</f>
        <v>-6.322149997626525E-2</v>
      </c>
      <c r="J38">
        <f t="shared" si="4"/>
        <v>-8.0632214999762652</v>
      </c>
      <c r="M38">
        <f t="shared" si="0"/>
        <v>-5.0632214999762652</v>
      </c>
      <c r="P38">
        <f t="shared" si="1"/>
        <v>-24.063221499976265</v>
      </c>
      <c r="S38">
        <f>(10*LOG10($C$11)+$C$10+20*LOG10($C$7/(4*PI()*$E38))-$C$36)-($C$21+10*LOG10($C$5))</f>
        <v>-0.96322149997627093</v>
      </c>
      <c r="V38">
        <f t="shared" si="5"/>
        <v>-3.7632214999762539</v>
      </c>
    </row>
  </sheetData>
  <mergeCells count="6">
    <mergeCell ref="F19:G19"/>
    <mergeCell ref="I19:J19"/>
    <mergeCell ref="L19:M19"/>
    <mergeCell ref="O19:P19"/>
    <mergeCell ref="R19:S19"/>
    <mergeCell ref="U19:V1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Teddy Lea</dc:creator>
  <cp:lastModifiedBy>Teddy Lea</cp:lastModifiedBy>
  <dcterms:created xsi:type="dcterms:W3CDTF">2023-12-06T23:15:42Z</dcterms:created>
  <dcterms:modified xsi:type="dcterms:W3CDTF">2023-12-07T02:20:15Z</dcterms:modified>
</cp:coreProperties>
</file>