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8_{8F925AEB-3C4D-4B3E-9095-82AA5E6589CE}" xr6:coauthVersionLast="45" xr6:coauthVersionMax="45" xr10:uidLastSave="{00000000-0000-0000-0000-000000000000}"/>
  <bookViews>
    <workbookView xWindow="2340" yWindow="2340" windowWidth="10245" windowHeight="8715" xr2:uid="{76619E1A-5961-483B-9271-680956990637}"/>
  </bookViews>
  <sheets>
    <sheet name="triprahso4_1_gup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P6" i="1"/>
  <c r="O6" i="1"/>
  <c r="K6" i="1"/>
  <c r="J6" i="1"/>
  <c r="I6" i="1"/>
  <c r="G6" i="1"/>
  <c r="E6" i="1"/>
  <c r="C6" i="1"/>
  <c r="Q5" i="1"/>
  <c r="P5" i="1"/>
  <c r="O5" i="1"/>
  <c r="K5" i="1"/>
  <c r="J5" i="1"/>
  <c r="I5" i="1"/>
  <c r="G5" i="1"/>
  <c r="E5" i="1"/>
  <c r="C5" i="1"/>
  <c r="Q4" i="1"/>
  <c r="P4" i="1"/>
  <c r="R2" i="1" s="1"/>
  <c r="O4" i="1"/>
  <c r="K4" i="1"/>
  <c r="J4" i="1"/>
  <c r="I4" i="1"/>
  <c r="G4" i="1"/>
  <c r="E4" i="1"/>
  <c r="C4" i="1"/>
  <c r="Q3" i="1"/>
  <c r="P3" i="1"/>
  <c r="O3" i="1"/>
  <c r="K3" i="1"/>
  <c r="J3" i="1"/>
  <c r="I3" i="1"/>
  <c r="G3" i="1"/>
  <c r="E3" i="1"/>
  <c r="C3" i="1"/>
  <c r="Q2" i="1"/>
  <c r="S2" i="1" s="1"/>
  <c r="T2" i="1" s="1"/>
  <c r="P2" i="1"/>
  <c r="O2" i="1"/>
  <c r="M2" i="1"/>
  <c r="K2" i="1"/>
  <c r="L2" i="1" s="1"/>
  <c r="N2" i="1" s="1"/>
  <c r="J2" i="1"/>
  <c r="I2" i="1"/>
  <c r="G2" i="1"/>
  <c r="E2" i="1"/>
  <c r="C2" i="1"/>
</calcChain>
</file>

<file path=xl/sharedStrings.xml><?xml version="1.0" encoding="utf-8"?>
<sst xmlns="http://schemas.openxmlformats.org/spreadsheetml/2006/main" count="22" uniqueCount="22">
  <si>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</si>
  <si>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</si>
  <si>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</si>
  <si>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</si>
  <si>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</si>
  <si>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</si>
  <si>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</si>
  <si>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</si>
  <si>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</si>
  <si>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</si>
  <si>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</si>
  <si>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</si>
  <si>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</si>
  <si>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</si>
  <si>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</si>
  <si>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</si>
  <si>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</si>
  <si>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</si>
  <si>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</si>
  <si>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</si>
  <si>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GUPTA 2018 [12]</t>
  </si>
  <si>
    <t>[TriPrA][HSO4] 1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</si>
</sst>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3FC9-C9B4-49E7-A84C-C3459ACF08B1}">
  <dimension ref="A1:T6"/>
  <sheetViews>
    <sheetView tabSelected="1" workbookViewId="0">
      <selection activeCell="C9" sqref="C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3" t="s">
        <v>21</v>
      </c>
      <c r="C2" s="4">
        <f>D2-273.15</f>
        <v>9.6359000000000492</v>
      </c>
      <c r="D2" s="5">
        <v>282.78590000000003</v>
      </c>
      <c r="E2" s="6">
        <f>F2*10</f>
        <v>75.199999999999989</v>
      </c>
      <c r="F2" s="7">
        <v>7.52</v>
      </c>
      <c r="G2" s="8">
        <f>F2*10^6</f>
        <v>7520000</v>
      </c>
      <c r="H2" s="5">
        <v>283.48208339791256</v>
      </c>
      <c r="I2" s="9">
        <f t="shared" ref="I2:I6" si="0">F2-10^(-4646.471 +5314653/H2 -2271392000/H2^2 +430306500000/H2^3 -30511740000000/H2^4)</f>
        <v>-5.8454574514144042E-11</v>
      </c>
      <c r="J2" s="9">
        <f t="shared" ref="J2:J6" si="1">H2-D2</f>
        <v>0.69618339791253447</v>
      </c>
      <c r="K2">
        <f t="shared" ref="K2:K6" si="2">(H2-D2)/(H2*D2)</f>
        <v>8.6844095283015921E-6</v>
      </c>
      <c r="L2">
        <f>_xlfn.STDEV.S(K2:K6)</f>
        <v>4.5376192861415462E-6</v>
      </c>
      <c r="M2">
        <f>AVERAGE(K2:K6)</f>
        <v>4.5525683047816518E-6</v>
      </c>
      <c r="N2">
        <f t="shared" ref="N2" si="3">100*L2/M2</f>
        <v>99.671635489259884</v>
      </c>
      <c r="O2" s="10">
        <f t="shared" ref="O2:O6" si="4">LN(F2)</f>
        <v>2.0175661379617482</v>
      </c>
      <c r="P2" s="10">
        <f t="shared" ref="P2:P6" si="5">1/D2</f>
        <v>3.5362442045377791E-3</v>
      </c>
      <c r="Q2" s="10">
        <f t="shared" ref="Q2:Q6" si="6">1/H2</f>
        <v>3.5275597950094775E-3</v>
      </c>
      <c r="R2">
        <f>SLOPE(O2:O6,P2:P6)</f>
        <v>-8658.179220501208</v>
      </c>
      <c r="S2">
        <f>SLOPE(O2:O6,Q2:Q6)</f>
        <v>-8091.7787404456185</v>
      </c>
      <c r="T2">
        <f t="shared" ref="T2" si="7">100*ABS(S2-R2)/ABS(S2)</f>
        <v>6.9997030099762396</v>
      </c>
    </row>
    <row r="3" spans="1:20" x14ac:dyDescent="0.25">
      <c r="A3" s="3"/>
      <c r="B3" s="3"/>
      <c r="C3" s="4">
        <f t="shared" ref="C3:C6" si="8">D3-273.15</f>
        <v>9.0361000000000331</v>
      </c>
      <c r="D3" s="5">
        <v>282.18610000000001</v>
      </c>
      <c r="E3" s="6">
        <f t="shared" ref="E3:E6" si="9">F3*10</f>
        <v>69.2</v>
      </c>
      <c r="F3" s="7">
        <v>6.92</v>
      </c>
      <c r="G3" s="8">
        <f t="shared" ref="G3:G6" si="10">F3*10^6</f>
        <v>6920000</v>
      </c>
      <c r="H3" s="5">
        <v>282.7229745200313</v>
      </c>
      <c r="I3" s="9">
        <f t="shared" si="0"/>
        <v>-3.3510083596866025E-11</v>
      </c>
      <c r="J3" s="9">
        <f t="shared" si="1"/>
        <v>0.5368745200312901</v>
      </c>
      <c r="K3">
        <f t="shared" si="2"/>
        <v>6.7293958218763508E-6</v>
      </c>
      <c r="O3" s="10">
        <f t="shared" si="4"/>
        <v>1.9344157696295783</v>
      </c>
      <c r="P3" s="10">
        <f t="shared" si="5"/>
        <v>3.5437606600750354E-3</v>
      </c>
      <c r="Q3" s="10">
        <f t="shared" si="6"/>
        <v>3.5370312642531592E-3</v>
      </c>
    </row>
    <row r="4" spans="1:20" x14ac:dyDescent="0.25">
      <c r="A4" s="3"/>
      <c r="B4" s="3"/>
      <c r="C4" s="4">
        <f t="shared" si="8"/>
        <v>7.7367000000000417</v>
      </c>
      <c r="D4" s="5">
        <v>280.88670000000002</v>
      </c>
      <c r="E4" s="6">
        <f t="shared" si="9"/>
        <v>59.900000000000006</v>
      </c>
      <c r="F4" s="7">
        <v>5.99</v>
      </c>
      <c r="G4" s="8">
        <f t="shared" si="10"/>
        <v>5990000</v>
      </c>
      <c r="H4" s="5">
        <v>281.37507544458276</v>
      </c>
      <c r="I4" s="9">
        <f t="shared" si="0"/>
        <v>-1.0041656395287646E-10</v>
      </c>
      <c r="J4" s="9">
        <f t="shared" si="1"/>
        <v>0.48837544458274351</v>
      </c>
      <c r="K4">
        <f t="shared" si="2"/>
        <v>6.1792678288440641E-6</v>
      </c>
      <c r="O4" s="10">
        <f t="shared" si="4"/>
        <v>1.7900914121273581</v>
      </c>
      <c r="P4" s="10">
        <f t="shared" si="5"/>
        <v>3.5601543255697047E-3</v>
      </c>
      <c r="Q4" s="10">
        <f t="shared" si="6"/>
        <v>3.5539750577408603E-3</v>
      </c>
    </row>
    <row r="5" spans="1:20" x14ac:dyDescent="0.25">
      <c r="A5" s="3"/>
      <c r="B5" s="3"/>
      <c r="C5" s="4">
        <f t="shared" si="8"/>
        <v>6.4372000000000185</v>
      </c>
      <c r="D5" s="5">
        <v>279.5872</v>
      </c>
      <c r="E5" s="6">
        <f t="shared" si="9"/>
        <v>48.6</v>
      </c>
      <c r="F5" s="7">
        <v>4.8600000000000003</v>
      </c>
      <c r="G5" s="8">
        <f t="shared" si="10"/>
        <v>4860000</v>
      </c>
      <c r="H5" s="5">
        <v>279.34902356726832</v>
      </c>
      <c r="I5" s="9">
        <f t="shared" si="0"/>
        <v>-1.7684875786017074E-10</v>
      </c>
      <c r="J5" s="9">
        <f t="shared" si="1"/>
        <v>-0.23817643273167732</v>
      </c>
      <c r="K5">
        <f t="shared" si="2"/>
        <v>-3.0495400679757552E-6</v>
      </c>
      <c r="O5" s="10">
        <f t="shared" si="4"/>
        <v>1.5810384379124025</v>
      </c>
      <c r="P5" s="10">
        <f t="shared" si="5"/>
        <v>3.5767016515777547E-3</v>
      </c>
      <c r="Q5" s="10">
        <f t="shared" si="6"/>
        <v>3.5797511916457305E-3</v>
      </c>
    </row>
    <row r="6" spans="1:20" x14ac:dyDescent="0.25">
      <c r="A6" s="3"/>
      <c r="B6" s="3"/>
      <c r="C6" s="4">
        <f t="shared" si="8"/>
        <v>3.5384000000000242</v>
      </c>
      <c r="D6" s="5">
        <v>276.6884</v>
      </c>
      <c r="E6" s="6">
        <f t="shared" si="9"/>
        <v>38.6</v>
      </c>
      <c r="F6" s="11">
        <v>3.86</v>
      </c>
      <c r="G6" s="8">
        <f t="shared" si="10"/>
        <v>3860000</v>
      </c>
      <c r="H6" s="5">
        <v>277.01179290062913</v>
      </c>
      <c r="I6" s="9">
        <f t="shared" si="0"/>
        <v>-2.071196547603904E-10</v>
      </c>
      <c r="J6" s="9">
        <f t="shared" si="1"/>
        <v>0.32339290062913051</v>
      </c>
      <c r="K6">
        <f t="shared" si="2"/>
        <v>4.2193084128620043E-6</v>
      </c>
      <c r="O6" s="10">
        <f t="shared" si="4"/>
        <v>1.3506671834767394</v>
      </c>
      <c r="P6" s="10">
        <f t="shared" si="5"/>
        <v>3.6141739227231787E-3</v>
      </c>
      <c r="Q6" s="10">
        <f t="shared" si="6"/>
        <v>3.6099546143103169E-3</v>
      </c>
    </row>
  </sheetData>
  <mergeCells count="2">
    <mergeCell ref="A2:A6"/>
    <mergeCell ref="B2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triprahso4_1_gupta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2024-04-09T04:18:14Z</dcterms:created>
  <dcterms:modified xsi:type="dcterms:W3CDTF">2024-04-09T04:19:16Z</dcterms:modified>
</cp:coreProperties>
</file>