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a\OneDrive - Universitat de Valencia\Documentos\tesis\Figuras-SUplementarias\"/>
    </mc:Choice>
  </mc:AlternateContent>
  <bookViews>
    <workbookView xWindow="0" yWindow="0" windowWidth="15090" windowHeight="11820"/>
  </bookViews>
  <sheets>
    <sheet name="Hoja1" sheetId="1" r:id="rId1"/>
  </sheets>
  <definedNames>
    <definedName name="_xlnm._FilterDatabase" localSheetId="0" hidden="1">Hoja1!$D$1:$D$350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45" i="1" l="1"/>
  <c r="C338" i="1"/>
  <c r="C329" i="1"/>
  <c r="C321" i="1"/>
  <c r="C320" i="1"/>
  <c r="C310" i="1"/>
  <c r="C309" i="1"/>
  <c r="C308" i="1"/>
  <c r="C292" i="1"/>
  <c r="C291" i="1"/>
  <c r="C290" i="1"/>
  <c r="C289" i="1"/>
  <c r="C276" i="1"/>
  <c r="C275" i="1"/>
  <c r="C270" i="1"/>
  <c r="C268" i="1"/>
  <c r="C267" i="1"/>
  <c r="C266" i="1"/>
  <c r="C265" i="1"/>
  <c r="C263" i="1"/>
  <c r="C262" i="1"/>
  <c r="C259" i="1"/>
  <c r="C258" i="1"/>
  <c r="C231" i="1"/>
  <c r="C224" i="1"/>
  <c r="C223" i="1"/>
  <c r="C222" i="1"/>
  <c r="C217" i="1"/>
  <c r="C216" i="1"/>
  <c r="C215" i="1"/>
  <c r="C210" i="1"/>
  <c r="C207" i="1"/>
  <c r="C199" i="1"/>
  <c r="C198" i="1"/>
  <c r="C189" i="1"/>
  <c r="C143" i="1" l="1"/>
  <c r="C140" i="1"/>
  <c r="C136" i="1"/>
  <c r="C131" i="1"/>
  <c r="C129" i="1"/>
  <c r="C111" i="1"/>
  <c r="C99" i="1"/>
  <c r="C97" i="1"/>
  <c r="C93" i="1"/>
  <c r="C92" i="1"/>
  <c r="C91" i="1"/>
  <c r="C40" i="1"/>
  <c r="C38" i="1"/>
  <c r="C34" i="1"/>
  <c r="C24" i="1" l="1"/>
  <c r="C22" i="1"/>
  <c r="C21" i="1"/>
  <c r="C20" i="1"/>
  <c r="C19" i="1"/>
  <c r="C18" i="1"/>
  <c r="C17" i="1"/>
  <c r="C14" i="1"/>
  <c r="C12" i="1"/>
</calcChain>
</file>

<file path=xl/sharedStrings.xml><?xml version="1.0" encoding="utf-8"?>
<sst xmlns="http://schemas.openxmlformats.org/spreadsheetml/2006/main" count="1099" uniqueCount="753">
  <si>
    <t>SPI1</t>
  </si>
  <si>
    <t>SPI1_C1</t>
  </si>
  <si>
    <t>SPI1_C2</t>
  </si>
  <si>
    <t>SPI1_C3</t>
  </si>
  <si>
    <t>SPI1_C4</t>
  </si>
  <si>
    <t>SPI1_C5</t>
  </si>
  <si>
    <t>SPI1_C6</t>
  </si>
  <si>
    <t>SPI1_C7</t>
  </si>
  <si>
    <t>SPI1_C9</t>
  </si>
  <si>
    <t>SPI1_C10</t>
  </si>
  <si>
    <t>SPI1_C14</t>
  </si>
  <si>
    <t>SPI1_C16</t>
  </si>
  <si>
    <t>SPI1_C17</t>
  </si>
  <si>
    <t>SPI1_C25</t>
  </si>
  <si>
    <t>SPI1_C28</t>
  </si>
  <si>
    <t>SPI1_C29</t>
  </si>
  <si>
    <t>SPI1_C30</t>
  </si>
  <si>
    <t>SPI1_C31</t>
  </si>
  <si>
    <t>SPI2</t>
  </si>
  <si>
    <t>SPI2_C2</t>
  </si>
  <si>
    <t>SPI2_C3</t>
  </si>
  <si>
    <t>SPI2_C4</t>
  </si>
  <si>
    <t>SPI2_C5</t>
  </si>
  <si>
    <t>SPI3</t>
  </si>
  <si>
    <t>SPI4</t>
  </si>
  <si>
    <t>SPI4_C1</t>
  </si>
  <si>
    <t>SPI4_C2</t>
  </si>
  <si>
    <t>SPI4_C3</t>
  </si>
  <si>
    <t>SPI4_C5</t>
  </si>
  <si>
    <t>SPI5</t>
  </si>
  <si>
    <t>SPI6</t>
  </si>
  <si>
    <t>SPI6_C1</t>
  </si>
  <si>
    <t>SPI6_C2</t>
  </si>
  <si>
    <t>SPI7</t>
  </si>
  <si>
    <t>SPI7_C1</t>
  </si>
  <si>
    <t>SPI7_C2</t>
  </si>
  <si>
    <t>SPI7_C3</t>
  </si>
  <si>
    <t>SPI7_C4</t>
  </si>
  <si>
    <t>SPI7_C5</t>
  </si>
  <si>
    <t>SPI7_C6</t>
  </si>
  <si>
    <t>SPI7_C7</t>
  </si>
  <si>
    <t>SPI7_C8</t>
  </si>
  <si>
    <t>SPI7_C9</t>
  </si>
  <si>
    <t>SPI7_C10</t>
  </si>
  <si>
    <t>SPI8</t>
  </si>
  <si>
    <t>SPI8_C3</t>
  </si>
  <si>
    <t>SPI8_C4</t>
  </si>
  <si>
    <t>SPI8_C5</t>
  </si>
  <si>
    <t>SPI9</t>
  </si>
  <si>
    <t>SPI9_C1</t>
  </si>
  <si>
    <t>SPI9_C2</t>
  </si>
  <si>
    <t>SPI9_C3</t>
  </si>
  <si>
    <t>SPI9_C4</t>
  </si>
  <si>
    <t>SPI9_C5</t>
  </si>
  <si>
    <t>SPI9_C6</t>
  </si>
  <si>
    <t>SPI9_C7</t>
  </si>
  <si>
    <t>SPI9_C8</t>
  </si>
  <si>
    <t>SPI9_C13</t>
  </si>
  <si>
    <t>SPI9_C14</t>
  </si>
  <si>
    <t>SPI9_C16</t>
  </si>
  <si>
    <t>SPI9_C17</t>
  </si>
  <si>
    <t>SPI9_C19</t>
  </si>
  <si>
    <t>SPI9_C20</t>
  </si>
  <si>
    <t>SPI9_C21</t>
  </si>
  <si>
    <t>SPI9_C22</t>
  </si>
  <si>
    <t>SPI9_C23</t>
  </si>
  <si>
    <t>SPI9_C24</t>
  </si>
  <si>
    <t>SPI9_C25</t>
  </si>
  <si>
    <t>SPI10</t>
  </si>
  <si>
    <t>SPI10_C1</t>
  </si>
  <si>
    <t>SPI10_C2</t>
  </si>
  <si>
    <t>SPI11</t>
  </si>
  <si>
    <t>SPI11_C1</t>
  </si>
  <si>
    <t>SPI11_C2</t>
  </si>
  <si>
    <t>SPI12</t>
  </si>
  <si>
    <t>SPI12_C1</t>
  </si>
  <si>
    <t>SPI12_C2</t>
  </si>
  <si>
    <t>SPI12_C3</t>
  </si>
  <si>
    <t>SPI12_C5</t>
  </si>
  <si>
    <t>SPI12_C7</t>
  </si>
  <si>
    <t>SPI12_C8</t>
  </si>
  <si>
    <t>SPI12_C9</t>
  </si>
  <si>
    <t>SPI12_C10</t>
  </si>
  <si>
    <t>SPI12_C11</t>
  </si>
  <si>
    <t>SPI12_C12</t>
  </si>
  <si>
    <t>SPI12_C13</t>
  </si>
  <si>
    <t>SPI12_C14</t>
  </si>
  <si>
    <t>SPI12_C15</t>
  </si>
  <si>
    <t>SPI14</t>
  </si>
  <si>
    <t>SPI14_C1</t>
  </si>
  <si>
    <t>SPI14_C2</t>
  </si>
  <si>
    <t>SPI15</t>
  </si>
  <si>
    <t>SPI15_C3</t>
  </si>
  <si>
    <t>SPI16</t>
  </si>
  <si>
    <t>SPI16_C1</t>
  </si>
  <si>
    <t>SPI16_C2</t>
  </si>
  <si>
    <t>SPI16_C3</t>
  </si>
  <si>
    <t>SPI16_C4</t>
  </si>
  <si>
    <t>SPI16_C5</t>
  </si>
  <si>
    <t>SPI17</t>
  </si>
  <si>
    <t>SPI17_C1</t>
  </si>
  <si>
    <t>SPI17_C2</t>
  </si>
  <si>
    <t>SPI17_C3</t>
  </si>
  <si>
    <t>SPI17_C4</t>
  </si>
  <si>
    <t>SPI17_C5</t>
  </si>
  <si>
    <t>SPI17_C6</t>
  </si>
  <si>
    <t>SPI17_C8</t>
  </si>
  <si>
    <t>SPI17_C9</t>
  </si>
  <si>
    <t>SPI17_C10</t>
  </si>
  <si>
    <t>SPI17_C11</t>
  </si>
  <si>
    <t>SPI17_C12</t>
  </si>
  <si>
    <t>SPI17_C14</t>
  </si>
  <si>
    <t>SPI17_C16</t>
  </si>
  <si>
    <t>SPI17_C17</t>
  </si>
  <si>
    <t>SPI17_C18</t>
  </si>
  <si>
    <t>SPI17_C19</t>
  </si>
  <si>
    <t>SPI17_C21</t>
  </si>
  <si>
    <t>SPI17_C22</t>
  </si>
  <si>
    <t>SPI17_C23</t>
  </si>
  <si>
    <t>SPI17_C25</t>
  </si>
  <si>
    <t>SPI17_C26</t>
  </si>
  <si>
    <t>SPI17_C28</t>
  </si>
  <si>
    <t>SPI17_C29</t>
  </si>
  <si>
    <t>SPI17_C30</t>
  </si>
  <si>
    <t>SPI17_C32</t>
  </si>
  <si>
    <t>SPI17_C33</t>
  </si>
  <si>
    <t>SPI17_C34</t>
  </si>
  <si>
    <t>SPI17_C35</t>
  </si>
  <si>
    <t>SPI17_C36</t>
  </si>
  <si>
    <t>SPI17_C37</t>
  </si>
  <si>
    <t>SPI17_C39</t>
  </si>
  <si>
    <t>SPI17_C40</t>
  </si>
  <si>
    <t>SPI17_C41</t>
  </si>
  <si>
    <t>SPI17_C42</t>
  </si>
  <si>
    <t>SPI17_C44</t>
  </si>
  <si>
    <t>SPI17_C45</t>
  </si>
  <si>
    <t>SPI17_C46</t>
  </si>
  <si>
    <t>SPI17_C47</t>
  </si>
  <si>
    <t>SPI17_C48</t>
  </si>
  <si>
    <t>SPI17_C49</t>
  </si>
  <si>
    <t>SPI17_C50</t>
  </si>
  <si>
    <t>SPI17_C51</t>
  </si>
  <si>
    <t>SPI17_C52</t>
  </si>
  <si>
    <t>SPI17_C53</t>
  </si>
  <si>
    <t>SPI17_C54</t>
  </si>
  <si>
    <t>SPI17_C55</t>
  </si>
  <si>
    <t>SPI17_C57</t>
  </si>
  <si>
    <t>SPI17_C58</t>
  </si>
  <si>
    <t>SPI18</t>
  </si>
  <si>
    <t>SPI18_C1</t>
  </si>
  <si>
    <t>SPI18_C2</t>
  </si>
  <si>
    <t>SPI18_C4</t>
  </si>
  <si>
    <t>SPI18_C6</t>
  </si>
  <si>
    <t>SPI19</t>
  </si>
  <si>
    <t>SPI19_C1</t>
  </si>
  <si>
    <t>SPI19_C2</t>
  </si>
  <si>
    <t>SPI19_C3</t>
  </si>
  <si>
    <t>SPI19_C4</t>
  </si>
  <si>
    <t>SPI19_C5</t>
  </si>
  <si>
    <t>SPI19_C6</t>
  </si>
  <si>
    <t>SPI19_C7</t>
  </si>
  <si>
    <t>SPI19_C8</t>
  </si>
  <si>
    <t>SPI19_C9</t>
  </si>
  <si>
    <t>SPI19_C11</t>
  </si>
  <si>
    <t>SPI19_C12</t>
  </si>
  <si>
    <t>SPI19_C13</t>
  </si>
  <si>
    <t>SPI19_C14</t>
  </si>
  <si>
    <t>SPI19_C16</t>
  </si>
  <si>
    <t>SPI19_C17</t>
  </si>
  <si>
    <t>SPI19_C18</t>
  </si>
  <si>
    <t>SPI19_C19</t>
  </si>
  <si>
    <t>SPI19_C20</t>
  </si>
  <si>
    <t>SPI19_C21</t>
  </si>
  <si>
    <t>SPI19_C22</t>
  </si>
  <si>
    <t>SPI19_C23</t>
  </si>
  <si>
    <t>SPI19_C26</t>
  </si>
  <si>
    <t>SPI19_C27</t>
  </si>
  <si>
    <t>SPI19_C29</t>
  </si>
  <si>
    <t>SPI20</t>
  </si>
  <si>
    <t>SPI20_C1</t>
  </si>
  <si>
    <t>SPI20_C2</t>
  </si>
  <si>
    <t>SPI21</t>
  </si>
  <si>
    <t>SPI21_C1</t>
  </si>
  <si>
    <t>SPI22</t>
  </si>
  <si>
    <t>SPI22_C1</t>
  </si>
  <si>
    <t>SPI23</t>
  </si>
  <si>
    <t>SPI23_C1</t>
  </si>
  <si>
    <t>SPI23_C2</t>
  </si>
  <si>
    <t>SPI23_C4</t>
  </si>
  <si>
    <t>SPI23_C5</t>
  </si>
  <si>
    <t>SPI23_C9</t>
  </si>
  <si>
    <t>SPI23_C10</t>
  </si>
  <si>
    <t>SPI23_C11</t>
  </si>
  <si>
    <t>SPI23_C12</t>
  </si>
  <si>
    <t>SPI23_C16</t>
  </si>
  <si>
    <t>SPI23_C17</t>
  </si>
  <si>
    <t>SPI23_C18</t>
  </si>
  <si>
    <t>SPI23_C19</t>
  </si>
  <si>
    <t>SPI23_C20</t>
  </si>
  <si>
    <t>SPI23_C21</t>
  </si>
  <si>
    <t>SPI23_C23</t>
  </si>
  <si>
    <t>SPI23_C24</t>
  </si>
  <si>
    <t>SPI23_C25</t>
  </si>
  <si>
    <t>SPI23_C26</t>
  </si>
  <si>
    <t>SPI23_C27</t>
  </si>
  <si>
    <t>SPI23_C28</t>
  </si>
  <si>
    <t>SPI23_C29</t>
  </si>
  <si>
    <t>SPI23_C30</t>
  </si>
  <si>
    <t>SPI23_C31</t>
  </si>
  <si>
    <t>SPI23_C33</t>
  </si>
  <si>
    <t>SPI23_C34</t>
  </si>
  <si>
    <t>SPI23_C35</t>
  </si>
  <si>
    <t>SPI25</t>
  </si>
  <si>
    <t>SPI25_C1</t>
  </si>
  <si>
    <t>SPI25_C2</t>
  </si>
  <si>
    <t>SPI25_C3</t>
  </si>
  <si>
    <t>SPI25_C4</t>
  </si>
  <si>
    <t>SPI25_C5</t>
  </si>
  <si>
    <t>SPI25_C6</t>
  </si>
  <si>
    <t>SPI25_C7</t>
  </si>
  <si>
    <t>SPI25_C8</t>
  </si>
  <si>
    <t>SPI26</t>
  </si>
  <si>
    <t>SPI26_C1</t>
  </si>
  <si>
    <t>SPI26_C2</t>
  </si>
  <si>
    <t>SPI27</t>
  </si>
  <si>
    <t>SPI27_C1</t>
  </si>
  <si>
    <t>SPI27_C4</t>
  </si>
  <si>
    <t>SPI28</t>
  </si>
  <si>
    <t>SPI28_C1</t>
  </si>
  <si>
    <t>SPI29</t>
  </si>
  <si>
    <t>SPI29_C2</t>
  </si>
  <si>
    <t>SPI30</t>
  </si>
  <si>
    <t>SPI30_C1</t>
  </si>
  <si>
    <t>SPI32</t>
  </si>
  <si>
    <t>SPI32_C1</t>
  </si>
  <si>
    <t>SPI32_C2</t>
  </si>
  <si>
    <t>SPI32_C3</t>
  </si>
  <si>
    <t>SPI32_C4</t>
  </si>
  <si>
    <t>SPI32_C7</t>
  </si>
  <si>
    <t>SPI32_C8</t>
  </si>
  <si>
    <t>SPI32_C9</t>
  </si>
  <si>
    <t>SPI32_C10</t>
  </si>
  <si>
    <t>SPI32_C11</t>
  </si>
  <si>
    <t>SPI32_C12</t>
  </si>
  <si>
    <t>SPI34</t>
  </si>
  <si>
    <t>SPI34_C2</t>
  </si>
  <si>
    <t>SPI34_C6</t>
  </si>
  <si>
    <t>SPI35</t>
  </si>
  <si>
    <t>SPI35_C1</t>
  </si>
  <si>
    <t>SPI35_C2</t>
  </si>
  <si>
    <t>SPI35_C3</t>
  </si>
  <si>
    <t>SPI35_C4</t>
  </si>
  <si>
    <t>SPI35_C5</t>
  </si>
  <si>
    <t>SPI35_C6</t>
  </si>
  <si>
    <t>SPI35_C7</t>
  </si>
  <si>
    <t>SPI35_C8</t>
  </si>
  <si>
    <t>SPI35_C9</t>
  </si>
  <si>
    <t>SPI35_C10</t>
  </si>
  <si>
    <t>SPI35_C11</t>
  </si>
  <si>
    <t>SPI35_C12</t>
  </si>
  <si>
    <t>SPI35_C13</t>
  </si>
  <si>
    <t>SPI36</t>
  </si>
  <si>
    <t>SPI36_C1</t>
  </si>
  <si>
    <t>SPI37</t>
  </si>
  <si>
    <t>SPI37_C1</t>
  </si>
  <si>
    <t>SPI38</t>
  </si>
  <si>
    <t>SPI38_C1</t>
  </si>
  <si>
    <t>SPI38_C2</t>
  </si>
  <si>
    <t>SPI38_C3</t>
  </si>
  <si>
    <t>SPI38_C4</t>
  </si>
  <si>
    <t>SPI38_C5</t>
  </si>
  <si>
    <t>SPI39</t>
  </si>
  <si>
    <t>SPI39_C1</t>
  </si>
  <si>
    <t>SPI39_C2</t>
  </si>
  <si>
    <t>SPI41</t>
  </si>
  <si>
    <t>SPI41_C1</t>
  </si>
  <si>
    <t>SPI41_C5</t>
  </si>
  <si>
    <t>SPI41_C7</t>
  </si>
  <si>
    <t>SPI41_C8</t>
  </si>
  <si>
    <t>SPI41_C9</t>
  </si>
  <si>
    <t>SPI41_C11</t>
  </si>
  <si>
    <t>SPI43</t>
  </si>
  <si>
    <t>SPI43_C1</t>
  </si>
  <si>
    <t>SPI44</t>
  </si>
  <si>
    <t>SPI44_C3</t>
  </si>
  <si>
    <t>SPI45</t>
  </si>
  <si>
    <t>SPI45_C1</t>
  </si>
  <si>
    <t>SPI45_C2</t>
  </si>
  <si>
    <t>SPI45_C3</t>
  </si>
  <si>
    <t>SPI45_C4</t>
  </si>
  <si>
    <t>SPI45_C5</t>
  </si>
  <si>
    <t>SPI47</t>
  </si>
  <si>
    <t>SPI48</t>
  </si>
  <si>
    <t>SPI48_C1</t>
  </si>
  <si>
    <t>SPI49</t>
  </si>
  <si>
    <t>SPI49_C1</t>
  </si>
  <si>
    <t>SPI49_C2</t>
  </si>
  <si>
    <t>SPI50</t>
  </si>
  <si>
    <t>SPI50_C1</t>
  </si>
  <si>
    <t>SPI50_C2</t>
  </si>
  <si>
    <t>SPI50_C3</t>
  </si>
  <si>
    <t>SPI50_C5</t>
  </si>
  <si>
    <t>SPI50_C6</t>
  </si>
  <si>
    <t>SPI50_C7</t>
  </si>
  <si>
    <t>SPI50_C8</t>
  </si>
  <si>
    <t>TTMDV</t>
  </si>
  <si>
    <t>TTV</t>
  </si>
  <si>
    <t>TTMV</t>
  </si>
  <si>
    <t>Tamaño ORF (aa)</t>
  </si>
  <si>
    <t>Media de la profundidad de cobertura</t>
  </si>
  <si>
    <t>Género</t>
  </si>
  <si>
    <t>SPI1_C12*</t>
  </si>
  <si>
    <t>SPI1_C13*</t>
  </si>
  <si>
    <t>SPI1_C15*</t>
  </si>
  <si>
    <t>SPI1_C18*</t>
  </si>
  <si>
    <t>SPI1_C19*</t>
  </si>
  <si>
    <t>SPI1_C20*</t>
  </si>
  <si>
    <t>SPI1_C21*</t>
  </si>
  <si>
    <t>SPI1_C22*</t>
  </si>
  <si>
    <t>SPI1_C24*</t>
  </si>
  <si>
    <t>SPI1_C26*</t>
  </si>
  <si>
    <t>SPI1_C32*</t>
  </si>
  <si>
    <t>SPI5_C1*</t>
  </si>
  <si>
    <t>SPI4_C4*</t>
  </si>
  <si>
    <t>SPI3_C1*</t>
  </si>
  <si>
    <t>SPI8_C1*</t>
  </si>
  <si>
    <t>SPI8_C2*</t>
  </si>
  <si>
    <t>SPI9_C9*</t>
  </si>
  <si>
    <t>SPI9_C10*</t>
  </si>
  <si>
    <t>SPI9_C11*</t>
  </si>
  <si>
    <t>SPI9_C12*</t>
  </si>
  <si>
    <t>SPI9_C15**</t>
  </si>
  <si>
    <t>SPI9_C18**</t>
  </si>
  <si>
    <t>SPI9_C26**</t>
  </si>
  <si>
    <t>SPI11_C3*</t>
  </si>
  <si>
    <t>SPI11_C4*</t>
  </si>
  <si>
    <t>SPI11_C5*</t>
  </si>
  <si>
    <t>SPI12_C4*</t>
  </si>
  <si>
    <t>SPI12_C6*</t>
  </si>
  <si>
    <t>SPI15_C2*</t>
  </si>
  <si>
    <t>SPI17_C13*</t>
  </si>
  <si>
    <t>SPI17_C15*</t>
  </si>
  <si>
    <t>SPI17_C20*</t>
  </si>
  <si>
    <t>SPI17_C24*</t>
  </si>
  <si>
    <t>SPI17_C27*</t>
  </si>
  <si>
    <t>SPI19_C15*</t>
  </si>
  <si>
    <t>SPI19_C24*</t>
  </si>
  <si>
    <t>SPI19_C25*</t>
  </si>
  <si>
    <t>SPI22_C2*</t>
  </si>
  <si>
    <t>SPI23_C6*</t>
  </si>
  <si>
    <t>SPI23_C7*</t>
  </si>
  <si>
    <t>SPI23_C8*</t>
  </si>
  <si>
    <t>SPI23_C13*</t>
  </si>
  <si>
    <t>SPI23_C14*</t>
  </si>
  <si>
    <t>SPI23_C15*</t>
  </si>
  <si>
    <t>SPI23_C22*</t>
  </si>
  <si>
    <t>SPI27_C2*</t>
  </si>
  <si>
    <t>SPI27_C3*</t>
  </si>
  <si>
    <t>SPI28_C2*</t>
  </si>
  <si>
    <t>SPI29_C1*</t>
  </si>
  <si>
    <t>SPI29_C3*</t>
  </si>
  <si>
    <t>SPI29_C4*</t>
  </si>
  <si>
    <t>SPI29_C5*</t>
  </si>
  <si>
    <t>SPI29_C6*</t>
  </si>
  <si>
    <t>SPI30_C2*</t>
  </si>
  <si>
    <t>SPI32_C5*</t>
  </si>
  <si>
    <t>SPI32_C6*</t>
  </si>
  <si>
    <t>SPI34_C3*</t>
  </si>
  <si>
    <t>SPI34_C4*</t>
  </si>
  <si>
    <t>SPI34_C5*</t>
  </si>
  <si>
    <t>SPI36_C2*</t>
  </si>
  <si>
    <t>SPI36_C3*</t>
  </si>
  <si>
    <t>SPI36_C4*</t>
  </si>
  <si>
    <t>SPI41_C2*</t>
  </si>
  <si>
    <t>SPI41_C3*</t>
  </si>
  <si>
    <t>SPI44_C1*</t>
  </si>
  <si>
    <t>SPI47_C1*</t>
  </si>
  <si>
    <t>SPI50_C4*</t>
  </si>
  <si>
    <t>SPI9_C29**</t>
  </si>
  <si>
    <t>SPI9_C30**</t>
  </si>
  <si>
    <t>SPI9_C31**</t>
  </si>
  <si>
    <t>SPI17_C60**</t>
  </si>
  <si>
    <t>SPI19_C28**</t>
  </si>
  <si>
    <t>SPI21_C3**</t>
  </si>
  <si>
    <t>SPI23_C36**</t>
  </si>
  <si>
    <t>SPI25_C9**</t>
  </si>
  <si>
    <t>SPI25_C10**</t>
  </si>
  <si>
    <t>SPI32_C13**</t>
  </si>
  <si>
    <t>SPI32_C14**</t>
  </si>
  <si>
    <t>SPI32_C15**</t>
  </si>
  <si>
    <t>SPI32_C16**</t>
  </si>
  <si>
    <t>SPI35_C14**</t>
  </si>
  <si>
    <t>SPI41_C4**</t>
  </si>
  <si>
    <t>SPI45_C6**</t>
  </si>
  <si>
    <t>SPI45_C7**</t>
  </si>
  <si>
    <t>SPI50_C10**</t>
  </si>
  <si>
    <t>MZ824758</t>
  </si>
  <si>
    <t>MZ824759</t>
  </si>
  <si>
    <t>MZ824760</t>
  </si>
  <si>
    <t>MZ824761</t>
  </si>
  <si>
    <t>MZ824762</t>
  </si>
  <si>
    <t>MZ824763</t>
  </si>
  <si>
    <t>MZ824764</t>
  </si>
  <si>
    <t>MZ824765</t>
  </si>
  <si>
    <t>MZ824766</t>
  </si>
  <si>
    <t>MZ824767</t>
  </si>
  <si>
    <t>MZ824768</t>
  </si>
  <si>
    <t>MZ824769</t>
  </si>
  <si>
    <t>MZ824770</t>
  </si>
  <si>
    <t>MZ824771</t>
  </si>
  <si>
    <t>MZ824772</t>
  </si>
  <si>
    <t>MZ824773</t>
  </si>
  <si>
    <t>MZ824774</t>
  </si>
  <si>
    <t>MZ824775</t>
  </si>
  <si>
    <t>MZ824776</t>
  </si>
  <si>
    <t>MZ824777</t>
  </si>
  <si>
    <t>MZ824778</t>
  </si>
  <si>
    <t>MZ824779</t>
  </si>
  <si>
    <t>MZ824780</t>
  </si>
  <si>
    <t>MZ824781</t>
  </si>
  <si>
    <t>MZ824782</t>
  </si>
  <si>
    <t>MZ824783</t>
  </si>
  <si>
    <t>MZ824784</t>
  </si>
  <si>
    <t>MZ824785</t>
  </si>
  <si>
    <t>MZ824786</t>
  </si>
  <si>
    <t>MZ824787</t>
  </si>
  <si>
    <t>MZ824788</t>
  </si>
  <si>
    <t>MZ824789</t>
  </si>
  <si>
    <t>MZ824790</t>
  </si>
  <si>
    <t>MZ824791</t>
  </si>
  <si>
    <t>MZ824792</t>
  </si>
  <si>
    <t>MZ824793</t>
  </si>
  <si>
    <t>MZ824794</t>
  </si>
  <si>
    <t>MZ824795</t>
  </si>
  <si>
    <t>MZ824796</t>
  </si>
  <si>
    <t>MZ824797</t>
  </si>
  <si>
    <t>MZ824798</t>
  </si>
  <si>
    <t>MZ824799</t>
  </si>
  <si>
    <t>MZ824800</t>
  </si>
  <si>
    <t>MZ824801</t>
  </si>
  <si>
    <t>MZ824802</t>
  </si>
  <si>
    <t>MZ824803</t>
  </si>
  <si>
    <t>MZ824804</t>
  </si>
  <si>
    <t>MZ824805</t>
  </si>
  <si>
    <t>MZ824806</t>
  </si>
  <si>
    <t>MZ824807</t>
  </si>
  <si>
    <t>MZ824808</t>
  </si>
  <si>
    <t>MZ824809</t>
  </si>
  <si>
    <t>MZ824810</t>
  </si>
  <si>
    <t>MZ824811</t>
  </si>
  <si>
    <t>MZ824812</t>
  </si>
  <si>
    <t>MZ824813</t>
  </si>
  <si>
    <t>MZ824814</t>
  </si>
  <si>
    <t>MZ824815</t>
  </si>
  <si>
    <t>MZ824816</t>
  </si>
  <si>
    <t>MZ824817</t>
  </si>
  <si>
    <t>MZ824818</t>
  </si>
  <si>
    <t>MZ824819</t>
  </si>
  <si>
    <t>MZ824820</t>
  </si>
  <si>
    <t>MZ824821</t>
  </si>
  <si>
    <t>MZ824822</t>
  </si>
  <si>
    <t>MZ824823</t>
  </si>
  <si>
    <t>MZ824824</t>
  </si>
  <si>
    <t>MZ824825</t>
  </si>
  <si>
    <t>MZ824826</t>
  </si>
  <si>
    <t>MZ824827</t>
  </si>
  <si>
    <t>MZ824828</t>
  </si>
  <si>
    <t>MZ824829</t>
  </si>
  <si>
    <t>MZ824830</t>
  </si>
  <si>
    <t>MZ824831</t>
  </si>
  <si>
    <t>MZ824832</t>
  </si>
  <si>
    <t>MZ824833</t>
  </si>
  <si>
    <t>MZ824834</t>
  </si>
  <si>
    <t>MZ824835</t>
  </si>
  <si>
    <t>MZ824836</t>
  </si>
  <si>
    <t>MZ824837</t>
  </si>
  <si>
    <t>MZ824838</t>
  </si>
  <si>
    <t>MZ824839</t>
  </si>
  <si>
    <t>MZ824840</t>
  </si>
  <si>
    <t>MZ824841</t>
  </si>
  <si>
    <t>MZ824842</t>
  </si>
  <si>
    <t>MZ824843</t>
  </si>
  <si>
    <t>MZ824844</t>
  </si>
  <si>
    <t>MZ824845</t>
  </si>
  <si>
    <t>MZ824846</t>
  </si>
  <si>
    <t>MZ824847</t>
  </si>
  <si>
    <t>MZ824848</t>
  </si>
  <si>
    <t>MZ824849</t>
  </si>
  <si>
    <t>MZ824850</t>
  </si>
  <si>
    <t>MZ824851</t>
  </si>
  <si>
    <t>MZ824852</t>
  </si>
  <si>
    <t>MZ824853</t>
  </si>
  <si>
    <t>MZ824854</t>
  </si>
  <si>
    <t>MZ824855</t>
  </si>
  <si>
    <t>MZ824856</t>
  </si>
  <si>
    <t>MZ824857</t>
  </si>
  <si>
    <t>MZ824858</t>
  </si>
  <si>
    <t>MZ824859</t>
  </si>
  <si>
    <t>MZ824860</t>
  </si>
  <si>
    <t>MZ824861</t>
  </si>
  <si>
    <t>MZ824862</t>
  </si>
  <si>
    <t>MZ824863</t>
  </si>
  <si>
    <t>MZ824864</t>
  </si>
  <si>
    <t>MZ824865</t>
  </si>
  <si>
    <t>MZ824866</t>
  </si>
  <si>
    <t>MZ824867</t>
  </si>
  <si>
    <t>MZ824868</t>
  </si>
  <si>
    <t>MZ824869</t>
  </si>
  <si>
    <t>MZ824870</t>
  </si>
  <si>
    <t>MZ824871</t>
  </si>
  <si>
    <t>MZ824872</t>
  </si>
  <si>
    <t>MZ824873</t>
  </si>
  <si>
    <t>MZ824874</t>
  </si>
  <si>
    <t>MZ824875</t>
  </si>
  <si>
    <t>MZ824876</t>
  </si>
  <si>
    <t>MZ824877</t>
  </si>
  <si>
    <t>MZ824878</t>
  </si>
  <si>
    <t>MZ824879</t>
  </si>
  <si>
    <t>MZ824880</t>
  </si>
  <si>
    <t>MZ824881</t>
  </si>
  <si>
    <t>MZ824882</t>
  </si>
  <si>
    <t>MZ824883</t>
  </si>
  <si>
    <t>SPI21_C2*</t>
  </si>
  <si>
    <t>MZ824884</t>
  </si>
  <si>
    <t>MZ824885</t>
  </si>
  <si>
    <t>MZ824886</t>
  </si>
  <si>
    <t>MZ824887</t>
  </si>
  <si>
    <t>MZ824888</t>
  </si>
  <si>
    <t>MZ824889</t>
  </si>
  <si>
    <t>MZ824890</t>
  </si>
  <si>
    <t>MZ824891</t>
  </si>
  <si>
    <t>MZ824892</t>
  </si>
  <si>
    <t>MZ824893</t>
  </si>
  <si>
    <t>MZ824894</t>
  </si>
  <si>
    <t>MZ824895</t>
  </si>
  <si>
    <t>MZ824896</t>
  </si>
  <si>
    <t>MZ824897</t>
  </si>
  <si>
    <t>MZ824898</t>
  </si>
  <si>
    <t>MZ824899</t>
  </si>
  <si>
    <t>MZ824900</t>
  </si>
  <si>
    <t>MZ824901</t>
  </si>
  <si>
    <t>MZ824902</t>
  </si>
  <si>
    <t>MZ824903</t>
  </si>
  <si>
    <t>MZ824904</t>
  </si>
  <si>
    <t>MZ824905</t>
  </si>
  <si>
    <t>MZ824906</t>
  </si>
  <si>
    <t>MZ824907</t>
  </si>
  <si>
    <t>MZ824908</t>
  </si>
  <si>
    <t>MZ824909</t>
  </si>
  <si>
    <t>MZ824910</t>
  </si>
  <si>
    <t>MZ824911</t>
  </si>
  <si>
    <t>MZ824912</t>
  </si>
  <si>
    <t>MZ824913</t>
  </si>
  <si>
    <t>MZ824914</t>
  </si>
  <si>
    <t>MZ824915</t>
  </si>
  <si>
    <t>MZ824916</t>
  </si>
  <si>
    <t>MZ824917</t>
  </si>
  <si>
    <t>MZ824918</t>
  </si>
  <si>
    <t>MZ824919</t>
  </si>
  <si>
    <t>MZ824920</t>
  </si>
  <si>
    <t>MZ824921</t>
  </si>
  <si>
    <t>MZ824922</t>
  </si>
  <si>
    <t>MZ824923</t>
  </si>
  <si>
    <t>MZ824924</t>
  </si>
  <si>
    <t>MZ824925</t>
  </si>
  <si>
    <t>MZ824926</t>
  </si>
  <si>
    <t>MZ824927</t>
  </si>
  <si>
    <t>MZ824928</t>
  </si>
  <si>
    <t>MZ824929</t>
  </si>
  <si>
    <t>MZ824930</t>
  </si>
  <si>
    <t>MZ824931</t>
  </si>
  <si>
    <t>MZ824932</t>
  </si>
  <si>
    <t>MZ824933</t>
  </si>
  <si>
    <t>MZ824934</t>
  </si>
  <si>
    <t>MZ824935</t>
  </si>
  <si>
    <t>MZ824936</t>
  </si>
  <si>
    <t>MZ824937</t>
  </si>
  <si>
    <t>MZ824938</t>
  </si>
  <si>
    <t>MZ824939</t>
  </si>
  <si>
    <t>MZ824940</t>
  </si>
  <si>
    <t>MZ824941</t>
  </si>
  <si>
    <t>MZ824942</t>
  </si>
  <si>
    <t>MZ824943</t>
  </si>
  <si>
    <t>MZ824944</t>
  </si>
  <si>
    <t>MZ824945</t>
  </si>
  <si>
    <t>MZ824946</t>
  </si>
  <si>
    <t>MZ824947</t>
  </si>
  <si>
    <t>MZ824948</t>
  </si>
  <si>
    <t>MZ824949</t>
  </si>
  <si>
    <t>MZ824950</t>
  </si>
  <si>
    <t>MZ824951</t>
  </si>
  <si>
    <t>MZ824952</t>
  </si>
  <si>
    <t>MZ824953</t>
  </si>
  <si>
    <t>MZ824954</t>
  </si>
  <si>
    <t>MZ824955</t>
  </si>
  <si>
    <t>MZ824956</t>
  </si>
  <si>
    <t>MZ824957</t>
  </si>
  <si>
    <t>MZ824958</t>
  </si>
  <si>
    <t>MZ824959</t>
  </si>
  <si>
    <t>MZ824960</t>
  </si>
  <si>
    <t>MZ824961</t>
  </si>
  <si>
    <t>MZ824962</t>
  </si>
  <si>
    <t>MZ824963</t>
  </si>
  <si>
    <t>MZ824964</t>
  </si>
  <si>
    <t>MZ824965</t>
  </si>
  <si>
    <t>MZ824966</t>
  </si>
  <si>
    <t>MZ824967</t>
  </si>
  <si>
    <t>MZ824968</t>
  </si>
  <si>
    <t>MZ824969</t>
  </si>
  <si>
    <t>MZ824970</t>
  </si>
  <si>
    <t>MZ824971</t>
  </si>
  <si>
    <t>MZ824972</t>
  </si>
  <si>
    <t>MZ824973</t>
  </si>
  <si>
    <t>MZ824974</t>
  </si>
  <si>
    <t>MZ824975</t>
  </si>
  <si>
    <t>MZ824976</t>
  </si>
  <si>
    <t>MZ824977</t>
  </si>
  <si>
    <t>MZ824978</t>
  </si>
  <si>
    <t>MZ824979</t>
  </si>
  <si>
    <t>MZ824980</t>
  </si>
  <si>
    <t>MZ824981</t>
  </si>
  <si>
    <t>MZ824982</t>
  </si>
  <si>
    <t>MZ824983</t>
  </si>
  <si>
    <t>MZ824984</t>
  </si>
  <si>
    <t>MZ824985</t>
  </si>
  <si>
    <t>MZ824986</t>
  </si>
  <si>
    <t>MZ824987</t>
  </si>
  <si>
    <t>MZ824988</t>
  </si>
  <si>
    <t>MZ824989</t>
  </si>
  <si>
    <t>MZ824990</t>
  </si>
  <si>
    <t>MZ824991</t>
  </si>
  <si>
    <t>MZ824992</t>
  </si>
  <si>
    <t>MZ824993</t>
  </si>
  <si>
    <t>MZ824994</t>
  </si>
  <si>
    <t>MZ824995</t>
  </si>
  <si>
    <t>MZ824996</t>
  </si>
  <si>
    <t>MZ824997</t>
  </si>
  <si>
    <t>MZ824998</t>
  </si>
  <si>
    <t>MZ824999</t>
  </si>
  <si>
    <t>MZ825000</t>
  </si>
  <si>
    <t>MZ825001</t>
  </si>
  <si>
    <t>MZ825002</t>
  </si>
  <si>
    <t>MZ825003</t>
  </si>
  <si>
    <t>MZ825004</t>
  </si>
  <si>
    <t>MZ825005</t>
  </si>
  <si>
    <t>MZ825006</t>
  </si>
  <si>
    <t>MZ825007</t>
  </si>
  <si>
    <t>MZ825008</t>
  </si>
  <si>
    <t>MZ825009</t>
  </si>
  <si>
    <t>MZ825010</t>
  </si>
  <si>
    <t>MZ825011</t>
  </si>
  <si>
    <t>MZ825012</t>
  </si>
  <si>
    <t>MZ825013</t>
  </si>
  <si>
    <t>MZ825014</t>
  </si>
  <si>
    <t>MZ825015</t>
  </si>
  <si>
    <t>MZ825016</t>
  </si>
  <si>
    <t>MZ825017</t>
  </si>
  <si>
    <t>MZ825018</t>
  </si>
  <si>
    <t>MZ825019</t>
  </si>
  <si>
    <t>MZ825020</t>
  </si>
  <si>
    <t>MZ825021</t>
  </si>
  <si>
    <t>MZ825022</t>
  </si>
  <si>
    <t>MZ825023</t>
  </si>
  <si>
    <t>MZ825024</t>
  </si>
  <si>
    <t>MZ825025</t>
  </si>
  <si>
    <t>MZ825026</t>
  </si>
  <si>
    <t>MZ825027</t>
  </si>
  <si>
    <t>MZ825028</t>
  </si>
  <si>
    <t>MZ825029</t>
  </si>
  <si>
    <t>MZ825030</t>
  </si>
  <si>
    <t>MZ825031</t>
  </si>
  <si>
    <t>MZ825032</t>
  </si>
  <si>
    <t>MZ825033</t>
  </si>
  <si>
    <t>MZ825034</t>
  </si>
  <si>
    <t>MZ825035</t>
  </si>
  <si>
    <t>MZ825036</t>
  </si>
  <si>
    <t>MZ825037</t>
  </si>
  <si>
    <t>MZ825038</t>
  </si>
  <si>
    <t>MZ825039</t>
  </si>
  <si>
    <t>MZ825040</t>
  </si>
  <si>
    <t>MZ825091</t>
  </si>
  <si>
    <t>MZ825092</t>
  </si>
  <si>
    <t>MZ825093</t>
  </si>
  <si>
    <t>MZ825094</t>
  </si>
  <si>
    <t>MZ825095</t>
  </si>
  <si>
    <t>MZ825096</t>
  </si>
  <si>
    <t>MZ825097</t>
  </si>
  <si>
    <t>MZ825098</t>
  </si>
  <si>
    <t>MZ825099</t>
  </si>
  <si>
    <t>MZ825100</t>
  </si>
  <si>
    <t>MZ825101</t>
  </si>
  <si>
    <t>MZ825088</t>
  </si>
  <si>
    <t>MZ825089</t>
  </si>
  <si>
    <t>MZ825090</t>
  </si>
  <si>
    <t>MZ825102</t>
  </si>
  <si>
    <t>MZ825103</t>
  </si>
  <si>
    <t>MZ825104</t>
  </si>
  <si>
    <t>MZ825105</t>
  </si>
  <si>
    <t>MZ825106</t>
  </si>
  <si>
    <t>MZ825107</t>
  </si>
  <si>
    <t>MZ825108</t>
  </si>
  <si>
    <t>MZ825109</t>
  </si>
  <si>
    <t>MZ825110</t>
  </si>
  <si>
    <t>MZ825111</t>
  </si>
  <si>
    <t>MZ825112</t>
  </si>
  <si>
    <t>MZ825113</t>
  </si>
  <si>
    <t>MZ825114</t>
  </si>
  <si>
    <t>MZ825115</t>
  </si>
  <si>
    <t>MZ825116</t>
  </si>
  <si>
    <t>MZ825117</t>
  </si>
  <si>
    <t>MZ825118</t>
  </si>
  <si>
    <t>MZ825119</t>
  </si>
  <si>
    <t>MZ825120</t>
  </si>
  <si>
    <t>MZ825121</t>
  </si>
  <si>
    <t>MZ825122</t>
  </si>
  <si>
    <t>MZ825123</t>
  </si>
  <si>
    <t>MZ825124</t>
  </si>
  <si>
    <t>MZ825125</t>
  </si>
  <si>
    <t>MZ825126</t>
  </si>
  <si>
    <t>MZ825127</t>
  </si>
  <si>
    <t>MZ825128</t>
  </si>
  <si>
    <t>MZ825129</t>
  </si>
  <si>
    <t>MZ825131</t>
  </si>
  <si>
    <t>MZ825130</t>
  </si>
  <si>
    <t>MZ825141</t>
  </si>
  <si>
    <t>MZ825146</t>
  </si>
  <si>
    <t>MZ825148</t>
  </si>
  <si>
    <t>MZ825149</t>
  </si>
  <si>
    <t>MZ825150</t>
  </si>
  <si>
    <t xml:space="preserve"> MZ825151</t>
  </si>
  <si>
    <t>MZ825152</t>
  </si>
  <si>
    <t>MZ825153</t>
  </si>
  <si>
    <t>MZ825132</t>
  </si>
  <si>
    <t>MZ825133</t>
  </si>
  <si>
    <t>MZ825134</t>
  </si>
  <si>
    <t>SPI34_C1*</t>
  </si>
  <si>
    <t>MZ825135</t>
  </si>
  <si>
    <t>MZ825136</t>
  </si>
  <si>
    <t>MZ825137</t>
  </si>
  <si>
    <t>MZ825138</t>
  </si>
  <si>
    <t>MZ825139</t>
  </si>
  <si>
    <t>MZ825140</t>
  </si>
  <si>
    <t>MZ825142</t>
  </si>
  <si>
    <t>MZ825143</t>
  </si>
  <si>
    <t>MZ825144</t>
  </si>
  <si>
    <t>MZ825145</t>
  </si>
  <si>
    <t>MZ825147</t>
  </si>
  <si>
    <t>Tamaño del genoma (nt)</t>
  </si>
  <si>
    <t>Número de acceso</t>
  </si>
  <si>
    <t xml:space="preserve">Nombre secuencia </t>
  </si>
  <si>
    <t>Muestra</t>
  </si>
  <si>
    <t>*Genoma completo</t>
  </si>
  <si>
    <t>**ORF1 parcial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</si>
</sst>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charset val="1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3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/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Fill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0" xfId="0" applyNumberFormat="1" applyFont="1" applyBorder="1" applyAlignment="1">
      <alignment horizontal="center"/>
    </xf>
    <xf numFmtId="2" fontId="0" fillId="0" borderId="2" xfId="0" applyNumberFormat="1" applyFont="1" applyBorder="1" applyAlignment="1">
      <alignment horizontal="center"/>
    </xf>
    <xf numFmtId="2" fontId="0" fillId="0" borderId="3" xfId="0" applyNumberFormat="1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2" fontId="0" fillId="0" borderId="3" xfId="0" applyNumberFormat="1" applyFont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3"/>
  <sheetViews>
    <sheetView tabSelected="1" topLeftCell="A334" zoomScale="90" zoomScaleNormal="90" workbookViewId="0">
      <selection activeCell="D352" sqref="D352"/>
    </sheetView>
  </sheetViews>
  <sheetFormatPr baseColWidth="10" defaultRowHeight="15" x14ac:dyDescent="0.25"/>
  <cols>
    <col min="1" max="1" width="11.42578125" style="37"/>
    <col min="2" max="2" width="14.7109375" style="37" customWidth="1"/>
    <col min="3" max="3" width="12.28515625" style="37" customWidth="1"/>
    <col min="4" max="4" width="15.85546875" style="13" bestFit="1" customWidth="1"/>
    <col min="5" max="5" width="19.85546875" style="37" customWidth="1"/>
    <col min="6" max="6" width="15.85546875" style="37" customWidth="1"/>
    <col min="7" max="7" width="11.42578125" style="37"/>
  </cols>
  <sheetData>
    <row r="1" spans="1:7" s="23" customFormat="1" ht="45.75" customHeight="1" x14ac:dyDescent="0.25">
      <c r="A1" s="38" t="s">
        <v>750</v>
      </c>
      <c r="B1" s="39" t="s">
        <v>749</v>
      </c>
      <c r="C1" s="39" t="s">
        <v>747</v>
      </c>
      <c r="D1" s="22" t="s">
        <v>308</v>
      </c>
      <c r="E1" s="40" t="s">
        <v>309</v>
      </c>
      <c r="F1" s="40" t="s">
        <v>748</v>
      </c>
      <c r="G1" s="38" t="s">
        <v>310</v>
      </c>
    </row>
    <row r="2" spans="1:7" x14ac:dyDescent="0.25">
      <c r="A2" s="52" t="s">
        <v>0</v>
      </c>
      <c r="B2" s="16" t="s">
        <v>1</v>
      </c>
      <c r="C2" s="1">
        <v>3774</v>
      </c>
      <c r="D2" s="13">
        <v>768</v>
      </c>
      <c r="E2" s="24">
        <v>3685.6478999999999</v>
      </c>
      <c r="F2" s="24" t="s">
        <v>396</v>
      </c>
      <c r="G2" s="16" t="s">
        <v>306</v>
      </c>
    </row>
    <row r="3" spans="1:7" x14ac:dyDescent="0.25">
      <c r="A3" s="52"/>
      <c r="B3" s="45" t="s">
        <v>2</v>
      </c>
      <c r="C3" s="2">
        <v>3774</v>
      </c>
      <c r="D3" s="14">
        <v>768</v>
      </c>
      <c r="E3" s="25">
        <v>3599.6293000000001</v>
      </c>
      <c r="F3" s="25" t="s">
        <v>397</v>
      </c>
      <c r="G3" s="16" t="s">
        <v>306</v>
      </c>
    </row>
    <row r="4" spans="1:7" x14ac:dyDescent="0.25">
      <c r="A4" s="52"/>
      <c r="B4" s="45" t="s">
        <v>3</v>
      </c>
      <c r="C4" s="2">
        <v>3774</v>
      </c>
      <c r="D4" s="14">
        <v>768</v>
      </c>
      <c r="E4" s="25">
        <v>3498.6341000000002</v>
      </c>
      <c r="F4" s="25" t="s">
        <v>398</v>
      </c>
      <c r="G4" s="16" t="s">
        <v>306</v>
      </c>
    </row>
    <row r="5" spans="1:7" x14ac:dyDescent="0.25">
      <c r="A5" s="52"/>
      <c r="B5" s="43" t="s">
        <v>4</v>
      </c>
      <c r="C5" s="3">
        <v>3723</v>
      </c>
      <c r="D5" s="13">
        <v>745</v>
      </c>
      <c r="E5" s="24">
        <v>2023.56</v>
      </c>
      <c r="F5" s="24" t="s">
        <v>399</v>
      </c>
      <c r="G5" s="16" t="s">
        <v>306</v>
      </c>
    </row>
    <row r="6" spans="1:7" x14ac:dyDescent="0.25">
      <c r="A6" s="52"/>
      <c r="B6" s="43" t="s">
        <v>5</v>
      </c>
      <c r="C6" s="3">
        <v>3238</v>
      </c>
      <c r="D6" s="13">
        <v>641</v>
      </c>
      <c r="E6" s="24">
        <v>5961.3581999999997</v>
      </c>
      <c r="F6" s="24" t="s">
        <v>400</v>
      </c>
      <c r="G6" s="16" t="s">
        <v>306</v>
      </c>
    </row>
    <row r="7" spans="1:7" x14ac:dyDescent="0.25">
      <c r="A7" s="52"/>
      <c r="B7" s="43" t="s">
        <v>6</v>
      </c>
      <c r="C7" s="3">
        <v>3236</v>
      </c>
      <c r="D7" s="13">
        <v>765</v>
      </c>
      <c r="E7" s="24">
        <v>18981.0726</v>
      </c>
      <c r="F7" s="24" t="s">
        <v>401</v>
      </c>
      <c r="G7" s="16" t="s">
        <v>306</v>
      </c>
    </row>
    <row r="8" spans="1:7" x14ac:dyDescent="0.25">
      <c r="A8" s="52"/>
      <c r="B8" s="16" t="s">
        <v>7</v>
      </c>
      <c r="C8" s="4">
        <v>3205</v>
      </c>
      <c r="D8" s="13">
        <v>756</v>
      </c>
      <c r="E8" s="26">
        <v>18213.751</v>
      </c>
      <c r="F8" s="26" t="s">
        <v>402</v>
      </c>
      <c r="G8" s="16" t="s">
        <v>306</v>
      </c>
    </row>
    <row r="9" spans="1:7" x14ac:dyDescent="0.25">
      <c r="A9" s="52"/>
      <c r="B9" s="43" t="s">
        <v>8</v>
      </c>
      <c r="C9" s="3">
        <v>3169</v>
      </c>
      <c r="D9" s="13">
        <v>782</v>
      </c>
      <c r="E9" s="24">
        <v>3948.5077000000001</v>
      </c>
      <c r="F9" s="24" t="s">
        <v>403</v>
      </c>
      <c r="G9" s="16" t="s">
        <v>306</v>
      </c>
    </row>
    <row r="10" spans="1:7" x14ac:dyDescent="0.25">
      <c r="A10" s="52"/>
      <c r="B10" s="16" t="s">
        <v>9</v>
      </c>
      <c r="C10" s="4">
        <v>3113</v>
      </c>
      <c r="D10" s="13">
        <v>731</v>
      </c>
      <c r="E10" s="26">
        <v>5581.9444000000003</v>
      </c>
      <c r="F10" s="26" t="s">
        <v>404</v>
      </c>
      <c r="G10" s="16" t="s">
        <v>306</v>
      </c>
    </row>
    <row r="11" spans="1:7" x14ac:dyDescent="0.25">
      <c r="A11" s="52"/>
      <c r="B11" s="43" t="s">
        <v>311</v>
      </c>
      <c r="C11" s="4">
        <v>2949</v>
      </c>
      <c r="D11" s="13">
        <v>675</v>
      </c>
      <c r="E11" s="24">
        <v>9276.0390000000007</v>
      </c>
      <c r="F11" s="24" t="s">
        <v>680</v>
      </c>
      <c r="G11" s="43" t="s">
        <v>307</v>
      </c>
    </row>
    <row r="12" spans="1:7" x14ac:dyDescent="0.25">
      <c r="A12" s="52"/>
      <c r="B12" s="43" t="s">
        <v>312</v>
      </c>
      <c r="C12" s="4">
        <f>3062-53</f>
        <v>3009</v>
      </c>
      <c r="D12" s="13">
        <v>676</v>
      </c>
      <c r="E12" s="24">
        <v>6630.3653999999997</v>
      </c>
      <c r="F12" s="24" t="s">
        <v>681</v>
      </c>
      <c r="G12" s="43" t="s">
        <v>307</v>
      </c>
    </row>
    <row r="13" spans="1:7" x14ac:dyDescent="0.25">
      <c r="A13" s="52"/>
      <c r="B13" s="43" t="s">
        <v>10</v>
      </c>
      <c r="C13" s="4">
        <v>3051</v>
      </c>
      <c r="D13" s="13">
        <v>761</v>
      </c>
      <c r="E13" s="24">
        <v>2472.3132999999998</v>
      </c>
      <c r="F13" s="24" t="s">
        <v>405</v>
      </c>
      <c r="G13" s="43" t="s">
        <v>306</v>
      </c>
    </row>
    <row r="14" spans="1:7" x14ac:dyDescent="0.25">
      <c r="A14" s="52"/>
      <c r="B14" s="43" t="s">
        <v>313</v>
      </c>
      <c r="C14" s="4">
        <f>3044-55</f>
        <v>2989</v>
      </c>
      <c r="D14" s="13">
        <v>673</v>
      </c>
      <c r="E14" s="24">
        <v>5396.2631000000001</v>
      </c>
      <c r="F14" s="24" t="s">
        <v>682</v>
      </c>
      <c r="G14" s="43" t="s">
        <v>307</v>
      </c>
    </row>
    <row r="15" spans="1:7" x14ac:dyDescent="0.25">
      <c r="A15" s="52"/>
      <c r="B15" s="16" t="s">
        <v>11</v>
      </c>
      <c r="C15" s="4">
        <v>3041</v>
      </c>
      <c r="D15" s="13">
        <v>732</v>
      </c>
      <c r="E15" s="26">
        <v>1669.4844000000001</v>
      </c>
      <c r="F15" s="26" t="s">
        <v>406</v>
      </c>
      <c r="G15" s="16" t="s">
        <v>306</v>
      </c>
    </row>
    <row r="16" spans="1:7" x14ac:dyDescent="0.25">
      <c r="A16" s="52"/>
      <c r="B16" s="43" t="s">
        <v>12</v>
      </c>
      <c r="C16" s="4">
        <v>3017</v>
      </c>
      <c r="D16" s="13">
        <v>744</v>
      </c>
      <c r="E16" s="24">
        <v>559.50250000000005</v>
      </c>
      <c r="F16" s="24" t="s">
        <v>407</v>
      </c>
      <c r="G16" s="43" t="s">
        <v>306</v>
      </c>
    </row>
    <row r="17" spans="1:7" x14ac:dyDescent="0.25">
      <c r="A17" s="52"/>
      <c r="B17" s="43" t="s">
        <v>314</v>
      </c>
      <c r="C17" s="4">
        <f>2978-113</f>
        <v>2865</v>
      </c>
      <c r="D17" s="13">
        <v>667</v>
      </c>
      <c r="E17" s="24">
        <v>51451.112500000003</v>
      </c>
      <c r="F17" s="24" t="s">
        <v>683</v>
      </c>
      <c r="G17" s="43" t="s">
        <v>307</v>
      </c>
    </row>
    <row r="18" spans="1:7" x14ac:dyDescent="0.25">
      <c r="A18" s="52"/>
      <c r="B18" s="43" t="s">
        <v>315</v>
      </c>
      <c r="C18" s="4">
        <f>2959-55</f>
        <v>2904</v>
      </c>
      <c r="D18" s="13">
        <v>668</v>
      </c>
      <c r="E18" s="24">
        <v>3193.6174000000001</v>
      </c>
      <c r="F18" s="24" t="s">
        <v>684</v>
      </c>
      <c r="G18" s="43" t="s">
        <v>307</v>
      </c>
    </row>
    <row r="19" spans="1:7" x14ac:dyDescent="0.25">
      <c r="A19" s="52"/>
      <c r="B19" s="43" t="s">
        <v>316</v>
      </c>
      <c r="C19" s="4">
        <f>2953-143</f>
        <v>2810</v>
      </c>
      <c r="D19" s="13">
        <v>653</v>
      </c>
      <c r="E19" s="24">
        <v>20974.7189</v>
      </c>
      <c r="F19" s="24" t="s">
        <v>685</v>
      </c>
      <c r="G19" s="43" t="s">
        <v>307</v>
      </c>
    </row>
    <row r="20" spans="1:7" x14ac:dyDescent="0.25">
      <c r="A20" s="52"/>
      <c r="B20" s="43" t="s">
        <v>317</v>
      </c>
      <c r="C20" s="4">
        <f>2953-143</f>
        <v>2810</v>
      </c>
      <c r="D20" s="13">
        <v>470</v>
      </c>
      <c r="E20" s="24">
        <v>13540.9113</v>
      </c>
      <c r="F20" s="24" t="s">
        <v>686</v>
      </c>
      <c r="G20" s="43" t="s">
        <v>307</v>
      </c>
    </row>
    <row r="21" spans="1:7" x14ac:dyDescent="0.25">
      <c r="A21" s="52"/>
      <c r="B21" s="43" t="s">
        <v>318</v>
      </c>
      <c r="C21" s="4">
        <f>2924-55</f>
        <v>2869</v>
      </c>
      <c r="D21" s="13">
        <v>667</v>
      </c>
      <c r="E21" s="24">
        <v>2491.5643</v>
      </c>
      <c r="F21" s="24" t="s">
        <v>687</v>
      </c>
      <c r="G21" s="43" t="s">
        <v>307</v>
      </c>
    </row>
    <row r="22" spans="1:7" x14ac:dyDescent="0.25">
      <c r="A22" s="52"/>
      <c r="B22" s="43" t="s">
        <v>319</v>
      </c>
      <c r="C22" s="4">
        <f>2894-55</f>
        <v>2839</v>
      </c>
      <c r="D22" s="13">
        <v>651</v>
      </c>
      <c r="E22" s="24">
        <v>7247.2191000000003</v>
      </c>
      <c r="F22" s="24" t="s">
        <v>688</v>
      </c>
      <c r="G22" s="43" t="s">
        <v>307</v>
      </c>
    </row>
    <row r="23" spans="1:7" x14ac:dyDescent="0.25">
      <c r="A23" s="52"/>
      <c r="B23" s="43" t="s">
        <v>13</v>
      </c>
      <c r="C23" s="4">
        <v>2894</v>
      </c>
      <c r="D23" s="13">
        <v>742</v>
      </c>
      <c r="E23" s="24">
        <v>908.28679999999997</v>
      </c>
      <c r="F23" s="24" t="s">
        <v>408</v>
      </c>
      <c r="G23" s="43" t="s">
        <v>306</v>
      </c>
    </row>
    <row r="24" spans="1:7" x14ac:dyDescent="0.25">
      <c r="A24" s="52"/>
      <c r="B24" s="43" t="s">
        <v>320</v>
      </c>
      <c r="C24" s="4">
        <f>2884-55</f>
        <v>2829</v>
      </c>
      <c r="D24" s="13">
        <v>661</v>
      </c>
      <c r="E24" s="24">
        <v>12530.890799999999</v>
      </c>
      <c r="F24" s="24" t="s">
        <v>689</v>
      </c>
      <c r="G24" s="43" t="s">
        <v>307</v>
      </c>
    </row>
    <row r="25" spans="1:7" x14ac:dyDescent="0.25">
      <c r="A25" s="52"/>
      <c r="B25" s="43" t="s">
        <v>14</v>
      </c>
      <c r="C25" s="4">
        <v>2852</v>
      </c>
      <c r="D25" s="13">
        <v>667</v>
      </c>
      <c r="E25" s="24">
        <v>4292.4421000000002</v>
      </c>
      <c r="F25" s="24" t="s">
        <v>409</v>
      </c>
      <c r="G25" s="37" t="s">
        <v>305</v>
      </c>
    </row>
    <row r="26" spans="1:7" x14ac:dyDescent="0.25">
      <c r="A26" s="52"/>
      <c r="B26" s="43" t="s">
        <v>15</v>
      </c>
      <c r="C26" s="4">
        <v>2842</v>
      </c>
      <c r="D26" s="13">
        <v>662</v>
      </c>
      <c r="E26" s="24">
        <v>984.29380000000003</v>
      </c>
      <c r="F26" s="24" t="s">
        <v>410</v>
      </c>
      <c r="G26" s="37" t="s">
        <v>305</v>
      </c>
    </row>
    <row r="27" spans="1:7" x14ac:dyDescent="0.25">
      <c r="A27" s="52"/>
      <c r="B27" s="43" t="s">
        <v>16</v>
      </c>
      <c r="C27" s="4">
        <v>2839</v>
      </c>
      <c r="D27" s="13">
        <v>658</v>
      </c>
      <c r="E27" s="24">
        <v>13431.962</v>
      </c>
      <c r="F27" s="24" t="s">
        <v>411</v>
      </c>
      <c r="G27" s="37" t="s">
        <v>305</v>
      </c>
    </row>
    <row r="28" spans="1:7" x14ac:dyDescent="0.25">
      <c r="A28" s="52"/>
      <c r="B28" s="43" t="s">
        <v>17</v>
      </c>
      <c r="C28" s="4">
        <v>2818</v>
      </c>
      <c r="D28" s="13">
        <v>785</v>
      </c>
      <c r="E28" s="24">
        <v>1024.9793999999999</v>
      </c>
      <c r="F28" s="24" t="s">
        <v>412</v>
      </c>
      <c r="G28" s="43" t="s">
        <v>306</v>
      </c>
    </row>
    <row r="29" spans="1:7" x14ac:dyDescent="0.25">
      <c r="A29" s="52"/>
      <c r="B29" s="44" t="s">
        <v>321</v>
      </c>
      <c r="C29" s="11">
        <v>2816</v>
      </c>
      <c r="D29" s="15">
        <v>647</v>
      </c>
      <c r="E29" s="27">
        <v>170810.85509999999</v>
      </c>
      <c r="F29" s="27" t="s">
        <v>690</v>
      </c>
      <c r="G29" s="44" t="s">
        <v>306</v>
      </c>
    </row>
    <row r="30" spans="1:7" x14ac:dyDescent="0.25">
      <c r="A30" s="53" t="s">
        <v>18</v>
      </c>
      <c r="B30" s="43" t="s">
        <v>19</v>
      </c>
      <c r="C30" s="3">
        <v>3857</v>
      </c>
      <c r="D30" s="16">
        <v>773</v>
      </c>
      <c r="E30" s="28">
        <v>77220.460200000001</v>
      </c>
      <c r="F30" s="28" t="s">
        <v>516</v>
      </c>
      <c r="G30" s="43" t="s">
        <v>306</v>
      </c>
    </row>
    <row r="31" spans="1:7" x14ac:dyDescent="0.25">
      <c r="A31" s="55"/>
      <c r="B31" s="43" t="s">
        <v>20</v>
      </c>
      <c r="C31" s="3">
        <v>2940</v>
      </c>
      <c r="D31" s="16">
        <v>739</v>
      </c>
      <c r="E31" s="28">
        <v>3348.0315999999998</v>
      </c>
      <c r="F31" s="28" t="s">
        <v>517</v>
      </c>
      <c r="G31" s="43" t="s">
        <v>306</v>
      </c>
    </row>
    <row r="32" spans="1:7" x14ac:dyDescent="0.25">
      <c r="A32" s="55"/>
      <c r="B32" s="43" t="s">
        <v>21</v>
      </c>
      <c r="C32" s="3">
        <v>2841</v>
      </c>
      <c r="D32" s="16">
        <v>646</v>
      </c>
      <c r="E32" s="28">
        <v>109886.9571</v>
      </c>
      <c r="F32" s="28" t="s">
        <v>518</v>
      </c>
      <c r="G32" s="43" t="s">
        <v>305</v>
      </c>
    </row>
    <row r="33" spans="1:7" x14ac:dyDescent="0.25">
      <c r="A33" s="54"/>
      <c r="B33" s="44" t="s">
        <v>22</v>
      </c>
      <c r="C33" s="5">
        <v>2837</v>
      </c>
      <c r="D33" s="15">
        <v>647</v>
      </c>
      <c r="E33" s="27">
        <v>81834.895300000004</v>
      </c>
      <c r="F33" s="27" t="s">
        <v>519</v>
      </c>
      <c r="G33" s="44" t="s">
        <v>307</v>
      </c>
    </row>
    <row r="34" spans="1:7" x14ac:dyDescent="0.25">
      <c r="A34" s="41" t="s">
        <v>23</v>
      </c>
      <c r="B34" s="41" t="s">
        <v>324</v>
      </c>
      <c r="C34" s="6">
        <f>2865-55</f>
        <v>2810</v>
      </c>
      <c r="D34" s="17">
        <v>653</v>
      </c>
      <c r="E34" s="29">
        <v>4771.3899000000001</v>
      </c>
      <c r="F34" s="29" t="s">
        <v>723</v>
      </c>
      <c r="G34" s="41" t="s">
        <v>307</v>
      </c>
    </row>
    <row r="35" spans="1:7" x14ac:dyDescent="0.25">
      <c r="A35" s="52" t="s">
        <v>24</v>
      </c>
      <c r="B35" s="42" t="s">
        <v>25</v>
      </c>
      <c r="C35" s="1">
        <v>3607</v>
      </c>
      <c r="D35" s="18">
        <v>782</v>
      </c>
      <c r="E35" s="30">
        <v>35868.7183</v>
      </c>
      <c r="F35" s="30" t="s">
        <v>609</v>
      </c>
      <c r="G35" s="42" t="s">
        <v>306</v>
      </c>
    </row>
    <row r="36" spans="1:7" x14ac:dyDescent="0.25">
      <c r="A36" s="52"/>
      <c r="B36" s="43" t="s">
        <v>26</v>
      </c>
      <c r="C36" s="3">
        <v>3551</v>
      </c>
      <c r="D36" s="19">
        <v>768</v>
      </c>
      <c r="E36" s="31">
        <v>203524.6373</v>
      </c>
      <c r="F36" s="31" t="s">
        <v>610</v>
      </c>
      <c r="G36" s="43" t="s">
        <v>306</v>
      </c>
    </row>
    <row r="37" spans="1:7" x14ac:dyDescent="0.25">
      <c r="A37" s="52"/>
      <c r="B37" s="43" t="s">
        <v>27</v>
      </c>
      <c r="C37" s="3">
        <v>2908</v>
      </c>
      <c r="D37" s="19">
        <v>735</v>
      </c>
      <c r="E37" s="31">
        <v>13051.1554</v>
      </c>
      <c r="F37" s="31" t="s">
        <v>611</v>
      </c>
      <c r="G37" s="43" t="s">
        <v>306</v>
      </c>
    </row>
    <row r="38" spans="1:7" x14ac:dyDescent="0.25">
      <c r="A38" s="52"/>
      <c r="B38" s="43" t="s">
        <v>323</v>
      </c>
      <c r="C38" s="3">
        <f>2896-55</f>
        <v>2841</v>
      </c>
      <c r="D38" s="19">
        <v>668</v>
      </c>
      <c r="E38" s="31">
        <v>5314.6508999999996</v>
      </c>
      <c r="F38" s="31" t="s">
        <v>724</v>
      </c>
      <c r="G38" s="43" t="s">
        <v>307</v>
      </c>
    </row>
    <row r="39" spans="1:7" x14ac:dyDescent="0.25">
      <c r="A39" s="52"/>
      <c r="B39" s="44" t="s">
        <v>28</v>
      </c>
      <c r="C39" s="5">
        <v>2884</v>
      </c>
      <c r="D39" s="12">
        <v>732</v>
      </c>
      <c r="E39" s="32">
        <v>20747.341199999999</v>
      </c>
      <c r="F39" s="32" t="s">
        <v>612</v>
      </c>
      <c r="G39" s="44" t="s">
        <v>306</v>
      </c>
    </row>
    <row r="40" spans="1:7" x14ac:dyDescent="0.25">
      <c r="A40" s="41" t="s">
        <v>29</v>
      </c>
      <c r="B40" s="42" t="s">
        <v>322</v>
      </c>
      <c r="C40" s="7">
        <f>2837-55</f>
        <v>2782</v>
      </c>
      <c r="D40" s="18">
        <v>642</v>
      </c>
      <c r="E40" s="33">
        <v>53452.711000000003</v>
      </c>
      <c r="F40" s="33" t="s">
        <v>725</v>
      </c>
      <c r="G40" s="42" t="s">
        <v>307</v>
      </c>
    </row>
    <row r="41" spans="1:7" x14ac:dyDescent="0.25">
      <c r="A41" s="52" t="s">
        <v>30</v>
      </c>
      <c r="B41" s="42" t="s">
        <v>31</v>
      </c>
      <c r="C41" s="7">
        <v>3793</v>
      </c>
      <c r="D41" s="18">
        <v>763</v>
      </c>
      <c r="E41" s="33">
        <v>24377.500899999999</v>
      </c>
      <c r="F41" s="33" t="s">
        <v>640</v>
      </c>
      <c r="G41" s="42" t="s">
        <v>306</v>
      </c>
    </row>
    <row r="42" spans="1:7" x14ac:dyDescent="0.25">
      <c r="A42" s="52"/>
      <c r="B42" s="44" t="s">
        <v>32</v>
      </c>
      <c r="C42" s="8">
        <v>3307</v>
      </c>
      <c r="D42" s="12">
        <v>771</v>
      </c>
      <c r="E42" s="34">
        <v>3352.5484999999999</v>
      </c>
      <c r="F42" s="34" t="s">
        <v>641</v>
      </c>
      <c r="G42" s="44" t="s">
        <v>306</v>
      </c>
    </row>
    <row r="43" spans="1:7" x14ac:dyDescent="0.25">
      <c r="A43" s="52" t="s">
        <v>33</v>
      </c>
      <c r="B43" s="42" t="s">
        <v>34</v>
      </c>
      <c r="C43" s="1">
        <v>2857</v>
      </c>
      <c r="D43" s="18">
        <v>546</v>
      </c>
      <c r="E43" s="30">
        <v>125200.26210000001</v>
      </c>
      <c r="F43" s="30" t="s">
        <v>642</v>
      </c>
      <c r="G43" s="42" t="s">
        <v>305</v>
      </c>
    </row>
    <row r="44" spans="1:7" x14ac:dyDescent="0.25">
      <c r="A44" s="52"/>
      <c r="B44" s="43" t="s">
        <v>35</v>
      </c>
      <c r="C44" s="3">
        <v>2502</v>
      </c>
      <c r="D44" s="19">
        <v>656</v>
      </c>
      <c r="E44" s="31">
        <v>125200.26210000001</v>
      </c>
      <c r="F44" s="31" t="s">
        <v>643</v>
      </c>
      <c r="G44" s="43" t="s">
        <v>305</v>
      </c>
    </row>
    <row r="45" spans="1:7" x14ac:dyDescent="0.25">
      <c r="A45" s="52"/>
      <c r="B45" s="43" t="s">
        <v>36</v>
      </c>
      <c r="C45" s="3">
        <v>3282</v>
      </c>
      <c r="D45" s="19">
        <v>720</v>
      </c>
      <c r="E45" s="31">
        <v>86811.233999999997</v>
      </c>
      <c r="F45" s="31" t="s">
        <v>644</v>
      </c>
      <c r="G45" s="43" t="s">
        <v>306</v>
      </c>
    </row>
    <row r="46" spans="1:7" x14ac:dyDescent="0.25">
      <c r="A46" s="52"/>
      <c r="B46" s="43" t="s">
        <v>37</v>
      </c>
      <c r="C46" s="3">
        <v>3089</v>
      </c>
      <c r="D46" s="19">
        <v>765</v>
      </c>
      <c r="E46" s="31">
        <v>103582.3075</v>
      </c>
      <c r="F46" s="31" t="s">
        <v>645</v>
      </c>
      <c r="G46" s="43" t="s">
        <v>306</v>
      </c>
    </row>
    <row r="47" spans="1:7" x14ac:dyDescent="0.25">
      <c r="A47" s="52"/>
      <c r="B47" s="43" t="s">
        <v>38</v>
      </c>
      <c r="C47" s="3">
        <v>3042</v>
      </c>
      <c r="D47" s="19">
        <v>758</v>
      </c>
      <c r="E47" s="31">
        <v>8184.5416999999998</v>
      </c>
      <c r="F47" s="31" t="s">
        <v>646</v>
      </c>
      <c r="G47" s="43" t="s">
        <v>306</v>
      </c>
    </row>
    <row r="48" spans="1:7" x14ac:dyDescent="0.25">
      <c r="A48" s="52"/>
      <c r="B48" s="43" t="s">
        <v>39</v>
      </c>
      <c r="C48" s="3">
        <v>2981</v>
      </c>
      <c r="D48" s="19">
        <v>765</v>
      </c>
      <c r="E48" s="31">
        <v>10837.624599999999</v>
      </c>
      <c r="F48" s="31" t="s">
        <v>647</v>
      </c>
      <c r="G48" s="43" t="s">
        <v>306</v>
      </c>
    </row>
    <row r="49" spans="1:7" x14ac:dyDescent="0.25">
      <c r="A49" s="52"/>
      <c r="B49" s="43" t="s">
        <v>40</v>
      </c>
      <c r="C49" s="3">
        <v>2948</v>
      </c>
      <c r="D49" s="19">
        <v>673</v>
      </c>
      <c r="E49" s="31">
        <v>132677.6004</v>
      </c>
      <c r="F49" s="31" t="s">
        <v>648</v>
      </c>
      <c r="G49" s="43" t="s">
        <v>307</v>
      </c>
    </row>
    <row r="50" spans="1:7" x14ac:dyDescent="0.25">
      <c r="A50" s="52"/>
      <c r="B50" s="43" t="s">
        <v>41</v>
      </c>
      <c r="C50" s="3">
        <v>2941</v>
      </c>
      <c r="D50" s="19">
        <v>732</v>
      </c>
      <c r="E50" s="31">
        <v>122454.576</v>
      </c>
      <c r="F50" s="31" t="s">
        <v>649</v>
      </c>
      <c r="G50" s="43" t="s">
        <v>306</v>
      </c>
    </row>
    <row r="51" spans="1:7" x14ac:dyDescent="0.25">
      <c r="A51" s="52"/>
      <c r="B51" s="43" t="s">
        <v>42</v>
      </c>
      <c r="C51" s="3">
        <v>2917</v>
      </c>
      <c r="D51" s="19">
        <v>739</v>
      </c>
      <c r="E51" s="31">
        <v>100235.1539</v>
      </c>
      <c r="F51" s="31" t="s">
        <v>650</v>
      </c>
      <c r="G51" s="43" t="s">
        <v>306</v>
      </c>
    </row>
    <row r="52" spans="1:7" x14ac:dyDescent="0.25">
      <c r="A52" s="52"/>
      <c r="B52" s="43" t="s">
        <v>43</v>
      </c>
      <c r="C52" s="5">
        <v>2912</v>
      </c>
      <c r="D52" s="12">
        <v>749</v>
      </c>
      <c r="E52" s="32">
        <v>6897.8996999999999</v>
      </c>
      <c r="F52" s="32" t="s">
        <v>651</v>
      </c>
      <c r="G52" s="43" t="s">
        <v>306</v>
      </c>
    </row>
    <row r="53" spans="1:7" x14ac:dyDescent="0.25">
      <c r="A53" s="52" t="s">
        <v>44</v>
      </c>
      <c r="B53" s="42" t="s">
        <v>325</v>
      </c>
      <c r="C53" s="1">
        <v>3860</v>
      </c>
      <c r="D53" s="13">
        <v>760</v>
      </c>
      <c r="E53" s="24">
        <v>52978.137799999997</v>
      </c>
      <c r="F53" s="24" t="s">
        <v>726</v>
      </c>
      <c r="G53" s="42" t="s">
        <v>306</v>
      </c>
    </row>
    <row r="54" spans="1:7" x14ac:dyDescent="0.25">
      <c r="A54" s="52"/>
      <c r="B54" s="43" t="s">
        <v>326</v>
      </c>
      <c r="C54" s="3">
        <v>3726</v>
      </c>
      <c r="D54" s="13">
        <v>645</v>
      </c>
      <c r="E54" s="24">
        <v>75539.139599999995</v>
      </c>
      <c r="F54" s="24" t="s">
        <v>727</v>
      </c>
      <c r="G54" s="43" t="s">
        <v>306</v>
      </c>
    </row>
    <row r="55" spans="1:7" x14ac:dyDescent="0.25">
      <c r="A55" s="52"/>
      <c r="B55" s="43" t="s">
        <v>45</v>
      </c>
      <c r="C55" s="3">
        <v>3708</v>
      </c>
      <c r="D55" s="13">
        <v>734</v>
      </c>
      <c r="E55" s="24">
        <v>54188.502200000003</v>
      </c>
      <c r="F55" s="24" t="s">
        <v>652</v>
      </c>
      <c r="G55" s="43" t="s">
        <v>306</v>
      </c>
    </row>
    <row r="56" spans="1:7" x14ac:dyDescent="0.25">
      <c r="A56" s="52"/>
      <c r="B56" s="43" t="s">
        <v>46</v>
      </c>
      <c r="C56" s="3">
        <v>3015</v>
      </c>
      <c r="D56" s="13">
        <v>771</v>
      </c>
      <c r="E56" s="24">
        <v>2960.6046000000001</v>
      </c>
      <c r="F56" s="24" t="s">
        <v>653</v>
      </c>
      <c r="G56" s="43" t="s">
        <v>306</v>
      </c>
    </row>
    <row r="57" spans="1:7" x14ac:dyDescent="0.25">
      <c r="A57" s="52"/>
      <c r="B57" s="44" t="s">
        <v>47</v>
      </c>
      <c r="C57" s="5">
        <v>2798</v>
      </c>
      <c r="D57" s="12">
        <v>572</v>
      </c>
      <c r="E57" s="32">
        <v>2704.5540000000001</v>
      </c>
      <c r="F57" s="32" t="s">
        <v>654</v>
      </c>
      <c r="G57" s="44" t="s">
        <v>305</v>
      </c>
    </row>
    <row r="58" spans="1:7" x14ac:dyDescent="0.25">
      <c r="A58" s="52" t="s">
        <v>48</v>
      </c>
      <c r="B58" s="42" t="s">
        <v>49</v>
      </c>
      <c r="C58" s="1">
        <v>3711</v>
      </c>
      <c r="D58" s="16">
        <v>644</v>
      </c>
      <c r="E58" s="28">
        <v>52978.733800000002</v>
      </c>
      <c r="F58" s="28" t="s">
        <v>655</v>
      </c>
      <c r="G58" s="42" t="s">
        <v>306</v>
      </c>
    </row>
    <row r="59" spans="1:7" x14ac:dyDescent="0.25">
      <c r="A59" s="52"/>
      <c r="B59" s="43" t="s">
        <v>50</v>
      </c>
      <c r="C59" s="3">
        <v>3249</v>
      </c>
      <c r="D59" s="16">
        <v>765</v>
      </c>
      <c r="E59" s="28">
        <v>6636.1013000000003</v>
      </c>
      <c r="F59" s="28" t="s">
        <v>656</v>
      </c>
      <c r="G59" s="43" t="s">
        <v>306</v>
      </c>
    </row>
    <row r="60" spans="1:7" x14ac:dyDescent="0.25">
      <c r="A60" s="52"/>
      <c r="B60" s="43" t="s">
        <v>51</v>
      </c>
      <c r="C60" s="3">
        <v>3216</v>
      </c>
      <c r="D60" s="16">
        <v>742</v>
      </c>
      <c r="E60" s="28">
        <v>5373.75</v>
      </c>
      <c r="F60" s="28" t="s">
        <v>657</v>
      </c>
      <c r="G60" s="43" t="s">
        <v>306</v>
      </c>
    </row>
    <row r="61" spans="1:7" x14ac:dyDescent="0.25">
      <c r="A61" s="52"/>
      <c r="B61" s="43" t="s">
        <v>52</v>
      </c>
      <c r="C61" s="3">
        <v>3210</v>
      </c>
      <c r="D61" s="16">
        <v>743</v>
      </c>
      <c r="E61" s="28">
        <v>5865.0946999999996</v>
      </c>
      <c r="F61" s="28" t="s">
        <v>658</v>
      </c>
      <c r="G61" s="43" t="s">
        <v>306</v>
      </c>
    </row>
    <row r="62" spans="1:7" x14ac:dyDescent="0.25">
      <c r="A62" s="52"/>
      <c r="B62" s="43" t="s">
        <v>53</v>
      </c>
      <c r="C62" s="3">
        <v>3106</v>
      </c>
      <c r="D62" s="16">
        <v>768</v>
      </c>
      <c r="E62" s="28">
        <v>12233.967199999999</v>
      </c>
      <c r="F62" s="28" t="s">
        <v>659</v>
      </c>
      <c r="G62" s="43" t="s">
        <v>306</v>
      </c>
    </row>
    <row r="63" spans="1:7" x14ac:dyDescent="0.25">
      <c r="A63" s="52"/>
      <c r="B63" s="43" t="s">
        <v>54</v>
      </c>
      <c r="C63" s="3">
        <v>3033</v>
      </c>
      <c r="D63" s="16">
        <v>765</v>
      </c>
      <c r="E63" s="28">
        <v>4067.4969000000001</v>
      </c>
      <c r="F63" s="28" t="s">
        <v>660</v>
      </c>
      <c r="G63" s="43" t="s">
        <v>306</v>
      </c>
    </row>
    <row r="64" spans="1:7" x14ac:dyDescent="0.25">
      <c r="A64" s="52"/>
      <c r="B64" s="43" t="s">
        <v>55</v>
      </c>
      <c r="C64" s="3">
        <v>3032</v>
      </c>
      <c r="D64" s="16">
        <v>750</v>
      </c>
      <c r="E64" s="28">
        <v>27691.396400000001</v>
      </c>
      <c r="F64" s="28" t="s">
        <v>661</v>
      </c>
      <c r="G64" s="43" t="s">
        <v>306</v>
      </c>
    </row>
    <row r="65" spans="1:7" x14ac:dyDescent="0.25">
      <c r="A65" s="52"/>
      <c r="B65" s="43" t="s">
        <v>56</v>
      </c>
      <c r="C65" s="3">
        <v>2958</v>
      </c>
      <c r="D65" s="16">
        <v>786</v>
      </c>
      <c r="E65" s="28">
        <v>3691.0479999999998</v>
      </c>
      <c r="F65" s="28" t="s">
        <v>662</v>
      </c>
      <c r="G65" s="43" t="s">
        <v>306</v>
      </c>
    </row>
    <row r="66" spans="1:7" x14ac:dyDescent="0.25">
      <c r="A66" s="52"/>
      <c r="B66" s="43" t="s">
        <v>327</v>
      </c>
      <c r="C66" s="3">
        <v>2896</v>
      </c>
      <c r="D66" s="16">
        <v>520</v>
      </c>
      <c r="E66" s="28">
        <v>7458.3985000000002</v>
      </c>
      <c r="F66" s="28" t="s">
        <v>728</v>
      </c>
      <c r="G66" s="43" t="s">
        <v>307</v>
      </c>
    </row>
    <row r="67" spans="1:7" x14ac:dyDescent="0.25">
      <c r="A67" s="52"/>
      <c r="B67" s="43" t="s">
        <v>328</v>
      </c>
      <c r="C67" s="3">
        <v>2895</v>
      </c>
      <c r="D67" s="16">
        <v>673</v>
      </c>
      <c r="E67" s="28">
        <v>41025.160199999998</v>
      </c>
      <c r="F67" s="28" t="s">
        <v>729</v>
      </c>
      <c r="G67" s="43" t="s">
        <v>307</v>
      </c>
    </row>
    <row r="68" spans="1:7" x14ac:dyDescent="0.25">
      <c r="A68" s="52"/>
      <c r="B68" s="43" t="s">
        <v>329</v>
      </c>
      <c r="C68" s="3">
        <v>2842</v>
      </c>
      <c r="D68" s="16">
        <v>659</v>
      </c>
      <c r="E68" s="28">
        <v>18593.568299999999</v>
      </c>
      <c r="F68" s="28" t="s">
        <v>730</v>
      </c>
      <c r="G68" s="43" t="s">
        <v>307</v>
      </c>
    </row>
    <row r="69" spans="1:7" x14ac:dyDescent="0.25">
      <c r="A69" s="52"/>
      <c r="B69" s="43" t="s">
        <v>330</v>
      </c>
      <c r="C69" s="3">
        <v>2842</v>
      </c>
      <c r="D69" s="16">
        <v>661</v>
      </c>
      <c r="E69" s="28">
        <v>1031.3624</v>
      </c>
      <c r="F69" s="28" t="s">
        <v>731</v>
      </c>
      <c r="G69" s="43" t="s">
        <v>305</v>
      </c>
    </row>
    <row r="70" spans="1:7" x14ac:dyDescent="0.25">
      <c r="A70" s="52"/>
      <c r="B70" s="43" t="s">
        <v>57</v>
      </c>
      <c r="C70" s="3">
        <v>2820</v>
      </c>
      <c r="D70" s="16">
        <v>653</v>
      </c>
      <c r="E70" s="28">
        <v>8789.4840000000004</v>
      </c>
      <c r="F70" s="28" t="s">
        <v>663</v>
      </c>
      <c r="G70" s="43" t="s">
        <v>307</v>
      </c>
    </row>
    <row r="71" spans="1:7" x14ac:dyDescent="0.25">
      <c r="A71" s="52"/>
      <c r="B71" s="43" t="s">
        <v>58</v>
      </c>
      <c r="C71" s="3">
        <v>2766</v>
      </c>
      <c r="D71" s="16">
        <v>642</v>
      </c>
      <c r="E71" s="28">
        <v>23763.104500000001</v>
      </c>
      <c r="F71" s="28" t="s">
        <v>664</v>
      </c>
      <c r="G71" s="43" t="s">
        <v>307</v>
      </c>
    </row>
    <row r="72" spans="1:7" x14ac:dyDescent="0.25">
      <c r="A72" s="52"/>
      <c r="B72" s="43" t="s">
        <v>331</v>
      </c>
      <c r="C72" s="3">
        <v>2658</v>
      </c>
      <c r="D72" s="16">
        <v>749</v>
      </c>
      <c r="E72" s="28">
        <v>5378.9624000000003</v>
      </c>
      <c r="F72" s="28" t="s">
        <v>665</v>
      </c>
      <c r="G72" s="43" t="s">
        <v>306</v>
      </c>
    </row>
    <row r="73" spans="1:7" x14ac:dyDescent="0.25">
      <c r="A73" s="52"/>
      <c r="B73" s="43" t="s">
        <v>59</v>
      </c>
      <c r="C73" s="3">
        <v>2651</v>
      </c>
      <c r="D73" s="16">
        <v>655</v>
      </c>
      <c r="E73" s="28">
        <v>33.795499999999997</v>
      </c>
      <c r="F73" s="28" t="s">
        <v>666</v>
      </c>
      <c r="G73" s="43" t="s">
        <v>306</v>
      </c>
    </row>
    <row r="74" spans="1:7" x14ac:dyDescent="0.25">
      <c r="A74" s="52"/>
      <c r="B74" s="43" t="s">
        <v>60</v>
      </c>
      <c r="C74" s="3">
        <v>2647</v>
      </c>
      <c r="D74" s="16">
        <v>669</v>
      </c>
      <c r="E74" s="28">
        <v>121228.61810000001</v>
      </c>
      <c r="F74" s="28" t="s">
        <v>667</v>
      </c>
      <c r="G74" s="43" t="s">
        <v>305</v>
      </c>
    </row>
    <row r="75" spans="1:7" x14ac:dyDescent="0.25">
      <c r="A75" s="52"/>
      <c r="B75" s="43" t="s">
        <v>332</v>
      </c>
      <c r="C75" s="3">
        <v>2647</v>
      </c>
      <c r="D75" s="16">
        <v>753</v>
      </c>
      <c r="E75" s="28">
        <v>1128.4514999999999</v>
      </c>
      <c r="F75" s="28" t="s">
        <v>668</v>
      </c>
      <c r="G75" s="43" t="s">
        <v>306</v>
      </c>
    </row>
    <row r="76" spans="1:7" x14ac:dyDescent="0.25">
      <c r="A76" s="52"/>
      <c r="B76" s="43" t="s">
        <v>61</v>
      </c>
      <c r="C76" s="3">
        <v>2613</v>
      </c>
      <c r="D76" s="16">
        <v>663</v>
      </c>
      <c r="E76" s="28">
        <v>215.56559999999999</v>
      </c>
      <c r="F76" s="28" t="s">
        <v>669</v>
      </c>
      <c r="G76" s="43" t="s">
        <v>307</v>
      </c>
    </row>
    <row r="77" spans="1:7" x14ac:dyDescent="0.25">
      <c r="A77" s="52"/>
      <c r="B77" s="43" t="s">
        <v>62</v>
      </c>
      <c r="C77" s="3">
        <v>2598</v>
      </c>
      <c r="D77" s="16">
        <v>677</v>
      </c>
      <c r="E77" s="28">
        <v>53192.496200000001</v>
      </c>
      <c r="F77" s="28" t="s">
        <v>670</v>
      </c>
      <c r="G77" s="43" t="s">
        <v>305</v>
      </c>
    </row>
    <row r="78" spans="1:7" x14ac:dyDescent="0.25">
      <c r="A78" s="52"/>
      <c r="B78" s="43" t="s">
        <v>63</v>
      </c>
      <c r="C78" s="3">
        <v>2552</v>
      </c>
      <c r="D78" s="16">
        <v>667</v>
      </c>
      <c r="E78" s="28">
        <v>8567.4282999999996</v>
      </c>
      <c r="F78" s="28" t="s">
        <v>671</v>
      </c>
      <c r="G78" s="43" t="s">
        <v>305</v>
      </c>
    </row>
    <row r="79" spans="1:7" x14ac:dyDescent="0.25">
      <c r="A79" s="52"/>
      <c r="B79" s="43" t="s">
        <v>64</v>
      </c>
      <c r="C79" s="3">
        <v>2527</v>
      </c>
      <c r="D79" s="16">
        <v>667</v>
      </c>
      <c r="E79" s="28">
        <v>74606.8995</v>
      </c>
      <c r="F79" s="28" t="s">
        <v>672</v>
      </c>
      <c r="G79" s="43" t="s">
        <v>305</v>
      </c>
    </row>
    <row r="80" spans="1:7" x14ac:dyDescent="0.25">
      <c r="A80" s="52"/>
      <c r="B80" s="43" t="s">
        <v>65</v>
      </c>
      <c r="C80" s="3">
        <v>2504</v>
      </c>
      <c r="D80" s="16">
        <v>588</v>
      </c>
      <c r="E80" s="28">
        <v>17993.841899999999</v>
      </c>
      <c r="F80" s="28" t="s">
        <v>673</v>
      </c>
      <c r="G80" s="43" t="s">
        <v>306</v>
      </c>
    </row>
    <row r="81" spans="1:7" x14ac:dyDescent="0.25">
      <c r="A81" s="52"/>
      <c r="B81" s="43" t="s">
        <v>66</v>
      </c>
      <c r="C81" s="3">
        <v>2504</v>
      </c>
      <c r="D81" s="16">
        <v>588</v>
      </c>
      <c r="E81" s="28">
        <v>7815.1018000000004</v>
      </c>
      <c r="F81" s="28" t="s">
        <v>674</v>
      </c>
      <c r="G81" s="43" t="s">
        <v>306</v>
      </c>
    </row>
    <row r="82" spans="1:7" x14ac:dyDescent="0.25">
      <c r="A82" s="52"/>
      <c r="B82" s="43" t="s">
        <v>67</v>
      </c>
      <c r="C82" s="3">
        <v>2503</v>
      </c>
      <c r="D82" s="16">
        <v>661</v>
      </c>
      <c r="E82" s="28">
        <v>13714.793799999999</v>
      </c>
      <c r="F82" s="28" t="s">
        <v>675</v>
      </c>
      <c r="G82" s="43" t="s">
        <v>305</v>
      </c>
    </row>
    <row r="83" spans="1:7" x14ac:dyDescent="0.25">
      <c r="A83" s="52"/>
      <c r="B83" s="43" t="s">
        <v>333</v>
      </c>
      <c r="C83" s="3">
        <v>2253</v>
      </c>
      <c r="D83" s="16">
        <v>659</v>
      </c>
      <c r="E83" s="28">
        <v>4814.9281000000001</v>
      </c>
      <c r="F83" s="28" t="s">
        <v>676</v>
      </c>
      <c r="G83" s="43" t="s">
        <v>306</v>
      </c>
    </row>
    <row r="84" spans="1:7" x14ac:dyDescent="0.25">
      <c r="A84" s="52"/>
      <c r="B84" s="43" t="s">
        <v>378</v>
      </c>
      <c r="C84" s="3">
        <v>1795</v>
      </c>
      <c r="D84" s="16">
        <v>569</v>
      </c>
      <c r="E84" s="28">
        <v>6537.6786000000002</v>
      </c>
      <c r="F84" s="28" t="s">
        <v>677</v>
      </c>
      <c r="G84" s="43" t="s">
        <v>306</v>
      </c>
    </row>
    <row r="85" spans="1:7" x14ac:dyDescent="0.25">
      <c r="A85" s="52"/>
      <c r="B85" s="43" t="s">
        <v>379</v>
      </c>
      <c r="C85" s="3">
        <v>1758</v>
      </c>
      <c r="D85" s="16">
        <v>531</v>
      </c>
      <c r="E85" s="28">
        <v>1263.8476000000001</v>
      </c>
      <c r="F85" s="28" t="s">
        <v>678</v>
      </c>
      <c r="G85" s="43" t="s">
        <v>306</v>
      </c>
    </row>
    <row r="86" spans="1:7" x14ac:dyDescent="0.25">
      <c r="A86" s="52"/>
      <c r="B86" s="43" t="s">
        <v>380</v>
      </c>
      <c r="C86" s="3">
        <v>1752</v>
      </c>
      <c r="D86" s="16">
        <v>529</v>
      </c>
      <c r="E86" s="28">
        <v>248.3442</v>
      </c>
      <c r="F86" s="28" t="s">
        <v>679</v>
      </c>
      <c r="G86" s="43" t="s">
        <v>306</v>
      </c>
    </row>
    <row r="87" spans="1:7" x14ac:dyDescent="0.25">
      <c r="A87" s="52" t="s">
        <v>68</v>
      </c>
      <c r="B87" s="42" t="s">
        <v>69</v>
      </c>
      <c r="C87" s="1">
        <v>2945</v>
      </c>
      <c r="D87" s="18">
        <v>643</v>
      </c>
      <c r="E87" s="30">
        <v>370504.36060000001</v>
      </c>
      <c r="F87" s="30" t="s">
        <v>413</v>
      </c>
      <c r="G87" s="42" t="s">
        <v>307</v>
      </c>
    </row>
    <row r="88" spans="1:7" x14ac:dyDescent="0.25">
      <c r="A88" s="52"/>
      <c r="B88" s="44" t="s">
        <v>70</v>
      </c>
      <c r="C88" s="5">
        <v>2793</v>
      </c>
      <c r="D88" s="12">
        <v>667</v>
      </c>
      <c r="E88" s="32">
        <v>379461.32299999997</v>
      </c>
      <c r="F88" s="32" t="s">
        <v>414</v>
      </c>
      <c r="G88" s="44" t="s">
        <v>305</v>
      </c>
    </row>
    <row r="89" spans="1:7" x14ac:dyDescent="0.25">
      <c r="A89" s="52" t="s">
        <v>71</v>
      </c>
      <c r="B89" s="42" t="s">
        <v>72</v>
      </c>
      <c r="C89" s="1">
        <v>3176</v>
      </c>
      <c r="D89" s="18">
        <v>757</v>
      </c>
      <c r="E89" s="30">
        <v>78.546000000000006</v>
      </c>
      <c r="F89" s="30" t="s">
        <v>415</v>
      </c>
      <c r="G89" s="42" t="s">
        <v>306</v>
      </c>
    </row>
    <row r="90" spans="1:7" x14ac:dyDescent="0.25">
      <c r="A90" s="52"/>
      <c r="B90" s="43" t="s">
        <v>73</v>
      </c>
      <c r="C90" s="3">
        <v>3158</v>
      </c>
      <c r="D90" s="16">
        <v>750</v>
      </c>
      <c r="E90" s="28">
        <v>68.989900000000006</v>
      </c>
      <c r="F90" s="28" t="s">
        <v>416</v>
      </c>
      <c r="G90" s="43" t="s">
        <v>306</v>
      </c>
    </row>
    <row r="91" spans="1:7" x14ac:dyDescent="0.25">
      <c r="A91" s="52"/>
      <c r="B91" s="43" t="s">
        <v>334</v>
      </c>
      <c r="C91" s="3">
        <f>2999-55</f>
        <v>2944</v>
      </c>
      <c r="D91" s="16">
        <v>678</v>
      </c>
      <c r="E91" s="28">
        <v>77280.2304</v>
      </c>
      <c r="F91" s="28" t="s">
        <v>691</v>
      </c>
      <c r="G91" s="43" t="s">
        <v>307</v>
      </c>
    </row>
    <row r="92" spans="1:7" x14ac:dyDescent="0.25">
      <c r="A92" s="52"/>
      <c r="B92" s="43" t="s">
        <v>335</v>
      </c>
      <c r="C92" s="3">
        <f>2967-55</f>
        <v>2912</v>
      </c>
      <c r="D92" s="16">
        <v>660</v>
      </c>
      <c r="E92" s="28">
        <v>22886.4601</v>
      </c>
      <c r="F92" s="28" t="s">
        <v>692</v>
      </c>
      <c r="G92" s="43" t="s">
        <v>307</v>
      </c>
    </row>
    <row r="93" spans="1:7" x14ac:dyDescent="0.25">
      <c r="A93" s="52"/>
      <c r="B93" s="46" t="s">
        <v>336</v>
      </c>
      <c r="C93" s="9">
        <f>2889-52</f>
        <v>2837</v>
      </c>
      <c r="D93" s="20">
        <v>416</v>
      </c>
      <c r="E93" s="35">
        <v>1377.4523999999999</v>
      </c>
      <c r="F93" s="35" t="s">
        <v>693</v>
      </c>
      <c r="G93" s="46" t="s">
        <v>307</v>
      </c>
    </row>
    <row r="94" spans="1:7" x14ac:dyDescent="0.25">
      <c r="A94" s="52" t="s">
        <v>74</v>
      </c>
      <c r="B94" s="42" t="s">
        <v>75</v>
      </c>
      <c r="C94" s="3">
        <v>3899</v>
      </c>
      <c r="D94" s="16">
        <v>771</v>
      </c>
      <c r="E94" s="28">
        <v>67419.542199999996</v>
      </c>
      <c r="F94" s="28" t="s">
        <v>417</v>
      </c>
      <c r="G94" s="43" t="s">
        <v>306</v>
      </c>
    </row>
    <row r="95" spans="1:7" x14ac:dyDescent="0.25">
      <c r="A95" s="52"/>
      <c r="B95" s="43" t="s">
        <v>76</v>
      </c>
      <c r="C95" s="3">
        <v>3548</v>
      </c>
      <c r="D95" s="16">
        <v>761</v>
      </c>
      <c r="E95" s="28">
        <v>47494.7356</v>
      </c>
      <c r="F95" s="28" t="s">
        <v>418</v>
      </c>
      <c r="G95" s="43" t="s">
        <v>306</v>
      </c>
    </row>
    <row r="96" spans="1:7" x14ac:dyDescent="0.25">
      <c r="A96" s="52"/>
      <c r="B96" s="43" t="s">
        <v>77</v>
      </c>
      <c r="C96" s="3">
        <v>3334</v>
      </c>
      <c r="D96" s="16">
        <v>647</v>
      </c>
      <c r="E96" s="28">
        <v>16748.838299999999</v>
      </c>
      <c r="F96" s="28" t="s">
        <v>419</v>
      </c>
      <c r="G96" s="43" t="s">
        <v>306</v>
      </c>
    </row>
    <row r="97" spans="1:7" x14ac:dyDescent="0.25">
      <c r="A97" s="52"/>
      <c r="B97" s="43" t="s">
        <v>337</v>
      </c>
      <c r="C97" s="3">
        <f>3043-55</f>
        <v>2988</v>
      </c>
      <c r="D97" s="16">
        <v>668</v>
      </c>
      <c r="E97" s="28">
        <v>4547.7695999999996</v>
      </c>
      <c r="F97" s="28" t="s">
        <v>694</v>
      </c>
      <c r="G97" s="43" t="s">
        <v>307</v>
      </c>
    </row>
    <row r="98" spans="1:7" x14ac:dyDescent="0.25">
      <c r="A98" s="52"/>
      <c r="B98" s="43" t="s">
        <v>78</v>
      </c>
      <c r="C98" s="3">
        <v>2986</v>
      </c>
      <c r="D98" s="16">
        <v>754</v>
      </c>
      <c r="E98" s="28">
        <v>454.58710000000002</v>
      </c>
      <c r="F98" s="28" t="s">
        <v>420</v>
      </c>
      <c r="G98" s="43" t="s">
        <v>306</v>
      </c>
    </row>
    <row r="99" spans="1:7" x14ac:dyDescent="0.25">
      <c r="A99" s="52"/>
      <c r="B99" s="43" t="s">
        <v>338</v>
      </c>
      <c r="C99" s="3">
        <f>2975-55</f>
        <v>2920</v>
      </c>
      <c r="D99" s="16">
        <v>680</v>
      </c>
      <c r="E99" s="28">
        <v>17276.596600000001</v>
      </c>
      <c r="F99" s="28" t="s">
        <v>695</v>
      </c>
      <c r="G99" s="43" t="s">
        <v>307</v>
      </c>
    </row>
    <row r="100" spans="1:7" x14ac:dyDescent="0.25">
      <c r="A100" s="52"/>
      <c r="B100" s="43" t="s">
        <v>79</v>
      </c>
      <c r="C100" s="3">
        <v>2932</v>
      </c>
      <c r="D100" s="16">
        <v>673</v>
      </c>
      <c r="E100" s="28">
        <v>20.279299999999999</v>
      </c>
      <c r="F100" s="28" t="s">
        <v>421</v>
      </c>
      <c r="G100" s="43" t="s">
        <v>307</v>
      </c>
    </row>
    <row r="101" spans="1:7" x14ac:dyDescent="0.25">
      <c r="A101" s="52"/>
      <c r="B101" s="43" t="s">
        <v>80</v>
      </c>
      <c r="C101" s="3">
        <v>2925</v>
      </c>
      <c r="D101" s="16">
        <v>731</v>
      </c>
      <c r="E101" s="28">
        <v>2035.1189999999999</v>
      </c>
      <c r="F101" s="28" t="s">
        <v>422</v>
      </c>
      <c r="G101" s="43" t="s">
        <v>306</v>
      </c>
    </row>
    <row r="102" spans="1:7" x14ac:dyDescent="0.25">
      <c r="A102" s="52"/>
      <c r="B102" s="43" t="s">
        <v>81</v>
      </c>
      <c r="C102" s="3">
        <v>2791</v>
      </c>
      <c r="D102" s="16">
        <v>667</v>
      </c>
      <c r="E102" s="28">
        <v>3521.3325</v>
      </c>
      <c r="F102" s="28" t="s">
        <v>423</v>
      </c>
      <c r="G102" s="43" t="s">
        <v>305</v>
      </c>
    </row>
    <row r="103" spans="1:7" x14ac:dyDescent="0.25">
      <c r="A103" s="52"/>
      <c r="B103" s="43" t="s">
        <v>82</v>
      </c>
      <c r="C103" s="3">
        <v>2596</v>
      </c>
      <c r="D103" s="16">
        <v>678</v>
      </c>
      <c r="E103" s="28">
        <v>49309.280400000003</v>
      </c>
      <c r="F103" s="28" t="s">
        <v>424</v>
      </c>
      <c r="G103" s="43" t="s">
        <v>305</v>
      </c>
    </row>
    <row r="104" spans="1:7" x14ac:dyDescent="0.25">
      <c r="A104" s="52"/>
      <c r="B104" s="43" t="s">
        <v>83</v>
      </c>
      <c r="C104" s="3">
        <v>2514</v>
      </c>
      <c r="D104" s="16">
        <v>659</v>
      </c>
      <c r="E104" s="28">
        <v>280.96140000000003</v>
      </c>
      <c r="F104" s="28" t="s">
        <v>425</v>
      </c>
      <c r="G104" s="43" t="s">
        <v>305</v>
      </c>
    </row>
    <row r="105" spans="1:7" x14ac:dyDescent="0.25">
      <c r="A105" s="52"/>
      <c r="B105" s="43" t="s">
        <v>84</v>
      </c>
      <c r="C105" s="3">
        <v>2513</v>
      </c>
      <c r="D105" s="16">
        <v>657</v>
      </c>
      <c r="E105" s="28">
        <v>56740.453600000001</v>
      </c>
      <c r="F105" s="28" t="s">
        <v>426</v>
      </c>
      <c r="G105" s="43" t="s">
        <v>305</v>
      </c>
    </row>
    <row r="106" spans="1:7" x14ac:dyDescent="0.25">
      <c r="A106" s="52"/>
      <c r="B106" s="43" t="s">
        <v>85</v>
      </c>
      <c r="C106" s="3">
        <v>2498</v>
      </c>
      <c r="D106" s="16">
        <v>662</v>
      </c>
      <c r="E106" s="28">
        <v>524.3931</v>
      </c>
      <c r="F106" s="28" t="s">
        <v>427</v>
      </c>
      <c r="G106" s="43" t="s">
        <v>305</v>
      </c>
    </row>
    <row r="107" spans="1:7" x14ac:dyDescent="0.25">
      <c r="A107" s="52"/>
      <c r="B107" s="43" t="s">
        <v>86</v>
      </c>
      <c r="C107" s="3">
        <v>2481</v>
      </c>
      <c r="D107" s="16">
        <v>659</v>
      </c>
      <c r="E107" s="28">
        <v>110088.5607</v>
      </c>
      <c r="F107" s="28" t="s">
        <v>428</v>
      </c>
      <c r="G107" s="43" t="s">
        <v>305</v>
      </c>
    </row>
    <row r="108" spans="1:7" x14ac:dyDescent="0.25">
      <c r="A108" s="52"/>
      <c r="B108" s="44" t="s">
        <v>87</v>
      </c>
      <c r="C108" s="5">
        <v>2458</v>
      </c>
      <c r="D108" s="12">
        <v>647</v>
      </c>
      <c r="E108" s="32">
        <v>103965.9967</v>
      </c>
      <c r="F108" s="32" t="s">
        <v>429</v>
      </c>
      <c r="G108" s="44" t="s">
        <v>305</v>
      </c>
    </row>
    <row r="109" spans="1:7" x14ac:dyDescent="0.25">
      <c r="A109" s="52" t="s">
        <v>88</v>
      </c>
      <c r="B109" s="42" t="s">
        <v>89</v>
      </c>
      <c r="C109" s="1">
        <v>3692</v>
      </c>
      <c r="D109" s="18">
        <v>641</v>
      </c>
      <c r="E109" s="30">
        <v>35181.455600000001</v>
      </c>
      <c r="F109" s="30" t="s">
        <v>430</v>
      </c>
      <c r="G109" s="42" t="s">
        <v>306</v>
      </c>
    </row>
    <row r="110" spans="1:7" x14ac:dyDescent="0.25">
      <c r="A110" s="52"/>
      <c r="B110" s="44" t="s">
        <v>90</v>
      </c>
      <c r="C110" s="5">
        <v>3412</v>
      </c>
      <c r="D110" s="12">
        <v>754</v>
      </c>
      <c r="E110" s="32">
        <v>187191.06709999999</v>
      </c>
      <c r="F110" s="32" t="s">
        <v>431</v>
      </c>
      <c r="G110" s="44" t="s">
        <v>306</v>
      </c>
    </row>
    <row r="111" spans="1:7" ht="13.5" customHeight="1" x14ac:dyDescent="0.25">
      <c r="A111" s="53" t="s">
        <v>91</v>
      </c>
      <c r="B111" s="43" t="s">
        <v>339</v>
      </c>
      <c r="C111" s="3">
        <f>2957-55</f>
        <v>2902</v>
      </c>
      <c r="D111" s="16">
        <v>586</v>
      </c>
      <c r="E111" s="28">
        <v>16467.541399999998</v>
      </c>
      <c r="F111" s="28" t="s">
        <v>696</v>
      </c>
      <c r="G111" s="43" t="s">
        <v>307</v>
      </c>
    </row>
    <row r="112" spans="1:7" x14ac:dyDescent="0.25">
      <c r="A112" s="54"/>
      <c r="B112" s="44" t="s">
        <v>92</v>
      </c>
      <c r="C112" s="5">
        <v>2676</v>
      </c>
      <c r="D112" s="12">
        <v>783</v>
      </c>
      <c r="E112" s="32">
        <v>17.253699999999998</v>
      </c>
      <c r="F112" s="32" t="s">
        <v>432</v>
      </c>
      <c r="G112" s="44" t="s">
        <v>306</v>
      </c>
    </row>
    <row r="113" spans="1:7" x14ac:dyDescent="0.25">
      <c r="A113" s="52" t="s">
        <v>93</v>
      </c>
      <c r="B113" s="42" t="s">
        <v>94</v>
      </c>
      <c r="C113" s="1">
        <v>3791</v>
      </c>
      <c r="D113" s="18">
        <v>641</v>
      </c>
      <c r="E113" s="30">
        <v>92600.518100000001</v>
      </c>
      <c r="F113" s="30" t="s">
        <v>433</v>
      </c>
      <c r="G113" s="42" t="s">
        <v>306</v>
      </c>
    </row>
    <row r="114" spans="1:7" x14ac:dyDescent="0.25">
      <c r="A114" s="52"/>
      <c r="B114" s="43" t="s">
        <v>95</v>
      </c>
      <c r="C114" s="3">
        <v>3081</v>
      </c>
      <c r="D114" s="16">
        <v>786</v>
      </c>
      <c r="E114" s="28">
        <v>7113.4004999999997</v>
      </c>
      <c r="F114" s="28" t="s">
        <v>434</v>
      </c>
      <c r="G114" s="43" t="s">
        <v>306</v>
      </c>
    </row>
    <row r="115" spans="1:7" x14ac:dyDescent="0.25">
      <c r="A115" s="52"/>
      <c r="B115" s="43" t="s">
        <v>96</v>
      </c>
      <c r="C115" s="3">
        <v>2983</v>
      </c>
      <c r="D115" s="16">
        <v>768</v>
      </c>
      <c r="E115" s="28">
        <v>165624.99359999999</v>
      </c>
      <c r="F115" s="28" t="s">
        <v>435</v>
      </c>
      <c r="G115" s="43" t="s">
        <v>306</v>
      </c>
    </row>
    <row r="116" spans="1:7" x14ac:dyDescent="0.25">
      <c r="A116" s="52"/>
      <c r="B116" s="43" t="s">
        <v>97</v>
      </c>
      <c r="C116" s="3">
        <v>2942</v>
      </c>
      <c r="D116" s="16">
        <v>744</v>
      </c>
      <c r="E116" s="28">
        <v>13451.5476</v>
      </c>
      <c r="F116" s="28" t="s">
        <v>436</v>
      </c>
      <c r="G116" s="43" t="s">
        <v>306</v>
      </c>
    </row>
    <row r="117" spans="1:7" x14ac:dyDescent="0.25">
      <c r="A117" s="52"/>
      <c r="B117" s="44" t="s">
        <v>98</v>
      </c>
      <c r="C117" s="5">
        <v>2878</v>
      </c>
      <c r="D117" s="12">
        <v>677</v>
      </c>
      <c r="E117" s="32">
        <v>3884.3294000000001</v>
      </c>
      <c r="F117" s="32" t="s">
        <v>437</v>
      </c>
      <c r="G117" s="44" t="s">
        <v>305</v>
      </c>
    </row>
    <row r="118" spans="1:7" x14ac:dyDescent="0.25">
      <c r="A118" s="52" t="s">
        <v>99</v>
      </c>
      <c r="B118" s="42" t="s">
        <v>100</v>
      </c>
      <c r="C118" s="1">
        <v>3526</v>
      </c>
      <c r="D118" s="16">
        <v>752</v>
      </c>
      <c r="E118" s="28">
        <v>13373.4444</v>
      </c>
      <c r="F118" s="28" t="s">
        <v>438</v>
      </c>
      <c r="G118" s="42" t="s">
        <v>306</v>
      </c>
    </row>
    <row r="119" spans="1:7" x14ac:dyDescent="0.25">
      <c r="A119" s="52"/>
      <c r="B119" s="43" t="s">
        <v>101</v>
      </c>
      <c r="C119" s="3">
        <v>3498</v>
      </c>
      <c r="D119" s="16">
        <v>739</v>
      </c>
      <c r="E119" s="28">
        <v>4445.9862999999996</v>
      </c>
      <c r="F119" s="28" t="s">
        <v>439</v>
      </c>
      <c r="G119" s="43" t="s">
        <v>306</v>
      </c>
    </row>
    <row r="120" spans="1:7" x14ac:dyDescent="0.25">
      <c r="A120" s="52"/>
      <c r="B120" s="43" t="s">
        <v>102</v>
      </c>
      <c r="C120" s="3">
        <v>3405</v>
      </c>
      <c r="D120" s="16">
        <v>773</v>
      </c>
      <c r="E120" s="28">
        <v>12046.6831</v>
      </c>
      <c r="F120" s="28" t="s">
        <v>440</v>
      </c>
      <c r="G120" s="43" t="s">
        <v>306</v>
      </c>
    </row>
    <row r="121" spans="1:7" x14ac:dyDescent="0.25">
      <c r="A121" s="52"/>
      <c r="B121" s="43" t="s">
        <v>103</v>
      </c>
      <c r="C121" s="3">
        <v>3219</v>
      </c>
      <c r="D121" s="16">
        <v>765</v>
      </c>
      <c r="E121" s="28">
        <v>4303.9062000000004</v>
      </c>
      <c r="F121" s="28" t="s">
        <v>441</v>
      </c>
      <c r="G121" s="43" t="s">
        <v>306</v>
      </c>
    </row>
    <row r="122" spans="1:7" x14ac:dyDescent="0.25">
      <c r="A122" s="52"/>
      <c r="B122" s="43" t="s">
        <v>104</v>
      </c>
      <c r="C122" s="3">
        <v>3159</v>
      </c>
      <c r="D122" s="16">
        <v>769</v>
      </c>
      <c r="E122" s="28">
        <v>9457.1339000000007</v>
      </c>
      <c r="F122" s="28" t="s">
        <v>442</v>
      </c>
      <c r="G122" s="43" t="s">
        <v>306</v>
      </c>
    </row>
    <row r="123" spans="1:7" x14ac:dyDescent="0.25">
      <c r="A123" s="52"/>
      <c r="B123" s="43" t="s">
        <v>105</v>
      </c>
      <c r="C123" s="3">
        <v>3116</v>
      </c>
      <c r="D123" s="16">
        <v>773</v>
      </c>
      <c r="E123" s="28">
        <v>3911.7487000000001</v>
      </c>
      <c r="F123" s="28" t="s">
        <v>443</v>
      </c>
      <c r="G123" s="43" t="s">
        <v>306</v>
      </c>
    </row>
    <row r="124" spans="1:7" x14ac:dyDescent="0.25">
      <c r="A124" s="52"/>
      <c r="B124" s="43" t="s">
        <v>106</v>
      </c>
      <c r="C124" s="3">
        <v>3093</v>
      </c>
      <c r="D124" s="16">
        <v>655</v>
      </c>
      <c r="E124" s="28">
        <v>5986.1683999999996</v>
      </c>
      <c r="F124" s="28" t="s">
        <v>444</v>
      </c>
      <c r="G124" s="43" t="s">
        <v>305</v>
      </c>
    </row>
    <row r="125" spans="1:7" x14ac:dyDescent="0.25">
      <c r="A125" s="52"/>
      <c r="B125" s="43" t="s">
        <v>107</v>
      </c>
      <c r="C125" s="3">
        <v>3084</v>
      </c>
      <c r="D125" s="16">
        <v>641</v>
      </c>
      <c r="E125" s="28">
        <v>48772.307699999998</v>
      </c>
      <c r="F125" s="28" t="s">
        <v>445</v>
      </c>
      <c r="G125" s="43" t="s">
        <v>306</v>
      </c>
    </row>
    <row r="126" spans="1:7" x14ac:dyDescent="0.25">
      <c r="A126" s="52"/>
      <c r="B126" s="43" t="s">
        <v>108</v>
      </c>
      <c r="C126" s="3">
        <v>3075</v>
      </c>
      <c r="D126" s="16">
        <v>532</v>
      </c>
      <c r="E126" s="28">
        <v>46837.034500000002</v>
      </c>
      <c r="F126" s="28" t="s">
        <v>446</v>
      </c>
      <c r="G126" s="43" t="s">
        <v>306</v>
      </c>
    </row>
    <row r="127" spans="1:7" x14ac:dyDescent="0.25">
      <c r="A127" s="52"/>
      <c r="B127" s="43" t="s">
        <v>109</v>
      </c>
      <c r="C127" s="3">
        <v>2994</v>
      </c>
      <c r="D127" s="16">
        <v>670</v>
      </c>
      <c r="E127" s="28">
        <v>606.86270000000002</v>
      </c>
      <c r="F127" s="28" t="s">
        <v>447</v>
      </c>
      <c r="G127" s="43" t="s">
        <v>306</v>
      </c>
    </row>
    <row r="128" spans="1:7" x14ac:dyDescent="0.25">
      <c r="A128" s="52"/>
      <c r="B128" s="43" t="s">
        <v>110</v>
      </c>
      <c r="C128" s="3">
        <v>2975</v>
      </c>
      <c r="D128" s="16">
        <v>757</v>
      </c>
      <c r="E128" s="28">
        <v>3348.7049000000002</v>
      </c>
      <c r="F128" s="28" t="s">
        <v>448</v>
      </c>
      <c r="G128" s="43" t="s">
        <v>306</v>
      </c>
    </row>
    <row r="129" spans="1:7" x14ac:dyDescent="0.25">
      <c r="A129" s="52"/>
      <c r="B129" s="43" t="s">
        <v>340</v>
      </c>
      <c r="C129" s="3">
        <f>2961-55</f>
        <v>2906</v>
      </c>
      <c r="D129" s="16">
        <v>667</v>
      </c>
      <c r="E129" s="28">
        <v>12269.3786</v>
      </c>
      <c r="F129" s="28" t="s">
        <v>697</v>
      </c>
      <c r="G129" s="43" t="s">
        <v>307</v>
      </c>
    </row>
    <row r="130" spans="1:7" x14ac:dyDescent="0.25">
      <c r="A130" s="52"/>
      <c r="B130" s="43" t="s">
        <v>111</v>
      </c>
      <c r="C130" s="3">
        <v>2955</v>
      </c>
      <c r="D130" s="16">
        <v>745</v>
      </c>
      <c r="E130" s="28">
        <v>367.28660000000002</v>
      </c>
      <c r="F130" s="28" t="s">
        <v>449</v>
      </c>
      <c r="G130" s="43" t="s">
        <v>306</v>
      </c>
    </row>
    <row r="131" spans="1:7" x14ac:dyDescent="0.25">
      <c r="A131" s="52"/>
      <c r="B131" s="43" t="s">
        <v>341</v>
      </c>
      <c r="C131" s="3">
        <f>2942-55</f>
        <v>2887</v>
      </c>
      <c r="D131" s="16">
        <v>660</v>
      </c>
      <c r="E131" s="28">
        <v>5306.3837999999996</v>
      </c>
      <c r="F131" s="28" t="s">
        <v>698</v>
      </c>
      <c r="G131" s="43" t="s">
        <v>307</v>
      </c>
    </row>
    <row r="132" spans="1:7" x14ac:dyDescent="0.25">
      <c r="A132" s="52"/>
      <c r="B132" s="43" t="s">
        <v>112</v>
      </c>
      <c r="C132" s="3">
        <v>2935</v>
      </c>
      <c r="D132" s="16">
        <v>731</v>
      </c>
      <c r="E132" s="28">
        <v>21877.654500000001</v>
      </c>
      <c r="F132" s="28" t="s">
        <v>450</v>
      </c>
      <c r="G132" s="43" t="s">
        <v>306</v>
      </c>
    </row>
    <row r="133" spans="1:7" x14ac:dyDescent="0.25">
      <c r="A133" s="52"/>
      <c r="B133" s="43" t="s">
        <v>113</v>
      </c>
      <c r="C133" s="3">
        <v>2932</v>
      </c>
      <c r="D133" s="16">
        <v>759</v>
      </c>
      <c r="E133" s="28">
        <v>5254.7340000000004</v>
      </c>
      <c r="F133" s="28" t="s">
        <v>451</v>
      </c>
      <c r="G133" s="43" t="s">
        <v>306</v>
      </c>
    </row>
    <row r="134" spans="1:7" x14ac:dyDescent="0.25">
      <c r="A134" s="52"/>
      <c r="B134" s="43" t="s">
        <v>114</v>
      </c>
      <c r="C134" s="3">
        <v>2926</v>
      </c>
      <c r="D134" s="16">
        <v>746</v>
      </c>
      <c r="E134" s="28">
        <v>101347.99249999999</v>
      </c>
      <c r="F134" s="28" t="s">
        <v>452</v>
      </c>
      <c r="G134" s="43" t="s">
        <v>306</v>
      </c>
    </row>
    <row r="135" spans="1:7" x14ac:dyDescent="0.25">
      <c r="A135" s="52"/>
      <c r="B135" s="43" t="s">
        <v>115</v>
      </c>
      <c r="C135" s="3">
        <v>2919</v>
      </c>
      <c r="D135" s="16">
        <v>765</v>
      </c>
      <c r="E135" s="28">
        <v>619.32069999999999</v>
      </c>
      <c r="F135" s="28" t="s">
        <v>453</v>
      </c>
      <c r="G135" s="43" t="s">
        <v>306</v>
      </c>
    </row>
    <row r="136" spans="1:7" x14ac:dyDescent="0.25">
      <c r="A136" s="52"/>
      <c r="B136" s="43" t="s">
        <v>342</v>
      </c>
      <c r="C136" s="3">
        <f>2918-55</f>
        <v>2863</v>
      </c>
      <c r="D136" s="16">
        <v>739</v>
      </c>
      <c r="E136" s="28">
        <v>36847.038</v>
      </c>
      <c r="F136" s="28" t="s">
        <v>699</v>
      </c>
      <c r="G136" s="43" t="s">
        <v>307</v>
      </c>
    </row>
    <row r="137" spans="1:7" x14ac:dyDescent="0.25">
      <c r="A137" s="52"/>
      <c r="B137" s="43" t="s">
        <v>116</v>
      </c>
      <c r="C137" s="3">
        <v>2905</v>
      </c>
      <c r="D137" s="16">
        <v>670</v>
      </c>
      <c r="E137" s="28">
        <v>4680.9143000000004</v>
      </c>
      <c r="F137" s="28" t="s">
        <v>454</v>
      </c>
      <c r="G137" s="43" t="s">
        <v>307</v>
      </c>
    </row>
    <row r="138" spans="1:7" x14ac:dyDescent="0.25">
      <c r="A138" s="52"/>
      <c r="B138" s="43" t="s">
        <v>117</v>
      </c>
      <c r="C138" s="3">
        <v>2901</v>
      </c>
      <c r="D138" s="16">
        <v>742</v>
      </c>
      <c r="E138" s="28">
        <v>576.95830000000001</v>
      </c>
      <c r="F138" s="28" t="s">
        <v>455</v>
      </c>
      <c r="G138" s="43" t="s">
        <v>306</v>
      </c>
    </row>
    <row r="139" spans="1:7" x14ac:dyDescent="0.25">
      <c r="A139" s="52"/>
      <c r="B139" s="43" t="s">
        <v>118</v>
      </c>
      <c r="C139" s="3">
        <v>2898</v>
      </c>
      <c r="D139" s="16">
        <v>650</v>
      </c>
      <c r="E139" s="28">
        <v>10345.117700000001</v>
      </c>
      <c r="F139" s="28" t="s">
        <v>456</v>
      </c>
      <c r="G139" s="43" t="s">
        <v>307</v>
      </c>
    </row>
    <row r="140" spans="1:7" x14ac:dyDescent="0.25">
      <c r="A140" s="52"/>
      <c r="B140" s="43" t="s">
        <v>343</v>
      </c>
      <c r="C140" s="3">
        <f>2898-55</f>
        <v>2843</v>
      </c>
      <c r="D140" s="16">
        <v>643</v>
      </c>
      <c r="E140" s="28">
        <v>1465.7374</v>
      </c>
      <c r="F140" s="28" t="s">
        <v>700</v>
      </c>
      <c r="G140" s="43" t="s">
        <v>307</v>
      </c>
    </row>
    <row r="141" spans="1:7" x14ac:dyDescent="0.25">
      <c r="A141" s="52"/>
      <c r="B141" s="43" t="s">
        <v>119</v>
      </c>
      <c r="C141" s="3">
        <v>2894</v>
      </c>
      <c r="D141" s="16">
        <v>765</v>
      </c>
      <c r="E141" s="28">
        <v>2384.2609000000002</v>
      </c>
      <c r="F141" s="28" t="s">
        <v>457</v>
      </c>
      <c r="G141" s="43" t="s">
        <v>306</v>
      </c>
    </row>
    <row r="142" spans="1:7" x14ac:dyDescent="0.25">
      <c r="A142" s="52"/>
      <c r="B142" s="43" t="s">
        <v>120</v>
      </c>
      <c r="C142" s="3">
        <v>2888</v>
      </c>
      <c r="D142" s="16">
        <v>744</v>
      </c>
      <c r="E142" s="28">
        <v>2092.2334000000001</v>
      </c>
      <c r="F142" s="28" t="s">
        <v>458</v>
      </c>
      <c r="G142" s="43" t="s">
        <v>306</v>
      </c>
    </row>
    <row r="143" spans="1:7" x14ac:dyDescent="0.25">
      <c r="A143" s="52"/>
      <c r="B143" s="43" t="s">
        <v>344</v>
      </c>
      <c r="C143" s="3">
        <f>2885-55</f>
        <v>2830</v>
      </c>
      <c r="D143" s="16">
        <v>645</v>
      </c>
      <c r="E143" s="28">
        <v>2842.1338000000001</v>
      </c>
      <c r="F143" s="28" t="s">
        <v>701</v>
      </c>
      <c r="G143" s="43" t="s">
        <v>307</v>
      </c>
    </row>
    <row r="144" spans="1:7" x14ac:dyDescent="0.25">
      <c r="A144" s="52"/>
      <c r="B144" s="43" t="s">
        <v>121</v>
      </c>
      <c r="C144" s="3">
        <v>2884</v>
      </c>
      <c r="D144" s="16">
        <v>674</v>
      </c>
      <c r="E144" s="28">
        <v>14035.382799999999</v>
      </c>
      <c r="F144" s="28" t="s">
        <v>459</v>
      </c>
      <c r="G144" s="43" t="s">
        <v>305</v>
      </c>
    </row>
    <row r="145" spans="1:7" x14ac:dyDescent="0.25">
      <c r="A145" s="52"/>
      <c r="B145" s="43" t="s">
        <v>122</v>
      </c>
      <c r="C145" s="3">
        <v>2882</v>
      </c>
      <c r="D145" s="16">
        <v>765</v>
      </c>
      <c r="E145" s="28">
        <v>1558.6943000000001</v>
      </c>
      <c r="F145" s="28" t="s">
        <v>460</v>
      </c>
      <c r="G145" s="43" t="s">
        <v>306</v>
      </c>
    </row>
    <row r="146" spans="1:7" x14ac:dyDescent="0.25">
      <c r="A146" s="52"/>
      <c r="B146" s="43" t="s">
        <v>123</v>
      </c>
      <c r="C146" s="3">
        <v>2853</v>
      </c>
      <c r="D146" s="16">
        <v>735</v>
      </c>
      <c r="E146" s="28">
        <v>2399.1882000000001</v>
      </c>
      <c r="F146" s="28" t="s">
        <v>461</v>
      </c>
      <c r="G146" s="43" t="s">
        <v>306</v>
      </c>
    </row>
    <row r="147" spans="1:7" x14ac:dyDescent="0.25">
      <c r="A147" s="52"/>
      <c r="B147" s="43" t="s">
        <v>124</v>
      </c>
      <c r="C147" s="3">
        <v>2832</v>
      </c>
      <c r="D147" s="16">
        <v>653</v>
      </c>
      <c r="E147" s="28">
        <v>587.54100000000005</v>
      </c>
      <c r="F147" s="28" t="s">
        <v>462</v>
      </c>
      <c r="G147" s="43" t="s">
        <v>307</v>
      </c>
    </row>
    <row r="148" spans="1:7" x14ac:dyDescent="0.25">
      <c r="A148" s="52"/>
      <c r="B148" s="43" t="s">
        <v>125</v>
      </c>
      <c r="C148" s="3">
        <v>2797</v>
      </c>
      <c r="D148" s="16">
        <v>664</v>
      </c>
      <c r="E148" s="28">
        <v>13847.286700000001</v>
      </c>
      <c r="F148" s="28" t="s">
        <v>463</v>
      </c>
      <c r="G148" s="43" t="s">
        <v>305</v>
      </c>
    </row>
    <row r="149" spans="1:7" x14ac:dyDescent="0.25">
      <c r="A149" s="52"/>
      <c r="B149" s="43" t="s">
        <v>126</v>
      </c>
      <c r="C149" s="3">
        <v>2797</v>
      </c>
      <c r="D149" s="16">
        <v>642</v>
      </c>
      <c r="E149" s="28">
        <v>589.27210000000002</v>
      </c>
      <c r="F149" s="28" t="s">
        <v>464</v>
      </c>
      <c r="G149" s="43" t="s">
        <v>307</v>
      </c>
    </row>
    <row r="150" spans="1:7" x14ac:dyDescent="0.25">
      <c r="A150" s="52"/>
      <c r="B150" s="43" t="s">
        <v>127</v>
      </c>
      <c r="C150" s="3">
        <v>2770</v>
      </c>
      <c r="D150" s="16">
        <v>671</v>
      </c>
      <c r="E150" s="28">
        <v>4524.2888000000003</v>
      </c>
      <c r="F150" s="28" t="s">
        <v>465</v>
      </c>
      <c r="G150" s="43" t="s">
        <v>305</v>
      </c>
    </row>
    <row r="151" spans="1:7" x14ac:dyDescent="0.25">
      <c r="A151" s="52"/>
      <c r="B151" s="43" t="s">
        <v>128</v>
      </c>
      <c r="C151" s="3">
        <v>2768</v>
      </c>
      <c r="D151" s="16">
        <v>664</v>
      </c>
      <c r="E151" s="28">
        <v>622.19539999999995</v>
      </c>
      <c r="F151" s="28" t="s">
        <v>466</v>
      </c>
      <c r="G151" s="43" t="s">
        <v>307</v>
      </c>
    </row>
    <row r="152" spans="1:7" x14ac:dyDescent="0.25">
      <c r="A152" s="52"/>
      <c r="B152" s="43" t="s">
        <v>129</v>
      </c>
      <c r="C152" s="3">
        <v>2727</v>
      </c>
      <c r="D152" s="16">
        <v>607</v>
      </c>
      <c r="E152" s="28">
        <v>438.59809999999999</v>
      </c>
      <c r="F152" s="28" t="s">
        <v>467</v>
      </c>
      <c r="G152" s="43" t="s">
        <v>306</v>
      </c>
    </row>
    <row r="153" spans="1:7" x14ac:dyDescent="0.25">
      <c r="A153" s="52"/>
      <c r="B153" s="43" t="s">
        <v>130</v>
      </c>
      <c r="C153" s="3">
        <v>2689</v>
      </c>
      <c r="D153" s="16">
        <v>680</v>
      </c>
      <c r="E153" s="28">
        <v>204.4708</v>
      </c>
      <c r="F153" s="28" t="s">
        <v>468</v>
      </c>
      <c r="G153" s="43" t="s">
        <v>307</v>
      </c>
    </row>
    <row r="154" spans="1:7" x14ac:dyDescent="0.25">
      <c r="A154" s="52"/>
      <c r="B154" s="43" t="s">
        <v>131</v>
      </c>
      <c r="C154" s="3">
        <v>2664</v>
      </c>
      <c r="D154" s="16">
        <v>765</v>
      </c>
      <c r="E154" s="28">
        <v>387.86259999999999</v>
      </c>
      <c r="F154" s="28" t="s">
        <v>469</v>
      </c>
      <c r="G154" s="43" t="s">
        <v>306</v>
      </c>
    </row>
    <row r="155" spans="1:7" x14ac:dyDescent="0.25">
      <c r="A155" s="52"/>
      <c r="B155" s="43" t="s">
        <v>132</v>
      </c>
      <c r="C155" s="3">
        <v>2657</v>
      </c>
      <c r="D155" s="16">
        <v>635</v>
      </c>
      <c r="E155" s="28">
        <v>2939.7584000000002</v>
      </c>
      <c r="F155" s="28" t="s">
        <v>470</v>
      </c>
      <c r="G155" s="43" t="s">
        <v>307</v>
      </c>
    </row>
    <row r="156" spans="1:7" x14ac:dyDescent="0.25">
      <c r="A156" s="52"/>
      <c r="B156" s="43" t="s">
        <v>133</v>
      </c>
      <c r="C156" s="3">
        <v>2618</v>
      </c>
      <c r="D156" s="16">
        <v>658</v>
      </c>
      <c r="E156" s="28">
        <v>538.88430000000005</v>
      </c>
      <c r="F156" s="28" t="s">
        <v>471</v>
      </c>
      <c r="G156" s="43" t="s">
        <v>307</v>
      </c>
    </row>
    <row r="157" spans="1:7" x14ac:dyDescent="0.25">
      <c r="A157" s="52"/>
      <c r="B157" s="43" t="s">
        <v>134</v>
      </c>
      <c r="C157" s="3">
        <v>2567</v>
      </c>
      <c r="D157" s="16">
        <v>669</v>
      </c>
      <c r="E157" s="28">
        <v>523.8134</v>
      </c>
      <c r="F157" s="28" t="s">
        <v>472</v>
      </c>
      <c r="G157" s="43" t="s">
        <v>305</v>
      </c>
    </row>
    <row r="158" spans="1:7" x14ac:dyDescent="0.25">
      <c r="A158" s="52"/>
      <c r="B158" s="43" t="s">
        <v>135</v>
      </c>
      <c r="C158" s="3">
        <v>2545</v>
      </c>
      <c r="D158" s="16">
        <v>662</v>
      </c>
      <c r="E158" s="28">
        <v>6882.6605</v>
      </c>
      <c r="F158" s="28" t="s">
        <v>473</v>
      </c>
      <c r="G158" s="43" t="s">
        <v>305</v>
      </c>
    </row>
    <row r="159" spans="1:7" x14ac:dyDescent="0.25">
      <c r="A159" s="52"/>
      <c r="B159" s="43" t="s">
        <v>136</v>
      </c>
      <c r="C159" s="3">
        <v>2543</v>
      </c>
      <c r="D159" s="16">
        <v>661</v>
      </c>
      <c r="E159" s="28">
        <v>2204.0837999999999</v>
      </c>
      <c r="F159" s="28" t="s">
        <v>474</v>
      </c>
      <c r="G159" s="43" t="s">
        <v>305</v>
      </c>
    </row>
    <row r="160" spans="1:7" x14ac:dyDescent="0.25">
      <c r="A160" s="52"/>
      <c r="B160" s="43" t="s">
        <v>137</v>
      </c>
      <c r="C160" s="3">
        <v>2531</v>
      </c>
      <c r="D160" s="16">
        <v>667</v>
      </c>
      <c r="E160" s="28">
        <v>1230.7989</v>
      </c>
      <c r="F160" s="28" t="s">
        <v>475</v>
      </c>
      <c r="G160" s="43" t="s">
        <v>305</v>
      </c>
    </row>
    <row r="161" spans="1:7" x14ac:dyDescent="0.25">
      <c r="A161" s="52"/>
      <c r="B161" s="43" t="s">
        <v>138</v>
      </c>
      <c r="C161" s="3">
        <v>2527</v>
      </c>
      <c r="D161" s="16">
        <v>663</v>
      </c>
      <c r="E161" s="28">
        <v>8272.2968000000001</v>
      </c>
      <c r="F161" s="28" t="s">
        <v>476</v>
      </c>
      <c r="G161" s="43" t="s">
        <v>305</v>
      </c>
    </row>
    <row r="162" spans="1:7" x14ac:dyDescent="0.25">
      <c r="A162" s="52"/>
      <c r="B162" s="43" t="s">
        <v>139</v>
      </c>
      <c r="C162" s="3">
        <v>2514</v>
      </c>
      <c r="D162" s="16">
        <v>654</v>
      </c>
      <c r="E162" s="28">
        <v>3185.9911999999999</v>
      </c>
      <c r="F162" s="28" t="s">
        <v>477</v>
      </c>
      <c r="G162" s="43" t="s">
        <v>305</v>
      </c>
    </row>
    <row r="163" spans="1:7" x14ac:dyDescent="0.25">
      <c r="A163" s="52"/>
      <c r="B163" s="43" t="s">
        <v>140</v>
      </c>
      <c r="C163" s="3">
        <v>2511</v>
      </c>
      <c r="D163" s="16">
        <v>669</v>
      </c>
      <c r="E163" s="28">
        <v>32460.784100000001</v>
      </c>
      <c r="F163" s="28" t="s">
        <v>478</v>
      </c>
      <c r="G163" s="43" t="s">
        <v>305</v>
      </c>
    </row>
    <row r="164" spans="1:7" x14ac:dyDescent="0.25">
      <c r="A164" s="52"/>
      <c r="B164" s="43" t="s">
        <v>141</v>
      </c>
      <c r="C164" s="3">
        <v>2509</v>
      </c>
      <c r="D164" s="16">
        <v>659</v>
      </c>
      <c r="E164" s="28">
        <v>2436.8697000000002</v>
      </c>
      <c r="F164" s="28" t="s">
        <v>479</v>
      </c>
      <c r="G164" s="43" t="s">
        <v>305</v>
      </c>
    </row>
    <row r="165" spans="1:7" x14ac:dyDescent="0.25">
      <c r="A165" s="52"/>
      <c r="B165" s="43" t="s">
        <v>142</v>
      </c>
      <c r="C165" s="3">
        <v>2502</v>
      </c>
      <c r="D165" s="16">
        <v>667</v>
      </c>
      <c r="E165" s="28">
        <v>23640.370500000001</v>
      </c>
      <c r="F165" s="28" t="s">
        <v>480</v>
      </c>
      <c r="G165" s="43" t="s">
        <v>305</v>
      </c>
    </row>
    <row r="166" spans="1:7" x14ac:dyDescent="0.25">
      <c r="A166" s="52"/>
      <c r="B166" s="43" t="s">
        <v>143</v>
      </c>
      <c r="C166" s="3">
        <v>2498</v>
      </c>
      <c r="D166" s="16">
        <v>660</v>
      </c>
      <c r="E166" s="28">
        <v>3463.5657000000001</v>
      </c>
      <c r="F166" s="28" t="s">
        <v>481</v>
      </c>
      <c r="G166" s="43" t="s">
        <v>305</v>
      </c>
    </row>
    <row r="167" spans="1:7" x14ac:dyDescent="0.25">
      <c r="A167" s="52"/>
      <c r="B167" s="43" t="s">
        <v>144</v>
      </c>
      <c r="C167" s="3">
        <v>2478</v>
      </c>
      <c r="D167" s="16">
        <v>665</v>
      </c>
      <c r="E167" s="28">
        <v>9381.3369999999995</v>
      </c>
      <c r="F167" s="28" t="s">
        <v>482</v>
      </c>
      <c r="G167" s="43" t="s">
        <v>305</v>
      </c>
    </row>
    <row r="168" spans="1:7" x14ac:dyDescent="0.25">
      <c r="A168" s="52"/>
      <c r="B168" s="43" t="s">
        <v>145</v>
      </c>
      <c r="C168" s="3">
        <v>2452</v>
      </c>
      <c r="D168" s="16">
        <v>658</v>
      </c>
      <c r="E168" s="28">
        <v>7093.5706</v>
      </c>
      <c r="F168" s="28" t="s">
        <v>483</v>
      </c>
      <c r="G168" s="43" t="s">
        <v>307</v>
      </c>
    </row>
    <row r="169" spans="1:7" x14ac:dyDescent="0.25">
      <c r="A169" s="52"/>
      <c r="B169" s="43" t="s">
        <v>146</v>
      </c>
      <c r="C169" s="3">
        <v>2341</v>
      </c>
      <c r="D169" s="16">
        <v>659</v>
      </c>
      <c r="E169" s="28">
        <v>1547.971</v>
      </c>
      <c r="F169" s="28" t="s">
        <v>484</v>
      </c>
      <c r="G169" s="43" t="s">
        <v>307</v>
      </c>
    </row>
    <row r="170" spans="1:7" x14ac:dyDescent="0.25">
      <c r="A170" s="52"/>
      <c r="B170" s="43" t="s">
        <v>147</v>
      </c>
      <c r="C170" s="3">
        <v>2126</v>
      </c>
      <c r="D170" s="16">
        <v>571</v>
      </c>
      <c r="E170" s="28">
        <v>817.19100000000003</v>
      </c>
      <c r="F170" s="28" t="s">
        <v>485</v>
      </c>
      <c r="G170" s="43" t="s">
        <v>305</v>
      </c>
    </row>
    <row r="171" spans="1:7" x14ac:dyDescent="0.25">
      <c r="A171" s="52"/>
      <c r="B171" s="43" t="s">
        <v>381</v>
      </c>
      <c r="C171" s="3">
        <v>1872</v>
      </c>
      <c r="D171" s="16">
        <v>603</v>
      </c>
      <c r="E171" s="28">
        <v>9738.5475000000006</v>
      </c>
      <c r="F171" s="28" t="s">
        <v>486</v>
      </c>
      <c r="G171" s="43" t="s">
        <v>306</v>
      </c>
    </row>
    <row r="172" spans="1:7" x14ac:dyDescent="0.25">
      <c r="A172" s="52" t="s">
        <v>148</v>
      </c>
      <c r="B172" s="42" t="s">
        <v>149</v>
      </c>
      <c r="C172" s="1">
        <v>3856</v>
      </c>
      <c r="D172" s="18">
        <v>761</v>
      </c>
      <c r="E172" s="30">
        <v>14134.264999999999</v>
      </c>
      <c r="F172" s="30" t="s">
        <v>487</v>
      </c>
      <c r="G172" s="42" t="s">
        <v>306</v>
      </c>
    </row>
    <row r="173" spans="1:7" x14ac:dyDescent="0.25">
      <c r="A173" s="52"/>
      <c r="B173" s="43" t="s">
        <v>150</v>
      </c>
      <c r="C173" s="3">
        <v>3841</v>
      </c>
      <c r="D173" s="16">
        <v>779</v>
      </c>
      <c r="E173" s="28">
        <v>93235.283800000005</v>
      </c>
      <c r="F173" s="28" t="s">
        <v>488</v>
      </c>
      <c r="G173" s="43" t="s">
        <v>306</v>
      </c>
    </row>
    <row r="174" spans="1:7" x14ac:dyDescent="0.25">
      <c r="A174" s="52"/>
      <c r="B174" s="43" t="s">
        <v>151</v>
      </c>
      <c r="C174" s="3">
        <v>3282</v>
      </c>
      <c r="D174" s="16">
        <v>779</v>
      </c>
      <c r="E174" s="28">
        <v>11180.407999999999</v>
      </c>
      <c r="F174" s="28" t="s">
        <v>489</v>
      </c>
      <c r="G174" s="43" t="s">
        <v>306</v>
      </c>
    </row>
    <row r="175" spans="1:7" x14ac:dyDescent="0.25">
      <c r="A175" s="52"/>
      <c r="B175" s="44" t="s">
        <v>152</v>
      </c>
      <c r="C175" s="5">
        <v>3167</v>
      </c>
      <c r="D175" s="12">
        <v>736</v>
      </c>
      <c r="E175" s="32">
        <v>13421.5911</v>
      </c>
      <c r="F175" s="32" t="s">
        <v>490</v>
      </c>
      <c r="G175" s="44" t="s">
        <v>306</v>
      </c>
    </row>
    <row r="176" spans="1:7" x14ac:dyDescent="0.25">
      <c r="A176" s="52" t="s">
        <v>153</v>
      </c>
      <c r="B176" s="43" t="s">
        <v>154</v>
      </c>
      <c r="C176" s="3">
        <v>3258</v>
      </c>
      <c r="D176" s="16">
        <v>754</v>
      </c>
      <c r="E176" s="28">
        <v>6536.2824000000001</v>
      </c>
      <c r="F176" s="28" t="s">
        <v>491</v>
      </c>
      <c r="G176" s="43" t="s">
        <v>306</v>
      </c>
    </row>
    <row r="177" spans="1:7" x14ac:dyDescent="0.25">
      <c r="A177" s="52"/>
      <c r="B177" s="43" t="s">
        <v>155</v>
      </c>
      <c r="C177" s="3">
        <v>3160</v>
      </c>
      <c r="D177" s="16">
        <v>763</v>
      </c>
      <c r="E177" s="28">
        <v>5965.2541000000001</v>
      </c>
      <c r="F177" s="28" t="s">
        <v>492</v>
      </c>
      <c r="G177" s="43" t="s">
        <v>306</v>
      </c>
    </row>
    <row r="178" spans="1:7" x14ac:dyDescent="0.25">
      <c r="A178" s="52"/>
      <c r="B178" s="43" t="s">
        <v>156</v>
      </c>
      <c r="C178" s="3">
        <v>3116</v>
      </c>
      <c r="D178" s="16">
        <v>648</v>
      </c>
      <c r="E178" s="28">
        <v>4816.1787999999997</v>
      </c>
      <c r="F178" s="28" t="s">
        <v>493</v>
      </c>
      <c r="G178" s="43" t="s">
        <v>306</v>
      </c>
    </row>
    <row r="179" spans="1:7" x14ac:dyDescent="0.25">
      <c r="A179" s="52"/>
      <c r="B179" s="43" t="s">
        <v>157</v>
      </c>
      <c r="C179" s="3">
        <v>3093</v>
      </c>
      <c r="D179" s="16">
        <v>661</v>
      </c>
      <c r="E179" s="28">
        <v>6327.5254000000004</v>
      </c>
      <c r="F179" s="28" t="s">
        <v>494</v>
      </c>
      <c r="G179" s="43" t="s">
        <v>306</v>
      </c>
    </row>
    <row r="180" spans="1:7" x14ac:dyDescent="0.25">
      <c r="A180" s="52"/>
      <c r="B180" s="43" t="s">
        <v>158</v>
      </c>
      <c r="C180" s="3">
        <v>3084</v>
      </c>
      <c r="D180" s="16">
        <v>786</v>
      </c>
      <c r="E180" s="28">
        <v>2388.7467999999999</v>
      </c>
      <c r="F180" s="28" t="s">
        <v>495</v>
      </c>
      <c r="G180" s="43" t="s">
        <v>306</v>
      </c>
    </row>
    <row r="181" spans="1:7" x14ac:dyDescent="0.25">
      <c r="A181" s="52"/>
      <c r="B181" s="43" t="s">
        <v>159</v>
      </c>
      <c r="C181" s="3">
        <v>3072</v>
      </c>
      <c r="D181" s="16">
        <v>736</v>
      </c>
      <c r="E181" s="28">
        <v>57249.453500000003</v>
      </c>
      <c r="F181" s="28" t="s">
        <v>496</v>
      </c>
      <c r="G181" s="43" t="s">
        <v>306</v>
      </c>
    </row>
    <row r="182" spans="1:7" x14ac:dyDescent="0.25">
      <c r="A182" s="52"/>
      <c r="B182" s="43" t="s">
        <v>160</v>
      </c>
      <c r="C182" s="3">
        <v>3061</v>
      </c>
      <c r="D182" s="16">
        <v>546</v>
      </c>
      <c r="E182" s="28">
        <v>9494.69</v>
      </c>
      <c r="F182" s="28" t="s">
        <v>497</v>
      </c>
      <c r="G182" s="43" t="s">
        <v>306</v>
      </c>
    </row>
    <row r="183" spans="1:7" x14ac:dyDescent="0.25">
      <c r="A183" s="52"/>
      <c r="B183" s="43" t="s">
        <v>161</v>
      </c>
      <c r="C183" s="3">
        <v>3043</v>
      </c>
      <c r="D183" s="16">
        <v>773</v>
      </c>
      <c r="E183" s="28">
        <v>25002.968099999998</v>
      </c>
      <c r="F183" s="28" t="s">
        <v>498</v>
      </c>
      <c r="G183" s="43" t="s">
        <v>306</v>
      </c>
    </row>
    <row r="184" spans="1:7" x14ac:dyDescent="0.25">
      <c r="A184" s="52"/>
      <c r="B184" s="43" t="s">
        <v>162</v>
      </c>
      <c r="C184" s="3">
        <v>3039</v>
      </c>
      <c r="D184" s="16">
        <v>779</v>
      </c>
      <c r="E184" s="28">
        <v>2959.6104</v>
      </c>
      <c r="F184" s="28" t="s">
        <v>499</v>
      </c>
      <c r="G184" s="43" t="s">
        <v>306</v>
      </c>
    </row>
    <row r="185" spans="1:7" x14ac:dyDescent="0.25">
      <c r="A185" s="52"/>
      <c r="B185" s="43" t="s">
        <v>163</v>
      </c>
      <c r="C185" s="3">
        <v>3015</v>
      </c>
      <c r="D185" s="16">
        <v>750</v>
      </c>
      <c r="E185" s="28">
        <v>7198.8145999999997</v>
      </c>
      <c r="F185" s="28" t="s">
        <v>500</v>
      </c>
      <c r="G185" s="43" t="s">
        <v>306</v>
      </c>
    </row>
    <row r="186" spans="1:7" x14ac:dyDescent="0.25">
      <c r="A186" s="52"/>
      <c r="B186" s="43" t="s">
        <v>164</v>
      </c>
      <c r="C186" s="3">
        <v>2977</v>
      </c>
      <c r="D186" s="16">
        <v>746</v>
      </c>
      <c r="E186" s="28">
        <v>29607.122599999999</v>
      </c>
      <c r="F186" s="28" t="s">
        <v>501</v>
      </c>
      <c r="G186" s="43" t="s">
        <v>306</v>
      </c>
    </row>
    <row r="187" spans="1:7" x14ac:dyDescent="0.25">
      <c r="A187" s="52"/>
      <c r="B187" s="43" t="s">
        <v>165</v>
      </c>
      <c r="C187" s="3">
        <v>2977</v>
      </c>
      <c r="D187" s="16">
        <v>761</v>
      </c>
      <c r="E187" s="28">
        <v>8579.2368000000006</v>
      </c>
      <c r="F187" s="28" t="s">
        <v>502</v>
      </c>
      <c r="G187" s="43" t="s">
        <v>306</v>
      </c>
    </row>
    <row r="188" spans="1:7" x14ac:dyDescent="0.25">
      <c r="A188" s="52"/>
      <c r="B188" s="43" t="s">
        <v>166</v>
      </c>
      <c r="C188" s="3">
        <v>2953</v>
      </c>
      <c r="D188" s="16">
        <v>621</v>
      </c>
      <c r="E188" s="28">
        <v>10013.600399999999</v>
      </c>
      <c r="F188" s="28" t="s">
        <v>503</v>
      </c>
      <c r="G188" s="43" t="s">
        <v>306</v>
      </c>
    </row>
    <row r="189" spans="1:7" x14ac:dyDescent="0.25">
      <c r="A189" s="52"/>
      <c r="B189" s="43" t="s">
        <v>345</v>
      </c>
      <c r="C189" s="3">
        <f>2948-55</f>
        <v>2893</v>
      </c>
      <c r="D189" s="16">
        <v>664</v>
      </c>
      <c r="E189" s="28">
        <v>2603.9124999999999</v>
      </c>
      <c r="F189" s="28" t="s">
        <v>702</v>
      </c>
      <c r="G189" s="43" t="s">
        <v>307</v>
      </c>
    </row>
    <row r="190" spans="1:7" x14ac:dyDescent="0.25">
      <c r="A190" s="52"/>
      <c r="B190" s="43" t="s">
        <v>167</v>
      </c>
      <c r="C190" s="3">
        <v>2931</v>
      </c>
      <c r="D190" s="16">
        <v>765</v>
      </c>
      <c r="E190" s="28">
        <v>944.00070000000005</v>
      </c>
      <c r="F190" s="28" t="s">
        <v>504</v>
      </c>
      <c r="G190" s="43" t="s">
        <v>306</v>
      </c>
    </row>
    <row r="191" spans="1:7" x14ac:dyDescent="0.25">
      <c r="A191" s="52"/>
      <c r="B191" s="43" t="s">
        <v>168</v>
      </c>
      <c r="C191" s="3">
        <v>2928</v>
      </c>
      <c r="D191" s="16">
        <v>743</v>
      </c>
      <c r="E191" s="28">
        <v>669.37090000000001</v>
      </c>
      <c r="F191" s="28" t="s">
        <v>505</v>
      </c>
      <c r="G191" s="43" t="s">
        <v>306</v>
      </c>
    </row>
    <row r="192" spans="1:7" x14ac:dyDescent="0.25">
      <c r="A192" s="52"/>
      <c r="B192" s="43" t="s">
        <v>169</v>
      </c>
      <c r="C192" s="3">
        <v>2912</v>
      </c>
      <c r="D192" s="16">
        <v>745</v>
      </c>
      <c r="E192" s="28">
        <v>471.69439999999997</v>
      </c>
      <c r="F192" s="28" t="s">
        <v>506</v>
      </c>
      <c r="G192" s="43" t="s">
        <v>306</v>
      </c>
    </row>
    <row r="193" spans="1:7" x14ac:dyDescent="0.25">
      <c r="A193" s="52"/>
      <c r="B193" s="43" t="s">
        <v>170</v>
      </c>
      <c r="C193" s="3">
        <v>2876</v>
      </c>
      <c r="D193" s="16">
        <v>733</v>
      </c>
      <c r="E193" s="28">
        <v>17750.179400000001</v>
      </c>
      <c r="F193" s="28" t="s">
        <v>507</v>
      </c>
      <c r="G193" s="43" t="s">
        <v>306</v>
      </c>
    </row>
    <row r="194" spans="1:7" x14ac:dyDescent="0.25">
      <c r="A194" s="52"/>
      <c r="B194" s="43" t="s">
        <v>171</v>
      </c>
      <c r="C194" s="3">
        <v>2871</v>
      </c>
      <c r="D194" s="16">
        <v>743</v>
      </c>
      <c r="E194" s="28">
        <v>1393.0543</v>
      </c>
      <c r="F194" s="28" t="s">
        <v>508</v>
      </c>
      <c r="G194" s="43" t="s">
        <v>306</v>
      </c>
    </row>
    <row r="195" spans="1:7" x14ac:dyDescent="0.25">
      <c r="A195" s="52"/>
      <c r="B195" s="43" t="s">
        <v>172</v>
      </c>
      <c r="C195" s="3">
        <v>2848</v>
      </c>
      <c r="D195" s="16">
        <v>735</v>
      </c>
      <c r="E195" s="28">
        <v>20.664000000000001</v>
      </c>
      <c r="F195" s="28" t="s">
        <v>509</v>
      </c>
      <c r="G195" s="43" t="s">
        <v>306</v>
      </c>
    </row>
    <row r="196" spans="1:7" x14ac:dyDescent="0.25">
      <c r="A196" s="52"/>
      <c r="B196" s="43" t="s">
        <v>173</v>
      </c>
      <c r="C196" s="3">
        <v>2828</v>
      </c>
      <c r="D196" s="16">
        <v>662</v>
      </c>
      <c r="E196" s="28">
        <v>2428.5481</v>
      </c>
      <c r="F196" s="28" t="s">
        <v>510</v>
      </c>
      <c r="G196" s="43" t="s">
        <v>305</v>
      </c>
    </row>
    <row r="197" spans="1:7" x14ac:dyDescent="0.25">
      <c r="A197" s="52"/>
      <c r="B197" s="43" t="s">
        <v>174</v>
      </c>
      <c r="C197" s="3">
        <v>2828</v>
      </c>
      <c r="D197" s="16">
        <v>734</v>
      </c>
      <c r="E197" s="28">
        <v>899.23410000000001</v>
      </c>
      <c r="F197" s="28" t="s">
        <v>511</v>
      </c>
      <c r="G197" s="43" t="s">
        <v>306</v>
      </c>
    </row>
    <row r="198" spans="1:7" x14ac:dyDescent="0.25">
      <c r="A198" s="52"/>
      <c r="B198" s="43" t="s">
        <v>346</v>
      </c>
      <c r="C198" s="3">
        <f>2822-55</f>
        <v>2767</v>
      </c>
      <c r="D198" s="16">
        <v>639</v>
      </c>
      <c r="E198" s="28">
        <v>17281.407200000001</v>
      </c>
      <c r="F198" s="28" t="s">
        <v>703</v>
      </c>
      <c r="G198" s="43" t="s">
        <v>307</v>
      </c>
    </row>
    <row r="199" spans="1:7" x14ac:dyDescent="0.25">
      <c r="A199" s="52"/>
      <c r="B199" s="43" t="s">
        <v>347</v>
      </c>
      <c r="C199" s="3">
        <f>2817-34</f>
        <v>2783</v>
      </c>
      <c r="D199" s="16">
        <v>642</v>
      </c>
      <c r="E199" s="28">
        <v>35542.6976</v>
      </c>
      <c r="F199" s="28" t="s">
        <v>704</v>
      </c>
      <c r="G199" s="43" t="s">
        <v>307</v>
      </c>
    </row>
    <row r="200" spans="1:7" x14ac:dyDescent="0.25">
      <c r="A200" s="52"/>
      <c r="B200" s="43" t="s">
        <v>175</v>
      </c>
      <c r="C200" s="3">
        <v>2808</v>
      </c>
      <c r="D200" s="16">
        <v>756</v>
      </c>
      <c r="E200" s="28">
        <v>7117.4911000000002</v>
      </c>
      <c r="F200" s="28" t="s">
        <v>512</v>
      </c>
      <c r="G200" s="43" t="s">
        <v>306</v>
      </c>
    </row>
    <row r="201" spans="1:7" x14ac:dyDescent="0.25">
      <c r="A201" s="52"/>
      <c r="B201" s="43" t="s">
        <v>176</v>
      </c>
      <c r="C201" s="3">
        <v>2782</v>
      </c>
      <c r="D201" s="16">
        <v>753</v>
      </c>
      <c r="E201" s="28">
        <v>1725.0610999999999</v>
      </c>
      <c r="F201" s="28" t="s">
        <v>513</v>
      </c>
      <c r="G201" s="43" t="s">
        <v>306</v>
      </c>
    </row>
    <row r="202" spans="1:7" x14ac:dyDescent="0.25">
      <c r="A202" s="52"/>
      <c r="B202" s="43" t="s">
        <v>382</v>
      </c>
      <c r="C202" s="3">
        <v>2562</v>
      </c>
      <c r="D202" s="16">
        <v>729</v>
      </c>
      <c r="E202" s="28">
        <v>7367.7700999999997</v>
      </c>
      <c r="F202" s="28" t="s">
        <v>514</v>
      </c>
      <c r="G202" s="43" t="s">
        <v>306</v>
      </c>
    </row>
    <row r="203" spans="1:7" x14ac:dyDescent="0.25">
      <c r="A203" s="52"/>
      <c r="B203" s="43" t="s">
        <v>177</v>
      </c>
      <c r="C203" s="3">
        <v>2549</v>
      </c>
      <c r="D203" s="16">
        <v>744</v>
      </c>
      <c r="E203" s="28">
        <v>79.336600000000004</v>
      </c>
      <c r="F203" s="28" t="s">
        <v>515</v>
      </c>
      <c r="G203" s="43" t="s">
        <v>306</v>
      </c>
    </row>
    <row r="204" spans="1:7" x14ac:dyDescent="0.25">
      <c r="A204" s="52" t="s">
        <v>178</v>
      </c>
      <c r="B204" s="42" t="s">
        <v>179</v>
      </c>
      <c r="C204" s="7">
        <v>3783</v>
      </c>
      <c r="D204" s="18">
        <v>762</v>
      </c>
      <c r="E204" s="30">
        <v>107466.5726</v>
      </c>
      <c r="F204" s="30" t="s">
        <v>520</v>
      </c>
      <c r="G204" s="42" t="s">
        <v>306</v>
      </c>
    </row>
    <row r="205" spans="1:7" x14ac:dyDescent="0.25">
      <c r="A205" s="52"/>
      <c r="B205" s="44" t="s">
        <v>180</v>
      </c>
      <c r="C205" s="8">
        <v>3636</v>
      </c>
      <c r="D205" s="12">
        <v>641</v>
      </c>
      <c r="E205" s="32">
        <v>3145.3542000000002</v>
      </c>
      <c r="F205" s="32" t="s">
        <v>521</v>
      </c>
      <c r="G205" s="44" t="s">
        <v>306</v>
      </c>
    </row>
    <row r="206" spans="1:7" x14ac:dyDescent="0.25">
      <c r="A206" s="52" t="s">
        <v>181</v>
      </c>
      <c r="B206" s="43" t="s">
        <v>182</v>
      </c>
      <c r="C206" s="3">
        <v>2932</v>
      </c>
      <c r="D206" s="16">
        <v>664</v>
      </c>
      <c r="E206" s="28">
        <v>44713.014300000003</v>
      </c>
      <c r="F206" s="28" t="s">
        <v>523</v>
      </c>
      <c r="G206" s="43" t="s">
        <v>307</v>
      </c>
    </row>
    <row r="207" spans="1:7" x14ac:dyDescent="0.25">
      <c r="A207" s="52"/>
      <c r="B207" s="43" t="s">
        <v>522</v>
      </c>
      <c r="C207" s="3">
        <f>2887-55</f>
        <v>2832</v>
      </c>
      <c r="D207" s="16">
        <v>658</v>
      </c>
      <c r="E207" s="28">
        <v>132520.91200000001</v>
      </c>
      <c r="F207" s="28" t="s">
        <v>705</v>
      </c>
      <c r="G207" s="43" t="s">
        <v>307</v>
      </c>
    </row>
    <row r="208" spans="1:7" x14ac:dyDescent="0.25">
      <c r="A208" s="52"/>
      <c r="B208" s="44" t="s">
        <v>383</v>
      </c>
      <c r="C208" s="5">
        <v>2093</v>
      </c>
      <c r="D208" s="12">
        <v>522</v>
      </c>
      <c r="E208" s="32">
        <v>21709.005700000002</v>
      </c>
      <c r="F208" s="32" t="s">
        <v>524</v>
      </c>
      <c r="G208" s="44" t="s">
        <v>305</v>
      </c>
    </row>
    <row r="209" spans="1:7" x14ac:dyDescent="0.25">
      <c r="A209" s="52" t="s">
        <v>183</v>
      </c>
      <c r="B209" s="42" t="s">
        <v>184</v>
      </c>
      <c r="C209" s="1">
        <v>3171</v>
      </c>
      <c r="D209" s="18">
        <v>733</v>
      </c>
      <c r="E209" s="30">
        <v>681.50390000000004</v>
      </c>
      <c r="F209" s="30" t="s">
        <v>525</v>
      </c>
      <c r="G209" s="42" t="s">
        <v>306</v>
      </c>
    </row>
    <row r="210" spans="1:7" x14ac:dyDescent="0.25">
      <c r="A210" s="52"/>
      <c r="B210" s="46" t="s">
        <v>348</v>
      </c>
      <c r="C210" s="9">
        <f>2082-53</f>
        <v>2029</v>
      </c>
      <c r="D210" s="20">
        <v>491</v>
      </c>
      <c r="E210" s="35">
        <v>4367.9120999999996</v>
      </c>
      <c r="F210" s="35" t="s">
        <v>706</v>
      </c>
      <c r="G210" s="46" t="s">
        <v>305</v>
      </c>
    </row>
    <row r="211" spans="1:7" x14ac:dyDescent="0.25">
      <c r="A211" s="52" t="s">
        <v>185</v>
      </c>
      <c r="B211" s="43" t="s">
        <v>186</v>
      </c>
      <c r="C211" s="1">
        <v>3547</v>
      </c>
      <c r="D211" s="18">
        <v>742</v>
      </c>
      <c r="E211" s="30">
        <v>7857.4535999999998</v>
      </c>
      <c r="F211" s="30" t="s">
        <v>526</v>
      </c>
      <c r="G211" s="43" t="s">
        <v>306</v>
      </c>
    </row>
    <row r="212" spans="1:7" x14ac:dyDescent="0.25">
      <c r="A212" s="52"/>
      <c r="B212" s="43" t="s">
        <v>187</v>
      </c>
      <c r="C212" s="3">
        <v>3169</v>
      </c>
      <c r="D212" s="16">
        <v>750</v>
      </c>
      <c r="E212" s="28">
        <v>1136.8694</v>
      </c>
      <c r="F212" s="28" t="s">
        <v>527</v>
      </c>
      <c r="G212" s="43" t="s">
        <v>306</v>
      </c>
    </row>
    <row r="213" spans="1:7" x14ac:dyDescent="0.25">
      <c r="A213" s="52"/>
      <c r="B213" s="43" t="s">
        <v>188</v>
      </c>
      <c r="C213" s="3">
        <v>3135</v>
      </c>
      <c r="D213" s="16">
        <v>739</v>
      </c>
      <c r="E213" s="28">
        <v>3559.7786000000001</v>
      </c>
      <c r="F213" s="28" t="s">
        <v>528</v>
      </c>
      <c r="G213" s="43" t="s">
        <v>306</v>
      </c>
    </row>
    <row r="214" spans="1:7" x14ac:dyDescent="0.25">
      <c r="A214" s="52"/>
      <c r="B214" s="43" t="s">
        <v>189</v>
      </c>
      <c r="C214" s="3">
        <v>3109</v>
      </c>
      <c r="D214" s="16">
        <v>644</v>
      </c>
      <c r="E214" s="28">
        <v>404.29880000000003</v>
      </c>
      <c r="F214" s="28" t="s">
        <v>529</v>
      </c>
      <c r="G214" s="43" t="s">
        <v>306</v>
      </c>
    </row>
    <row r="215" spans="1:7" x14ac:dyDescent="0.25">
      <c r="A215" s="52"/>
      <c r="B215" s="43" t="s">
        <v>349</v>
      </c>
      <c r="C215" s="3">
        <f>3091-264</f>
        <v>2827</v>
      </c>
      <c r="D215" s="16">
        <v>662</v>
      </c>
      <c r="E215" s="28">
        <v>43002.388200000001</v>
      </c>
      <c r="F215" s="28" t="s">
        <v>707</v>
      </c>
      <c r="G215" s="43" t="s">
        <v>305</v>
      </c>
    </row>
    <row r="216" spans="1:7" x14ac:dyDescent="0.25">
      <c r="A216" s="52"/>
      <c r="B216" s="47" t="s">
        <v>350</v>
      </c>
      <c r="C216" s="10">
        <f>3043-55</f>
        <v>2988</v>
      </c>
      <c r="D216" s="21">
        <v>425</v>
      </c>
      <c r="E216" s="36">
        <v>104719.20970000001</v>
      </c>
      <c r="F216" s="36" t="s">
        <v>708</v>
      </c>
      <c r="G216" s="47" t="s">
        <v>307</v>
      </c>
    </row>
    <row r="217" spans="1:7" x14ac:dyDescent="0.25">
      <c r="A217" s="52"/>
      <c r="B217" s="43" t="s">
        <v>351</v>
      </c>
      <c r="C217" s="3">
        <f>3017-55</f>
        <v>2962</v>
      </c>
      <c r="D217" s="16">
        <v>663</v>
      </c>
      <c r="E217" s="28">
        <v>12344.6947</v>
      </c>
      <c r="F217" s="28" t="s">
        <v>709</v>
      </c>
      <c r="G217" s="43" t="s">
        <v>307</v>
      </c>
    </row>
    <row r="218" spans="1:7" x14ac:dyDescent="0.25">
      <c r="A218" s="52"/>
      <c r="B218" s="43" t="s">
        <v>190</v>
      </c>
      <c r="C218" s="3">
        <v>3008</v>
      </c>
      <c r="D218" s="16">
        <v>733</v>
      </c>
      <c r="E218" s="28">
        <v>1802.5428999999999</v>
      </c>
      <c r="F218" s="28" t="s">
        <v>530</v>
      </c>
      <c r="G218" s="43" t="s">
        <v>306</v>
      </c>
    </row>
    <row r="219" spans="1:7" x14ac:dyDescent="0.25">
      <c r="A219" s="52"/>
      <c r="B219" s="43" t="s">
        <v>191</v>
      </c>
      <c r="C219" s="3">
        <v>2986</v>
      </c>
      <c r="D219" s="16">
        <v>731</v>
      </c>
      <c r="E219" s="28">
        <v>5457.8841000000002</v>
      </c>
      <c r="F219" s="28" t="s">
        <v>531</v>
      </c>
      <c r="G219" s="43" t="s">
        <v>306</v>
      </c>
    </row>
    <row r="220" spans="1:7" x14ac:dyDescent="0.25">
      <c r="A220" s="52"/>
      <c r="B220" s="43" t="s">
        <v>192</v>
      </c>
      <c r="C220" s="3">
        <v>2981</v>
      </c>
      <c r="D220" s="16">
        <v>767</v>
      </c>
      <c r="E220" s="28">
        <v>332.93630000000002</v>
      </c>
      <c r="F220" s="28" t="s">
        <v>532</v>
      </c>
      <c r="G220" s="43" t="s">
        <v>306</v>
      </c>
    </row>
    <row r="221" spans="1:7" x14ac:dyDescent="0.25">
      <c r="A221" s="52"/>
      <c r="B221" s="43" t="s">
        <v>193</v>
      </c>
      <c r="C221" s="3">
        <v>2963</v>
      </c>
      <c r="D221" s="16">
        <v>749</v>
      </c>
      <c r="E221" s="28">
        <v>2930.058</v>
      </c>
      <c r="F221" s="28" t="s">
        <v>533</v>
      </c>
      <c r="G221" s="43" t="s">
        <v>306</v>
      </c>
    </row>
    <row r="222" spans="1:7" x14ac:dyDescent="0.25">
      <c r="A222" s="52"/>
      <c r="B222" s="43" t="s">
        <v>352</v>
      </c>
      <c r="C222" s="3">
        <f>2943-55</f>
        <v>2888</v>
      </c>
      <c r="D222" s="16">
        <v>673</v>
      </c>
      <c r="E222" s="28">
        <v>11466.337799999999</v>
      </c>
      <c r="F222" s="28" t="s">
        <v>710</v>
      </c>
      <c r="G222" s="43" t="s">
        <v>307</v>
      </c>
    </row>
    <row r="223" spans="1:7" x14ac:dyDescent="0.25">
      <c r="A223" s="52"/>
      <c r="B223" s="43" t="s">
        <v>353</v>
      </c>
      <c r="C223" s="3">
        <f>2931-55</f>
        <v>2876</v>
      </c>
      <c r="D223" s="16">
        <v>655</v>
      </c>
      <c r="E223" s="28">
        <v>33172.161</v>
      </c>
      <c r="F223" s="28" t="s">
        <v>711</v>
      </c>
      <c r="G223" s="43" t="s">
        <v>307</v>
      </c>
    </row>
    <row r="224" spans="1:7" x14ac:dyDescent="0.25">
      <c r="A224" s="52"/>
      <c r="B224" s="43" t="s">
        <v>354</v>
      </c>
      <c r="C224" s="3">
        <f>2925-86</f>
        <v>2839</v>
      </c>
      <c r="D224" s="16">
        <v>664</v>
      </c>
      <c r="E224" s="28">
        <v>31328.332299999998</v>
      </c>
      <c r="F224" s="28" t="s">
        <v>712</v>
      </c>
      <c r="G224" s="43" t="s">
        <v>307</v>
      </c>
    </row>
    <row r="225" spans="1:7" x14ac:dyDescent="0.25">
      <c r="A225" s="52"/>
      <c r="B225" s="43" t="s">
        <v>194</v>
      </c>
      <c r="C225" s="3">
        <v>2910</v>
      </c>
      <c r="D225" s="16">
        <v>808</v>
      </c>
      <c r="E225" s="28">
        <v>112.1433</v>
      </c>
      <c r="F225" s="28" t="s">
        <v>534</v>
      </c>
      <c r="G225" s="43" t="s">
        <v>306</v>
      </c>
    </row>
    <row r="226" spans="1:7" x14ac:dyDescent="0.25">
      <c r="A226" s="52"/>
      <c r="B226" s="43" t="s">
        <v>195</v>
      </c>
      <c r="C226" s="3">
        <v>2909</v>
      </c>
      <c r="D226" s="16">
        <v>680</v>
      </c>
      <c r="E226" s="28">
        <v>587.87350000000004</v>
      </c>
      <c r="F226" s="28" t="s">
        <v>535</v>
      </c>
      <c r="G226" s="43" t="s">
        <v>307</v>
      </c>
    </row>
    <row r="227" spans="1:7" x14ac:dyDescent="0.25">
      <c r="A227" s="52"/>
      <c r="B227" s="43" t="s">
        <v>196</v>
      </c>
      <c r="C227" s="3">
        <v>2892</v>
      </c>
      <c r="D227" s="16">
        <v>653</v>
      </c>
      <c r="E227" s="28">
        <v>34196.991000000002</v>
      </c>
      <c r="F227" s="28" t="s">
        <v>536</v>
      </c>
      <c r="G227" s="43" t="s">
        <v>307</v>
      </c>
    </row>
    <row r="228" spans="1:7" x14ac:dyDescent="0.25">
      <c r="A228" s="52"/>
      <c r="B228" s="43" t="s">
        <v>197</v>
      </c>
      <c r="C228" s="3">
        <v>2889</v>
      </c>
      <c r="D228" s="16">
        <v>666</v>
      </c>
      <c r="E228" s="28">
        <v>10127.4344</v>
      </c>
      <c r="F228" s="28" t="s">
        <v>537</v>
      </c>
      <c r="G228" s="43" t="s">
        <v>305</v>
      </c>
    </row>
    <row r="229" spans="1:7" x14ac:dyDescent="0.25">
      <c r="A229" s="52"/>
      <c r="B229" s="43" t="s">
        <v>198</v>
      </c>
      <c r="C229" s="3">
        <v>2880</v>
      </c>
      <c r="D229" s="16">
        <v>742</v>
      </c>
      <c r="E229" s="28">
        <v>6980.0743000000002</v>
      </c>
      <c r="F229" s="28" t="s">
        <v>538</v>
      </c>
      <c r="G229" s="43" t="s">
        <v>306</v>
      </c>
    </row>
    <row r="230" spans="1:7" x14ac:dyDescent="0.25">
      <c r="A230" s="52"/>
      <c r="B230" s="43" t="s">
        <v>199</v>
      </c>
      <c r="C230" s="3">
        <v>2872</v>
      </c>
      <c r="D230" s="16">
        <v>670</v>
      </c>
      <c r="E230" s="28">
        <v>6527.6869999999999</v>
      </c>
      <c r="F230" s="28" t="s">
        <v>539</v>
      </c>
      <c r="G230" s="43" t="s">
        <v>305</v>
      </c>
    </row>
    <row r="231" spans="1:7" x14ac:dyDescent="0.25">
      <c r="A231" s="52"/>
      <c r="B231" s="43" t="s">
        <v>355</v>
      </c>
      <c r="C231" s="3">
        <f>2836-55</f>
        <v>2781</v>
      </c>
      <c r="D231" s="16">
        <v>647</v>
      </c>
      <c r="E231" s="28">
        <v>104897.8018</v>
      </c>
      <c r="F231" s="28" t="s">
        <v>713</v>
      </c>
      <c r="G231" s="43" t="s">
        <v>307</v>
      </c>
    </row>
    <row r="232" spans="1:7" x14ac:dyDescent="0.25">
      <c r="A232" s="52"/>
      <c r="B232" s="43" t="s">
        <v>200</v>
      </c>
      <c r="C232" s="3">
        <v>2800</v>
      </c>
      <c r="D232" s="16">
        <v>664</v>
      </c>
      <c r="E232" s="28">
        <v>179.70429999999999</v>
      </c>
      <c r="F232" s="28" t="s">
        <v>540</v>
      </c>
      <c r="G232" s="43" t="s">
        <v>307</v>
      </c>
    </row>
    <row r="233" spans="1:7" x14ac:dyDescent="0.25">
      <c r="A233" s="52"/>
      <c r="B233" s="43" t="s">
        <v>201</v>
      </c>
      <c r="C233" s="3">
        <v>2771</v>
      </c>
      <c r="D233" s="16">
        <v>658</v>
      </c>
      <c r="E233" s="28">
        <v>12354.446</v>
      </c>
      <c r="F233" s="28" t="s">
        <v>541</v>
      </c>
      <c r="G233" s="43" t="s">
        <v>307</v>
      </c>
    </row>
    <row r="234" spans="1:7" x14ac:dyDescent="0.25">
      <c r="A234" s="52"/>
      <c r="B234" s="43" t="s">
        <v>202</v>
      </c>
      <c r="C234" s="3">
        <v>2684</v>
      </c>
      <c r="D234" s="16">
        <v>751</v>
      </c>
      <c r="E234" s="28">
        <v>686.50599999999997</v>
      </c>
      <c r="F234" s="28" t="s">
        <v>542</v>
      </c>
      <c r="G234" s="43" t="s">
        <v>306</v>
      </c>
    </row>
    <row r="235" spans="1:7" x14ac:dyDescent="0.25">
      <c r="A235" s="52"/>
      <c r="B235" s="43" t="s">
        <v>203</v>
      </c>
      <c r="C235" s="3">
        <v>2680</v>
      </c>
      <c r="D235" s="16">
        <v>743</v>
      </c>
      <c r="E235" s="28">
        <v>2674.6462999999999</v>
      </c>
      <c r="F235" s="28" t="s">
        <v>543</v>
      </c>
      <c r="G235" s="43" t="s">
        <v>306</v>
      </c>
    </row>
    <row r="236" spans="1:7" x14ac:dyDescent="0.25">
      <c r="A236" s="52"/>
      <c r="B236" s="43" t="s">
        <v>204</v>
      </c>
      <c r="C236" s="3">
        <v>2644</v>
      </c>
      <c r="D236" s="16">
        <v>662</v>
      </c>
      <c r="E236" s="28">
        <v>27754.1672</v>
      </c>
      <c r="F236" s="28" t="s">
        <v>544</v>
      </c>
      <c r="G236" s="43" t="s">
        <v>305</v>
      </c>
    </row>
    <row r="237" spans="1:7" x14ac:dyDescent="0.25">
      <c r="A237" s="52"/>
      <c r="B237" s="43" t="s">
        <v>205</v>
      </c>
      <c r="C237" s="3">
        <v>2619</v>
      </c>
      <c r="D237" s="16">
        <v>665</v>
      </c>
      <c r="E237" s="28">
        <v>3854.0493000000001</v>
      </c>
      <c r="F237" s="28" t="s">
        <v>545</v>
      </c>
      <c r="G237" s="43" t="s">
        <v>307</v>
      </c>
    </row>
    <row r="238" spans="1:7" x14ac:dyDescent="0.25">
      <c r="A238" s="52"/>
      <c r="B238" s="43" t="s">
        <v>206</v>
      </c>
      <c r="C238" s="3">
        <v>2570</v>
      </c>
      <c r="D238" s="16">
        <v>677</v>
      </c>
      <c r="E238" s="28">
        <v>3976.3253</v>
      </c>
      <c r="F238" s="28" t="s">
        <v>546</v>
      </c>
      <c r="G238" s="43" t="s">
        <v>305</v>
      </c>
    </row>
    <row r="239" spans="1:7" x14ac:dyDescent="0.25">
      <c r="A239" s="52"/>
      <c r="B239" s="43" t="s">
        <v>207</v>
      </c>
      <c r="C239" s="3">
        <v>2557</v>
      </c>
      <c r="D239" s="16">
        <v>667</v>
      </c>
      <c r="E239" s="28">
        <v>7280.3311999999996</v>
      </c>
      <c r="F239" s="28" t="s">
        <v>547</v>
      </c>
      <c r="G239" s="43" t="s">
        <v>305</v>
      </c>
    </row>
    <row r="240" spans="1:7" x14ac:dyDescent="0.25">
      <c r="A240" s="52"/>
      <c r="B240" s="43" t="s">
        <v>208</v>
      </c>
      <c r="C240" s="3">
        <v>2540</v>
      </c>
      <c r="D240" s="16">
        <v>661</v>
      </c>
      <c r="E240" s="28">
        <v>1541.2217000000001</v>
      </c>
      <c r="F240" s="28" t="s">
        <v>548</v>
      </c>
      <c r="G240" s="43" t="s">
        <v>305</v>
      </c>
    </row>
    <row r="241" spans="1:7" x14ac:dyDescent="0.25">
      <c r="A241" s="52"/>
      <c r="B241" s="43" t="s">
        <v>209</v>
      </c>
      <c r="C241" s="3">
        <v>2539</v>
      </c>
      <c r="D241" s="16">
        <v>672</v>
      </c>
      <c r="E241" s="28">
        <v>2054.6069000000002</v>
      </c>
      <c r="F241" s="28" t="s">
        <v>549</v>
      </c>
      <c r="G241" s="43" t="s">
        <v>305</v>
      </c>
    </row>
    <row r="242" spans="1:7" x14ac:dyDescent="0.25">
      <c r="A242" s="52"/>
      <c r="B242" s="43" t="s">
        <v>210</v>
      </c>
      <c r="C242" s="3">
        <v>2521</v>
      </c>
      <c r="D242" s="16">
        <v>670</v>
      </c>
      <c r="E242" s="28">
        <v>962.94370000000004</v>
      </c>
      <c r="F242" s="28" t="s">
        <v>550</v>
      </c>
      <c r="G242" s="43" t="s">
        <v>305</v>
      </c>
    </row>
    <row r="243" spans="1:7" x14ac:dyDescent="0.25">
      <c r="A243" s="52"/>
      <c r="B243" s="43" t="s">
        <v>211</v>
      </c>
      <c r="C243" s="3">
        <v>2493</v>
      </c>
      <c r="D243" s="16">
        <v>667</v>
      </c>
      <c r="E243" s="28">
        <v>2896.0585999999998</v>
      </c>
      <c r="F243" s="28" t="s">
        <v>551</v>
      </c>
      <c r="G243" s="43" t="s">
        <v>305</v>
      </c>
    </row>
    <row r="244" spans="1:7" x14ac:dyDescent="0.25">
      <c r="A244" s="52"/>
      <c r="B244" s="43" t="s">
        <v>384</v>
      </c>
      <c r="C244" s="3">
        <v>2238</v>
      </c>
      <c r="D244" s="16">
        <v>721</v>
      </c>
      <c r="E244" s="28">
        <v>27976.942800000001</v>
      </c>
      <c r="F244" s="28" t="s">
        <v>552</v>
      </c>
      <c r="G244" s="43" t="s">
        <v>306</v>
      </c>
    </row>
    <row r="245" spans="1:7" x14ac:dyDescent="0.25">
      <c r="A245" s="52" t="s">
        <v>212</v>
      </c>
      <c r="B245" s="42" t="s">
        <v>213</v>
      </c>
      <c r="C245" s="1">
        <v>3219</v>
      </c>
      <c r="D245" s="18">
        <v>767</v>
      </c>
      <c r="E245" s="30">
        <v>492.9556</v>
      </c>
      <c r="F245" s="30" t="s">
        <v>553</v>
      </c>
      <c r="G245" s="42" t="s">
        <v>306</v>
      </c>
    </row>
    <row r="246" spans="1:7" x14ac:dyDescent="0.25">
      <c r="A246" s="52"/>
      <c r="B246" s="43" t="s">
        <v>214</v>
      </c>
      <c r="C246" s="3">
        <v>3126</v>
      </c>
      <c r="D246" s="16">
        <v>641</v>
      </c>
      <c r="E246" s="28">
        <v>223.58959999999999</v>
      </c>
      <c r="F246" s="28" t="s">
        <v>554</v>
      </c>
      <c r="G246" s="43" t="s">
        <v>306</v>
      </c>
    </row>
    <row r="247" spans="1:7" x14ac:dyDescent="0.25">
      <c r="A247" s="52"/>
      <c r="B247" s="43" t="s">
        <v>215</v>
      </c>
      <c r="C247" s="3">
        <v>3003</v>
      </c>
      <c r="D247" s="16">
        <v>769</v>
      </c>
      <c r="E247" s="28">
        <v>146.4409</v>
      </c>
      <c r="F247" s="28" t="s">
        <v>555</v>
      </c>
      <c r="G247" s="43" t="s">
        <v>306</v>
      </c>
    </row>
    <row r="248" spans="1:7" x14ac:dyDescent="0.25">
      <c r="A248" s="52"/>
      <c r="B248" s="43" t="s">
        <v>216</v>
      </c>
      <c r="C248" s="3">
        <v>2948</v>
      </c>
      <c r="D248" s="16">
        <v>739</v>
      </c>
      <c r="E248" s="28">
        <v>85.078699999999998</v>
      </c>
      <c r="F248" s="28" t="s">
        <v>556</v>
      </c>
      <c r="G248" s="43" t="s">
        <v>306</v>
      </c>
    </row>
    <row r="249" spans="1:7" x14ac:dyDescent="0.25">
      <c r="A249" s="52"/>
      <c r="B249" s="43" t="s">
        <v>217</v>
      </c>
      <c r="C249" s="3">
        <v>2935</v>
      </c>
      <c r="D249" s="16">
        <v>740</v>
      </c>
      <c r="E249" s="28">
        <v>72.130499999999998</v>
      </c>
      <c r="F249" s="28" t="s">
        <v>557</v>
      </c>
      <c r="G249" s="43" t="s">
        <v>306</v>
      </c>
    </row>
    <row r="250" spans="1:7" x14ac:dyDescent="0.25">
      <c r="A250" s="52"/>
      <c r="B250" s="43" t="s">
        <v>218</v>
      </c>
      <c r="C250" s="3">
        <v>2927</v>
      </c>
      <c r="D250" s="16">
        <v>658</v>
      </c>
      <c r="E250" s="28">
        <v>431979.24560000002</v>
      </c>
      <c r="F250" s="28" t="s">
        <v>558</v>
      </c>
      <c r="G250" s="43" t="s">
        <v>307</v>
      </c>
    </row>
    <row r="251" spans="1:7" x14ac:dyDescent="0.25">
      <c r="A251" s="52"/>
      <c r="B251" s="43" t="s">
        <v>219</v>
      </c>
      <c r="C251" s="3">
        <v>2913</v>
      </c>
      <c r="D251" s="16">
        <v>745</v>
      </c>
      <c r="E251" s="28">
        <v>57.493299999999998</v>
      </c>
      <c r="F251" s="28" t="s">
        <v>559</v>
      </c>
      <c r="G251" s="43" t="s">
        <v>306</v>
      </c>
    </row>
    <row r="252" spans="1:7" x14ac:dyDescent="0.25">
      <c r="A252" s="52"/>
      <c r="B252" s="43" t="s">
        <v>220</v>
      </c>
      <c r="C252" s="3">
        <v>2894</v>
      </c>
      <c r="D252" s="16">
        <v>732</v>
      </c>
      <c r="E252" s="28">
        <v>129.44919999999999</v>
      </c>
      <c r="F252" s="28" t="s">
        <v>560</v>
      </c>
      <c r="G252" s="43" t="s">
        <v>306</v>
      </c>
    </row>
    <row r="253" spans="1:7" x14ac:dyDescent="0.25">
      <c r="A253" s="52"/>
      <c r="B253" s="43" t="s">
        <v>385</v>
      </c>
      <c r="C253" s="3">
        <v>2542</v>
      </c>
      <c r="D253" s="16">
        <v>539</v>
      </c>
      <c r="E253" s="28">
        <v>1503.952</v>
      </c>
      <c r="F253" s="28" t="s">
        <v>561</v>
      </c>
      <c r="G253" s="43" t="s">
        <v>306</v>
      </c>
    </row>
    <row r="254" spans="1:7" x14ac:dyDescent="0.25">
      <c r="A254" s="52"/>
      <c r="B254" s="43" t="s">
        <v>386</v>
      </c>
      <c r="C254" s="3">
        <v>2486</v>
      </c>
      <c r="D254" s="16">
        <v>542</v>
      </c>
      <c r="E254" s="28">
        <v>682.07039999999995</v>
      </c>
      <c r="F254" s="28" t="s">
        <v>562</v>
      </c>
      <c r="G254" s="43" t="s">
        <v>306</v>
      </c>
    </row>
    <row r="255" spans="1:7" x14ac:dyDescent="0.25">
      <c r="A255" s="52" t="s">
        <v>221</v>
      </c>
      <c r="B255" s="42" t="s">
        <v>222</v>
      </c>
      <c r="C255" s="1">
        <v>3661</v>
      </c>
      <c r="D255" s="18">
        <v>644</v>
      </c>
      <c r="E255" s="30">
        <v>251976.9</v>
      </c>
      <c r="F255" s="30" t="s">
        <v>563</v>
      </c>
      <c r="G255" s="42" t="s">
        <v>306</v>
      </c>
    </row>
    <row r="256" spans="1:7" x14ac:dyDescent="0.25">
      <c r="A256" s="52"/>
      <c r="B256" s="44" t="s">
        <v>223</v>
      </c>
      <c r="C256" s="5">
        <v>2943</v>
      </c>
      <c r="D256" s="12">
        <v>641</v>
      </c>
      <c r="E256" s="32">
        <v>6848.4742999999999</v>
      </c>
      <c r="F256" s="32" t="s">
        <v>564</v>
      </c>
      <c r="G256" s="44" t="s">
        <v>306</v>
      </c>
    </row>
    <row r="257" spans="1:7" x14ac:dyDescent="0.25">
      <c r="A257" s="52" t="s">
        <v>224</v>
      </c>
      <c r="B257" s="42" t="s">
        <v>225</v>
      </c>
      <c r="C257" s="1">
        <v>3761</v>
      </c>
      <c r="D257" s="18">
        <v>739</v>
      </c>
      <c r="E257" s="30">
        <v>305527.97230000002</v>
      </c>
      <c r="F257" s="30" t="s">
        <v>565</v>
      </c>
      <c r="G257" s="42" t="s">
        <v>306</v>
      </c>
    </row>
    <row r="258" spans="1:7" x14ac:dyDescent="0.25">
      <c r="A258" s="52"/>
      <c r="B258" s="43" t="s">
        <v>356</v>
      </c>
      <c r="C258" s="3">
        <f>2965-55</f>
        <v>2910</v>
      </c>
      <c r="D258" s="16">
        <v>665</v>
      </c>
      <c r="E258" s="28">
        <v>9741.0054</v>
      </c>
      <c r="F258" s="28" t="s">
        <v>714</v>
      </c>
      <c r="G258" s="43" t="s">
        <v>307</v>
      </c>
    </row>
    <row r="259" spans="1:7" x14ac:dyDescent="0.25">
      <c r="A259" s="52"/>
      <c r="B259" s="43" t="s">
        <v>357</v>
      </c>
      <c r="C259" s="3">
        <f>2896-47</f>
        <v>2849</v>
      </c>
      <c r="D259" s="16">
        <v>657</v>
      </c>
      <c r="E259" s="28">
        <v>44476.584300000002</v>
      </c>
      <c r="F259" s="28" t="s">
        <v>715</v>
      </c>
      <c r="G259" s="43" t="s">
        <v>307</v>
      </c>
    </row>
    <row r="260" spans="1:7" x14ac:dyDescent="0.25">
      <c r="A260" s="52"/>
      <c r="B260" s="44" t="s">
        <v>226</v>
      </c>
      <c r="C260" s="5">
        <v>2868</v>
      </c>
      <c r="D260" s="12">
        <v>663</v>
      </c>
      <c r="E260" s="32">
        <v>4703.9692999999997</v>
      </c>
      <c r="F260" s="32" t="s">
        <v>566</v>
      </c>
      <c r="G260" s="44" t="s">
        <v>307</v>
      </c>
    </row>
    <row r="261" spans="1:7" x14ac:dyDescent="0.25">
      <c r="A261" s="52" t="s">
        <v>227</v>
      </c>
      <c r="B261" s="42" t="s">
        <v>228</v>
      </c>
      <c r="C261" s="1">
        <v>3451</v>
      </c>
      <c r="D261" s="18">
        <v>768</v>
      </c>
      <c r="E261" s="30">
        <v>11330.081399999999</v>
      </c>
      <c r="F261" s="30" t="s">
        <v>567</v>
      </c>
      <c r="G261" s="42" t="s">
        <v>306</v>
      </c>
    </row>
    <row r="262" spans="1:7" x14ac:dyDescent="0.25">
      <c r="A262" s="52"/>
      <c r="B262" s="44" t="s">
        <v>358</v>
      </c>
      <c r="C262" s="5">
        <f>3004-55</f>
        <v>2949</v>
      </c>
      <c r="D262" s="12">
        <v>675</v>
      </c>
      <c r="E262" s="32">
        <v>18731.532599999999</v>
      </c>
      <c r="F262" s="32" t="s">
        <v>716</v>
      </c>
      <c r="G262" s="44" t="s">
        <v>307</v>
      </c>
    </row>
    <row r="263" spans="1:7" x14ac:dyDescent="0.25">
      <c r="A263" s="52" t="s">
        <v>229</v>
      </c>
      <c r="B263" s="42" t="s">
        <v>359</v>
      </c>
      <c r="C263" s="1">
        <f>3764-55-10</f>
        <v>3699</v>
      </c>
      <c r="D263" s="18">
        <v>648</v>
      </c>
      <c r="E263" s="30">
        <v>415686.22320000001</v>
      </c>
      <c r="F263" s="30" t="s">
        <v>717</v>
      </c>
      <c r="G263" s="42" t="s">
        <v>306</v>
      </c>
    </row>
    <row r="264" spans="1:7" x14ac:dyDescent="0.25">
      <c r="A264" s="52"/>
      <c r="B264" s="43" t="s">
        <v>230</v>
      </c>
      <c r="C264" s="3">
        <v>3249</v>
      </c>
      <c r="D264" s="16">
        <v>661</v>
      </c>
      <c r="E264" s="28">
        <v>114993.0385</v>
      </c>
      <c r="F264" s="28" t="s">
        <v>568</v>
      </c>
      <c r="G264" s="43" t="s">
        <v>306</v>
      </c>
    </row>
    <row r="265" spans="1:7" x14ac:dyDescent="0.25">
      <c r="A265" s="52"/>
      <c r="B265" s="43" t="s">
        <v>360</v>
      </c>
      <c r="C265" s="3">
        <f>3027-55</f>
        <v>2972</v>
      </c>
      <c r="D265" s="16">
        <v>670</v>
      </c>
      <c r="E265" s="28">
        <v>129265.333</v>
      </c>
      <c r="F265" s="28" t="s">
        <v>718</v>
      </c>
      <c r="G265" s="43" t="s">
        <v>307</v>
      </c>
    </row>
    <row r="266" spans="1:7" x14ac:dyDescent="0.25">
      <c r="A266" s="52"/>
      <c r="B266" s="43" t="s">
        <v>361</v>
      </c>
      <c r="C266" s="3">
        <f>3007-55</f>
        <v>2952</v>
      </c>
      <c r="D266" s="16">
        <v>673</v>
      </c>
      <c r="E266" s="28">
        <v>60843.553399999997</v>
      </c>
      <c r="F266" s="28" t="s">
        <v>719</v>
      </c>
      <c r="G266" s="43" t="s">
        <v>307</v>
      </c>
    </row>
    <row r="267" spans="1:7" x14ac:dyDescent="0.25">
      <c r="A267" s="52"/>
      <c r="B267" s="43" t="s">
        <v>362</v>
      </c>
      <c r="C267" s="3">
        <f>2991-55</f>
        <v>2936</v>
      </c>
      <c r="D267" s="16">
        <v>661</v>
      </c>
      <c r="E267" s="28">
        <v>14724.7379</v>
      </c>
      <c r="F267" s="28" t="s">
        <v>720</v>
      </c>
      <c r="G267" s="43" t="s">
        <v>307</v>
      </c>
    </row>
    <row r="268" spans="1:7" x14ac:dyDescent="0.25">
      <c r="A268" s="52"/>
      <c r="B268" s="43" t="s">
        <v>363</v>
      </c>
      <c r="C268" s="3">
        <f>2857-55</f>
        <v>2802</v>
      </c>
      <c r="D268" s="16">
        <v>655</v>
      </c>
      <c r="E268" s="28">
        <v>47690.183799999999</v>
      </c>
      <c r="F268" s="28" t="s">
        <v>721</v>
      </c>
      <c r="G268" s="43" t="s">
        <v>307</v>
      </c>
    </row>
    <row r="269" spans="1:7" x14ac:dyDescent="0.25">
      <c r="A269" s="52" t="s">
        <v>231</v>
      </c>
      <c r="B269" s="42" t="s">
        <v>232</v>
      </c>
      <c r="C269" s="1">
        <v>2837</v>
      </c>
      <c r="D269" s="18">
        <v>665</v>
      </c>
      <c r="E269" s="30">
        <v>240.8657</v>
      </c>
      <c r="F269" s="30" t="s">
        <v>569</v>
      </c>
      <c r="G269" s="42" t="s">
        <v>307</v>
      </c>
    </row>
    <row r="270" spans="1:7" x14ac:dyDescent="0.25">
      <c r="A270" s="52"/>
      <c r="B270" s="44" t="s">
        <v>364</v>
      </c>
      <c r="C270" s="5">
        <f>2836-55</f>
        <v>2781</v>
      </c>
      <c r="D270" s="12">
        <v>647</v>
      </c>
      <c r="E270" s="32">
        <v>723513.39839999995</v>
      </c>
      <c r="F270" s="32" t="s">
        <v>722</v>
      </c>
      <c r="G270" s="44" t="s">
        <v>307</v>
      </c>
    </row>
    <row r="271" spans="1:7" x14ac:dyDescent="0.25">
      <c r="A271" s="52" t="s">
        <v>233</v>
      </c>
      <c r="B271" s="43" t="s">
        <v>234</v>
      </c>
      <c r="C271" s="3">
        <v>3410</v>
      </c>
      <c r="D271" s="16">
        <v>760</v>
      </c>
      <c r="E271" s="28">
        <v>46474.995300000002</v>
      </c>
      <c r="F271" s="28" t="s">
        <v>570</v>
      </c>
      <c r="G271" s="43" t="s">
        <v>306</v>
      </c>
    </row>
    <row r="272" spans="1:7" x14ac:dyDescent="0.25">
      <c r="A272" s="52"/>
      <c r="B272" s="43" t="s">
        <v>235</v>
      </c>
      <c r="C272" s="3">
        <v>3340</v>
      </c>
      <c r="D272" s="16">
        <v>648</v>
      </c>
      <c r="E272" s="28">
        <v>152541.06649999999</v>
      </c>
      <c r="F272" s="28" t="s">
        <v>571</v>
      </c>
      <c r="G272" s="43" t="s">
        <v>306</v>
      </c>
    </row>
    <row r="273" spans="1:7" x14ac:dyDescent="0.25">
      <c r="A273" s="52"/>
      <c r="B273" s="43" t="s">
        <v>236</v>
      </c>
      <c r="C273" s="3">
        <v>3144</v>
      </c>
      <c r="D273" s="16">
        <v>748</v>
      </c>
      <c r="E273" s="28">
        <v>8933.3168000000005</v>
      </c>
      <c r="F273" s="28" t="s">
        <v>572</v>
      </c>
      <c r="G273" s="43" t="s">
        <v>306</v>
      </c>
    </row>
    <row r="274" spans="1:7" x14ac:dyDescent="0.25">
      <c r="A274" s="52"/>
      <c r="B274" s="43" t="s">
        <v>237</v>
      </c>
      <c r="C274" s="3">
        <v>3133</v>
      </c>
      <c r="D274" s="16">
        <v>641</v>
      </c>
      <c r="E274" s="28">
        <v>146103.52919999999</v>
      </c>
      <c r="F274" s="28" t="s">
        <v>573</v>
      </c>
      <c r="G274" s="43" t="s">
        <v>306</v>
      </c>
    </row>
    <row r="275" spans="1:7" x14ac:dyDescent="0.25">
      <c r="A275" s="52"/>
      <c r="B275" s="43" t="s">
        <v>365</v>
      </c>
      <c r="C275" s="3">
        <f>3044-55</f>
        <v>2989</v>
      </c>
      <c r="D275" s="16">
        <v>673</v>
      </c>
      <c r="E275" s="28">
        <v>1278.8009</v>
      </c>
      <c r="F275" s="28" t="s">
        <v>732</v>
      </c>
      <c r="G275" s="43" t="s">
        <v>307</v>
      </c>
    </row>
    <row r="276" spans="1:7" x14ac:dyDescent="0.25">
      <c r="A276" s="52"/>
      <c r="B276" s="43" t="s">
        <v>366</v>
      </c>
      <c r="C276" s="3">
        <f>3039-55</f>
        <v>2984</v>
      </c>
      <c r="D276" s="16">
        <v>687</v>
      </c>
      <c r="E276" s="28">
        <v>4125.2349000000004</v>
      </c>
      <c r="F276" s="28" t="s">
        <v>733</v>
      </c>
      <c r="G276" s="43" t="s">
        <v>307</v>
      </c>
    </row>
    <row r="277" spans="1:7" x14ac:dyDescent="0.25">
      <c r="A277" s="52"/>
      <c r="B277" s="43" t="s">
        <v>238</v>
      </c>
      <c r="C277" s="3">
        <v>3008</v>
      </c>
      <c r="D277" s="16">
        <v>786</v>
      </c>
      <c r="E277" s="28">
        <v>123.03619999999999</v>
      </c>
      <c r="F277" s="28" t="s">
        <v>574</v>
      </c>
      <c r="G277" s="43" t="s">
        <v>306</v>
      </c>
    </row>
    <row r="278" spans="1:7" x14ac:dyDescent="0.25">
      <c r="A278" s="52"/>
      <c r="B278" s="43" t="s">
        <v>239</v>
      </c>
      <c r="C278" s="3">
        <v>3005</v>
      </c>
      <c r="D278" s="16">
        <v>786</v>
      </c>
      <c r="E278" s="28">
        <v>1316.6699000000001</v>
      </c>
      <c r="F278" s="28" t="s">
        <v>575</v>
      </c>
      <c r="G278" s="43" t="s">
        <v>306</v>
      </c>
    </row>
    <row r="279" spans="1:7" x14ac:dyDescent="0.25">
      <c r="A279" s="52"/>
      <c r="B279" s="43" t="s">
        <v>240</v>
      </c>
      <c r="C279" s="3">
        <v>2927</v>
      </c>
      <c r="D279" s="16">
        <v>761</v>
      </c>
      <c r="E279" s="28">
        <v>28121.391899999999</v>
      </c>
      <c r="F279" s="28" t="s">
        <v>576</v>
      </c>
      <c r="G279" s="43" t="s">
        <v>306</v>
      </c>
    </row>
    <row r="280" spans="1:7" x14ac:dyDescent="0.25">
      <c r="A280" s="52"/>
      <c r="B280" s="43" t="s">
        <v>241</v>
      </c>
      <c r="C280" s="3">
        <v>2900</v>
      </c>
      <c r="D280" s="16">
        <v>732</v>
      </c>
      <c r="E280" s="28">
        <v>1373.9114</v>
      </c>
      <c r="F280" s="28" t="s">
        <v>577</v>
      </c>
      <c r="G280" s="43" t="s">
        <v>306</v>
      </c>
    </row>
    <row r="281" spans="1:7" x14ac:dyDescent="0.25">
      <c r="A281" s="52"/>
      <c r="B281" s="43" t="s">
        <v>242</v>
      </c>
      <c r="C281" s="3">
        <v>2896</v>
      </c>
      <c r="D281" s="16">
        <v>659</v>
      </c>
      <c r="E281" s="28">
        <v>52686.7307</v>
      </c>
      <c r="F281" s="28" t="s">
        <v>578</v>
      </c>
      <c r="G281" s="43" t="s">
        <v>307</v>
      </c>
    </row>
    <row r="282" spans="1:7" x14ac:dyDescent="0.25">
      <c r="A282" s="52"/>
      <c r="B282" s="43" t="s">
        <v>243</v>
      </c>
      <c r="C282" s="3">
        <v>2868</v>
      </c>
      <c r="D282" s="16">
        <v>661</v>
      </c>
      <c r="E282" s="28">
        <v>27935.965800000002</v>
      </c>
      <c r="F282" s="28" t="s">
        <v>579</v>
      </c>
      <c r="G282" s="43" t="s">
        <v>305</v>
      </c>
    </row>
    <row r="283" spans="1:7" x14ac:dyDescent="0.25">
      <c r="A283" s="52"/>
      <c r="B283" s="43" t="s">
        <v>387</v>
      </c>
      <c r="C283" s="3">
        <v>2198</v>
      </c>
      <c r="D283" s="16">
        <v>605</v>
      </c>
      <c r="E283" s="28">
        <v>1208.8767</v>
      </c>
      <c r="F283" s="28" t="s">
        <v>580</v>
      </c>
      <c r="G283" s="43" t="s">
        <v>306</v>
      </c>
    </row>
    <row r="284" spans="1:7" x14ac:dyDescent="0.25">
      <c r="A284" s="52"/>
      <c r="B284" s="43" t="s">
        <v>388</v>
      </c>
      <c r="C284" s="3">
        <v>1959</v>
      </c>
      <c r="D284" s="16">
        <v>621</v>
      </c>
      <c r="E284" s="28">
        <v>46211.436399999999</v>
      </c>
      <c r="F284" s="28" t="s">
        <v>581</v>
      </c>
      <c r="G284" s="43" t="s">
        <v>306</v>
      </c>
    </row>
    <row r="285" spans="1:7" x14ac:dyDescent="0.25">
      <c r="A285" s="52"/>
      <c r="B285" s="43" t="s">
        <v>389</v>
      </c>
      <c r="C285" s="3">
        <v>1956</v>
      </c>
      <c r="D285" s="16">
        <v>620</v>
      </c>
      <c r="E285" s="28">
        <v>8702.6047999999992</v>
      </c>
      <c r="F285" s="28" t="s">
        <v>582</v>
      </c>
      <c r="G285" s="43" t="s">
        <v>306</v>
      </c>
    </row>
    <row r="286" spans="1:7" x14ac:dyDescent="0.25">
      <c r="A286" s="52"/>
      <c r="B286" s="44" t="s">
        <v>390</v>
      </c>
      <c r="C286" s="5">
        <v>1796</v>
      </c>
      <c r="D286" s="12">
        <v>547</v>
      </c>
      <c r="E286" s="32">
        <v>18358.1698</v>
      </c>
      <c r="F286" s="32" t="s">
        <v>583</v>
      </c>
      <c r="G286" s="44" t="s">
        <v>307</v>
      </c>
    </row>
    <row r="287" spans="1:7" x14ac:dyDescent="0.25">
      <c r="A287" s="52" t="s">
        <v>244</v>
      </c>
      <c r="B287" s="42" t="s">
        <v>735</v>
      </c>
      <c r="C287" s="1">
        <v>5852</v>
      </c>
      <c r="D287" s="18">
        <v>666</v>
      </c>
      <c r="E287" s="30">
        <v>39934.1806</v>
      </c>
      <c r="F287" s="30" t="s">
        <v>734</v>
      </c>
      <c r="G287" s="42" t="s">
        <v>305</v>
      </c>
    </row>
    <row r="288" spans="1:7" x14ac:dyDescent="0.25">
      <c r="A288" s="52"/>
      <c r="B288" s="43" t="s">
        <v>245</v>
      </c>
      <c r="C288" s="3">
        <v>3799</v>
      </c>
      <c r="D288" s="16">
        <v>752</v>
      </c>
      <c r="E288" s="28">
        <v>17888.0942</v>
      </c>
      <c r="F288" s="28" t="s">
        <v>584</v>
      </c>
      <c r="G288" s="43" t="s">
        <v>306</v>
      </c>
    </row>
    <row r="289" spans="1:7" x14ac:dyDescent="0.25">
      <c r="A289" s="52"/>
      <c r="B289" s="43" t="s">
        <v>367</v>
      </c>
      <c r="C289" s="3">
        <f>3025-55</f>
        <v>2970</v>
      </c>
      <c r="D289" s="16">
        <v>677</v>
      </c>
      <c r="E289" s="28">
        <v>102569.01979999999</v>
      </c>
      <c r="F289" s="28" t="s">
        <v>736</v>
      </c>
      <c r="G289" s="43" t="s">
        <v>307</v>
      </c>
    </row>
    <row r="290" spans="1:7" x14ac:dyDescent="0.25">
      <c r="A290" s="52"/>
      <c r="B290" s="43" t="s">
        <v>368</v>
      </c>
      <c r="C290" s="3">
        <f>3023-55</f>
        <v>2968</v>
      </c>
      <c r="D290" s="16">
        <v>678</v>
      </c>
      <c r="E290" s="28">
        <v>252394.68969999999</v>
      </c>
      <c r="F290" s="28" t="s">
        <v>737</v>
      </c>
      <c r="G290" s="43" t="s">
        <v>307</v>
      </c>
    </row>
    <row r="291" spans="1:7" x14ac:dyDescent="0.25">
      <c r="A291" s="52"/>
      <c r="B291" s="43" t="s">
        <v>369</v>
      </c>
      <c r="C291" s="3">
        <f>3013-55</f>
        <v>2958</v>
      </c>
      <c r="D291" s="16">
        <v>667</v>
      </c>
      <c r="E291" s="28">
        <v>26157.8626</v>
      </c>
      <c r="F291" s="28" t="s">
        <v>738</v>
      </c>
      <c r="G291" s="43" t="s">
        <v>307</v>
      </c>
    </row>
    <row r="292" spans="1:7" x14ac:dyDescent="0.25">
      <c r="A292" s="52"/>
      <c r="B292" s="44" t="s">
        <v>246</v>
      </c>
      <c r="C292" s="5">
        <f>2923-55</f>
        <v>2868</v>
      </c>
      <c r="D292" s="12">
        <v>668</v>
      </c>
      <c r="E292" s="32">
        <v>40697.852200000001</v>
      </c>
      <c r="F292" s="32" t="s">
        <v>585</v>
      </c>
      <c r="G292" s="44" t="s">
        <v>305</v>
      </c>
    </row>
    <row r="293" spans="1:7" x14ac:dyDescent="0.25">
      <c r="A293" s="52" t="s">
        <v>247</v>
      </c>
      <c r="B293" s="42" t="s">
        <v>248</v>
      </c>
      <c r="C293" s="1">
        <v>3677</v>
      </c>
      <c r="D293" s="18">
        <v>509</v>
      </c>
      <c r="E293" s="30">
        <v>356532.6826</v>
      </c>
      <c r="F293" s="30" t="s">
        <v>586</v>
      </c>
      <c r="G293" s="42" t="s">
        <v>306</v>
      </c>
    </row>
    <row r="294" spans="1:7" x14ac:dyDescent="0.25">
      <c r="A294" s="52"/>
      <c r="B294" s="43" t="s">
        <v>249</v>
      </c>
      <c r="C294" s="3">
        <v>3398</v>
      </c>
      <c r="D294" s="16">
        <v>751</v>
      </c>
      <c r="E294" s="28">
        <v>5822.8846000000003</v>
      </c>
      <c r="F294" s="28" t="s">
        <v>587</v>
      </c>
      <c r="G294" s="43" t="s">
        <v>306</v>
      </c>
    </row>
    <row r="295" spans="1:7" x14ac:dyDescent="0.25">
      <c r="A295" s="52"/>
      <c r="B295" s="43" t="s">
        <v>250</v>
      </c>
      <c r="C295" s="3">
        <v>3398</v>
      </c>
      <c r="D295" s="16">
        <v>770</v>
      </c>
      <c r="E295" s="28">
        <v>985.65390000000002</v>
      </c>
      <c r="F295" s="28" t="s">
        <v>588</v>
      </c>
      <c r="G295" s="43" t="s">
        <v>306</v>
      </c>
    </row>
    <row r="296" spans="1:7" x14ac:dyDescent="0.25">
      <c r="A296" s="52"/>
      <c r="B296" s="43" t="s">
        <v>251</v>
      </c>
      <c r="C296" s="3">
        <v>3283</v>
      </c>
      <c r="D296" s="16">
        <v>771</v>
      </c>
      <c r="E296" s="28">
        <v>17376.6122</v>
      </c>
      <c r="F296" s="28" t="s">
        <v>589</v>
      </c>
      <c r="G296" s="43" t="s">
        <v>306</v>
      </c>
    </row>
    <row r="297" spans="1:7" x14ac:dyDescent="0.25">
      <c r="A297" s="52"/>
      <c r="B297" s="43" t="s">
        <v>252</v>
      </c>
      <c r="C297" s="3">
        <v>3249</v>
      </c>
      <c r="D297" s="16">
        <v>735</v>
      </c>
      <c r="E297" s="28">
        <v>35470.728199999998</v>
      </c>
      <c r="F297" s="28" t="s">
        <v>590</v>
      </c>
      <c r="G297" s="43" t="s">
        <v>306</v>
      </c>
    </row>
    <row r="298" spans="1:7" x14ac:dyDescent="0.25">
      <c r="A298" s="52"/>
      <c r="B298" s="43" t="s">
        <v>253</v>
      </c>
      <c r="C298" s="3">
        <v>3180</v>
      </c>
      <c r="D298" s="16">
        <v>733</v>
      </c>
      <c r="E298" s="28">
        <v>60396.877999999997</v>
      </c>
      <c r="F298" s="28" t="s">
        <v>591</v>
      </c>
      <c r="G298" s="43" t="s">
        <v>306</v>
      </c>
    </row>
    <row r="299" spans="1:7" x14ac:dyDescent="0.25">
      <c r="A299" s="52"/>
      <c r="B299" s="43" t="s">
        <v>254</v>
      </c>
      <c r="C299" s="3">
        <v>3085</v>
      </c>
      <c r="D299" s="16">
        <v>786</v>
      </c>
      <c r="E299" s="28">
        <v>3224.0369999999998</v>
      </c>
      <c r="F299" s="28" t="s">
        <v>592</v>
      </c>
      <c r="G299" s="43" t="s">
        <v>306</v>
      </c>
    </row>
    <row r="300" spans="1:7" x14ac:dyDescent="0.25">
      <c r="A300" s="52"/>
      <c r="B300" s="43" t="s">
        <v>255</v>
      </c>
      <c r="C300" s="3">
        <v>2992</v>
      </c>
      <c r="D300" s="16">
        <v>735</v>
      </c>
      <c r="E300" s="28">
        <v>13210.5411</v>
      </c>
      <c r="F300" s="28" t="s">
        <v>593</v>
      </c>
      <c r="G300" s="43" t="s">
        <v>306</v>
      </c>
    </row>
    <row r="301" spans="1:7" x14ac:dyDescent="0.25">
      <c r="A301" s="52"/>
      <c r="B301" s="43" t="s">
        <v>256</v>
      </c>
      <c r="C301" s="3">
        <v>2949</v>
      </c>
      <c r="D301" s="16">
        <v>763</v>
      </c>
      <c r="E301" s="28">
        <v>41354.845399999998</v>
      </c>
      <c r="F301" s="28" t="s">
        <v>594</v>
      </c>
      <c r="G301" s="43" t="s">
        <v>306</v>
      </c>
    </row>
    <row r="302" spans="1:7" x14ac:dyDescent="0.25">
      <c r="A302" s="52"/>
      <c r="B302" s="43" t="s">
        <v>257</v>
      </c>
      <c r="C302" s="3">
        <v>2937</v>
      </c>
      <c r="D302" s="16">
        <v>762</v>
      </c>
      <c r="E302" s="28">
        <v>6581.2777999999998</v>
      </c>
      <c r="F302" s="28" t="s">
        <v>595</v>
      </c>
      <c r="G302" s="43" t="s">
        <v>306</v>
      </c>
    </row>
    <row r="303" spans="1:7" x14ac:dyDescent="0.25">
      <c r="A303" s="52"/>
      <c r="B303" s="43" t="s">
        <v>258</v>
      </c>
      <c r="C303" s="3">
        <v>2895</v>
      </c>
      <c r="D303" s="16">
        <v>671</v>
      </c>
      <c r="E303" s="28">
        <v>91817.869399999996</v>
      </c>
      <c r="F303" s="28" t="s">
        <v>596</v>
      </c>
      <c r="G303" s="43" t="s">
        <v>305</v>
      </c>
    </row>
    <row r="304" spans="1:7" x14ac:dyDescent="0.25">
      <c r="A304" s="52"/>
      <c r="B304" s="43" t="s">
        <v>259</v>
      </c>
      <c r="C304" s="3">
        <v>2862</v>
      </c>
      <c r="D304" s="16">
        <v>741</v>
      </c>
      <c r="E304" s="28">
        <v>28.593299999999999</v>
      </c>
      <c r="F304" s="28" t="s">
        <v>597</v>
      </c>
      <c r="G304" s="43" t="s">
        <v>306</v>
      </c>
    </row>
    <row r="305" spans="1:7" x14ac:dyDescent="0.25">
      <c r="A305" s="52"/>
      <c r="B305" s="43" t="s">
        <v>260</v>
      </c>
      <c r="C305" s="3">
        <v>2748</v>
      </c>
      <c r="D305" s="16">
        <v>664</v>
      </c>
      <c r="E305" s="28">
        <v>15970.354799999999</v>
      </c>
      <c r="F305" s="28" t="s">
        <v>598</v>
      </c>
      <c r="G305" s="43" t="s">
        <v>305</v>
      </c>
    </row>
    <row r="306" spans="1:7" x14ac:dyDescent="0.25">
      <c r="A306" s="52"/>
      <c r="B306" s="44" t="s">
        <v>391</v>
      </c>
      <c r="C306" s="5">
        <v>2560</v>
      </c>
      <c r="D306" s="12">
        <v>654</v>
      </c>
      <c r="E306" s="32">
        <v>190472.66680000001</v>
      </c>
      <c r="F306" s="32" t="s">
        <v>599</v>
      </c>
      <c r="G306" s="44" t="s">
        <v>305</v>
      </c>
    </row>
    <row r="307" spans="1:7" x14ac:dyDescent="0.25">
      <c r="A307" s="52" t="s">
        <v>261</v>
      </c>
      <c r="B307" s="42" t="s">
        <v>262</v>
      </c>
      <c r="C307" s="1">
        <v>3684</v>
      </c>
      <c r="D307" s="18">
        <v>742</v>
      </c>
      <c r="E307" s="30">
        <v>216.79830000000001</v>
      </c>
      <c r="F307" s="30" t="s">
        <v>600</v>
      </c>
      <c r="G307" s="42" t="s">
        <v>306</v>
      </c>
    </row>
    <row r="308" spans="1:7" x14ac:dyDescent="0.25">
      <c r="A308" s="52"/>
      <c r="B308" s="43" t="s">
        <v>370</v>
      </c>
      <c r="C308" s="3">
        <f>2975-55</f>
        <v>2920</v>
      </c>
      <c r="D308" s="16">
        <v>676</v>
      </c>
      <c r="E308" s="28">
        <v>100363.8037</v>
      </c>
      <c r="F308" s="28" t="s">
        <v>739</v>
      </c>
      <c r="G308" s="43" t="s">
        <v>307</v>
      </c>
    </row>
    <row r="309" spans="1:7" x14ac:dyDescent="0.25">
      <c r="A309" s="52"/>
      <c r="B309" s="43" t="s">
        <v>371</v>
      </c>
      <c r="C309" s="3">
        <f>2887-55</f>
        <v>2832</v>
      </c>
      <c r="D309" s="16">
        <v>658</v>
      </c>
      <c r="E309" s="28">
        <v>151.24</v>
      </c>
      <c r="F309" s="28" t="s">
        <v>740</v>
      </c>
      <c r="G309" s="43" t="s">
        <v>307</v>
      </c>
    </row>
    <row r="310" spans="1:7" x14ac:dyDescent="0.25">
      <c r="A310" s="52"/>
      <c r="B310" s="44" t="s">
        <v>372</v>
      </c>
      <c r="C310" s="5">
        <f>2865-55</f>
        <v>2810</v>
      </c>
      <c r="D310" s="12">
        <v>653</v>
      </c>
      <c r="E310" s="32">
        <v>24849.011900000001</v>
      </c>
      <c r="F310" s="32" t="s">
        <v>741</v>
      </c>
      <c r="G310" s="44" t="s">
        <v>307</v>
      </c>
    </row>
    <row r="311" spans="1:7" x14ac:dyDescent="0.25">
      <c r="A311" s="41" t="s">
        <v>263</v>
      </c>
      <c r="B311" s="41" t="s">
        <v>264</v>
      </c>
      <c r="C311" s="6">
        <v>3835</v>
      </c>
      <c r="D311" s="17">
        <v>757</v>
      </c>
      <c r="E311" s="29">
        <v>353877.88059999997</v>
      </c>
      <c r="F311" s="29" t="s">
        <v>601</v>
      </c>
      <c r="G311" s="41" t="s">
        <v>306</v>
      </c>
    </row>
    <row r="312" spans="1:7" x14ac:dyDescent="0.25">
      <c r="A312" s="52" t="s">
        <v>265</v>
      </c>
      <c r="B312" s="42" t="s">
        <v>266</v>
      </c>
      <c r="C312" s="1">
        <v>3771</v>
      </c>
      <c r="D312" s="18">
        <v>648</v>
      </c>
      <c r="E312" s="30">
        <v>40217.979099999997</v>
      </c>
      <c r="F312" s="30" t="s">
        <v>602</v>
      </c>
      <c r="G312" s="42" t="s">
        <v>306</v>
      </c>
    </row>
    <row r="313" spans="1:7" x14ac:dyDescent="0.25">
      <c r="A313" s="52"/>
      <c r="B313" s="43" t="s">
        <v>267</v>
      </c>
      <c r="C313" s="3">
        <v>3703</v>
      </c>
      <c r="D313" s="16">
        <v>751</v>
      </c>
      <c r="E313" s="28">
        <v>680508.86470000003</v>
      </c>
      <c r="F313" s="28" t="s">
        <v>603</v>
      </c>
      <c r="G313" s="43" t="s">
        <v>306</v>
      </c>
    </row>
    <row r="314" spans="1:7" x14ac:dyDescent="0.25">
      <c r="A314" s="52"/>
      <c r="B314" s="43" t="s">
        <v>268</v>
      </c>
      <c r="C314" s="3">
        <v>3674</v>
      </c>
      <c r="D314" s="16">
        <v>782</v>
      </c>
      <c r="E314" s="28">
        <v>65578.948300000004</v>
      </c>
      <c r="F314" s="28" t="s">
        <v>604</v>
      </c>
      <c r="G314" s="43" t="s">
        <v>306</v>
      </c>
    </row>
    <row r="315" spans="1:7" x14ac:dyDescent="0.25">
      <c r="A315" s="52"/>
      <c r="B315" s="43" t="s">
        <v>269</v>
      </c>
      <c r="C315" s="3">
        <v>3411</v>
      </c>
      <c r="D315" s="16">
        <v>735</v>
      </c>
      <c r="E315" s="28">
        <v>377.05599999999998</v>
      </c>
      <c r="F315" s="28" t="s">
        <v>605</v>
      </c>
      <c r="G315" s="43" t="s">
        <v>306</v>
      </c>
    </row>
    <row r="316" spans="1:7" x14ac:dyDescent="0.25">
      <c r="A316" s="52"/>
      <c r="B316" s="44" t="s">
        <v>270</v>
      </c>
      <c r="C316" s="5">
        <v>2967</v>
      </c>
      <c r="D316" s="12">
        <v>765</v>
      </c>
      <c r="E316" s="32">
        <v>24639.545999999998</v>
      </c>
      <c r="F316" s="32" t="s">
        <v>606</v>
      </c>
      <c r="G316" s="44" t="s">
        <v>306</v>
      </c>
    </row>
    <row r="317" spans="1:7" x14ac:dyDescent="0.25">
      <c r="A317" s="52" t="s">
        <v>271</v>
      </c>
      <c r="B317" s="42" t="s">
        <v>272</v>
      </c>
      <c r="C317" s="1">
        <v>3861</v>
      </c>
      <c r="D317" s="18">
        <v>771</v>
      </c>
      <c r="E317" s="30">
        <v>215906.80239999999</v>
      </c>
      <c r="F317" s="30" t="s">
        <v>607</v>
      </c>
      <c r="G317" s="42" t="s">
        <v>306</v>
      </c>
    </row>
    <row r="318" spans="1:7" x14ac:dyDescent="0.25">
      <c r="A318" s="52"/>
      <c r="B318" s="44" t="s">
        <v>273</v>
      </c>
      <c r="C318" s="5">
        <v>3750</v>
      </c>
      <c r="D318" s="12">
        <v>742</v>
      </c>
      <c r="E318" s="32">
        <v>163818.65890000001</v>
      </c>
      <c r="F318" s="32" t="s">
        <v>608</v>
      </c>
      <c r="G318" s="44" t="s">
        <v>306</v>
      </c>
    </row>
    <row r="319" spans="1:7" x14ac:dyDescent="0.25">
      <c r="A319" s="52" t="s">
        <v>274</v>
      </c>
      <c r="B319" s="42" t="s">
        <v>275</v>
      </c>
      <c r="C319" s="1">
        <v>3788</v>
      </c>
      <c r="D319" s="18">
        <v>763</v>
      </c>
      <c r="E319" s="30">
        <v>220242.67660000001</v>
      </c>
      <c r="F319" s="30" t="s">
        <v>613</v>
      </c>
      <c r="G319" s="42" t="s">
        <v>305</v>
      </c>
    </row>
    <row r="320" spans="1:7" x14ac:dyDescent="0.25">
      <c r="A320" s="52"/>
      <c r="B320" s="43" t="s">
        <v>373</v>
      </c>
      <c r="C320" s="3">
        <f>3775-38</f>
        <v>3737</v>
      </c>
      <c r="D320" s="16">
        <v>767</v>
      </c>
      <c r="E320" s="28">
        <v>93991.806899999996</v>
      </c>
      <c r="F320" s="28" t="s">
        <v>742</v>
      </c>
      <c r="G320" s="43" t="s">
        <v>306</v>
      </c>
    </row>
    <row r="321" spans="1:7" x14ac:dyDescent="0.25">
      <c r="A321" s="52"/>
      <c r="B321" s="43" t="s">
        <v>374</v>
      </c>
      <c r="C321" s="3">
        <f>3204-50</f>
        <v>3154</v>
      </c>
      <c r="D321" s="16">
        <v>742</v>
      </c>
      <c r="E321" s="28">
        <v>118237.6096</v>
      </c>
      <c r="F321" s="28" t="s">
        <v>743</v>
      </c>
      <c r="G321" s="43" t="s">
        <v>306</v>
      </c>
    </row>
    <row r="322" spans="1:7" x14ac:dyDescent="0.25">
      <c r="A322" s="52"/>
      <c r="B322" s="43" t="s">
        <v>392</v>
      </c>
      <c r="C322" s="3">
        <v>2863</v>
      </c>
      <c r="D322" s="16">
        <v>640</v>
      </c>
      <c r="E322" s="28">
        <v>13457.119500000001</v>
      </c>
      <c r="F322" s="28" t="s">
        <v>614</v>
      </c>
      <c r="G322" s="43" t="s">
        <v>307</v>
      </c>
    </row>
    <row r="323" spans="1:7" x14ac:dyDescent="0.25">
      <c r="A323" s="52"/>
      <c r="B323" s="43" t="s">
        <v>276</v>
      </c>
      <c r="C323" s="3">
        <v>2602</v>
      </c>
      <c r="D323" s="16">
        <v>676</v>
      </c>
      <c r="E323" s="28">
        <v>10139.843999999999</v>
      </c>
      <c r="F323" s="28" t="s">
        <v>615</v>
      </c>
      <c r="G323" s="43" t="s">
        <v>305</v>
      </c>
    </row>
    <row r="324" spans="1:7" x14ac:dyDescent="0.25">
      <c r="A324" s="52"/>
      <c r="B324" s="43" t="s">
        <v>277</v>
      </c>
      <c r="C324" s="3">
        <v>2559</v>
      </c>
      <c r="D324" s="16">
        <v>501</v>
      </c>
      <c r="E324" s="28">
        <v>64168.748299999999</v>
      </c>
      <c r="F324" s="28" t="s">
        <v>616</v>
      </c>
      <c r="G324" s="43" t="s">
        <v>305</v>
      </c>
    </row>
    <row r="325" spans="1:7" x14ac:dyDescent="0.25">
      <c r="A325" s="52"/>
      <c r="B325" s="43" t="s">
        <v>278</v>
      </c>
      <c r="C325" s="3">
        <v>2551</v>
      </c>
      <c r="D325" s="16">
        <v>661</v>
      </c>
      <c r="E325" s="28">
        <v>146771.27600000001</v>
      </c>
      <c r="F325" s="28" t="s">
        <v>617</v>
      </c>
      <c r="G325" s="43" t="s">
        <v>305</v>
      </c>
    </row>
    <row r="326" spans="1:7" x14ac:dyDescent="0.25">
      <c r="A326" s="52"/>
      <c r="B326" s="43" t="s">
        <v>279</v>
      </c>
      <c r="C326" s="3">
        <v>2547</v>
      </c>
      <c r="D326" s="16">
        <v>654</v>
      </c>
      <c r="E326" s="28">
        <v>3955.3969000000002</v>
      </c>
      <c r="F326" s="28" t="s">
        <v>618</v>
      </c>
      <c r="G326" s="43" t="s">
        <v>305</v>
      </c>
    </row>
    <row r="327" spans="1:7" x14ac:dyDescent="0.25">
      <c r="A327" s="52"/>
      <c r="B327" s="44" t="s">
        <v>280</v>
      </c>
      <c r="C327" s="5">
        <v>2484</v>
      </c>
      <c r="D327" s="12">
        <v>657</v>
      </c>
      <c r="E327" s="32">
        <v>49649.740299999998</v>
      </c>
      <c r="F327" s="32" t="s">
        <v>619</v>
      </c>
      <c r="G327" s="44" t="s">
        <v>306</v>
      </c>
    </row>
    <row r="328" spans="1:7" x14ac:dyDescent="0.25">
      <c r="A328" s="41" t="s">
        <v>281</v>
      </c>
      <c r="B328" s="41" t="s">
        <v>282</v>
      </c>
      <c r="C328" s="6">
        <v>3771</v>
      </c>
      <c r="D328" s="17">
        <v>760</v>
      </c>
      <c r="E328" s="29">
        <v>557879.97690000001</v>
      </c>
      <c r="F328" s="29" t="s">
        <v>620</v>
      </c>
      <c r="G328" s="41" t="s">
        <v>306</v>
      </c>
    </row>
    <row r="329" spans="1:7" x14ac:dyDescent="0.25">
      <c r="A329" s="52" t="s">
        <v>283</v>
      </c>
      <c r="B329" s="42" t="s">
        <v>375</v>
      </c>
      <c r="C329" s="1">
        <f>2903-55</f>
        <v>2848</v>
      </c>
      <c r="D329" s="18">
        <v>662</v>
      </c>
      <c r="E329" s="30">
        <v>98154.173599999995</v>
      </c>
      <c r="F329" s="30" t="s">
        <v>744</v>
      </c>
      <c r="G329" s="42" t="s">
        <v>307</v>
      </c>
    </row>
    <row r="330" spans="1:7" x14ac:dyDescent="0.25">
      <c r="A330" s="52"/>
      <c r="B330" s="43" t="s">
        <v>284</v>
      </c>
      <c r="C330" s="3">
        <v>2672</v>
      </c>
      <c r="D330" s="16">
        <v>674</v>
      </c>
      <c r="E330" s="28">
        <v>126771.6853</v>
      </c>
      <c r="F330" s="28" t="s">
        <v>621</v>
      </c>
      <c r="G330" s="43" t="s">
        <v>306</v>
      </c>
    </row>
    <row r="331" spans="1:7" x14ac:dyDescent="0.25">
      <c r="A331" s="52" t="s">
        <v>285</v>
      </c>
      <c r="B331" s="42" t="s">
        <v>286</v>
      </c>
      <c r="C331" s="1">
        <v>3633</v>
      </c>
      <c r="D331" s="18">
        <v>641</v>
      </c>
      <c r="E331" s="30">
        <v>422.83819999999997</v>
      </c>
      <c r="F331" s="30" t="s">
        <v>622</v>
      </c>
      <c r="G331" s="42" t="s">
        <v>306</v>
      </c>
    </row>
    <row r="332" spans="1:7" x14ac:dyDescent="0.25">
      <c r="A332" s="52"/>
      <c r="B332" s="43" t="s">
        <v>287</v>
      </c>
      <c r="C332" s="3">
        <v>2970</v>
      </c>
      <c r="D332" s="16">
        <v>780</v>
      </c>
      <c r="E332" s="28">
        <v>97321.419200000004</v>
      </c>
      <c r="F332" s="28" t="s">
        <v>623</v>
      </c>
      <c r="G332" s="43" t="s">
        <v>306</v>
      </c>
    </row>
    <row r="333" spans="1:7" x14ac:dyDescent="0.25">
      <c r="A333" s="52"/>
      <c r="B333" s="43" t="s">
        <v>288</v>
      </c>
      <c r="C333" s="3">
        <v>2834</v>
      </c>
      <c r="D333" s="16">
        <v>642</v>
      </c>
      <c r="E333" s="28">
        <v>649581.21979999996</v>
      </c>
      <c r="F333" s="28" t="s">
        <v>624</v>
      </c>
      <c r="G333" s="43" t="s">
        <v>307</v>
      </c>
    </row>
    <row r="334" spans="1:7" x14ac:dyDescent="0.25">
      <c r="A334" s="52"/>
      <c r="B334" s="43" t="s">
        <v>289</v>
      </c>
      <c r="C334" s="3">
        <v>2834</v>
      </c>
      <c r="D334" s="16">
        <v>653</v>
      </c>
      <c r="E334" s="28">
        <v>87147.355299999996</v>
      </c>
      <c r="F334" s="28" t="s">
        <v>625</v>
      </c>
      <c r="G334" s="43" t="s">
        <v>307</v>
      </c>
    </row>
    <row r="335" spans="1:7" x14ac:dyDescent="0.25">
      <c r="A335" s="52"/>
      <c r="B335" s="43" t="s">
        <v>290</v>
      </c>
      <c r="C335" s="3">
        <v>2566</v>
      </c>
      <c r="D335" s="16">
        <v>672</v>
      </c>
      <c r="E335" s="28">
        <v>810.1875</v>
      </c>
      <c r="F335" s="28" t="s">
        <v>626</v>
      </c>
      <c r="G335" s="43" t="s">
        <v>305</v>
      </c>
    </row>
    <row r="336" spans="1:7" x14ac:dyDescent="0.25">
      <c r="A336" s="52"/>
      <c r="B336" s="43" t="s">
        <v>393</v>
      </c>
      <c r="C336" s="3">
        <v>1828</v>
      </c>
      <c r="D336" s="16">
        <v>566</v>
      </c>
      <c r="E336" s="28">
        <v>6644.9497000000001</v>
      </c>
      <c r="F336" s="28" t="s">
        <v>627</v>
      </c>
      <c r="G336" s="43" t="s">
        <v>306</v>
      </c>
    </row>
    <row r="337" spans="1:7" x14ac:dyDescent="0.25">
      <c r="A337" s="52"/>
      <c r="B337" s="44" t="s">
        <v>394</v>
      </c>
      <c r="C337" s="5">
        <v>1825</v>
      </c>
      <c r="D337" s="12">
        <v>565</v>
      </c>
      <c r="E337" s="32">
        <v>13797.2055</v>
      </c>
      <c r="F337" s="32" t="s">
        <v>628</v>
      </c>
      <c r="G337" s="44" t="s">
        <v>306</v>
      </c>
    </row>
    <row r="338" spans="1:7" x14ac:dyDescent="0.25">
      <c r="A338" s="6" t="s">
        <v>291</v>
      </c>
      <c r="B338" s="48" t="s">
        <v>376</v>
      </c>
      <c r="C338" s="6">
        <f>3020-55</f>
        <v>2965</v>
      </c>
      <c r="D338" s="17">
        <v>655</v>
      </c>
      <c r="E338" s="29">
        <v>314569.01189999998</v>
      </c>
      <c r="F338" s="29" t="s">
        <v>745</v>
      </c>
      <c r="G338" s="48" t="s">
        <v>307</v>
      </c>
    </row>
    <row r="339" spans="1:7" x14ac:dyDescent="0.25">
      <c r="A339" s="6" t="s">
        <v>292</v>
      </c>
      <c r="B339" s="48" t="s">
        <v>293</v>
      </c>
      <c r="C339" s="6">
        <v>3171</v>
      </c>
      <c r="D339" s="17">
        <v>641</v>
      </c>
      <c r="E339" s="29">
        <v>83045.367100000003</v>
      </c>
      <c r="F339" s="29" t="s">
        <v>629</v>
      </c>
      <c r="G339" s="48" t="s">
        <v>306</v>
      </c>
    </row>
    <row r="340" spans="1:7" x14ac:dyDescent="0.25">
      <c r="A340" s="52" t="s">
        <v>294</v>
      </c>
      <c r="B340" s="49" t="s">
        <v>295</v>
      </c>
      <c r="C340" s="1">
        <v>3575</v>
      </c>
      <c r="D340" s="18">
        <v>782</v>
      </c>
      <c r="E340" s="30">
        <v>7813.1166000000003</v>
      </c>
      <c r="F340" s="30" t="s">
        <v>630</v>
      </c>
      <c r="G340" s="49" t="s">
        <v>306</v>
      </c>
    </row>
    <row r="341" spans="1:7" x14ac:dyDescent="0.25">
      <c r="A341" s="52"/>
      <c r="B341" s="50" t="s">
        <v>296</v>
      </c>
      <c r="C341" s="5">
        <v>2920</v>
      </c>
      <c r="D341" s="12">
        <v>670</v>
      </c>
      <c r="E341" s="32">
        <v>91645.493799999997</v>
      </c>
      <c r="F341" s="32" t="s">
        <v>631</v>
      </c>
      <c r="G341" s="50" t="s">
        <v>305</v>
      </c>
    </row>
    <row r="342" spans="1:7" x14ac:dyDescent="0.25">
      <c r="A342" s="52" t="s">
        <v>297</v>
      </c>
      <c r="B342" s="49" t="s">
        <v>298</v>
      </c>
      <c r="C342" s="1">
        <v>3144</v>
      </c>
      <c r="D342" s="18">
        <v>739</v>
      </c>
      <c r="E342" s="30">
        <v>8165.7096000000001</v>
      </c>
      <c r="F342" s="30" t="s">
        <v>632</v>
      </c>
      <c r="G342" s="49" t="s">
        <v>306</v>
      </c>
    </row>
    <row r="343" spans="1:7" x14ac:dyDescent="0.25">
      <c r="A343" s="52"/>
      <c r="B343" s="51" t="s">
        <v>299</v>
      </c>
      <c r="C343" s="3">
        <v>3061</v>
      </c>
      <c r="D343" s="16">
        <v>765</v>
      </c>
      <c r="E343" s="28">
        <v>7477.8801000000003</v>
      </c>
      <c r="F343" s="28" t="s">
        <v>633</v>
      </c>
      <c r="G343" s="51" t="s">
        <v>306</v>
      </c>
    </row>
    <row r="344" spans="1:7" x14ac:dyDescent="0.25">
      <c r="A344" s="52"/>
      <c r="B344" s="51" t="s">
        <v>300</v>
      </c>
      <c r="C344" s="3">
        <v>3043</v>
      </c>
      <c r="D344" s="16">
        <v>750</v>
      </c>
      <c r="E344" s="28">
        <v>59259.913200000003</v>
      </c>
      <c r="F344" s="28" t="s">
        <v>634</v>
      </c>
      <c r="G344" s="51" t="s">
        <v>306</v>
      </c>
    </row>
    <row r="345" spans="1:7" x14ac:dyDescent="0.25">
      <c r="A345" s="52"/>
      <c r="B345" s="51" t="s">
        <v>377</v>
      </c>
      <c r="C345" s="3">
        <f>3007-50</f>
        <v>2957</v>
      </c>
      <c r="D345" s="16">
        <v>584</v>
      </c>
      <c r="E345" s="28">
        <v>200827.84099999999</v>
      </c>
      <c r="F345" s="28" t="s">
        <v>746</v>
      </c>
      <c r="G345" s="51" t="s">
        <v>307</v>
      </c>
    </row>
    <row r="346" spans="1:7" x14ac:dyDescent="0.25">
      <c r="A346" s="52"/>
      <c r="B346" s="51" t="s">
        <v>301</v>
      </c>
      <c r="C346" s="3">
        <v>3005</v>
      </c>
      <c r="D346" s="16">
        <v>784</v>
      </c>
      <c r="E346" s="28">
        <v>14523.9707</v>
      </c>
      <c r="F346" s="28" t="s">
        <v>635</v>
      </c>
      <c r="G346" s="51" t="s">
        <v>306</v>
      </c>
    </row>
    <row r="347" spans="1:7" x14ac:dyDescent="0.25">
      <c r="A347" s="52"/>
      <c r="B347" s="51" t="s">
        <v>302</v>
      </c>
      <c r="C347" s="3">
        <v>2987</v>
      </c>
      <c r="D347" s="16">
        <v>766</v>
      </c>
      <c r="E347" s="28">
        <v>12102.3971</v>
      </c>
      <c r="F347" s="28" t="s">
        <v>636</v>
      </c>
      <c r="G347" s="51" t="s">
        <v>306</v>
      </c>
    </row>
    <row r="348" spans="1:7" x14ac:dyDescent="0.25">
      <c r="A348" s="52"/>
      <c r="B348" s="51" t="s">
        <v>303</v>
      </c>
      <c r="C348" s="3">
        <v>2970</v>
      </c>
      <c r="D348" s="16">
        <v>757</v>
      </c>
      <c r="E348" s="28">
        <v>46180.925900000002</v>
      </c>
      <c r="F348" s="28" t="s">
        <v>637</v>
      </c>
      <c r="G348" s="51" t="s">
        <v>306</v>
      </c>
    </row>
    <row r="349" spans="1:7" x14ac:dyDescent="0.25">
      <c r="A349" s="52"/>
      <c r="B349" s="51" t="s">
        <v>304</v>
      </c>
      <c r="C349" s="3">
        <v>2914</v>
      </c>
      <c r="D349" s="16">
        <v>731</v>
      </c>
      <c r="E349" s="28">
        <v>4317.6451999999999</v>
      </c>
      <c r="F349" s="28" t="s">
        <v>638</v>
      </c>
      <c r="G349" s="51" t="s">
        <v>306</v>
      </c>
    </row>
    <row r="350" spans="1:7" x14ac:dyDescent="0.25">
      <c r="A350" s="52"/>
      <c r="B350" s="50" t="s">
        <v>395</v>
      </c>
      <c r="C350" s="5">
        <v>2513</v>
      </c>
      <c r="D350" s="12">
        <v>768</v>
      </c>
      <c r="E350" s="32">
        <v>15207.9797</v>
      </c>
      <c r="F350" s="32" t="s">
        <v>639</v>
      </c>
      <c r="G350" s="50" t="s">
        <v>306</v>
      </c>
    </row>
    <row r="352" spans="1:7" x14ac:dyDescent="0.25">
      <c r="B352" s="37" t="s">
        <v>751</v>
      </c>
    </row>
    <row r="353" spans="2:2" x14ac:dyDescent="0.25">
      <c r="B353" s="37" t="s">
        <v>752</v>
      </c>
    </row>
  </sheetData>
  <mergeCells count="37">
    <mergeCell ref="A94:A108"/>
    <mergeCell ref="A2:A29"/>
    <mergeCell ref="A35:A39"/>
    <mergeCell ref="A41:A42"/>
    <mergeCell ref="A43:A52"/>
    <mergeCell ref="A53:A57"/>
    <mergeCell ref="A58:A86"/>
    <mergeCell ref="A87:A88"/>
    <mergeCell ref="A89:A93"/>
    <mergeCell ref="A30:A33"/>
    <mergeCell ref="A109:A110"/>
    <mergeCell ref="A113:A117"/>
    <mergeCell ref="A118:A171"/>
    <mergeCell ref="A172:A175"/>
    <mergeCell ref="A111:A112"/>
    <mergeCell ref="A261:A262"/>
    <mergeCell ref="A263:A268"/>
    <mergeCell ref="A176:A203"/>
    <mergeCell ref="A204:A205"/>
    <mergeCell ref="A206:A208"/>
    <mergeCell ref="A209:A210"/>
    <mergeCell ref="A211:A244"/>
    <mergeCell ref="A245:A254"/>
    <mergeCell ref="A255:A256"/>
    <mergeCell ref="A257:A260"/>
    <mergeCell ref="A340:A341"/>
    <mergeCell ref="A342:A350"/>
    <mergeCell ref="A312:A316"/>
    <mergeCell ref="A317:A318"/>
    <mergeCell ref="A319:A327"/>
    <mergeCell ref="A329:A330"/>
    <mergeCell ref="A331:A337"/>
    <mergeCell ref="A269:A270"/>
    <mergeCell ref="A271:A286"/>
    <mergeCell ref="A287:A292"/>
    <mergeCell ref="A293:A306"/>
    <mergeCell ref="A307:A3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Cebriá Mendoza</dc:creator>
  <cp:lastModifiedBy>María Cebriá Mendoza</cp:lastModifiedBy>
  <dcterms:created xsi:type="dcterms:W3CDTF">2021-06-28T17:21:13Z</dcterms:created>
  <dcterms:modified xsi:type="dcterms:W3CDTF">2022-02-22T12:23:09Z</dcterms:modified>
</cp:coreProperties>
</file>