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<sst xmlns="http://schemas.openxmlformats.org/spreadsheetml/2006/main" count="317" uniqueCount="50">
  <si>
    <t>Receita</t>
  </si>
  <si>
    <t>Prazo</t>
  </si>
  <si>
    <t>Dificuldade</t>
  </si>
  <si>
    <t>max</t>
  </si>
  <si>
    <t>min</t>
  </si>
  <si>
    <t>Projeto 1</t>
  </si>
  <si>
    <t>media</t>
  </si>
  <si>
    <t>Projeto 2</t>
  </si>
  <si>
    <t>Projeto 3</t>
  </si>
  <si>
    <t>alta</t>
  </si>
  <si>
    <t>Projeto 4</t>
  </si>
  <si>
    <t>muito alta</t>
  </si>
  <si>
    <t>Projeto 5</t>
  </si>
  <si>
    <t>baixa</t>
  </si>
  <si>
    <t>1 NORMALIZAR PESO</t>
  </si>
  <si>
    <t>Projeto 6</t>
  </si>
  <si>
    <t>Projeto 7</t>
  </si>
  <si>
    <t>Projeto 8</t>
  </si>
  <si>
    <t xml:space="preserve">NORMALIZAR </t>
  </si>
  <si>
    <t>SOMA E DIVIDE CADA NUMERO PELA SOMA</t>
  </si>
  <si>
    <t>COMPARAÇÃO PROJETO 1</t>
  </si>
  <si>
    <t>produto</t>
  </si>
  <si>
    <t>matriz de concordancia</t>
  </si>
  <si>
    <t>PROJETO 1</t>
  </si>
  <si>
    <t>PROJETO 2</t>
  </si>
  <si>
    <t>PROJETO 3</t>
  </si>
  <si>
    <t>PROJETO 4</t>
  </si>
  <si>
    <t>PROJETO 5</t>
  </si>
  <si>
    <t>PROJETO 6</t>
  </si>
  <si>
    <t>PROJETO 7</t>
  </si>
  <si>
    <t>PROJETO 8</t>
  </si>
  <si>
    <t>PRODUTO</t>
  </si>
  <si>
    <t>c</t>
  </si>
  <si>
    <t>d</t>
  </si>
  <si>
    <t>*</t>
  </si>
  <si>
    <t>matriz de VETO</t>
  </si>
  <si>
    <t>COMPARAÇÃO PROJETO 2</t>
  </si>
  <si>
    <t>sobrepõe</t>
  </si>
  <si>
    <t>matriz de DISCORDANCIA</t>
  </si>
  <si>
    <t>COMPARAÇÃO PROJETO 3</t>
  </si>
  <si>
    <t>sobreposto</t>
  </si>
  <si>
    <t>COMPARAÇÃO PROJETO 4</t>
  </si>
  <si>
    <t>MAXIMO</t>
  </si>
  <si>
    <t>MINIMO</t>
  </si>
  <si>
    <t>LAMBDA</t>
  </si>
  <si>
    <t>MEU LAMBDA</t>
  </si>
  <si>
    <t>COMPARAÇÃO PROJETO 5</t>
  </si>
  <si>
    <t>COMPARAÇÃO PROJETO 6</t>
  </si>
  <si>
    <t>COMPARAÇÃO PROJETO 7</t>
  </si>
  <si>
    <t>COMPARAÇÃO PROJETO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</si>
</sst>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EFEFEF"/>
        <bgColor rgb="FFEFEFEF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5" fontId="3" numFmtId="1" xfId="0" applyFill="1" applyFont="1" applyNumberFormat="1"/>
    <xf borderId="1" fillId="0" fontId="1" numFmtId="0" xfId="0" applyBorder="1" applyFont="1"/>
    <xf borderId="0" fillId="0" fontId="2" numFmtId="0" xfId="0" applyAlignment="1" applyFont="1">
      <alignment readingOrder="0" vertical="bottom"/>
    </xf>
    <xf borderId="1" fillId="0" fontId="1" numFmtId="1" xfId="0" applyAlignment="1" applyBorder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6" fontId="1" numFmtId="164" xfId="0" applyFill="1" applyFont="1" applyNumberFormat="1"/>
    <xf borderId="0" fillId="0" fontId="2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38</xdr:row>
      <xdr:rowOff>0</xdr:rowOff>
    </xdr:from>
    <xdr:ext cx="5562600" cy="67437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0</xdr:colOff>
      <xdr:row>46</xdr:row>
      <xdr:rowOff>0</xdr:rowOff>
    </xdr:from>
    <xdr:ext cx="5200650" cy="16002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G8" s="1"/>
      <c r="H8" s="2" t="s">
        <v>0</v>
      </c>
      <c r="I8" s="2" t="s">
        <v>1</v>
      </c>
      <c r="J8" s="2" t="s">
        <v>2</v>
      </c>
    </row>
    <row r="9">
      <c r="H9" s="3">
        <v>8.0</v>
      </c>
      <c r="I9" s="3">
        <v>4.0</v>
      </c>
      <c r="J9" s="3">
        <v>5.0</v>
      </c>
      <c r="K9" s="4">
        <f>SUM(H9:J9)</f>
        <v>17</v>
      </c>
    </row>
    <row r="10">
      <c r="G10" s="1"/>
      <c r="H10" s="2" t="s">
        <v>3</v>
      </c>
      <c r="I10" s="5" t="s">
        <v>4</v>
      </c>
      <c r="J10" s="5" t="s">
        <v>4</v>
      </c>
    </row>
    <row r="11">
      <c r="G11" s="6" t="s">
        <v>5</v>
      </c>
      <c r="H11" s="6">
        <v>564.0</v>
      </c>
      <c r="I11" s="4">
        <f>1/3</f>
        <v>0.3333333333</v>
      </c>
      <c r="J11" s="6" t="s">
        <v>6</v>
      </c>
    </row>
    <row r="12">
      <c r="G12" s="6" t="s">
        <v>7</v>
      </c>
      <c r="H12" s="6">
        <v>1260.0</v>
      </c>
      <c r="I12" s="4">
        <f>1/4</f>
        <v>0.25</v>
      </c>
      <c r="J12" s="6" t="s">
        <v>6</v>
      </c>
    </row>
    <row r="13">
      <c r="G13" s="6" t="s">
        <v>8</v>
      </c>
      <c r="H13" s="6">
        <v>16800.0</v>
      </c>
      <c r="I13" s="6">
        <v>6.0</v>
      </c>
      <c r="J13" s="6" t="s">
        <v>9</v>
      </c>
    </row>
    <row r="14">
      <c r="G14" s="6" t="s">
        <v>10</v>
      </c>
      <c r="H14" s="6">
        <v>126000.0</v>
      </c>
      <c r="I14" s="6">
        <v>24.0</v>
      </c>
      <c r="J14" s="6" t="s">
        <v>11</v>
      </c>
    </row>
    <row r="15">
      <c r="G15" s="6" t="s">
        <v>12</v>
      </c>
      <c r="H15" s="6">
        <v>840.0</v>
      </c>
      <c r="I15" s="6">
        <v>1.0</v>
      </c>
      <c r="J15" s="6" t="s">
        <v>13</v>
      </c>
    </row>
    <row r="16">
      <c r="C16" s="6" t="s">
        <v>14</v>
      </c>
      <c r="G16" s="6" t="s">
        <v>15</v>
      </c>
      <c r="H16" s="6">
        <v>3780.0</v>
      </c>
      <c r="I16" s="6">
        <v>3.0</v>
      </c>
      <c r="J16" s="6" t="s">
        <v>9</v>
      </c>
    </row>
    <row r="17">
      <c r="G17" s="6" t="s">
        <v>16</v>
      </c>
      <c r="H17" s="6">
        <v>8500.0</v>
      </c>
      <c r="I17" s="6">
        <v>8.0</v>
      </c>
      <c r="J17" s="6" t="s">
        <v>13</v>
      </c>
    </row>
    <row r="18">
      <c r="G18" s="6" t="s">
        <v>17</v>
      </c>
      <c r="H18" s="6">
        <v>54600.0</v>
      </c>
      <c r="I18" s="6">
        <v>12.0</v>
      </c>
      <c r="J18" s="6" t="s">
        <v>6</v>
      </c>
    </row>
    <row r="20">
      <c r="G20" s="1"/>
      <c r="H20" s="2" t="s">
        <v>0</v>
      </c>
      <c r="I20" s="2" t="s">
        <v>1</v>
      </c>
      <c r="J20" s="2" t="s">
        <v>2</v>
      </c>
    </row>
    <row r="21">
      <c r="H21" s="3">
        <f>H9/K9</f>
        <v>0.4705882353</v>
      </c>
      <c r="I21" s="3">
        <f>I9/K9</f>
        <v>0.2352941176</v>
      </c>
      <c r="J21" s="3">
        <f>J9/K9</f>
        <v>0.2941176471</v>
      </c>
      <c r="K21" s="4">
        <f>SUM(H21:J21)</f>
        <v>1</v>
      </c>
    </row>
    <row r="22">
      <c r="G22" s="1"/>
      <c r="H22" s="2" t="s">
        <v>3</v>
      </c>
      <c r="I22" s="5" t="s">
        <v>4</v>
      </c>
      <c r="J22" s="5" t="s">
        <v>4</v>
      </c>
    </row>
    <row r="23">
      <c r="G23" s="6" t="s">
        <v>5</v>
      </c>
      <c r="H23" s="6">
        <v>564.0</v>
      </c>
      <c r="I23" s="4">
        <f>1/30</f>
        <v>0.03333333333</v>
      </c>
      <c r="J23" s="6" t="s">
        <v>6</v>
      </c>
    </row>
    <row r="24">
      <c r="G24" s="6" t="s">
        <v>7</v>
      </c>
      <c r="H24" s="6">
        <v>1260.0</v>
      </c>
      <c r="I24" s="4">
        <f>1/4</f>
        <v>0.25</v>
      </c>
      <c r="J24" s="6" t="s">
        <v>6</v>
      </c>
    </row>
    <row r="25">
      <c r="G25" s="6" t="s">
        <v>8</v>
      </c>
      <c r="H25" s="6">
        <v>16800.0</v>
      </c>
      <c r="I25" s="6">
        <v>6.0</v>
      </c>
      <c r="J25" s="6" t="s">
        <v>9</v>
      </c>
    </row>
    <row r="26">
      <c r="G26" s="6" t="s">
        <v>10</v>
      </c>
      <c r="H26" s="6">
        <v>126000.0</v>
      </c>
      <c r="I26" s="6">
        <v>24.0</v>
      </c>
      <c r="J26" s="6" t="s">
        <v>11</v>
      </c>
    </row>
    <row r="27">
      <c r="G27" s="6" t="s">
        <v>12</v>
      </c>
      <c r="H27" s="6">
        <v>840.0</v>
      </c>
      <c r="I27" s="6">
        <v>1.0</v>
      </c>
      <c r="J27" s="6" t="s">
        <v>13</v>
      </c>
    </row>
    <row r="28">
      <c r="G28" s="6" t="s">
        <v>15</v>
      </c>
      <c r="H28" s="6">
        <v>3780.0</v>
      </c>
      <c r="I28" s="6">
        <v>3.0</v>
      </c>
      <c r="J28" s="6" t="s">
        <v>9</v>
      </c>
    </row>
    <row r="29">
      <c r="G29" s="6" t="s">
        <v>16</v>
      </c>
      <c r="H29" s="6">
        <v>8500.0</v>
      </c>
      <c r="I29" s="6">
        <v>8.0</v>
      </c>
      <c r="J29" s="6" t="s">
        <v>13</v>
      </c>
    </row>
    <row r="30">
      <c r="G30" s="6" t="s">
        <v>17</v>
      </c>
      <c r="H30" s="6">
        <v>54600.0</v>
      </c>
      <c r="I30" s="6">
        <v>12.0</v>
      </c>
      <c r="J30" s="6" t="s">
        <v>6</v>
      </c>
    </row>
    <row r="31">
      <c r="H31" s="4">
        <f t="shared" ref="H31:I31" si="1">SUM(H23:H30)</f>
        <v>212344</v>
      </c>
      <c r="I31" s="4">
        <f t="shared" si="1"/>
        <v>54.28333333</v>
      </c>
    </row>
    <row r="34">
      <c r="C34" s="6" t="s">
        <v>18</v>
      </c>
      <c r="G34" s="1"/>
      <c r="H34" s="2" t="s">
        <v>0</v>
      </c>
      <c r="I34" s="2" t="s">
        <v>1</v>
      </c>
      <c r="J34" s="2" t="s">
        <v>2</v>
      </c>
    </row>
    <row r="35">
      <c r="C35" s="6" t="s">
        <v>19</v>
      </c>
      <c r="H35" s="7">
        <v>0.47058823529411764</v>
      </c>
      <c r="I35" s="7">
        <v>0.23529411764705882</v>
      </c>
      <c r="J35" s="7">
        <v>0.29411764705882354</v>
      </c>
    </row>
    <row r="36">
      <c r="G36" s="1"/>
      <c r="H36" s="2" t="s">
        <v>3</v>
      </c>
      <c r="I36" s="5" t="s">
        <v>4</v>
      </c>
      <c r="J36" s="5" t="s">
        <v>4</v>
      </c>
    </row>
    <row r="37">
      <c r="G37" s="6" t="s">
        <v>5</v>
      </c>
      <c r="H37" s="8">
        <f t="shared" ref="H37:I37" si="2">H23/H$31</f>
        <v>0.002656067513</v>
      </c>
      <c r="I37" s="8">
        <f t="shared" si="2"/>
        <v>0.0006140620203</v>
      </c>
      <c r="J37" s="9">
        <v>0.115</v>
      </c>
    </row>
    <row r="38">
      <c r="G38" s="6" t="s">
        <v>7</v>
      </c>
      <c r="H38" s="8">
        <f t="shared" ref="H38:I38" si="3">H24/H$31</f>
        <v>0.005933767848</v>
      </c>
      <c r="I38" s="8">
        <f t="shared" si="3"/>
        <v>0.004605465152</v>
      </c>
      <c r="J38" s="10">
        <v>0.115</v>
      </c>
    </row>
    <row r="39">
      <c r="G39" s="6" t="s">
        <v>8</v>
      </c>
      <c r="H39" s="8">
        <f t="shared" ref="H39:I39" si="4">H25/H$31</f>
        <v>0.07911690465</v>
      </c>
      <c r="I39" s="8">
        <f t="shared" si="4"/>
        <v>0.1105311636</v>
      </c>
      <c r="J39" s="10">
        <v>0.154</v>
      </c>
    </row>
    <row r="40">
      <c r="G40" s="6" t="s">
        <v>10</v>
      </c>
      <c r="H40" s="8">
        <f t="shared" ref="H40:I40" si="5">H26/H$31</f>
        <v>0.5933767848</v>
      </c>
      <c r="I40" s="8">
        <f t="shared" si="5"/>
        <v>0.4421246546</v>
      </c>
      <c r="J40" s="10">
        <v>0.192</v>
      </c>
    </row>
    <row r="41">
      <c r="G41" s="6" t="s">
        <v>12</v>
      </c>
      <c r="H41" s="8">
        <f t="shared" ref="H41:I41" si="6">H27/H$31</f>
        <v>0.003955845232</v>
      </c>
      <c r="I41" s="8">
        <f t="shared" si="6"/>
        <v>0.01842186061</v>
      </c>
      <c r="J41" s="10">
        <v>0.077</v>
      </c>
    </row>
    <row r="42">
      <c r="G42" s="6" t="s">
        <v>15</v>
      </c>
      <c r="H42" s="8">
        <f t="shared" ref="H42:I42" si="7">H28/H$31</f>
        <v>0.01780130355</v>
      </c>
      <c r="I42" s="8">
        <f t="shared" si="7"/>
        <v>0.05526558182</v>
      </c>
      <c r="J42" s="10">
        <v>0.154</v>
      </c>
    </row>
    <row r="43">
      <c r="G43" s="6" t="s">
        <v>16</v>
      </c>
      <c r="H43" s="8">
        <f t="shared" ref="H43:I43" si="8">H29/H$31</f>
        <v>0.04002938628</v>
      </c>
      <c r="I43" s="8">
        <f t="shared" si="8"/>
        <v>0.1473748849</v>
      </c>
      <c r="J43" s="10">
        <v>0.077</v>
      </c>
    </row>
    <row r="44">
      <c r="G44" s="6" t="s">
        <v>17</v>
      </c>
      <c r="H44" s="8">
        <f t="shared" ref="H44:I44" si="9">H30/H$31</f>
        <v>0.2571299401</v>
      </c>
      <c r="I44" s="8">
        <f t="shared" si="9"/>
        <v>0.2210623273</v>
      </c>
      <c r="J44" s="10">
        <v>0.115</v>
      </c>
    </row>
    <row r="45">
      <c r="H45" s="6">
        <f t="shared" ref="H45:I45" si="10">H31/H$31</f>
        <v>1</v>
      </c>
      <c r="I45" s="6">
        <f t="shared" si="10"/>
        <v>1</v>
      </c>
      <c r="J45" s="4">
        <f>SUM(J37:J44)</f>
        <v>0.999</v>
      </c>
    </row>
    <row r="47">
      <c r="D47" s="6" t="s">
        <v>20</v>
      </c>
      <c r="G47" s="11"/>
      <c r="H47" s="11"/>
      <c r="I47" s="11"/>
      <c r="J47" s="11"/>
      <c r="K47" s="11" t="s">
        <v>21</v>
      </c>
    </row>
    <row r="48">
      <c r="G48" s="11" t="s">
        <v>7</v>
      </c>
      <c r="H48" s="10">
        <f t="shared" ref="H48:H51" si="11">IF(H$37&gt;=H39,1,0)</f>
        <v>0</v>
      </c>
      <c r="I48" s="10">
        <f t="shared" ref="I48:I51" si="12">IF($I$37&lt;=I39,1,0)</f>
        <v>1</v>
      </c>
      <c r="J48" s="10">
        <f t="shared" ref="J48:J51" si="13">IF($J$37&lt;=J39,1,0)</f>
        <v>1</v>
      </c>
      <c r="K48" s="10">
        <f t="shared" ref="K48:K54" si="14">SUMPRODUCT(H48:J48,$H$35:$J$35)</f>
        <v>0.5294117647</v>
      </c>
    </row>
    <row r="49">
      <c r="G49" s="11" t="s">
        <v>8</v>
      </c>
      <c r="H49" s="10">
        <f t="shared" si="11"/>
        <v>0</v>
      </c>
      <c r="I49" s="10">
        <f t="shared" si="12"/>
        <v>1</v>
      </c>
      <c r="J49" s="10">
        <f t="shared" si="13"/>
        <v>1</v>
      </c>
      <c r="K49" s="10">
        <f t="shared" si="14"/>
        <v>0.5294117647</v>
      </c>
      <c r="U49" s="12" t="s">
        <v>22</v>
      </c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>
      <c r="G50" s="11" t="s">
        <v>10</v>
      </c>
      <c r="H50" s="10">
        <f t="shared" si="11"/>
        <v>0</v>
      </c>
      <c r="I50" s="10">
        <f t="shared" si="12"/>
        <v>1</v>
      </c>
      <c r="J50" s="10">
        <f t="shared" si="13"/>
        <v>0</v>
      </c>
      <c r="K50" s="10">
        <f t="shared" si="14"/>
        <v>0.2352941176</v>
      </c>
    </row>
    <row r="51">
      <c r="G51" s="13" t="s">
        <v>12</v>
      </c>
      <c r="H51" s="10">
        <f t="shared" si="11"/>
        <v>0</v>
      </c>
      <c r="I51" s="10">
        <f t="shared" si="12"/>
        <v>1</v>
      </c>
      <c r="J51" s="10">
        <f t="shared" si="13"/>
        <v>1</v>
      </c>
      <c r="K51" s="10">
        <f t="shared" si="14"/>
        <v>0.5294117647</v>
      </c>
      <c r="U51" s="14"/>
      <c r="V51" s="15" t="s">
        <v>23</v>
      </c>
      <c r="W51" s="15" t="s">
        <v>24</v>
      </c>
      <c r="X51" s="15" t="s">
        <v>25</v>
      </c>
      <c r="Y51" s="15" t="s">
        <v>26</v>
      </c>
      <c r="Z51" s="15" t="s">
        <v>27</v>
      </c>
      <c r="AA51" s="15" t="s">
        <v>28</v>
      </c>
      <c r="AB51" s="15" t="s">
        <v>29</v>
      </c>
      <c r="AC51" s="15" t="s">
        <v>30</v>
      </c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>
      <c r="G52" s="6" t="s">
        <v>15</v>
      </c>
      <c r="H52" s="4">
        <f t="shared" ref="H52:H54" si="15">IF(H$37&gt;=H42,1,0)</f>
        <v>0</v>
      </c>
      <c r="I52" s="4">
        <f t="shared" ref="I52:I54" si="16">IF($I$37&lt;=I42,1,0)</f>
        <v>1</v>
      </c>
      <c r="J52" s="4">
        <f t="shared" ref="J52:J54" si="17">IF($J$37&lt;=J42,1,0)</f>
        <v>1</v>
      </c>
      <c r="K52" s="10">
        <f t="shared" si="14"/>
        <v>0.5294117647</v>
      </c>
      <c r="U52" s="14" t="s">
        <v>23</v>
      </c>
      <c r="V52" s="16">
        <v>0.0</v>
      </c>
      <c r="W52" s="17">
        <f>K48</f>
        <v>0.5294117647</v>
      </c>
      <c r="X52" s="17">
        <f>K49</f>
        <v>0.5294117647</v>
      </c>
      <c r="Y52" s="17">
        <f>K50</f>
        <v>0.2352941176</v>
      </c>
      <c r="Z52" s="17">
        <f>K51</f>
        <v>0.5294117647</v>
      </c>
      <c r="AA52" s="17">
        <f>K52</f>
        <v>0.5294117647</v>
      </c>
      <c r="AB52" s="17">
        <f>K53</f>
        <v>0.2352941176</v>
      </c>
      <c r="AC52" s="17">
        <f>K54</f>
        <v>0.5294117647</v>
      </c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</row>
    <row r="53">
      <c r="G53" s="6" t="s">
        <v>16</v>
      </c>
      <c r="H53" s="4">
        <f t="shared" si="15"/>
        <v>0</v>
      </c>
      <c r="I53" s="4">
        <f t="shared" si="16"/>
        <v>1</v>
      </c>
      <c r="J53" s="4">
        <f t="shared" si="17"/>
        <v>0</v>
      </c>
      <c r="K53" s="10">
        <f t="shared" si="14"/>
        <v>0.2352941176</v>
      </c>
      <c r="U53" s="14" t="s">
        <v>24</v>
      </c>
      <c r="V53" s="17">
        <f>K57</f>
        <v>0.7647058824</v>
      </c>
      <c r="W53" s="17" t="str">
        <f>K58</f>
        <v>*</v>
      </c>
      <c r="X53" s="17">
        <f>K59</f>
        <v>0.5294117647</v>
      </c>
      <c r="Y53" s="17">
        <f>K60</f>
        <v>0.5294117647</v>
      </c>
      <c r="Z53" s="17">
        <f>K61</f>
        <v>0.7058823529</v>
      </c>
      <c r="AA53" s="17">
        <f>K62</f>
        <v>0.5294117647</v>
      </c>
      <c r="AB53" s="17">
        <f>K63</f>
        <v>0.2352941176</v>
      </c>
      <c r="AC53" s="17">
        <f>K64</f>
        <v>0.5294117647</v>
      </c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</row>
    <row r="54">
      <c r="G54" s="6" t="s">
        <v>17</v>
      </c>
      <c r="H54" s="4">
        <f t="shared" si="15"/>
        <v>0</v>
      </c>
      <c r="I54" s="4">
        <f t="shared" si="16"/>
        <v>1</v>
      </c>
      <c r="J54" s="4">
        <f t="shared" si="17"/>
        <v>1</v>
      </c>
      <c r="K54" s="10">
        <f t="shared" si="14"/>
        <v>0.5294117647</v>
      </c>
      <c r="U54" s="14" t="s">
        <v>25</v>
      </c>
      <c r="V54" s="17">
        <f>K70</f>
        <v>0.4705882353</v>
      </c>
      <c r="W54" s="17">
        <f>K71</f>
        <v>0.4705882353</v>
      </c>
      <c r="X54" s="17" t="str">
        <f>K72</f>
        <v>*</v>
      </c>
      <c r="Y54" s="17">
        <f>K73</f>
        <v>0.5294117647</v>
      </c>
      <c r="Z54" s="17">
        <f>K74</f>
        <v>0.4705882353</v>
      </c>
      <c r="AA54" s="17">
        <f>K75</f>
        <v>0.7647058824</v>
      </c>
      <c r="AB54" s="17">
        <f>K76</f>
        <v>0.7058823529</v>
      </c>
      <c r="AC54" s="17">
        <f>K77</f>
        <v>0.2352941176</v>
      </c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</row>
    <row r="55">
      <c r="U55" s="14" t="s">
        <v>26</v>
      </c>
      <c r="V55" s="17">
        <f>K85</f>
        <v>0.4705882353</v>
      </c>
      <c r="W55" s="17">
        <f>K86</f>
        <v>0.4705882353</v>
      </c>
      <c r="X55" s="17">
        <f>K87</f>
        <v>0.4705882353</v>
      </c>
      <c r="Y55" s="17" t="str">
        <f>K88</f>
        <v>*</v>
      </c>
      <c r="Z55" s="17">
        <f>K89</f>
        <v>0.4705882353</v>
      </c>
      <c r="AA55" s="17">
        <f>K90</f>
        <v>0.4705882353</v>
      </c>
      <c r="AB55" s="17">
        <f>K91</f>
        <v>0.4705882353</v>
      </c>
      <c r="AC55" s="17">
        <f>K92</f>
        <v>0.4705882353</v>
      </c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</row>
    <row r="56">
      <c r="K56" s="6" t="s">
        <v>31</v>
      </c>
      <c r="U56" s="14" t="s">
        <v>27</v>
      </c>
      <c r="V56" s="17">
        <f>K97</f>
        <v>0.7647058824</v>
      </c>
      <c r="W56" s="17">
        <f>K98</f>
        <v>0.2941176471</v>
      </c>
      <c r="X56" s="17">
        <f>K99</f>
        <v>0.5294117647</v>
      </c>
      <c r="Y56" s="17">
        <f>K100</f>
        <v>0.5294117647</v>
      </c>
      <c r="Z56" s="17" t="str">
        <f>K101</f>
        <v>*</v>
      </c>
      <c r="AA56" s="17">
        <f>K102</f>
        <v>0.5294117647</v>
      </c>
      <c r="AB56" s="17">
        <f>K103</f>
        <v>0.5294117647</v>
      </c>
      <c r="AC56" s="17">
        <f>K104</f>
        <v>0.5294117647</v>
      </c>
      <c r="AD56" s="18"/>
      <c r="AE56" s="18"/>
      <c r="AF56" s="18"/>
      <c r="AG56" s="18"/>
      <c r="AH56" s="18"/>
      <c r="AI56" s="19" t="s">
        <v>32</v>
      </c>
      <c r="AJ56" s="19" t="s">
        <v>33</v>
      </c>
      <c r="AK56" s="18"/>
      <c r="AL56" s="18"/>
      <c r="AM56" s="18"/>
      <c r="AN56" s="18"/>
    </row>
    <row r="57">
      <c r="G57" s="6" t="s">
        <v>5</v>
      </c>
      <c r="H57" s="20">
        <f t="shared" ref="H57:H64" si="19">IF($H$38&gt;=H37,1,0)</f>
        <v>1</v>
      </c>
      <c r="I57" s="20">
        <f t="shared" ref="I57:J57" si="18">IF(I$38&lt;=I37,1,0)</f>
        <v>0</v>
      </c>
      <c r="J57" s="20">
        <f t="shared" si="18"/>
        <v>1</v>
      </c>
      <c r="K57" s="4">
        <f>SUMPRODUCT(H57:J57,$H$35:$J$35)</f>
        <v>0.7647058824</v>
      </c>
      <c r="U57" s="14" t="s">
        <v>28</v>
      </c>
      <c r="V57" s="17">
        <f>K107</f>
        <v>0.4705882353</v>
      </c>
      <c r="W57" s="17">
        <f>K108</f>
        <v>0.4705882353</v>
      </c>
      <c r="X57" s="17">
        <f>K109</f>
        <v>0.5294117647</v>
      </c>
      <c r="Y57" s="17">
        <f>K110</f>
        <v>0.5294117647</v>
      </c>
      <c r="Z57" s="17">
        <f>K111</f>
        <v>0.4705882353</v>
      </c>
      <c r="AA57" s="17" t="str">
        <f>K112</f>
        <v>*</v>
      </c>
      <c r="AB57" s="17">
        <f>K113</f>
        <v>0.2352941176</v>
      </c>
      <c r="AC57" s="17">
        <f>K114</f>
        <v>0.2352941176</v>
      </c>
      <c r="AD57" s="18"/>
      <c r="AE57" s="18"/>
      <c r="AF57" s="18"/>
      <c r="AG57" s="18"/>
      <c r="AH57" s="18"/>
      <c r="AI57" s="19">
        <v>0.7</v>
      </c>
      <c r="AJ57" s="19">
        <v>0.3</v>
      </c>
      <c r="AK57" s="18"/>
      <c r="AL57" s="18"/>
      <c r="AM57" s="18"/>
      <c r="AN57" s="18"/>
    </row>
    <row r="58">
      <c r="G58" s="6" t="s">
        <v>7</v>
      </c>
      <c r="H58" s="20">
        <f t="shared" si="19"/>
        <v>1</v>
      </c>
      <c r="I58" s="20">
        <f t="shared" ref="I58:J58" si="20">IF(I$38&lt;=I38,1,0)</f>
        <v>1</v>
      </c>
      <c r="J58" s="20">
        <f t="shared" si="20"/>
        <v>1</v>
      </c>
      <c r="K58" s="6" t="s">
        <v>34</v>
      </c>
      <c r="U58" s="14" t="s">
        <v>29</v>
      </c>
      <c r="V58" s="17">
        <f>K117</f>
        <v>0.7647058824</v>
      </c>
      <c r="W58" s="17">
        <f>K118</f>
        <v>0.7647058824</v>
      </c>
      <c r="X58" s="17">
        <f>K119</f>
        <v>0.2941176471</v>
      </c>
      <c r="Y58" s="17">
        <f>K120</f>
        <v>0.5294117647</v>
      </c>
      <c r="Z58" s="17">
        <f>K121</f>
        <v>0.7647058824</v>
      </c>
      <c r="AA58" s="17">
        <f>K122</f>
        <v>0.7647058824</v>
      </c>
      <c r="AB58" s="17" t="str">
        <f>K123</f>
        <v>*</v>
      </c>
      <c r="AC58" s="17">
        <f>K124</f>
        <v>0.5294117647</v>
      </c>
      <c r="AD58" s="18"/>
      <c r="AE58" s="12" t="s">
        <v>35</v>
      </c>
      <c r="AN58" s="12"/>
    </row>
    <row r="59">
      <c r="D59" s="6" t="s">
        <v>36</v>
      </c>
      <c r="G59" s="6" t="s">
        <v>8</v>
      </c>
      <c r="H59" s="20">
        <f t="shared" si="19"/>
        <v>0</v>
      </c>
      <c r="I59" s="20">
        <f t="shared" ref="I59:J59" si="21">IF(I$38&lt;=I39,1,0)</f>
        <v>1</v>
      </c>
      <c r="J59" s="20">
        <f t="shared" si="21"/>
        <v>1</v>
      </c>
      <c r="K59" s="4">
        <f t="shared" ref="K59:K64" si="23">SUMPRODUCT(H59:J59,$H$35:$J$35)</f>
        <v>0.5294117647</v>
      </c>
      <c r="U59" s="14" t="s">
        <v>30</v>
      </c>
      <c r="V59" s="17">
        <f>K127</f>
        <v>0.7647058824</v>
      </c>
      <c r="W59" s="17">
        <f>K128</f>
        <v>0.7647058824</v>
      </c>
      <c r="X59" s="17">
        <f>K129</f>
        <v>0.7647058824</v>
      </c>
      <c r="Y59" s="17">
        <f>K130</f>
        <v>0.5294117647</v>
      </c>
      <c r="Z59" s="17">
        <f>K131</f>
        <v>0.4705882353</v>
      </c>
      <c r="AA59" s="17">
        <f>K132</f>
        <v>0.7647058824</v>
      </c>
      <c r="AB59" s="17">
        <f>K133</f>
        <v>0.4705882353</v>
      </c>
      <c r="AC59" s="17" t="str">
        <f>K134</f>
        <v>*</v>
      </c>
      <c r="AD59" s="18"/>
    </row>
    <row r="60">
      <c r="G60" s="6" t="s">
        <v>10</v>
      </c>
      <c r="H60" s="20">
        <f t="shared" si="19"/>
        <v>0</v>
      </c>
      <c r="I60" s="20">
        <f t="shared" ref="I60:J60" si="22">IF(I$38&lt;=I40,1,0)</f>
        <v>1</v>
      </c>
      <c r="J60" s="20">
        <f t="shared" si="22"/>
        <v>1</v>
      </c>
      <c r="K60" s="4">
        <f t="shared" si="23"/>
        <v>0.5294117647</v>
      </c>
      <c r="U60" s="21"/>
      <c r="V60" s="17"/>
      <c r="W60" s="17"/>
      <c r="X60" s="17"/>
      <c r="Y60" s="17"/>
      <c r="Z60" s="17"/>
      <c r="AA60" s="17"/>
      <c r="AB60" s="17"/>
      <c r="AC60" s="17"/>
      <c r="AD60" s="18"/>
      <c r="AE60" s="14"/>
      <c r="AF60" s="15" t="s">
        <v>23</v>
      </c>
      <c r="AG60" s="15" t="s">
        <v>24</v>
      </c>
      <c r="AH60" s="15" t="s">
        <v>25</v>
      </c>
      <c r="AI60" s="15" t="s">
        <v>26</v>
      </c>
      <c r="AJ60" s="15" t="s">
        <v>27</v>
      </c>
      <c r="AK60" s="15" t="s">
        <v>28</v>
      </c>
      <c r="AL60" s="15" t="s">
        <v>29</v>
      </c>
      <c r="AM60" s="15" t="s">
        <v>30</v>
      </c>
      <c r="AN60" s="22" t="s">
        <v>37</v>
      </c>
    </row>
    <row r="61">
      <c r="G61" s="6" t="s">
        <v>12</v>
      </c>
      <c r="H61" s="20">
        <f t="shared" si="19"/>
        <v>1</v>
      </c>
      <c r="I61" s="20">
        <f t="shared" ref="I61:J61" si="24">IF(I$38&lt;=I41,1,0)</f>
        <v>1</v>
      </c>
      <c r="J61" s="20">
        <f t="shared" si="24"/>
        <v>0</v>
      </c>
      <c r="K61" s="4">
        <f t="shared" si="23"/>
        <v>0.7058823529</v>
      </c>
      <c r="AE61" s="14" t="s">
        <v>23</v>
      </c>
      <c r="AF61" s="23" t="s">
        <v>34</v>
      </c>
      <c r="AG61" s="23">
        <f t="shared" ref="AG61:AM61" si="25">IF(AND(W52&gt;=$AI$57,W67&lt;=$AJ$57),1,0)</f>
        <v>0</v>
      </c>
      <c r="AH61" s="23">
        <f t="shared" si="25"/>
        <v>0</v>
      </c>
      <c r="AI61" s="23">
        <f t="shared" si="25"/>
        <v>0</v>
      </c>
      <c r="AJ61" s="23">
        <f t="shared" si="25"/>
        <v>0</v>
      </c>
      <c r="AK61" s="23">
        <f t="shared" si="25"/>
        <v>0</v>
      </c>
      <c r="AL61" s="23">
        <f t="shared" si="25"/>
        <v>0</v>
      </c>
      <c r="AM61" s="23">
        <f t="shared" si="25"/>
        <v>0</v>
      </c>
      <c r="AN61" s="24">
        <f t="shared" ref="AN61:AN68" si="28">SUM(AF61:AM61)</f>
        <v>0</v>
      </c>
    </row>
    <row r="62">
      <c r="G62" s="6" t="s">
        <v>15</v>
      </c>
      <c r="H62" s="20">
        <f t="shared" si="19"/>
        <v>0</v>
      </c>
      <c r="I62" s="20">
        <f t="shared" ref="I62:J62" si="26">IF(I$38&lt;=I42,1,0)</f>
        <v>1</v>
      </c>
      <c r="J62" s="20">
        <f t="shared" si="26"/>
        <v>1</v>
      </c>
      <c r="K62" s="4">
        <f t="shared" si="23"/>
        <v>0.5294117647</v>
      </c>
      <c r="AE62" s="14" t="s">
        <v>24</v>
      </c>
      <c r="AF62" s="23">
        <f t="shared" ref="AF62:AF68" si="30">IF(AND(V53&gt;=$AI$57,V68&lt;=$AJ$57),1,0)</f>
        <v>1</v>
      </c>
      <c r="AG62" s="23" t="s">
        <v>34</v>
      </c>
      <c r="AH62" s="23">
        <f t="shared" ref="AH62:AM62" si="27">IF(AND(X53&gt;=$AI$57,X68&lt;=$AJ$57),1,0)</f>
        <v>0</v>
      </c>
      <c r="AI62" s="23">
        <f t="shared" si="27"/>
        <v>0</v>
      </c>
      <c r="AJ62" s="23">
        <f t="shared" si="27"/>
        <v>1</v>
      </c>
      <c r="AK62" s="23">
        <f t="shared" si="27"/>
        <v>0</v>
      </c>
      <c r="AL62" s="23">
        <f t="shared" si="27"/>
        <v>0</v>
      </c>
      <c r="AM62" s="23">
        <f t="shared" si="27"/>
        <v>0</v>
      </c>
      <c r="AN62" s="24">
        <f t="shared" si="28"/>
        <v>2</v>
      </c>
    </row>
    <row r="63">
      <c r="G63" s="6" t="s">
        <v>16</v>
      </c>
      <c r="H63" s="20">
        <f t="shared" si="19"/>
        <v>0</v>
      </c>
      <c r="I63" s="20">
        <f t="shared" ref="I63:J63" si="29">IF(I$38&lt;=I43,1,0)</f>
        <v>1</v>
      </c>
      <c r="J63" s="20">
        <f t="shared" si="29"/>
        <v>0</v>
      </c>
      <c r="K63" s="4">
        <f t="shared" si="23"/>
        <v>0.2352941176</v>
      </c>
      <c r="AE63" s="14" t="s">
        <v>25</v>
      </c>
      <c r="AF63" s="23">
        <f t="shared" si="30"/>
        <v>0</v>
      </c>
      <c r="AG63" s="23">
        <f t="shared" ref="AG63:AG68" si="33">IF(AND(W54&gt;=$AI$57,W69&lt;=$AJ$57),1,0)</f>
        <v>0</v>
      </c>
      <c r="AH63" s="23" t="s">
        <v>34</v>
      </c>
      <c r="AI63" s="23">
        <f t="shared" ref="AI63:AM63" si="31">IF(AND(Y54&gt;=$AI$57,Y69&lt;=$AJ$57),1,0)</f>
        <v>0</v>
      </c>
      <c r="AJ63" s="23">
        <f t="shared" si="31"/>
        <v>0</v>
      </c>
      <c r="AK63" s="23">
        <f t="shared" si="31"/>
        <v>1</v>
      </c>
      <c r="AL63" s="23">
        <f t="shared" si="31"/>
        <v>1</v>
      </c>
      <c r="AM63" s="23">
        <f t="shared" si="31"/>
        <v>0</v>
      </c>
      <c r="AN63" s="24">
        <f t="shared" si="28"/>
        <v>2</v>
      </c>
    </row>
    <row r="64">
      <c r="G64" s="6" t="s">
        <v>17</v>
      </c>
      <c r="H64" s="20">
        <f t="shared" si="19"/>
        <v>0</v>
      </c>
      <c r="I64" s="20">
        <f t="shared" ref="I64:J64" si="32">IF(I$38&lt;=I44,1,0)</f>
        <v>1</v>
      </c>
      <c r="J64" s="20">
        <f t="shared" si="32"/>
        <v>1</v>
      </c>
      <c r="K64" s="4">
        <f t="shared" si="23"/>
        <v>0.5294117647</v>
      </c>
      <c r="U64" s="12" t="s">
        <v>38</v>
      </c>
      <c r="AD64" s="12"/>
      <c r="AE64" s="14" t="s">
        <v>26</v>
      </c>
      <c r="AF64" s="23">
        <f t="shared" si="30"/>
        <v>0</v>
      </c>
      <c r="AG64" s="23">
        <f t="shared" si="33"/>
        <v>0</v>
      </c>
      <c r="AH64" s="23">
        <f t="shared" ref="AH64:AH68" si="35">IF(AND(X55&gt;=$AI$57,X70&lt;=$AJ$57),1,0)</f>
        <v>0</v>
      </c>
      <c r="AI64" s="23" t="s">
        <v>34</v>
      </c>
      <c r="AJ64" s="23">
        <f t="shared" ref="AJ64:AM64" si="34">IF(AND(Z55&gt;=$AI$57,Z70&lt;=$AJ$57),1,0)</f>
        <v>0</v>
      </c>
      <c r="AK64" s="23">
        <f t="shared" si="34"/>
        <v>0</v>
      </c>
      <c r="AL64" s="23">
        <f t="shared" si="34"/>
        <v>0</v>
      </c>
      <c r="AM64" s="23">
        <f t="shared" si="34"/>
        <v>0</v>
      </c>
      <c r="AN64" s="24">
        <f t="shared" si="28"/>
        <v>0</v>
      </c>
    </row>
    <row r="65">
      <c r="AE65" s="14" t="s">
        <v>27</v>
      </c>
      <c r="AF65" s="23">
        <f t="shared" si="30"/>
        <v>1</v>
      </c>
      <c r="AG65" s="23">
        <f t="shared" si="33"/>
        <v>0</v>
      </c>
      <c r="AH65" s="23">
        <f t="shared" si="35"/>
        <v>0</v>
      </c>
      <c r="AI65" s="23">
        <f t="shared" ref="AI65:AI68" si="37">IF(AND(Y56&gt;=$AI$57,Y71&lt;=$AJ$57),1,0)</f>
        <v>0</v>
      </c>
      <c r="AJ65" s="23" t="s">
        <v>34</v>
      </c>
      <c r="AK65" s="23">
        <f t="shared" ref="AK65:AM65" si="36">IF(AND(AA56&gt;=$AI$57,AA71&lt;=$AJ$57),1,0)</f>
        <v>0</v>
      </c>
      <c r="AL65" s="23">
        <f t="shared" si="36"/>
        <v>0</v>
      </c>
      <c r="AM65" s="23">
        <f t="shared" si="36"/>
        <v>0</v>
      </c>
      <c r="AN65" s="24">
        <f t="shared" si="28"/>
        <v>1</v>
      </c>
    </row>
    <row r="66">
      <c r="U66" s="14"/>
      <c r="V66" s="15" t="s">
        <v>23</v>
      </c>
      <c r="W66" s="15" t="s">
        <v>24</v>
      </c>
      <c r="X66" s="15" t="s">
        <v>25</v>
      </c>
      <c r="Y66" s="15" t="s">
        <v>26</v>
      </c>
      <c r="Z66" s="15" t="s">
        <v>27</v>
      </c>
      <c r="AA66" s="15" t="s">
        <v>28</v>
      </c>
      <c r="AB66" s="15" t="s">
        <v>29</v>
      </c>
      <c r="AC66" s="15" t="s">
        <v>30</v>
      </c>
      <c r="AD66" s="11"/>
      <c r="AE66" s="14" t="s">
        <v>28</v>
      </c>
      <c r="AF66" s="23">
        <f t="shared" si="30"/>
        <v>0</v>
      </c>
      <c r="AG66" s="23">
        <f t="shared" si="33"/>
        <v>0</v>
      </c>
      <c r="AH66" s="23">
        <f t="shared" si="35"/>
        <v>0</v>
      </c>
      <c r="AI66" s="23">
        <f t="shared" si="37"/>
        <v>0</v>
      </c>
      <c r="AJ66" s="23">
        <f t="shared" ref="AJ66:AJ68" si="39">IF(AND(Z57&gt;=$AI$57,Z72&lt;=$AJ$57),1,0)</f>
        <v>0</v>
      </c>
      <c r="AK66" s="23" t="s">
        <v>34</v>
      </c>
      <c r="AL66" s="23">
        <f t="shared" ref="AL66:AM66" si="38">IF(AND(AB57&gt;=$AI$57,AB72&lt;=$AJ$57),1,0)</f>
        <v>0</v>
      </c>
      <c r="AM66" s="23">
        <f t="shared" si="38"/>
        <v>0</v>
      </c>
      <c r="AN66" s="24">
        <f t="shared" si="28"/>
        <v>0</v>
      </c>
    </row>
    <row r="67">
      <c r="U67" s="14" t="s">
        <v>23</v>
      </c>
      <c r="V67" s="16" t="s">
        <v>34</v>
      </c>
      <c r="W67" s="17">
        <f t="shared" ref="W67:W74" si="40">AC104</f>
        <v>0.005548646322</v>
      </c>
      <c r="X67" s="17">
        <f t="shared" ref="X67:X74" si="41">AC114</f>
        <v>0.1294365254</v>
      </c>
      <c r="Y67" s="17">
        <f t="shared" ref="Y67:Y74" si="42">AC124</f>
        <v>1</v>
      </c>
      <c r="Z67" s="17">
        <f t="shared" ref="Z67:Z74" si="43">AC134</f>
        <v>0.06432819924</v>
      </c>
      <c r="AA67" s="17">
        <f t="shared" ref="AA67:AA74" si="44">AC144</f>
        <v>0.02563857266</v>
      </c>
      <c r="AB67" s="17">
        <f t="shared" ref="AB67:AB74" si="45">AC154</f>
        <v>0.06432819924</v>
      </c>
      <c r="AC67" s="17">
        <f t="shared" ref="AC67:AC74" si="46">AC164</f>
        <v>0.4307854205</v>
      </c>
      <c r="AD67" s="18"/>
      <c r="AE67" s="14" t="s">
        <v>29</v>
      </c>
      <c r="AF67" s="23">
        <f t="shared" si="30"/>
        <v>1</v>
      </c>
      <c r="AG67" s="23">
        <f t="shared" si="33"/>
        <v>1</v>
      </c>
      <c r="AH67" s="23">
        <f t="shared" si="35"/>
        <v>0</v>
      </c>
      <c r="AI67" s="23">
        <f t="shared" si="37"/>
        <v>0</v>
      </c>
      <c r="AJ67" s="23">
        <f t="shared" si="39"/>
        <v>1</v>
      </c>
      <c r="AK67" s="23">
        <f t="shared" ref="AK67:AK68" si="47">IF(AND(AA58&gt;=$AI$57,AA73&lt;=$AJ$57),1,0)</f>
        <v>1</v>
      </c>
      <c r="AL67" s="23" t="s">
        <v>34</v>
      </c>
      <c r="AM67" s="23">
        <f>IF(AND(AC58&gt;=$AI$57,AC73&lt;=$AJ$57),1,0)</f>
        <v>0</v>
      </c>
      <c r="AN67" s="24">
        <f t="shared" si="28"/>
        <v>4</v>
      </c>
    </row>
    <row r="68">
      <c r="U68" s="14" t="s">
        <v>24</v>
      </c>
      <c r="V68" s="16">
        <f t="shared" ref="V68:V74" si="48">AC95</f>
        <v>0.006756836208</v>
      </c>
      <c r="W68" s="17" t="str">
        <f t="shared" si="40"/>
        <v>*</v>
      </c>
      <c r="X68" s="17">
        <f t="shared" si="41"/>
        <v>0.1238878791</v>
      </c>
      <c r="Y68" s="17">
        <f t="shared" si="42"/>
        <v>0.9944513537</v>
      </c>
      <c r="Z68" s="17">
        <f t="shared" si="43"/>
        <v>0.06432819924</v>
      </c>
      <c r="AA68" s="17">
        <f t="shared" si="44"/>
        <v>0.02008992634</v>
      </c>
      <c r="AB68" s="17">
        <f t="shared" si="45"/>
        <v>0.06432819924</v>
      </c>
      <c r="AC68" s="17">
        <f t="shared" si="46"/>
        <v>0.4252367741</v>
      </c>
      <c r="AD68" s="18"/>
      <c r="AE68" s="14" t="s">
        <v>30</v>
      </c>
      <c r="AF68" s="23">
        <f t="shared" si="30"/>
        <v>0</v>
      </c>
      <c r="AG68" s="23">
        <f t="shared" si="33"/>
        <v>0</v>
      </c>
      <c r="AH68" s="23">
        <f t="shared" si="35"/>
        <v>1</v>
      </c>
      <c r="AI68" s="23">
        <f t="shared" si="37"/>
        <v>0</v>
      </c>
      <c r="AJ68" s="23">
        <f t="shared" si="39"/>
        <v>0</v>
      </c>
      <c r="AK68" s="23">
        <f t="shared" si="47"/>
        <v>1</v>
      </c>
      <c r="AL68" s="23">
        <f>IF(AND(AB59&gt;=$AI$57,AB74&lt;=$AJ$57),1,0)</f>
        <v>0</v>
      </c>
      <c r="AM68" s="23" t="s">
        <v>34</v>
      </c>
      <c r="AN68" s="24">
        <f t="shared" si="28"/>
        <v>2</v>
      </c>
    </row>
    <row r="69">
      <c r="D69" s="6" t="s">
        <v>39</v>
      </c>
      <c r="K69" s="6" t="s">
        <v>31</v>
      </c>
      <c r="U69" s="14" t="s">
        <v>25</v>
      </c>
      <c r="V69" s="16">
        <f t="shared" si="48"/>
        <v>0.186072874</v>
      </c>
      <c r="W69" s="17">
        <f t="shared" si="40"/>
        <v>0.1793160378</v>
      </c>
      <c r="X69" s="17" t="str">
        <f t="shared" si="41"/>
        <v>*</v>
      </c>
      <c r="Y69" s="17">
        <f t="shared" si="42"/>
        <v>0.8705634746</v>
      </c>
      <c r="Z69" s="17">
        <f t="shared" si="43"/>
        <v>0.1559269894</v>
      </c>
      <c r="AA69" s="17">
        <f t="shared" si="44"/>
        <v>0.09355619365</v>
      </c>
      <c r="AB69" s="17">
        <f t="shared" si="45"/>
        <v>0.1303492458</v>
      </c>
      <c r="AC69" s="17">
        <f t="shared" si="46"/>
        <v>0.3013488951</v>
      </c>
      <c r="AD69" s="18"/>
      <c r="AE69" s="19" t="s">
        <v>40</v>
      </c>
      <c r="AF69" s="25">
        <f t="shared" ref="AF69:AM69" si="49">SUM(AF62:AF68)</f>
        <v>3</v>
      </c>
      <c r="AG69" s="25">
        <f t="shared" si="49"/>
        <v>1</v>
      </c>
      <c r="AH69" s="25">
        <f t="shared" si="49"/>
        <v>1</v>
      </c>
      <c r="AI69" s="25">
        <f t="shared" si="49"/>
        <v>0</v>
      </c>
      <c r="AJ69" s="25">
        <f t="shared" si="49"/>
        <v>2</v>
      </c>
      <c r="AK69" s="25">
        <f t="shared" si="49"/>
        <v>3</v>
      </c>
      <c r="AL69" s="25">
        <f t="shared" si="49"/>
        <v>1</v>
      </c>
      <c r="AM69" s="25">
        <f t="shared" si="49"/>
        <v>0</v>
      </c>
      <c r="AN69" s="18"/>
    </row>
    <row r="70">
      <c r="G70" s="6" t="s">
        <v>5</v>
      </c>
      <c r="H70" s="20">
        <f t="shared" ref="H70:H77" si="51">IF(H$39&gt;=H37,1,0)</f>
        <v>1</v>
      </c>
      <c r="I70" s="20">
        <f t="shared" ref="I70:J70" si="50">IF(I$39&lt;=I37,1,0)</f>
        <v>0</v>
      </c>
      <c r="J70" s="20">
        <f t="shared" si="50"/>
        <v>0</v>
      </c>
      <c r="K70" s="4">
        <f t="shared" ref="K70:K71" si="53">SUMPRODUCT(H70:J70,$H$35:$J$35)</f>
        <v>0.4705882353</v>
      </c>
      <c r="U70" s="14" t="s">
        <v>26</v>
      </c>
      <c r="V70" s="16">
        <f t="shared" si="48"/>
        <v>0.7474100359</v>
      </c>
      <c r="W70" s="17">
        <f t="shared" si="40"/>
        <v>0.7406531997</v>
      </c>
      <c r="X70" s="17">
        <f t="shared" si="41"/>
        <v>0.5613371619</v>
      </c>
      <c r="Y70" s="17" t="str">
        <f t="shared" si="42"/>
        <v>*</v>
      </c>
      <c r="Z70" s="17">
        <f t="shared" si="43"/>
        <v>0.7172641513</v>
      </c>
      <c r="AA70" s="17">
        <f t="shared" si="44"/>
        <v>0.6548933556</v>
      </c>
      <c r="AB70" s="17">
        <f t="shared" si="45"/>
        <v>0.4989663661</v>
      </c>
      <c r="AC70" s="17">
        <f t="shared" si="46"/>
        <v>0.3742247746</v>
      </c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</row>
    <row r="71">
      <c r="G71" s="6" t="s">
        <v>7</v>
      </c>
      <c r="H71" s="20">
        <f t="shared" si="51"/>
        <v>1</v>
      </c>
      <c r="I71" s="20">
        <f t="shared" ref="I71:J71" si="52">IF(I$39&lt;=I38,1,0)</f>
        <v>0</v>
      </c>
      <c r="J71" s="20">
        <f t="shared" si="52"/>
        <v>0</v>
      </c>
      <c r="K71" s="4">
        <f t="shared" si="53"/>
        <v>0.4705882353</v>
      </c>
      <c r="U71" s="14" t="s">
        <v>27</v>
      </c>
      <c r="V71" s="16">
        <f t="shared" si="48"/>
        <v>0.03014588462</v>
      </c>
      <c r="W71" s="17">
        <f t="shared" si="40"/>
        <v>0.02338904841</v>
      </c>
      <c r="X71" s="17">
        <f t="shared" si="41"/>
        <v>0.1272362001</v>
      </c>
      <c r="Y71" s="17">
        <f t="shared" si="42"/>
        <v>0.9977996747</v>
      </c>
      <c r="Z71" s="17" t="str">
        <f t="shared" si="43"/>
        <v>*</v>
      </c>
      <c r="AA71" s="17">
        <f t="shared" si="44"/>
        <v>0.02343824739</v>
      </c>
      <c r="AB71" s="17">
        <f t="shared" si="45"/>
        <v>0.06106699831</v>
      </c>
      <c r="AC71" s="17">
        <f t="shared" si="46"/>
        <v>0.4285850952</v>
      </c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</row>
    <row r="72">
      <c r="G72" s="6" t="s">
        <v>8</v>
      </c>
      <c r="H72" s="20">
        <f t="shared" si="51"/>
        <v>1</v>
      </c>
      <c r="I72" s="20">
        <f t="shared" ref="I72:J72" si="54">IF(I$39&lt;=I39,1,0)</f>
        <v>1</v>
      </c>
      <c r="J72" s="20">
        <f t="shared" si="54"/>
        <v>1</v>
      </c>
      <c r="K72" s="6" t="s">
        <v>34</v>
      </c>
      <c r="U72" s="14" t="s">
        <v>28</v>
      </c>
      <c r="V72" s="16">
        <f t="shared" si="48"/>
        <v>0.09251668039</v>
      </c>
      <c r="W72" s="17">
        <f t="shared" si="40"/>
        <v>0.08575984418</v>
      </c>
      <c r="X72" s="17">
        <f t="shared" si="41"/>
        <v>0.1037979527</v>
      </c>
      <c r="Y72" s="17">
        <f t="shared" si="42"/>
        <v>0.9743614273</v>
      </c>
      <c r="Z72" s="17">
        <f t="shared" si="43"/>
        <v>0.1303492458</v>
      </c>
      <c r="AA72" s="17" t="str">
        <f t="shared" si="44"/>
        <v>*</v>
      </c>
      <c r="AB72" s="17">
        <f t="shared" si="45"/>
        <v>0.1303492458</v>
      </c>
      <c r="AC72" s="17">
        <f t="shared" si="46"/>
        <v>0.4051468478</v>
      </c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</row>
    <row r="73">
      <c r="G73" s="6" t="s">
        <v>10</v>
      </c>
      <c r="H73" s="20">
        <f t="shared" si="51"/>
        <v>0</v>
      </c>
      <c r="I73" s="20">
        <f t="shared" ref="I73:J73" si="55">IF(I$39&lt;=I40,1,0)</f>
        <v>1</v>
      </c>
      <c r="J73" s="20">
        <f t="shared" si="55"/>
        <v>1</v>
      </c>
      <c r="K73" s="4">
        <f t="shared" ref="K73:K77" si="57">SUMPRODUCT(H73:J73,$H$35:$J$35)</f>
        <v>0.5294117647</v>
      </c>
      <c r="U73" s="14" t="s">
        <v>29</v>
      </c>
      <c r="V73" s="16">
        <f t="shared" si="48"/>
        <v>0.2484436698</v>
      </c>
      <c r="W73" s="17">
        <f t="shared" si="40"/>
        <v>0.2416868336</v>
      </c>
      <c r="X73" s="17">
        <f t="shared" si="41"/>
        <v>0.06616920182</v>
      </c>
      <c r="Y73" s="17">
        <f t="shared" si="42"/>
        <v>0.9367326764</v>
      </c>
      <c r="Z73" s="17">
        <f t="shared" si="43"/>
        <v>0.2182977852</v>
      </c>
      <c r="AA73" s="17">
        <f t="shared" si="44"/>
        <v>0.1559269894</v>
      </c>
      <c r="AB73" s="17" t="str">
        <f t="shared" si="45"/>
        <v>*</v>
      </c>
      <c r="AC73" s="17">
        <f t="shared" si="46"/>
        <v>0.3675180969</v>
      </c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</row>
    <row r="74">
      <c r="G74" s="6" t="s">
        <v>12</v>
      </c>
      <c r="H74" s="20">
        <f t="shared" si="51"/>
        <v>1</v>
      </c>
      <c r="I74" s="20">
        <f t="shared" ref="I74:J74" si="56">IF(I$39&lt;=I41,1,0)</f>
        <v>0</v>
      </c>
      <c r="J74" s="20">
        <f t="shared" si="56"/>
        <v>0</v>
      </c>
      <c r="K74" s="4">
        <f t="shared" si="57"/>
        <v>0.4705882353</v>
      </c>
      <c r="U74" s="14" t="s">
        <v>30</v>
      </c>
      <c r="V74" s="16">
        <f t="shared" si="48"/>
        <v>0.3731852613</v>
      </c>
      <c r="W74" s="17">
        <f t="shared" si="40"/>
        <v>0.3664284251</v>
      </c>
      <c r="X74" s="17">
        <f t="shared" si="41"/>
        <v>0.1871123873</v>
      </c>
      <c r="Y74" s="17">
        <f t="shared" si="42"/>
        <v>0.5692145795</v>
      </c>
      <c r="Z74" s="17">
        <f t="shared" si="43"/>
        <v>0.3430393767</v>
      </c>
      <c r="AA74" s="17">
        <f t="shared" si="44"/>
        <v>0.280668581</v>
      </c>
      <c r="AB74" s="17">
        <f t="shared" si="45"/>
        <v>0.1247415915</v>
      </c>
      <c r="AC74" s="17" t="str">
        <f t="shared" si="46"/>
        <v>*</v>
      </c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</row>
    <row r="75">
      <c r="G75" s="6" t="s">
        <v>15</v>
      </c>
      <c r="H75" s="20">
        <f t="shared" si="51"/>
        <v>1</v>
      </c>
      <c r="I75" s="20">
        <f t="shared" ref="I75:J75" si="58">IF(I$39&lt;=I42,1,0)</f>
        <v>0</v>
      </c>
      <c r="J75" s="20">
        <f t="shared" si="58"/>
        <v>1</v>
      </c>
      <c r="K75" s="4">
        <f t="shared" si="57"/>
        <v>0.7647058824</v>
      </c>
    </row>
    <row r="76">
      <c r="G76" s="6" t="s">
        <v>16</v>
      </c>
      <c r="H76" s="20">
        <f t="shared" si="51"/>
        <v>1</v>
      </c>
      <c r="I76" s="20">
        <f t="shared" ref="I76:J76" si="59">IF(I$39&lt;=I43,1,0)</f>
        <v>1</v>
      </c>
      <c r="J76" s="20">
        <f t="shared" si="59"/>
        <v>0</v>
      </c>
      <c r="K76" s="4">
        <f t="shared" si="57"/>
        <v>0.7058823529</v>
      </c>
    </row>
    <row r="77">
      <c r="G77" s="6" t="s">
        <v>17</v>
      </c>
      <c r="H77" s="20">
        <f t="shared" si="51"/>
        <v>0</v>
      </c>
      <c r="I77" s="20">
        <f t="shared" ref="I77:J77" si="60">IF(I$39&lt;=I44,1,0)</f>
        <v>1</v>
      </c>
      <c r="J77" s="20">
        <f t="shared" si="60"/>
        <v>0</v>
      </c>
      <c r="K77" s="4">
        <f t="shared" si="57"/>
        <v>0.2352941176</v>
      </c>
      <c r="W77" s="1"/>
      <c r="X77" s="2" t="s">
        <v>0</v>
      </c>
      <c r="Y77" s="2" t="s">
        <v>1</v>
      </c>
      <c r="Z77" s="2" t="s">
        <v>2</v>
      </c>
    </row>
    <row r="78">
      <c r="X78" s="7">
        <v>0.47058823529411764</v>
      </c>
      <c r="Y78" s="7">
        <v>0.23529411764705882</v>
      </c>
      <c r="Z78" s="7">
        <v>0.29411764705882354</v>
      </c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>
      <c r="W79" s="1"/>
      <c r="X79" s="2" t="s">
        <v>3</v>
      </c>
      <c r="Y79" s="5" t="s">
        <v>4</v>
      </c>
      <c r="Z79" s="5" t="s">
        <v>4</v>
      </c>
      <c r="AE79" s="11"/>
      <c r="AF79" s="11"/>
      <c r="AG79" s="11"/>
      <c r="AI79" s="11"/>
      <c r="AJ79" s="11"/>
      <c r="AK79" s="11"/>
      <c r="AL79" s="11"/>
      <c r="AM79" s="11"/>
      <c r="AN79" s="11"/>
    </row>
    <row r="80">
      <c r="W80" s="6" t="s">
        <v>5</v>
      </c>
      <c r="X80" s="8">
        <v>0.002656067513091964</v>
      </c>
      <c r="Y80" s="8">
        <v>6.140620202640467E-4</v>
      </c>
      <c r="Z80" s="9">
        <v>0.115</v>
      </c>
      <c r="AE80" s="11"/>
      <c r="AF80" s="11"/>
      <c r="AG80" s="11"/>
      <c r="AI80" s="11"/>
      <c r="AJ80" s="11"/>
      <c r="AK80" s="11"/>
      <c r="AL80" s="11"/>
      <c r="AM80" s="11"/>
      <c r="AN80" s="11"/>
    </row>
    <row r="81">
      <c r="W81" s="6" t="s">
        <v>7</v>
      </c>
      <c r="X81" s="8">
        <v>0.005933767848396941</v>
      </c>
      <c r="Y81" s="8">
        <v>0.004605465151980351</v>
      </c>
      <c r="Z81" s="10">
        <v>0.115</v>
      </c>
      <c r="AE81" s="11"/>
      <c r="AF81" s="11"/>
      <c r="AG81" s="11"/>
      <c r="AI81" s="11"/>
      <c r="AJ81" s="11"/>
      <c r="AK81" s="11"/>
      <c r="AL81" s="11"/>
      <c r="AM81" s="11"/>
      <c r="AN81" s="11"/>
    </row>
    <row r="82">
      <c r="W82" s="6" t="s">
        <v>8</v>
      </c>
      <c r="X82" s="8">
        <v>0.07911690464529254</v>
      </c>
      <c r="Y82" s="8">
        <v>0.11053116364752841</v>
      </c>
      <c r="Z82" s="10">
        <v>0.154</v>
      </c>
    </row>
    <row r="83">
      <c r="W83" s="6" t="s">
        <v>10</v>
      </c>
      <c r="X83" s="8">
        <v>0.593376784839694</v>
      </c>
      <c r="Y83" s="8">
        <v>0.44212465459011363</v>
      </c>
      <c r="Z83" s="10">
        <v>0.192</v>
      </c>
    </row>
    <row r="84">
      <c r="K84" s="6" t="s">
        <v>31</v>
      </c>
      <c r="W84" s="6" t="s">
        <v>12</v>
      </c>
      <c r="X84" s="8">
        <v>0.003955845232264627</v>
      </c>
      <c r="Y84" s="8">
        <v>0.018421860607921402</v>
      </c>
      <c r="Z84" s="10">
        <v>0.077</v>
      </c>
    </row>
    <row r="85">
      <c r="D85" s="6" t="s">
        <v>41</v>
      </c>
      <c r="G85" s="6" t="s">
        <v>5</v>
      </c>
      <c r="H85" s="20">
        <f t="shared" ref="H85:H92" si="62">IF(H$40&gt;=H37,1,0)</f>
        <v>1</v>
      </c>
      <c r="I85" s="20">
        <f t="shared" ref="I85:J85" si="61">IF(I$40&lt;=I37,1,0)</f>
        <v>0</v>
      </c>
      <c r="J85" s="20">
        <f t="shared" si="61"/>
        <v>0</v>
      </c>
      <c r="K85" s="4">
        <f t="shared" ref="K85:K87" si="64">SUMPRODUCT(H85:J85,$H$35:$J$35)</f>
        <v>0.4705882353</v>
      </c>
      <c r="W85" s="6" t="s">
        <v>15</v>
      </c>
      <c r="X85" s="8">
        <v>0.017801303545190824</v>
      </c>
      <c r="Y85" s="8">
        <v>0.055265581823764204</v>
      </c>
      <c r="Z85" s="10">
        <v>0.154</v>
      </c>
    </row>
    <row r="86">
      <c r="G86" s="6" t="s">
        <v>7</v>
      </c>
      <c r="H86" s="20">
        <f t="shared" si="62"/>
        <v>1</v>
      </c>
      <c r="I86" s="20">
        <f t="shared" ref="I86:J86" si="63">IF(I$40&lt;=I38,1,0)</f>
        <v>0</v>
      </c>
      <c r="J86" s="20">
        <f t="shared" si="63"/>
        <v>0</v>
      </c>
      <c r="K86" s="4">
        <f t="shared" si="64"/>
        <v>0.4705882353</v>
      </c>
      <c r="W86" s="6" t="s">
        <v>16</v>
      </c>
      <c r="X86" s="8">
        <v>0.04002938627886825</v>
      </c>
      <c r="Y86" s="8">
        <v>0.14737488486337122</v>
      </c>
      <c r="Z86" s="10">
        <v>0.077</v>
      </c>
    </row>
    <row r="87">
      <c r="G87" s="6" t="s">
        <v>8</v>
      </c>
      <c r="H87" s="20">
        <f t="shared" si="62"/>
        <v>1</v>
      </c>
      <c r="I87" s="20">
        <f t="shared" ref="I87:J87" si="65">IF(I$40&lt;=I39,1,0)</f>
        <v>0</v>
      </c>
      <c r="J87" s="20">
        <f t="shared" si="65"/>
        <v>0</v>
      </c>
      <c r="K87" s="4">
        <f t="shared" si="64"/>
        <v>0.4705882353</v>
      </c>
      <c r="W87" s="6" t="s">
        <v>17</v>
      </c>
      <c r="X87" s="8">
        <v>0.25712994009720075</v>
      </c>
      <c r="Y87" s="8">
        <v>0.22106232729505682</v>
      </c>
      <c r="Z87" s="10">
        <v>0.115</v>
      </c>
    </row>
    <row r="88">
      <c r="G88" s="6" t="s">
        <v>10</v>
      </c>
      <c r="H88" s="20">
        <f t="shared" si="62"/>
        <v>1</v>
      </c>
      <c r="I88" s="20">
        <f t="shared" ref="I88:J88" si="66">IF(I$40&lt;=I40,1,0)</f>
        <v>1</v>
      </c>
      <c r="J88" s="20">
        <f t="shared" si="66"/>
        <v>1</v>
      </c>
      <c r="K88" s="6" t="s">
        <v>34</v>
      </c>
      <c r="W88" s="6" t="s">
        <v>42</v>
      </c>
      <c r="X88" s="26">
        <f t="shared" ref="X88:Z88" si="67">MAX(X80:X87)</f>
        <v>0.5933767848</v>
      </c>
      <c r="Y88" s="26">
        <f t="shared" si="67"/>
        <v>0.4421246546</v>
      </c>
      <c r="Z88" s="4">
        <f t="shared" si="67"/>
        <v>0.192</v>
      </c>
    </row>
    <row r="89">
      <c r="G89" s="6" t="s">
        <v>12</v>
      </c>
      <c r="H89" s="20">
        <f t="shared" si="62"/>
        <v>1</v>
      </c>
      <c r="I89" s="20">
        <f t="shared" ref="I89:J89" si="68">IF(I$40&lt;=I41,1,0)</f>
        <v>0</v>
      </c>
      <c r="J89" s="20">
        <f t="shared" si="68"/>
        <v>0</v>
      </c>
      <c r="K89" s="4">
        <f t="shared" ref="K89:K92" si="71">SUMPRODUCT(H89:J89,$H$35:$J$35)</f>
        <v>0.4705882353</v>
      </c>
      <c r="W89" s="6" t="s">
        <v>43</v>
      </c>
      <c r="X89" s="26">
        <f t="shared" ref="X89:Z89" si="69">MIN(X80:X87)</f>
        <v>0.002656067513</v>
      </c>
      <c r="Y89" s="26">
        <f t="shared" si="69"/>
        <v>0.0006140620203</v>
      </c>
      <c r="Z89" s="4">
        <f t="shared" si="69"/>
        <v>0.077</v>
      </c>
    </row>
    <row r="90">
      <c r="G90" s="6" t="s">
        <v>15</v>
      </c>
      <c r="H90" s="20">
        <f t="shared" si="62"/>
        <v>1</v>
      </c>
      <c r="I90" s="20">
        <f t="shared" ref="I90:J90" si="70">IF(I$40&lt;=I42,1,0)</f>
        <v>0</v>
      </c>
      <c r="J90" s="20">
        <f t="shared" si="70"/>
        <v>0</v>
      </c>
      <c r="K90" s="4">
        <f t="shared" si="71"/>
        <v>0.4705882353</v>
      </c>
      <c r="W90" s="6" t="s">
        <v>44</v>
      </c>
      <c r="X90" s="27">
        <f t="shared" ref="X90:Z90" si="72">X88-X89</f>
        <v>0.5907207173</v>
      </c>
      <c r="Y90" s="26">
        <f t="shared" si="72"/>
        <v>0.4415105926</v>
      </c>
      <c r="Z90" s="4">
        <f t="shared" si="72"/>
        <v>0.115</v>
      </c>
    </row>
    <row r="91">
      <c r="G91" s="6" t="s">
        <v>16</v>
      </c>
      <c r="H91" s="20">
        <f t="shared" si="62"/>
        <v>1</v>
      </c>
      <c r="I91" s="20">
        <f t="shared" ref="I91:J91" si="73">IF(I$40&lt;=I43,1,0)</f>
        <v>0</v>
      </c>
      <c r="J91" s="20">
        <f t="shared" si="73"/>
        <v>0</v>
      </c>
      <c r="K91" s="4">
        <f t="shared" si="71"/>
        <v>0.4705882353</v>
      </c>
      <c r="X91" s="6" t="s">
        <v>45</v>
      </c>
    </row>
    <row r="92">
      <c r="G92" s="6" t="s">
        <v>17</v>
      </c>
      <c r="H92" s="20">
        <f t="shared" si="62"/>
        <v>1</v>
      </c>
      <c r="I92" s="20">
        <f t="shared" ref="I92:J92" si="74">IF(I$40&lt;=I44,1,0)</f>
        <v>0</v>
      </c>
      <c r="J92" s="20">
        <f t="shared" si="74"/>
        <v>0</v>
      </c>
      <c r="K92" s="4">
        <f t="shared" si="71"/>
        <v>0.4705882353</v>
      </c>
    </row>
    <row r="93">
      <c r="V93" s="6" t="s">
        <v>20</v>
      </c>
      <c r="X93" s="11"/>
      <c r="Y93" s="11"/>
      <c r="Z93" s="11"/>
      <c r="AA93" s="11"/>
      <c r="AB93" s="22" t="s">
        <v>42</v>
      </c>
    </row>
    <row r="94">
      <c r="X94" s="22" t="s">
        <v>5</v>
      </c>
      <c r="Y94" s="28">
        <f t="shared" ref="Y94:Y101" si="76">$X$80-X80</f>
        <v>0</v>
      </c>
      <c r="Z94" s="28">
        <f t="shared" ref="Z94:AA94" si="75">Y80-Y$80</f>
        <v>0</v>
      </c>
      <c r="AA94" s="10">
        <f t="shared" si="75"/>
        <v>0</v>
      </c>
      <c r="AB94" s="28">
        <f t="shared" ref="AB94:AB101" si="78">MAX(Y94:AA94)</f>
        <v>0</v>
      </c>
      <c r="AC94" s="29" t="s">
        <v>34</v>
      </c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>
      <c r="X95" s="11" t="s">
        <v>7</v>
      </c>
      <c r="Y95" s="28">
        <f t="shared" si="76"/>
        <v>-0.003277700335</v>
      </c>
      <c r="Z95" s="28">
        <f t="shared" ref="Z95:AA95" si="77">Y81-Y$80</f>
        <v>0.003991403132</v>
      </c>
      <c r="AA95" s="10">
        <f t="shared" si="77"/>
        <v>0</v>
      </c>
      <c r="AB95" s="28">
        <f t="shared" si="78"/>
        <v>0.003991403132</v>
      </c>
      <c r="AC95" s="30">
        <f t="shared" ref="AC95:AC101" si="80">AB95/$X$90</f>
        <v>0.006756836208</v>
      </c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>
      <c r="K96" s="6" t="s">
        <v>31</v>
      </c>
      <c r="X96" s="11" t="s">
        <v>8</v>
      </c>
      <c r="Y96" s="28">
        <f t="shared" si="76"/>
        <v>-0.07646083713</v>
      </c>
      <c r="Z96" s="28">
        <f t="shared" ref="Z96:AA96" si="79">Y82-Y$80</f>
        <v>0.1099171016</v>
      </c>
      <c r="AA96" s="10">
        <f t="shared" si="79"/>
        <v>0.039</v>
      </c>
      <c r="AB96" s="28">
        <f t="shared" si="78"/>
        <v>0.1099171016</v>
      </c>
      <c r="AC96" s="30">
        <f t="shared" si="80"/>
        <v>0.186072874</v>
      </c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>
      <c r="D97" s="6" t="s">
        <v>46</v>
      </c>
      <c r="G97" s="6" t="s">
        <v>5</v>
      </c>
      <c r="H97" s="20">
        <f t="shared" ref="H97:H104" si="83">IF(H$41&gt;=H37,1,0)</f>
        <v>1</v>
      </c>
      <c r="I97" s="20">
        <f t="shared" ref="I97:J97" si="81">IF(I$41&lt;=I37,1,0)</f>
        <v>0</v>
      </c>
      <c r="J97" s="20">
        <f t="shared" si="81"/>
        <v>1</v>
      </c>
      <c r="K97" s="4">
        <f t="shared" ref="K97:K100" si="85">SUMPRODUCT(H97:J97,$H$35:$J$35)</f>
        <v>0.7647058824</v>
      </c>
      <c r="X97" s="11" t="s">
        <v>10</v>
      </c>
      <c r="Y97" s="28">
        <f t="shared" si="76"/>
        <v>-0.5907207173</v>
      </c>
      <c r="Z97" s="28">
        <f t="shared" ref="Z97:AA97" si="82">Y83-Y$80</f>
        <v>0.4415105926</v>
      </c>
      <c r="AA97" s="10">
        <f t="shared" si="82"/>
        <v>0.077</v>
      </c>
      <c r="AB97" s="28">
        <f t="shared" si="78"/>
        <v>0.4415105926</v>
      </c>
      <c r="AC97" s="30">
        <f t="shared" si="80"/>
        <v>0.7474100359</v>
      </c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>
      <c r="G98" s="6" t="s">
        <v>7</v>
      </c>
      <c r="H98" s="20">
        <f t="shared" si="83"/>
        <v>0</v>
      </c>
      <c r="I98" s="20">
        <f t="shared" ref="I98:J98" si="84">IF(I$41&lt;=I38,1,0)</f>
        <v>0</v>
      </c>
      <c r="J98" s="20">
        <f t="shared" si="84"/>
        <v>1</v>
      </c>
      <c r="K98" s="4">
        <f t="shared" si="85"/>
        <v>0.2941176471</v>
      </c>
      <c r="X98" s="13" t="s">
        <v>12</v>
      </c>
      <c r="Y98" s="28">
        <f t="shared" si="76"/>
        <v>-0.001299777719</v>
      </c>
      <c r="Z98" s="28">
        <f t="shared" ref="Z98:AA98" si="86">Y84-Y$80</f>
        <v>0.01780779859</v>
      </c>
      <c r="AA98" s="10">
        <f t="shared" si="86"/>
        <v>-0.038</v>
      </c>
      <c r="AB98" s="28">
        <f t="shared" si="78"/>
        <v>0.01780779859</v>
      </c>
      <c r="AC98" s="30">
        <f t="shared" si="80"/>
        <v>0.03014588462</v>
      </c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>
      <c r="G99" s="6" t="s">
        <v>8</v>
      </c>
      <c r="H99" s="20">
        <f t="shared" si="83"/>
        <v>0</v>
      </c>
      <c r="I99" s="20">
        <f t="shared" ref="I99:J99" si="87">IF(I$41&lt;=I39,1,0)</f>
        <v>1</v>
      </c>
      <c r="J99" s="20">
        <f t="shared" si="87"/>
        <v>1</v>
      </c>
      <c r="K99" s="4">
        <f t="shared" si="85"/>
        <v>0.5294117647</v>
      </c>
      <c r="X99" s="6" t="s">
        <v>15</v>
      </c>
      <c r="Y99" s="28">
        <f t="shared" si="76"/>
        <v>-0.01514523603</v>
      </c>
      <c r="Z99" s="28">
        <f t="shared" ref="Z99:AA99" si="88">Y85-Y$80</f>
        <v>0.0546515198</v>
      </c>
      <c r="AA99" s="10">
        <f t="shared" si="88"/>
        <v>0.039</v>
      </c>
      <c r="AB99" s="28">
        <f t="shared" si="78"/>
        <v>0.0546515198</v>
      </c>
      <c r="AC99" s="30">
        <f t="shared" si="80"/>
        <v>0.09251668039</v>
      </c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>
      <c r="G100" s="6" t="s">
        <v>10</v>
      </c>
      <c r="H100" s="20">
        <f t="shared" si="83"/>
        <v>0</v>
      </c>
      <c r="I100" s="20">
        <f t="shared" ref="I100:J100" si="89">IF(I$41&lt;=I40,1,0)</f>
        <v>1</v>
      </c>
      <c r="J100" s="20">
        <f t="shared" si="89"/>
        <v>1</v>
      </c>
      <c r="K100" s="4">
        <f t="shared" si="85"/>
        <v>0.5294117647</v>
      </c>
      <c r="X100" s="6" t="s">
        <v>16</v>
      </c>
      <c r="Y100" s="28">
        <f t="shared" si="76"/>
        <v>-0.03737331877</v>
      </c>
      <c r="Z100" s="28">
        <f t="shared" ref="Z100:AA100" si="90">Y86-Y$80</f>
        <v>0.1467608228</v>
      </c>
      <c r="AA100" s="10">
        <f t="shared" si="90"/>
        <v>-0.038</v>
      </c>
      <c r="AB100" s="28">
        <f t="shared" si="78"/>
        <v>0.1467608228</v>
      </c>
      <c r="AC100" s="30">
        <f t="shared" si="80"/>
        <v>0.2484436698</v>
      </c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>
      <c r="G101" s="6" t="s">
        <v>12</v>
      </c>
      <c r="H101" s="20">
        <f t="shared" si="83"/>
        <v>1</v>
      </c>
      <c r="I101" s="20">
        <f t="shared" ref="I101:J101" si="91">IF(I$41&lt;=I41,1,0)</f>
        <v>1</v>
      </c>
      <c r="J101" s="20">
        <f t="shared" si="91"/>
        <v>1</v>
      </c>
      <c r="K101" s="6" t="s">
        <v>34</v>
      </c>
      <c r="X101" s="6" t="s">
        <v>17</v>
      </c>
      <c r="Y101" s="28">
        <f t="shared" si="76"/>
        <v>-0.2544738726</v>
      </c>
      <c r="Z101" s="28">
        <f t="shared" ref="Z101:AA101" si="92">Y87-Y$80</f>
        <v>0.2204482653</v>
      </c>
      <c r="AA101" s="10">
        <f t="shared" si="92"/>
        <v>0</v>
      </c>
      <c r="AB101" s="28">
        <f t="shared" si="78"/>
        <v>0.2204482653</v>
      </c>
      <c r="AC101" s="30">
        <f t="shared" si="80"/>
        <v>0.3731852613</v>
      </c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>
      <c r="G102" s="6" t="s">
        <v>15</v>
      </c>
      <c r="H102" s="20">
        <f t="shared" si="83"/>
        <v>0</v>
      </c>
      <c r="I102" s="20">
        <f t="shared" ref="I102:J102" si="93">IF(I$41&lt;=I42,1,0)</f>
        <v>1</v>
      </c>
      <c r="J102" s="20">
        <f t="shared" si="93"/>
        <v>1</v>
      </c>
      <c r="K102" s="4">
        <f t="shared" ref="K102:K104" si="95">SUMPRODUCT(H102:J102,$H$35:$J$35)</f>
        <v>0.5294117647</v>
      </c>
    </row>
    <row r="103">
      <c r="G103" s="6" t="s">
        <v>16</v>
      </c>
      <c r="H103" s="20">
        <f t="shared" si="83"/>
        <v>0</v>
      </c>
      <c r="I103" s="20">
        <f t="shared" ref="I103:J103" si="94">IF(I$41&lt;=I43,1,0)</f>
        <v>1</v>
      </c>
      <c r="J103" s="20">
        <f t="shared" si="94"/>
        <v>1</v>
      </c>
      <c r="K103" s="4">
        <f t="shared" si="95"/>
        <v>0.5294117647</v>
      </c>
      <c r="V103" s="6" t="s">
        <v>36</v>
      </c>
      <c r="X103" s="11"/>
      <c r="Y103" s="11"/>
      <c r="Z103" s="11"/>
      <c r="AA103" s="11"/>
      <c r="AB103" s="22" t="s">
        <v>42</v>
      </c>
    </row>
    <row r="104">
      <c r="G104" s="6" t="s">
        <v>17</v>
      </c>
      <c r="H104" s="20">
        <f t="shared" si="83"/>
        <v>0</v>
      </c>
      <c r="I104" s="20">
        <f t="shared" ref="I104:J104" si="96">IF(I$41&lt;=I44,1,0)</f>
        <v>1</v>
      </c>
      <c r="J104" s="20">
        <f t="shared" si="96"/>
        <v>1</v>
      </c>
      <c r="K104" s="4">
        <f t="shared" si="95"/>
        <v>0.5294117647</v>
      </c>
      <c r="X104" s="22" t="s">
        <v>5</v>
      </c>
      <c r="Y104" s="28">
        <f t="shared" ref="Y104:Y111" si="98">$X$81-X80</f>
        <v>0.003277700335</v>
      </c>
      <c r="Z104" s="28">
        <f t="shared" ref="Z104:AA104" si="97">Y80-Y$81</f>
        <v>-0.003991403132</v>
      </c>
      <c r="AA104" s="10">
        <f t="shared" si="97"/>
        <v>0</v>
      </c>
      <c r="AB104" s="28">
        <f t="shared" ref="AB104:AB111" si="100">MAX(Y104:AA104)</f>
        <v>0.003277700335</v>
      </c>
      <c r="AC104" s="29">
        <f>AB104/$X$90</f>
        <v>0.005548646322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</row>
    <row r="105">
      <c r="X105" s="11" t="s">
        <v>7</v>
      </c>
      <c r="Y105" s="28">
        <f t="shared" si="98"/>
        <v>0</v>
      </c>
      <c r="Z105" s="28">
        <f t="shared" ref="Z105:AA105" si="99">Y81-Y$81</f>
        <v>0</v>
      </c>
      <c r="AA105" s="10">
        <f t="shared" si="99"/>
        <v>0</v>
      </c>
      <c r="AB105" s="28">
        <f t="shared" si="100"/>
        <v>0</v>
      </c>
      <c r="AC105" s="29" t="s">
        <v>34</v>
      </c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</row>
    <row r="106">
      <c r="K106" s="6" t="s">
        <v>31</v>
      </c>
      <c r="X106" s="11" t="s">
        <v>8</v>
      </c>
      <c r="Y106" s="28">
        <f t="shared" si="98"/>
        <v>-0.0731831368</v>
      </c>
      <c r="Z106" s="28">
        <f t="shared" ref="Z106:AA106" si="101">Y82-Y$81</f>
        <v>0.1059256985</v>
      </c>
      <c r="AA106" s="10">
        <f t="shared" si="101"/>
        <v>0.039</v>
      </c>
      <c r="AB106" s="28">
        <f t="shared" si="100"/>
        <v>0.1059256985</v>
      </c>
      <c r="AC106" s="29">
        <f t="shared" ref="AC106:AC111" si="104">AB106/$X$90</f>
        <v>0.1793160378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</row>
    <row r="107">
      <c r="D107" s="6" t="s">
        <v>47</v>
      </c>
      <c r="G107" s="6" t="s">
        <v>5</v>
      </c>
      <c r="H107" s="20">
        <f t="shared" ref="H107:H114" si="105">IF(H$42&gt;=H37,1,0)</f>
        <v>1</v>
      </c>
      <c r="I107" s="20">
        <f t="shared" ref="I107:J107" si="102">IF(I$42&lt;=I37,1,0)</f>
        <v>0</v>
      </c>
      <c r="J107" s="20">
        <f t="shared" si="102"/>
        <v>0</v>
      </c>
      <c r="K107" s="4">
        <f t="shared" ref="K107:K111" si="107">SUMPRODUCT(H107:J107,$H$35:$J$35)</f>
        <v>0.4705882353</v>
      </c>
      <c r="X107" s="11" t="s">
        <v>10</v>
      </c>
      <c r="Y107" s="28">
        <f t="shared" si="98"/>
        <v>-0.587443017</v>
      </c>
      <c r="Z107" s="28">
        <f t="shared" ref="Z107:AA107" si="103">Y83-Y$81</f>
        <v>0.4375191894</v>
      </c>
      <c r="AA107" s="10">
        <f t="shared" si="103"/>
        <v>0.077</v>
      </c>
      <c r="AB107" s="28">
        <f t="shared" si="100"/>
        <v>0.4375191894</v>
      </c>
      <c r="AC107" s="29">
        <f t="shared" si="104"/>
        <v>0.7406531997</v>
      </c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</row>
    <row r="108">
      <c r="G108" s="6" t="s">
        <v>7</v>
      </c>
      <c r="H108" s="20">
        <f t="shared" si="105"/>
        <v>1</v>
      </c>
      <c r="I108" s="20">
        <f t="shared" ref="I108:J108" si="106">IF(I$42&lt;=I38,1,0)</f>
        <v>0</v>
      </c>
      <c r="J108" s="20">
        <f t="shared" si="106"/>
        <v>0</v>
      </c>
      <c r="K108" s="4">
        <f t="shared" si="107"/>
        <v>0.4705882353</v>
      </c>
      <c r="X108" s="13" t="s">
        <v>12</v>
      </c>
      <c r="Y108" s="28">
        <f t="shared" si="98"/>
        <v>0.001977922616</v>
      </c>
      <c r="Z108" s="28">
        <f t="shared" ref="Z108:AA108" si="108">Y84-Y$81</f>
        <v>0.01381639546</v>
      </c>
      <c r="AA108" s="10">
        <f t="shared" si="108"/>
        <v>-0.038</v>
      </c>
      <c r="AB108" s="28">
        <f t="shared" si="100"/>
        <v>0.01381639546</v>
      </c>
      <c r="AC108" s="29">
        <f t="shared" si="104"/>
        <v>0.02338904841</v>
      </c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</row>
    <row r="109">
      <c r="G109" s="6" t="s">
        <v>8</v>
      </c>
      <c r="H109" s="20">
        <f t="shared" si="105"/>
        <v>0</v>
      </c>
      <c r="I109" s="20">
        <f t="shared" ref="I109:J109" si="109">IF(I$42&lt;=I39,1,0)</f>
        <v>1</v>
      </c>
      <c r="J109" s="20">
        <f t="shared" si="109"/>
        <v>1</v>
      </c>
      <c r="K109" s="4">
        <f t="shared" si="107"/>
        <v>0.5294117647</v>
      </c>
      <c r="X109" s="6" t="s">
        <v>15</v>
      </c>
      <c r="Y109" s="28">
        <f t="shared" si="98"/>
        <v>-0.0118675357</v>
      </c>
      <c r="Z109" s="28">
        <f t="shared" ref="Z109:AA109" si="110">Y85-Y$81</f>
        <v>0.05066011667</v>
      </c>
      <c r="AA109" s="10">
        <f t="shared" si="110"/>
        <v>0.039</v>
      </c>
      <c r="AB109" s="28">
        <f t="shared" si="100"/>
        <v>0.05066011667</v>
      </c>
      <c r="AC109" s="29">
        <f t="shared" si="104"/>
        <v>0.08575984418</v>
      </c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</row>
    <row r="110">
      <c r="G110" s="6" t="s">
        <v>10</v>
      </c>
      <c r="H110" s="20">
        <f t="shared" si="105"/>
        <v>0</v>
      </c>
      <c r="I110" s="20">
        <f t="shared" ref="I110:J110" si="111">IF(I$42&lt;=I40,1,0)</f>
        <v>1</v>
      </c>
      <c r="J110" s="20">
        <f t="shared" si="111"/>
        <v>1</v>
      </c>
      <c r="K110" s="4">
        <f t="shared" si="107"/>
        <v>0.5294117647</v>
      </c>
      <c r="X110" s="6" t="s">
        <v>16</v>
      </c>
      <c r="Y110" s="28">
        <f t="shared" si="98"/>
        <v>-0.03409561843</v>
      </c>
      <c r="Z110" s="28">
        <f t="shared" ref="Z110:AA110" si="112">Y86-Y$81</f>
        <v>0.1427694197</v>
      </c>
      <c r="AA110" s="10">
        <f t="shared" si="112"/>
        <v>-0.038</v>
      </c>
      <c r="AB110" s="28">
        <f t="shared" si="100"/>
        <v>0.1427694197</v>
      </c>
      <c r="AC110" s="29">
        <f t="shared" si="104"/>
        <v>0.2416868336</v>
      </c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</row>
    <row r="111">
      <c r="G111" s="6" t="s">
        <v>12</v>
      </c>
      <c r="H111" s="20">
        <f t="shared" si="105"/>
        <v>1</v>
      </c>
      <c r="I111" s="20">
        <f t="shared" ref="I111:J111" si="113">IF(I$42&lt;=I41,1,0)</f>
        <v>0</v>
      </c>
      <c r="J111" s="20">
        <f t="shared" si="113"/>
        <v>0</v>
      </c>
      <c r="K111" s="4">
        <f t="shared" si="107"/>
        <v>0.4705882353</v>
      </c>
      <c r="X111" s="6" t="s">
        <v>17</v>
      </c>
      <c r="Y111" s="28">
        <f t="shared" si="98"/>
        <v>-0.2511961722</v>
      </c>
      <c r="Z111" s="28">
        <f t="shared" ref="Z111:AA111" si="114">Y87-Y$81</f>
        <v>0.2164568621</v>
      </c>
      <c r="AA111" s="10">
        <f t="shared" si="114"/>
        <v>0</v>
      </c>
      <c r="AB111" s="28">
        <f t="shared" si="100"/>
        <v>0.2164568621</v>
      </c>
      <c r="AC111" s="29">
        <f t="shared" si="104"/>
        <v>0.3664284251</v>
      </c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</row>
    <row r="112">
      <c r="G112" s="6" t="s">
        <v>15</v>
      </c>
      <c r="H112" s="20">
        <f t="shared" si="105"/>
        <v>1</v>
      </c>
      <c r="I112" s="20">
        <f t="shared" ref="I112:J112" si="115">IF(I$42&lt;=I42,1,0)</f>
        <v>1</v>
      </c>
      <c r="J112" s="20">
        <f t="shared" si="115"/>
        <v>1</v>
      </c>
      <c r="K112" s="6" t="s">
        <v>34</v>
      </c>
    </row>
    <row r="113">
      <c r="G113" s="6" t="s">
        <v>16</v>
      </c>
      <c r="H113" s="20">
        <f t="shared" si="105"/>
        <v>0</v>
      </c>
      <c r="I113" s="20">
        <f t="shared" ref="I113:J113" si="116">IF(I$42&lt;=I43,1,0)</f>
        <v>1</v>
      </c>
      <c r="J113" s="20">
        <f t="shared" si="116"/>
        <v>0</v>
      </c>
      <c r="K113" s="4">
        <f t="shared" ref="K113:K114" si="118">SUMPRODUCT(H113:J113,$H$35:$J$35)</f>
        <v>0.2352941176</v>
      </c>
      <c r="V113" s="6" t="s">
        <v>39</v>
      </c>
      <c r="X113" s="11"/>
      <c r="Y113" s="11"/>
      <c r="Z113" s="11"/>
      <c r="AA113" s="11"/>
      <c r="AB113" s="22" t="s">
        <v>42</v>
      </c>
    </row>
    <row r="114">
      <c r="G114" s="6" t="s">
        <v>17</v>
      </c>
      <c r="H114" s="20">
        <f t="shared" si="105"/>
        <v>0</v>
      </c>
      <c r="I114" s="20">
        <f t="shared" ref="I114:J114" si="117">IF(I$42&lt;=I44,1,0)</f>
        <v>1</v>
      </c>
      <c r="J114" s="20">
        <f t="shared" si="117"/>
        <v>0</v>
      </c>
      <c r="K114" s="4">
        <f t="shared" si="118"/>
        <v>0.2352941176</v>
      </c>
      <c r="X114" s="22" t="s">
        <v>5</v>
      </c>
      <c r="Y114" s="28">
        <f t="shared" ref="Y114:Y121" si="120">$X$82-X80</f>
        <v>0.07646083713</v>
      </c>
      <c r="Z114" s="28">
        <f t="shared" ref="Z114:AA114" si="119">Y80-Y$82</f>
        <v>-0.1099171016</v>
      </c>
      <c r="AA114" s="10">
        <f t="shared" si="119"/>
        <v>-0.039</v>
      </c>
      <c r="AB114" s="28">
        <f t="shared" ref="AB114:AB121" si="122">MAX(Y114:AA114)</f>
        <v>0.07646083713</v>
      </c>
      <c r="AC114" s="29">
        <f t="shared" ref="AC114:AC115" si="123">AB114/$X$90</f>
        <v>0.1294365254</v>
      </c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</row>
    <row r="115">
      <c r="X115" s="11" t="s">
        <v>7</v>
      </c>
      <c r="Y115" s="28">
        <f t="shared" si="120"/>
        <v>0.0731831368</v>
      </c>
      <c r="Z115" s="28">
        <f t="shared" ref="Z115:AA115" si="121">Y81-Y$82</f>
        <v>-0.1059256985</v>
      </c>
      <c r="AA115" s="10">
        <f t="shared" si="121"/>
        <v>-0.039</v>
      </c>
      <c r="AB115" s="28">
        <f t="shared" si="122"/>
        <v>0.0731831368</v>
      </c>
      <c r="AC115" s="29">
        <f t="shared" si="123"/>
        <v>0.1238878791</v>
      </c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</row>
    <row r="116">
      <c r="K116" s="6" t="s">
        <v>31</v>
      </c>
      <c r="X116" s="11" t="s">
        <v>8</v>
      </c>
      <c r="Y116" s="28">
        <f t="shared" si="120"/>
        <v>0</v>
      </c>
      <c r="Z116" s="28">
        <f t="shared" ref="Z116:AA116" si="124">Y82-Y$82</f>
        <v>0</v>
      </c>
      <c r="AA116" s="10">
        <f t="shared" si="124"/>
        <v>0</v>
      </c>
      <c r="AB116" s="28">
        <f t="shared" si="122"/>
        <v>0</v>
      </c>
      <c r="AC116" s="29" t="s">
        <v>34</v>
      </c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</row>
    <row r="117">
      <c r="D117" s="6" t="s">
        <v>48</v>
      </c>
      <c r="G117" s="6" t="s">
        <v>5</v>
      </c>
      <c r="H117" s="20">
        <f t="shared" ref="H117:H124" si="127">IF(H$43&gt;=H37,1,0)</f>
        <v>1</v>
      </c>
      <c r="I117" s="20">
        <f t="shared" ref="I117:J117" si="125">IF(I$43&lt;=I37,1,0)</f>
        <v>0</v>
      </c>
      <c r="J117" s="20">
        <f t="shared" si="125"/>
        <v>1</v>
      </c>
      <c r="K117" s="4">
        <f t="shared" ref="K117:K122" si="129">SUMPRODUCT(H117:J117,$H$35:$J$35)</f>
        <v>0.7647058824</v>
      </c>
      <c r="X117" s="11" t="s">
        <v>10</v>
      </c>
      <c r="Y117" s="28">
        <f t="shared" si="120"/>
        <v>-0.5142598802</v>
      </c>
      <c r="Z117" s="28">
        <f t="shared" ref="Z117:AA117" si="126">Y83-Y$82</f>
        <v>0.3315934909</v>
      </c>
      <c r="AA117" s="10">
        <f t="shared" si="126"/>
        <v>0.038</v>
      </c>
      <c r="AB117" s="28">
        <f t="shared" si="122"/>
        <v>0.3315934909</v>
      </c>
      <c r="AC117" s="29">
        <f t="shared" ref="AC117:AC121" si="131">AB117/$X$90</f>
        <v>0.5613371619</v>
      </c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</row>
    <row r="118">
      <c r="G118" s="6" t="s">
        <v>7</v>
      </c>
      <c r="H118" s="20">
        <f t="shared" si="127"/>
        <v>1</v>
      </c>
      <c r="I118" s="20">
        <f t="shared" ref="I118:J118" si="128">IF(I$43&lt;=I38,1,0)</f>
        <v>0</v>
      </c>
      <c r="J118" s="20">
        <f t="shared" si="128"/>
        <v>1</v>
      </c>
      <c r="K118" s="4">
        <f t="shared" si="129"/>
        <v>0.7647058824</v>
      </c>
      <c r="X118" s="13" t="s">
        <v>12</v>
      </c>
      <c r="Y118" s="28">
        <f t="shared" si="120"/>
        <v>0.07516105941</v>
      </c>
      <c r="Z118" s="28">
        <f t="shared" ref="Z118:AA118" si="130">Y84-Y$82</f>
        <v>-0.09210930304</v>
      </c>
      <c r="AA118" s="10">
        <f t="shared" si="130"/>
        <v>-0.077</v>
      </c>
      <c r="AB118" s="28">
        <f t="shared" si="122"/>
        <v>0.07516105941</v>
      </c>
      <c r="AC118" s="29">
        <f t="shared" si="131"/>
        <v>0.1272362001</v>
      </c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</row>
    <row r="119">
      <c r="G119" s="6" t="s">
        <v>8</v>
      </c>
      <c r="H119" s="20">
        <f t="shared" si="127"/>
        <v>0</v>
      </c>
      <c r="I119" s="20">
        <f t="shared" ref="I119:J119" si="132">IF(I$43&lt;=I39,1,0)</f>
        <v>0</v>
      </c>
      <c r="J119" s="20">
        <f t="shared" si="132"/>
        <v>1</v>
      </c>
      <c r="K119" s="4">
        <f t="shared" si="129"/>
        <v>0.2941176471</v>
      </c>
      <c r="X119" s="6" t="s">
        <v>15</v>
      </c>
      <c r="Y119" s="28">
        <f t="shared" si="120"/>
        <v>0.0613156011</v>
      </c>
      <c r="Z119" s="28">
        <f t="shared" ref="Z119:AA119" si="133">Y85-Y$82</f>
        <v>-0.05526558182</v>
      </c>
      <c r="AA119" s="10">
        <f t="shared" si="133"/>
        <v>0</v>
      </c>
      <c r="AB119" s="28">
        <f t="shared" si="122"/>
        <v>0.0613156011</v>
      </c>
      <c r="AC119" s="29">
        <f t="shared" si="131"/>
        <v>0.1037979527</v>
      </c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</row>
    <row r="120">
      <c r="G120" s="6" t="s">
        <v>10</v>
      </c>
      <c r="H120" s="20">
        <f t="shared" si="127"/>
        <v>0</v>
      </c>
      <c r="I120" s="20">
        <f t="shared" ref="I120:J120" si="134">IF(I$43&lt;=I40,1,0)</f>
        <v>1</v>
      </c>
      <c r="J120" s="20">
        <f t="shared" si="134"/>
        <v>1</v>
      </c>
      <c r="K120" s="4">
        <f t="shared" si="129"/>
        <v>0.5294117647</v>
      </c>
      <c r="X120" s="6" t="s">
        <v>16</v>
      </c>
      <c r="Y120" s="28">
        <f t="shared" si="120"/>
        <v>0.03908751837</v>
      </c>
      <c r="Z120" s="28">
        <f t="shared" ref="Z120:AA120" si="135">Y86-Y$82</f>
        <v>0.03684372122</v>
      </c>
      <c r="AA120" s="10">
        <f t="shared" si="135"/>
        <v>-0.077</v>
      </c>
      <c r="AB120" s="28">
        <f t="shared" si="122"/>
        <v>0.03908751837</v>
      </c>
      <c r="AC120" s="29">
        <f t="shared" si="131"/>
        <v>0.06616920182</v>
      </c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</row>
    <row r="121">
      <c r="G121" s="6" t="s">
        <v>12</v>
      </c>
      <c r="H121" s="20">
        <f t="shared" si="127"/>
        <v>1</v>
      </c>
      <c r="I121" s="20">
        <f t="shared" ref="I121:J121" si="136">IF(I$43&lt;=I41,1,0)</f>
        <v>0</v>
      </c>
      <c r="J121" s="20">
        <f t="shared" si="136"/>
        <v>1</v>
      </c>
      <c r="K121" s="4">
        <f t="shared" si="129"/>
        <v>0.7647058824</v>
      </c>
      <c r="X121" s="6" t="s">
        <v>17</v>
      </c>
      <c r="Y121" s="28">
        <f t="shared" si="120"/>
        <v>-0.1780130355</v>
      </c>
      <c r="Z121" s="28">
        <f t="shared" ref="Z121:AA121" si="137">Y87-Y$82</f>
        <v>0.1105311636</v>
      </c>
      <c r="AA121" s="10">
        <f t="shared" si="137"/>
        <v>-0.039</v>
      </c>
      <c r="AB121" s="28">
        <f t="shared" si="122"/>
        <v>0.1105311636</v>
      </c>
      <c r="AC121" s="29">
        <f t="shared" si="131"/>
        <v>0.1871123873</v>
      </c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</row>
    <row r="122">
      <c r="G122" s="6" t="s">
        <v>15</v>
      </c>
      <c r="H122" s="20">
        <f t="shared" si="127"/>
        <v>1</v>
      </c>
      <c r="I122" s="20">
        <f t="shared" ref="I122:J122" si="138">IF(I$43&lt;=I42,1,0)</f>
        <v>0</v>
      </c>
      <c r="J122" s="20">
        <f t="shared" si="138"/>
        <v>1</v>
      </c>
      <c r="K122" s="4">
        <f t="shared" si="129"/>
        <v>0.7647058824</v>
      </c>
    </row>
    <row r="123">
      <c r="G123" s="6" t="s">
        <v>16</v>
      </c>
      <c r="H123" s="20">
        <f t="shared" si="127"/>
        <v>1</v>
      </c>
      <c r="I123" s="20">
        <f t="shared" ref="I123:J123" si="139">IF(I$43&lt;=I43,1,0)</f>
        <v>1</v>
      </c>
      <c r="J123" s="20">
        <f t="shared" si="139"/>
        <v>1</v>
      </c>
      <c r="K123" s="6" t="s">
        <v>34</v>
      </c>
      <c r="V123" s="6" t="s">
        <v>41</v>
      </c>
      <c r="X123" s="11"/>
      <c r="Y123" s="11"/>
      <c r="Z123" s="11"/>
      <c r="AA123" s="11"/>
      <c r="AB123" s="22" t="s">
        <v>42</v>
      </c>
    </row>
    <row r="124">
      <c r="G124" s="6" t="s">
        <v>17</v>
      </c>
      <c r="H124" s="20">
        <f t="shared" si="127"/>
        <v>0</v>
      </c>
      <c r="I124" s="20">
        <f t="shared" ref="I124:J124" si="140">IF(I$43&lt;=I44,1,0)</f>
        <v>1</v>
      </c>
      <c r="J124" s="20">
        <f t="shared" si="140"/>
        <v>1</v>
      </c>
      <c r="K124" s="4">
        <f>SUMPRODUCT(H124:J124,$H$35:$J$35)</f>
        <v>0.5294117647</v>
      </c>
      <c r="X124" s="22" t="s">
        <v>5</v>
      </c>
      <c r="Y124" s="28">
        <f t="shared" ref="Y124:Y131" si="142">$X$83-X80</f>
        <v>0.5907207173</v>
      </c>
      <c r="Z124" s="28">
        <f t="shared" ref="Z124:AA124" si="141">Y80-Y$83</f>
        <v>-0.4415105926</v>
      </c>
      <c r="AA124" s="10">
        <f t="shared" si="141"/>
        <v>-0.077</v>
      </c>
      <c r="AB124" s="28">
        <f t="shared" ref="AB124:AB131" si="144">MAX(Y124:AA124)</f>
        <v>0.5907207173</v>
      </c>
      <c r="AC124" s="29">
        <f t="shared" ref="AC124:AC126" si="145">AB124/$X$90</f>
        <v>1</v>
      </c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</row>
    <row r="125">
      <c r="X125" s="11" t="s">
        <v>7</v>
      </c>
      <c r="Y125" s="28">
        <f t="shared" si="142"/>
        <v>0.587443017</v>
      </c>
      <c r="Z125" s="28">
        <f t="shared" ref="Z125:AA125" si="143">Y81-Y$83</f>
        <v>-0.4375191894</v>
      </c>
      <c r="AA125" s="10">
        <f t="shared" si="143"/>
        <v>-0.077</v>
      </c>
      <c r="AB125" s="28">
        <f t="shared" si="144"/>
        <v>0.587443017</v>
      </c>
      <c r="AC125" s="29">
        <f t="shared" si="145"/>
        <v>0.9944513537</v>
      </c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</row>
    <row r="126">
      <c r="K126" s="6" t="s">
        <v>31</v>
      </c>
      <c r="X126" s="11" t="s">
        <v>8</v>
      </c>
      <c r="Y126" s="28">
        <f t="shared" si="142"/>
        <v>0.5142598802</v>
      </c>
      <c r="Z126" s="28">
        <f t="shared" ref="Z126:AA126" si="146">Y82-Y$83</f>
        <v>-0.3315934909</v>
      </c>
      <c r="AA126" s="10">
        <f t="shared" si="146"/>
        <v>-0.038</v>
      </c>
      <c r="AB126" s="28">
        <f t="shared" si="144"/>
        <v>0.5142598802</v>
      </c>
      <c r="AC126" s="29">
        <f t="shared" si="145"/>
        <v>0.8705634746</v>
      </c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</row>
    <row r="127">
      <c r="D127" s="6" t="s">
        <v>49</v>
      </c>
      <c r="G127" s="6" t="s">
        <v>5</v>
      </c>
      <c r="H127" s="20">
        <f t="shared" ref="H127:H134" si="149">IF(H$44&gt;=H37,1,0)</f>
        <v>1</v>
      </c>
      <c r="I127" s="20">
        <f t="shared" ref="I127:J127" si="147">IF(I$44&lt;=I37,1,0)</f>
        <v>0</v>
      </c>
      <c r="J127" s="20">
        <f t="shared" si="147"/>
        <v>1</v>
      </c>
      <c r="K127" s="4">
        <f t="shared" ref="K127:K133" si="151">SUMPRODUCT(H127:J127,$H$35:$J$35)</f>
        <v>0.7647058824</v>
      </c>
      <c r="X127" s="11" t="s">
        <v>10</v>
      </c>
      <c r="Y127" s="28">
        <f t="shared" si="142"/>
        <v>0</v>
      </c>
      <c r="Z127" s="28">
        <f t="shared" ref="Z127:AA127" si="148">Y83-Y$83</f>
        <v>0</v>
      </c>
      <c r="AA127" s="10">
        <f t="shared" si="148"/>
        <v>0</v>
      </c>
      <c r="AB127" s="28">
        <f t="shared" si="144"/>
        <v>0</v>
      </c>
      <c r="AC127" s="29" t="s">
        <v>34</v>
      </c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</row>
    <row r="128">
      <c r="G128" s="6" t="s">
        <v>7</v>
      </c>
      <c r="H128" s="20">
        <f t="shared" si="149"/>
        <v>1</v>
      </c>
      <c r="I128" s="20">
        <f t="shared" ref="I128:J128" si="150">IF(I$44&lt;=I38,1,0)</f>
        <v>0</v>
      </c>
      <c r="J128" s="20">
        <f t="shared" si="150"/>
        <v>1</v>
      </c>
      <c r="K128" s="4">
        <f t="shared" si="151"/>
        <v>0.7647058824</v>
      </c>
      <c r="X128" s="13" t="s">
        <v>12</v>
      </c>
      <c r="Y128" s="28">
        <f t="shared" si="142"/>
        <v>0.5894209396</v>
      </c>
      <c r="Z128" s="28">
        <f t="shared" ref="Z128:AA128" si="152">Y84-Y$83</f>
        <v>-0.423702794</v>
      </c>
      <c r="AA128" s="10">
        <f t="shared" si="152"/>
        <v>-0.115</v>
      </c>
      <c r="AB128" s="28">
        <f t="shared" si="144"/>
        <v>0.5894209396</v>
      </c>
      <c r="AC128" s="29">
        <f t="shared" ref="AC128:AC131" si="155">AB128/$X$90</f>
        <v>0.9977996747</v>
      </c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</row>
    <row r="129">
      <c r="G129" s="6" t="s">
        <v>8</v>
      </c>
      <c r="H129" s="20">
        <f t="shared" si="149"/>
        <v>1</v>
      </c>
      <c r="I129" s="20">
        <f t="shared" ref="I129:J129" si="153">IF(I$44&lt;=I39,1,0)</f>
        <v>0</v>
      </c>
      <c r="J129" s="20">
        <f t="shared" si="153"/>
        <v>1</v>
      </c>
      <c r="K129" s="4">
        <f t="shared" si="151"/>
        <v>0.7647058824</v>
      </c>
      <c r="X129" s="6" t="s">
        <v>15</v>
      </c>
      <c r="Y129" s="28">
        <f t="shared" si="142"/>
        <v>0.5755754813</v>
      </c>
      <c r="Z129" s="28">
        <f t="shared" ref="Z129:AA129" si="154">Y85-Y$83</f>
        <v>-0.3868590728</v>
      </c>
      <c r="AA129" s="10">
        <f t="shared" si="154"/>
        <v>-0.038</v>
      </c>
      <c r="AB129" s="28">
        <f t="shared" si="144"/>
        <v>0.5755754813</v>
      </c>
      <c r="AC129" s="29">
        <f t="shared" si="155"/>
        <v>0.9743614273</v>
      </c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</row>
    <row r="130">
      <c r="G130" s="6" t="s">
        <v>10</v>
      </c>
      <c r="H130" s="20">
        <f t="shared" si="149"/>
        <v>0</v>
      </c>
      <c r="I130" s="20">
        <f t="shared" ref="I130:J130" si="156">IF(I$44&lt;=I40,1,0)</f>
        <v>1</v>
      </c>
      <c r="J130" s="20">
        <f t="shared" si="156"/>
        <v>1</v>
      </c>
      <c r="K130" s="4">
        <f t="shared" si="151"/>
        <v>0.5294117647</v>
      </c>
      <c r="X130" s="6" t="s">
        <v>16</v>
      </c>
      <c r="Y130" s="28">
        <f t="shared" si="142"/>
        <v>0.5533473986</v>
      </c>
      <c r="Z130" s="28">
        <f t="shared" ref="Z130:AA130" si="157">Y86-Y$83</f>
        <v>-0.2947497697</v>
      </c>
      <c r="AA130" s="10">
        <f t="shared" si="157"/>
        <v>-0.115</v>
      </c>
      <c r="AB130" s="28">
        <f t="shared" si="144"/>
        <v>0.5533473986</v>
      </c>
      <c r="AC130" s="29">
        <f t="shared" si="155"/>
        <v>0.9367326764</v>
      </c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</row>
    <row r="131">
      <c r="G131" s="6" t="s">
        <v>12</v>
      </c>
      <c r="H131" s="20">
        <f t="shared" si="149"/>
        <v>1</v>
      </c>
      <c r="I131" s="20">
        <f t="shared" ref="I131:J131" si="158">IF(I$44&lt;=I41,1,0)</f>
        <v>0</v>
      </c>
      <c r="J131" s="20">
        <f t="shared" si="158"/>
        <v>0</v>
      </c>
      <c r="K131" s="4">
        <f t="shared" si="151"/>
        <v>0.4705882353</v>
      </c>
      <c r="X131" s="6" t="s">
        <v>17</v>
      </c>
      <c r="Y131" s="28">
        <f t="shared" si="142"/>
        <v>0.3362468447</v>
      </c>
      <c r="Z131" s="28">
        <f t="shared" ref="Z131:AA131" si="159">Y87-Y$83</f>
        <v>-0.2210623273</v>
      </c>
      <c r="AA131" s="10">
        <f t="shared" si="159"/>
        <v>-0.077</v>
      </c>
      <c r="AB131" s="28">
        <f t="shared" si="144"/>
        <v>0.3362468447</v>
      </c>
      <c r="AC131" s="29">
        <f t="shared" si="155"/>
        <v>0.5692145795</v>
      </c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</row>
    <row r="132">
      <c r="G132" s="6" t="s">
        <v>15</v>
      </c>
      <c r="H132" s="20">
        <f t="shared" si="149"/>
        <v>1</v>
      </c>
      <c r="I132" s="20">
        <f t="shared" ref="I132:J132" si="160">IF(I$44&lt;=I42,1,0)</f>
        <v>0</v>
      </c>
      <c r="J132" s="20">
        <f t="shared" si="160"/>
        <v>1</v>
      </c>
      <c r="K132" s="4">
        <f t="shared" si="151"/>
        <v>0.7647058824</v>
      </c>
      <c r="Z132" s="10"/>
    </row>
    <row r="133">
      <c r="G133" s="6" t="s">
        <v>16</v>
      </c>
      <c r="H133" s="20">
        <f t="shared" si="149"/>
        <v>1</v>
      </c>
      <c r="I133" s="20">
        <f t="shared" ref="I133:J133" si="161">IF(I$44&lt;=I43,1,0)</f>
        <v>0</v>
      </c>
      <c r="J133" s="20">
        <f t="shared" si="161"/>
        <v>0</v>
      </c>
      <c r="K133" s="4">
        <f t="shared" si="151"/>
        <v>0.4705882353</v>
      </c>
      <c r="V133" s="6" t="s">
        <v>46</v>
      </c>
      <c r="X133" s="11"/>
      <c r="Y133" s="11"/>
      <c r="Z133" s="11"/>
      <c r="AA133" s="11"/>
      <c r="AB133" s="22" t="s">
        <v>42</v>
      </c>
    </row>
    <row r="134">
      <c r="G134" s="6" t="s">
        <v>17</v>
      </c>
      <c r="H134" s="20">
        <f t="shared" si="149"/>
        <v>1</v>
      </c>
      <c r="I134" s="20">
        <f t="shared" ref="I134:J134" si="162">IF(I$44&lt;=I44,1,0)</f>
        <v>1</v>
      </c>
      <c r="J134" s="20">
        <f t="shared" si="162"/>
        <v>1</v>
      </c>
      <c r="K134" s="6" t="s">
        <v>34</v>
      </c>
      <c r="X134" s="22" t="s">
        <v>5</v>
      </c>
      <c r="Y134" s="28">
        <f t="shared" ref="Y134:Y141" si="164">$X$84-X80</f>
        <v>0.001299777719</v>
      </c>
      <c r="Z134" s="28">
        <f t="shared" ref="Z134:AA134" si="163">Y80-Y$84</f>
        <v>-0.01780779859</v>
      </c>
      <c r="AA134" s="10">
        <f t="shared" si="163"/>
        <v>0.038</v>
      </c>
      <c r="AB134" s="28">
        <f t="shared" ref="AB134:AB141" si="166">MAX(Y134:AA134)</f>
        <v>0.038</v>
      </c>
      <c r="AC134" s="29">
        <f t="shared" ref="AC134:AC137" si="167">AB134/$X$90</f>
        <v>0.06432819924</v>
      </c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</row>
    <row r="135">
      <c r="X135" s="11" t="s">
        <v>7</v>
      </c>
      <c r="Y135" s="28">
        <f t="shared" si="164"/>
        <v>-0.001977922616</v>
      </c>
      <c r="Z135" s="28">
        <f t="shared" ref="Z135:AA135" si="165">Y81-Y$84</f>
        <v>-0.01381639546</v>
      </c>
      <c r="AA135" s="10">
        <f t="shared" si="165"/>
        <v>0.038</v>
      </c>
      <c r="AB135" s="28">
        <f t="shared" si="166"/>
        <v>0.038</v>
      </c>
      <c r="AC135" s="29">
        <f t="shared" si="167"/>
        <v>0.06432819924</v>
      </c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</row>
    <row r="136">
      <c r="X136" s="11" t="s">
        <v>8</v>
      </c>
      <c r="Y136" s="28">
        <f t="shared" si="164"/>
        <v>-0.07516105941</v>
      </c>
      <c r="Z136" s="28">
        <f t="shared" ref="Z136:AA136" si="168">Y82-Y$84</f>
        <v>0.09210930304</v>
      </c>
      <c r="AA136" s="10">
        <f t="shared" si="168"/>
        <v>0.077</v>
      </c>
      <c r="AB136" s="28">
        <f t="shared" si="166"/>
        <v>0.09210930304</v>
      </c>
      <c r="AC136" s="29">
        <f t="shared" si="167"/>
        <v>0.1559269894</v>
      </c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</row>
    <row r="137">
      <c r="X137" s="11" t="s">
        <v>10</v>
      </c>
      <c r="Y137" s="28">
        <f t="shared" si="164"/>
        <v>-0.5894209396</v>
      </c>
      <c r="Z137" s="28">
        <f t="shared" ref="Z137:AA137" si="169">Y83-Y$84</f>
        <v>0.423702794</v>
      </c>
      <c r="AA137" s="10">
        <f t="shared" si="169"/>
        <v>0.115</v>
      </c>
      <c r="AB137" s="28">
        <f t="shared" si="166"/>
        <v>0.423702794</v>
      </c>
      <c r="AC137" s="29">
        <f t="shared" si="167"/>
        <v>0.7172641513</v>
      </c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</row>
    <row r="138">
      <c r="X138" s="13" t="s">
        <v>12</v>
      </c>
      <c r="Y138" s="28">
        <f t="shared" si="164"/>
        <v>0</v>
      </c>
      <c r="Z138" s="28">
        <f t="shared" ref="Z138:AA138" si="170">Y84-Y$84</f>
        <v>0</v>
      </c>
      <c r="AA138" s="10">
        <f t="shared" si="170"/>
        <v>0</v>
      </c>
      <c r="AB138" s="28">
        <f t="shared" si="166"/>
        <v>0</v>
      </c>
      <c r="AC138" s="29" t="s">
        <v>34</v>
      </c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</row>
    <row r="139">
      <c r="X139" s="6" t="s">
        <v>15</v>
      </c>
      <c r="Y139" s="28">
        <f t="shared" si="164"/>
        <v>-0.01384545831</v>
      </c>
      <c r="Z139" s="28">
        <f t="shared" ref="Z139:AA139" si="171">Y85-Y$84</f>
        <v>0.03684372122</v>
      </c>
      <c r="AA139" s="10">
        <f t="shared" si="171"/>
        <v>0.077</v>
      </c>
      <c r="AB139" s="28">
        <f t="shared" si="166"/>
        <v>0.077</v>
      </c>
      <c r="AC139" s="29">
        <f t="shared" ref="AC139:AC141" si="173">AB139/$X$90</f>
        <v>0.1303492458</v>
      </c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</row>
    <row r="140">
      <c r="X140" s="6" t="s">
        <v>16</v>
      </c>
      <c r="Y140" s="28">
        <f t="shared" si="164"/>
        <v>-0.03607354105</v>
      </c>
      <c r="Z140" s="28">
        <f t="shared" ref="Z140:AA140" si="172">Y86-Y$84</f>
        <v>0.1289530243</v>
      </c>
      <c r="AA140" s="10">
        <f t="shared" si="172"/>
        <v>0</v>
      </c>
      <c r="AB140" s="28">
        <f t="shared" si="166"/>
        <v>0.1289530243</v>
      </c>
      <c r="AC140" s="29">
        <f t="shared" si="173"/>
        <v>0.2182977852</v>
      </c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</row>
    <row r="141">
      <c r="X141" s="6" t="s">
        <v>17</v>
      </c>
      <c r="Y141" s="28">
        <f t="shared" si="164"/>
        <v>-0.2531740949</v>
      </c>
      <c r="Z141" s="28">
        <f t="shared" ref="Z141:AA141" si="174">Y87-Y$84</f>
        <v>0.2026404667</v>
      </c>
      <c r="AA141" s="10">
        <f t="shared" si="174"/>
        <v>0.038</v>
      </c>
      <c r="AB141" s="28">
        <f t="shared" si="166"/>
        <v>0.2026404667</v>
      </c>
      <c r="AC141" s="29">
        <f t="shared" si="173"/>
        <v>0.3430393767</v>
      </c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</row>
    <row r="143">
      <c r="V143" s="6" t="s">
        <v>47</v>
      </c>
      <c r="X143" s="11"/>
      <c r="Y143" s="11"/>
      <c r="Z143" s="11"/>
      <c r="AA143" s="11"/>
      <c r="AB143" s="22" t="s">
        <v>42</v>
      </c>
    </row>
    <row r="144">
      <c r="X144" s="22" t="s">
        <v>5</v>
      </c>
      <c r="Y144" s="28">
        <f t="shared" ref="Y144:Y151" si="176">$X$85-X80</f>
        <v>0.01514523603</v>
      </c>
      <c r="Z144" s="28">
        <f t="shared" ref="Z144:AA144" si="175">Y80-Y$85</f>
        <v>-0.0546515198</v>
      </c>
      <c r="AA144" s="10">
        <f t="shared" si="175"/>
        <v>-0.039</v>
      </c>
      <c r="AB144" s="28">
        <f t="shared" ref="AB144:AB151" si="178">MAX(Y144:AA144)</f>
        <v>0.01514523603</v>
      </c>
      <c r="AC144" s="29">
        <f t="shared" ref="AC144:AC148" si="179">AB144/$X$90</f>
        <v>0.02563857266</v>
      </c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</row>
    <row r="145">
      <c r="X145" s="11" t="s">
        <v>7</v>
      </c>
      <c r="Y145" s="28">
        <f t="shared" si="176"/>
        <v>0.0118675357</v>
      </c>
      <c r="Z145" s="28">
        <f t="shared" ref="Z145:AA145" si="177">Y81-Y$85</f>
        <v>-0.05066011667</v>
      </c>
      <c r="AA145" s="10">
        <f t="shared" si="177"/>
        <v>-0.039</v>
      </c>
      <c r="AB145" s="28">
        <f t="shared" si="178"/>
        <v>0.0118675357</v>
      </c>
      <c r="AC145" s="29">
        <f t="shared" si="179"/>
        <v>0.02008992634</v>
      </c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</row>
    <row r="146">
      <c r="X146" s="11" t="s">
        <v>8</v>
      </c>
      <c r="Y146" s="28">
        <f t="shared" si="176"/>
        <v>-0.0613156011</v>
      </c>
      <c r="Z146" s="28">
        <f t="shared" ref="Z146:AA146" si="180">Y82-Y$85</f>
        <v>0.05526558182</v>
      </c>
      <c r="AA146" s="10">
        <f t="shared" si="180"/>
        <v>0</v>
      </c>
      <c r="AB146" s="28">
        <f t="shared" si="178"/>
        <v>0.05526558182</v>
      </c>
      <c r="AC146" s="29">
        <f t="shared" si="179"/>
        <v>0.09355619365</v>
      </c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</row>
    <row r="147">
      <c r="X147" s="11" t="s">
        <v>10</v>
      </c>
      <c r="Y147" s="28">
        <f t="shared" si="176"/>
        <v>-0.5755754813</v>
      </c>
      <c r="Z147" s="28">
        <f t="shared" ref="Z147:AA147" si="181">Y83-Y$85</f>
        <v>0.3868590728</v>
      </c>
      <c r="AA147" s="10">
        <f t="shared" si="181"/>
        <v>0.038</v>
      </c>
      <c r="AB147" s="28">
        <f t="shared" si="178"/>
        <v>0.3868590728</v>
      </c>
      <c r="AC147" s="29">
        <f t="shared" si="179"/>
        <v>0.6548933556</v>
      </c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</row>
    <row r="148">
      <c r="X148" s="13" t="s">
        <v>12</v>
      </c>
      <c r="Y148" s="28">
        <f t="shared" si="176"/>
        <v>0.01384545831</v>
      </c>
      <c r="Z148" s="28">
        <f t="shared" ref="Z148:AA148" si="182">Y84-Y$85</f>
        <v>-0.03684372122</v>
      </c>
      <c r="AA148" s="10">
        <f t="shared" si="182"/>
        <v>-0.077</v>
      </c>
      <c r="AB148" s="28">
        <f t="shared" si="178"/>
        <v>0.01384545831</v>
      </c>
      <c r="AC148" s="29">
        <f t="shared" si="179"/>
        <v>0.02343824739</v>
      </c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</row>
    <row r="149">
      <c r="X149" s="6" t="s">
        <v>15</v>
      </c>
      <c r="Y149" s="28">
        <f t="shared" si="176"/>
        <v>0</v>
      </c>
      <c r="Z149" s="28">
        <f t="shared" ref="Z149:AA149" si="183">Y85-Y$85</f>
        <v>0</v>
      </c>
      <c r="AA149" s="10">
        <f t="shared" si="183"/>
        <v>0</v>
      </c>
      <c r="AB149" s="28">
        <f t="shared" si="178"/>
        <v>0</v>
      </c>
      <c r="AC149" s="29" t="s">
        <v>34</v>
      </c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</row>
    <row r="150">
      <c r="X150" s="6" t="s">
        <v>16</v>
      </c>
      <c r="Y150" s="28">
        <f t="shared" si="176"/>
        <v>-0.02222808273</v>
      </c>
      <c r="Z150" s="28">
        <f t="shared" ref="Z150:AA150" si="184">Y86-Y$85</f>
        <v>0.09210930304</v>
      </c>
      <c r="AA150" s="10">
        <f t="shared" si="184"/>
        <v>-0.077</v>
      </c>
      <c r="AB150" s="28">
        <f t="shared" si="178"/>
        <v>0.09210930304</v>
      </c>
      <c r="AC150" s="29">
        <f t="shared" ref="AC150:AC151" si="186">AB150/$X$90</f>
        <v>0.1559269894</v>
      </c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</row>
    <row r="151">
      <c r="X151" s="6" t="s">
        <v>17</v>
      </c>
      <c r="Y151" s="28">
        <f t="shared" si="176"/>
        <v>-0.2393286366</v>
      </c>
      <c r="Z151" s="28">
        <f t="shared" ref="Z151:AA151" si="185">Y87-Y$85</f>
        <v>0.1657967455</v>
      </c>
      <c r="AA151" s="10">
        <f t="shared" si="185"/>
        <v>-0.039</v>
      </c>
      <c r="AB151" s="28">
        <f t="shared" si="178"/>
        <v>0.1657967455</v>
      </c>
      <c r="AC151" s="29">
        <f t="shared" si="186"/>
        <v>0.280668581</v>
      </c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</row>
    <row r="153">
      <c r="V153" s="6" t="s">
        <v>48</v>
      </c>
      <c r="X153" s="11"/>
      <c r="Y153" s="11"/>
      <c r="Z153" s="11"/>
      <c r="AA153" s="11"/>
      <c r="AB153" s="22" t="s">
        <v>42</v>
      </c>
    </row>
    <row r="154">
      <c r="X154" s="22" t="s">
        <v>5</v>
      </c>
      <c r="Y154" s="28">
        <f t="shared" ref="Y154:Y161" si="188">$X$86-X80</f>
        <v>0.03737331877</v>
      </c>
      <c r="Z154" s="28">
        <f t="shared" ref="Z154:AA154" si="187">Y80-Y$86</f>
        <v>-0.1467608228</v>
      </c>
      <c r="AA154" s="10">
        <f t="shared" si="187"/>
        <v>0.038</v>
      </c>
      <c r="AB154" s="28">
        <f t="shared" ref="AB154:AB161" si="190">MAX(Y154:AA154)</f>
        <v>0.038</v>
      </c>
      <c r="AC154" s="29">
        <f t="shared" ref="AC154:AC159" si="191">AB154/$X$90</f>
        <v>0.06432819924</v>
      </c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</row>
    <row r="155">
      <c r="X155" s="11" t="s">
        <v>7</v>
      </c>
      <c r="Y155" s="28">
        <f t="shared" si="188"/>
        <v>0.03409561843</v>
      </c>
      <c r="Z155" s="28">
        <f t="shared" ref="Z155:AA155" si="189">Y81-Y$86</f>
        <v>-0.1427694197</v>
      </c>
      <c r="AA155" s="10">
        <f t="shared" si="189"/>
        <v>0.038</v>
      </c>
      <c r="AB155" s="28">
        <f t="shared" si="190"/>
        <v>0.038</v>
      </c>
      <c r="AC155" s="29">
        <f t="shared" si="191"/>
        <v>0.06432819924</v>
      </c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</row>
    <row r="156">
      <c r="X156" s="11" t="s">
        <v>8</v>
      </c>
      <c r="Y156" s="28">
        <f t="shared" si="188"/>
        <v>-0.03908751837</v>
      </c>
      <c r="Z156" s="28">
        <f t="shared" ref="Z156:AA156" si="192">Y82-Y$86</f>
        <v>-0.03684372122</v>
      </c>
      <c r="AA156" s="10">
        <f t="shared" si="192"/>
        <v>0.077</v>
      </c>
      <c r="AB156" s="28">
        <f t="shared" si="190"/>
        <v>0.077</v>
      </c>
      <c r="AC156" s="29">
        <f t="shared" si="191"/>
        <v>0.1303492458</v>
      </c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</row>
    <row r="157">
      <c r="X157" s="11" t="s">
        <v>10</v>
      </c>
      <c r="Y157" s="28">
        <f t="shared" si="188"/>
        <v>-0.5533473986</v>
      </c>
      <c r="Z157" s="28">
        <f t="shared" ref="Z157:AA157" si="193">Y83-Y$86</f>
        <v>0.2947497697</v>
      </c>
      <c r="AA157" s="10">
        <f t="shared" si="193"/>
        <v>0.115</v>
      </c>
      <c r="AB157" s="28">
        <f t="shared" si="190"/>
        <v>0.2947497697</v>
      </c>
      <c r="AC157" s="29">
        <f t="shared" si="191"/>
        <v>0.4989663661</v>
      </c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</row>
    <row r="158">
      <c r="X158" s="13" t="s">
        <v>12</v>
      </c>
      <c r="Y158" s="28">
        <f t="shared" si="188"/>
        <v>0.03607354105</v>
      </c>
      <c r="Z158" s="28">
        <f t="shared" ref="Z158:AA158" si="194">Y84-Y$86</f>
        <v>-0.1289530243</v>
      </c>
      <c r="AA158" s="10">
        <f t="shared" si="194"/>
        <v>0</v>
      </c>
      <c r="AB158" s="28">
        <f t="shared" si="190"/>
        <v>0.03607354105</v>
      </c>
      <c r="AC158" s="29">
        <f t="shared" si="191"/>
        <v>0.06106699831</v>
      </c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</row>
    <row r="159">
      <c r="X159" s="6" t="s">
        <v>15</v>
      </c>
      <c r="Y159" s="28">
        <f t="shared" si="188"/>
        <v>0.02222808273</v>
      </c>
      <c r="Z159" s="28">
        <f t="shared" ref="Z159:AA159" si="195">Y85-Y$86</f>
        <v>-0.09210930304</v>
      </c>
      <c r="AA159" s="10">
        <f t="shared" si="195"/>
        <v>0.077</v>
      </c>
      <c r="AB159" s="28">
        <f t="shared" si="190"/>
        <v>0.077</v>
      </c>
      <c r="AC159" s="29">
        <f t="shared" si="191"/>
        <v>0.1303492458</v>
      </c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</row>
    <row r="160">
      <c r="X160" s="6" t="s">
        <v>16</v>
      </c>
      <c r="Y160" s="28">
        <f t="shared" si="188"/>
        <v>0</v>
      </c>
      <c r="Z160" s="28">
        <f t="shared" ref="Z160:AA160" si="196">Y86-Y$86</f>
        <v>0</v>
      </c>
      <c r="AA160" s="10">
        <f t="shared" si="196"/>
        <v>0</v>
      </c>
      <c r="AB160" s="28">
        <f t="shared" si="190"/>
        <v>0</v>
      </c>
      <c r="AC160" s="29" t="s">
        <v>34</v>
      </c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</row>
    <row r="161">
      <c r="X161" s="6" t="s">
        <v>17</v>
      </c>
      <c r="Y161" s="28">
        <f t="shared" si="188"/>
        <v>-0.2171005538</v>
      </c>
      <c r="Z161" s="28">
        <f t="shared" ref="Z161:AA161" si="197">Y87-Y$86</f>
        <v>0.07368744243</v>
      </c>
      <c r="AA161" s="10">
        <f t="shared" si="197"/>
        <v>0.038</v>
      </c>
      <c r="AB161" s="28">
        <f t="shared" si="190"/>
        <v>0.07368744243</v>
      </c>
      <c r="AC161" s="29">
        <f>AB161/$X$90</f>
        <v>0.1247415915</v>
      </c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</row>
    <row r="163">
      <c r="V163" s="2" t="s">
        <v>49</v>
      </c>
      <c r="X163" s="11"/>
      <c r="Y163" s="11"/>
      <c r="Z163" s="11"/>
      <c r="AA163" s="11"/>
      <c r="AB163" s="22" t="s">
        <v>42</v>
      </c>
    </row>
    <row r="164">
      <c r="X164" s="22" t="s">
        <v>5</v>
      </c>
      <c r="Y164" s="28">
        <f t="shared" ref="Y164:Y171" si="199">X$87-X80</f>
        <v>0.2544738726</v>
      </c>
      <c r="Z164" s="28">
        <f t="shared" ref="Z164:AA164" si="198">Y80-Y$87</f>
        <v>-0.2204482653</v>
      </c>
      <c r="AA164" s="10">
        <f t="shared" si="198"/>
        <v>0</v>
      </c>
      <c r="AB164" s="28">
        <f t="shared" ref="AB164:AB171" si="201">MAX(Y164:AA164)</f>
        <v>0.2544738726</v>
      </c>
      <c r="AC164" s="29">
        <f t="shared" ref="AC164:AC170" si="202">AB164/$X$90</f>
        <v>0.4307854205</v>
      </c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</row>
    <row r="165">
      <c r="X165" s="11" t="s">
        <v>7</v>
      </c>
      <c r="Y165" s="28">
        <f t="shared" si="199"/>
        <v>0.2511961722</v>
      </c>
      <c r="Z165" s="28">
        <f t="shared" ref="Z165:AA165" si="200">Y81-Y$87</f>
        <v>-0.2164568621</v>
      </c>
      <c r="AA165" s="10">
        <f t="shared" si="200"/>
        <v>0</v>
      </c>
      <c r="AB165" s="28">
        <f t="shared" si="201"/>
        <v>0.2511961722</v>
      </c>
      <c r="AC165" s="29">
        <f t="shared" si="202"/>
        <v>0.4252367741</v>
      </c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</row>
    <row r="166">
      <c r="X166" s="11" t="s">
        <v>8</v>
      </c>
      <c r="Y166" s="28">
        <f t="shared" si="199"/>
        <v>0.1780130355</v>
      </c>
      <c r="Z166" s="28">
        <f t="shared" ref="Z166:AA166" si="203">Y82-Y$87</f>
        <v>-0.1105311636</v>
      </c>
      <c r="AA166" s="10">
        <f t="shared" si="203"/>
        <v>0.039</v>
      </c>
      <c r="AB166" s="28">
        <f t="shared" si="201"/>
        <v>0.1780130355</v>
      </c>
      <c r="AC166" s="29">
        <f t="shared" si="202"/>
        <v>0.3013488951</v>
      </c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</row>
    <row r="167">
      <c r="X167" s="11" t="s">
        <v>10</v>
      </c>
      <c r="Y167" s="28">
        <f t="shared" si="199"/>
        <v>-0.3362468447</v>
      </c>
      <c r="Z167" s="28">
        <f t="shared" ref="Z167:AA167" si="204">Y83-Y$87</f>
        <v>0.2210623273</v>
      </c>
      <c r="AA167" s="10">
        <f t="shared" si="204"/>
        <v>0.077</v>
      </c>
      <c r="AB167" s="28">
        <f t="shared" si="201"/>
        <v>0.2210623273</v>
      </c>
      <c r="AC167" s="29">
        <f t="shared" si="202"/>
        <v>0.3742247746</v>
      </c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</row>
    <row r="168">
      <c r="X168" s="13" t="s">
        <v>12</v>
      </c>
      <c r="Y168" s="28">
        <f t="shared" si="199"/>
        <v>0.2531740949</v>
      </c>
      <c r="Z168" s="28">
        <f t="shared" ref="Z168:AA168" si="205">Y84-Y$87</f>
        <v>-0.2026404667</v>
      </c>
      <c r="AA168" s="10">
        <f t="shared" si="205"/>
        <v>-0.038</v>
      </c>
      <c r="AB168" s="28">
        <f t="shared" si="201"/>
        <v>0.2531740949</v>
      </c>
      <c r="AC168" s="29">
        <f t="shared" si="202"/>
        <v>0.4285850952</v>
      </c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</row>
    <row r="169">
      <c r="X169" s="6" t="s">
        <v>15</v>
      </c>
      <c r="Y169" s="28">
        <f t="shared" si="199"/>
        <v>0.2393286366</v>
      </c>
      <c r="Z169" s="28">
        <f t="shared" ref="Z169:AA169" si="206">Y85-Y$87</f>
        <v>-0.1657967455</v>
      </c>
      <c r="AA169" s="10">
        <f t="shared" si="206"/>
        <v>0.039</v>
      </c>
      <c r="AB169" s="28">
        <f t="shared" si="201"/>
        <v>0.2393286366</v>
      </c>
      <c r="AC169" s="29">
        <f t="shared" si="202"/>
        <v>0.4051468478</v>
      </c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</row>
    <row r="170">
      <c r="X170" s="6" t="s">
        <v>16</v>
      </c>
      <c r="Y170" s="28">
        <f t="shared" si="199"/>
        <v>0.2171005538</v>
      </c>
      <c r="Z170" s="28">
        <f t="shared" ref="Z170:AA170" si="207">Y86-Y$87</f>
        <v>-0.07368744243</v>
      </c>
      <c r="AA170" s="10">
        <f t="shared" si="207"/>
        <v>-0.038</v>
      </c>
      <c r="AB170" s="28">
        <f t="shared" si="201"/>
        <v>0.2171005538</v>
      </c>
      <c r="AC170" s="29">
        <f t="shared" si="202"/>
        <v>0.3675180969</v>
      </c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</row>
    <row r="171">
      <c r="X171" s="6" t="s">
        <v>17</v>
      </c>
      <c r="Y171" s="28">
        <f t="shared" si="199"/>
        <v>0</v>
      </c>
      <c r="Z171" s="28">
        <f t="shared" ref="Z171:AA171" si="208">Y87-Y$87</f>
        <v>0</v>
      </c>
      <c r="AA171" s="10">
        <f t="shared" si="208"/>
        <v>0</v>
      </c>
      <c r="AB171" s="28">
        <f t="shared" si="201"/>
        <v>0</v>
      </c>
      <c r="AC171" s="29" t="s">
        <v>34</v>
      </c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</row>
  </sheetData>
  <mergeCells count="3">
    <mergeCell ref="U49:AC49"/>
    <mergeCell ref="AE58:AM58"/>
    <mergeCell ref="U64:AC64"/>
  </mergeCells>
  <drawing r:id="rId1"/>
</worksheet>
</file>