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érios com valores negativos" sheetId="1" r:id="rId4"/>
    <sheet state="visible" name="Escala" sheetId="2" r:id="rId5"/>
    <sheet state="visible" name="Normalização" sheetId="3" r:id="rId6"/>
  </sheets>
  <definedNames/>
  <calcPr/>
  <extLst>
    <ext uri="GoogleSheetsCustomDataVersion1">
      <go:sheetsCustomData xmlns:go="http://customooxmlschemas.google.com/" r:id="rId7" roundtripDataSignature="AMtx7mhFMhOwvjxyvv5MTbF9a5Bad5NyN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SUBSTITUI AIJ
======</t>
      </text>
    </comment>
    <comment authorId="0" ref="C14">
      <text>
        <t xml:space="preserve">para achar vamor minimo =MÍNIMO()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1/CUSTO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0">
      <text>
        <t xml:space="preserve">transformar tudo em numérico
======</t>
      </text>
    </comment>
    <comment authorId="0" ref="I19">
      <text>
        <t xml:space="preserve">transformar tudo em POSITIVO
======</t>
      </text>
    </comment>
    <comment authorId="0" ref="I28">
      <text>
        <t xml:space="preserve">achar valor maximo
======</t>
      </text>
    </comment>
    <comment authorId="0" ref="P28">
      <text>
        <t xml:space="preserve">procedimento 1 valor/maximo
======</t>
      </text>
    </comment>
    <comment authorId="0" ref="I39">
      <text>
        <t xml:space="preserve">achar valor maximo e minimo
======</t>
      </text>
    </comment>
    <comment authorId="0" ref="P39">
      <text>
        <t xml:space="preserve">procedimento 2 (valor-minimo)/(maximo-minimo)
======</t>
      </text>
    </comment>
    <comment authorId="0" ref="I51">
      <text>
        <t xml:space="preserve">achar valor maximo
======</t>
      </text>
    </comment>
    <comment authorId="0" ref="P51">
      <text>
        <t xml:space="preserve">procedomento 3 valor/soma
======</t>
      </text>
    </comment>
    <comment authorId="0" ref="I62">
      <text>
        <t xml:space="preserve">achar valor maximo
======</t>
      </text>
    </comment>
    <comment authorId="0" ref="P62">
      <text>
        <t xml:space="preserve">elevar ao quadrado
======</t>
      </text>
    </comment>
    <comment authorId="0" ref="W62">
      <text>
        <t xml:space="preserve">final do procedimento 3 valor/somaraizquadrado
======</t>
      </text>
    </comment>
  </commentList>
</comments>
</file>

<file path=xl/sharedStrings.xml><?xml version="1.0" encoding="utf-8"?>
<sst xmlns="http://schemas.openxmlformats.org/spreadsheetml/2006/main" count="265" uniqueCount="58">
  <si>
    <t>Transformação de critérios com valores negativos</t>
  </si>
  <si>
    <t>Ai</t>
  </si>
  <si>
    <t>aij</t>
  </si>
  <si>
    <t>a'ij=aij+|Kj|+1</t>
  </si>
  <si>
    <t>KJ</t>
  </si>
  <si>
    <t>Transformação nas escalas dos critérios</t>
  </si>
  <si>
    <t>CUSTO</t>
  </si>
  <si>
    <t>BENEFÍCIO</t>
  </si>
  <si>
    <t>a'ij</t>
  </si>
  <si>
    <t>Matriz Decisão</t>
  </si>
  <si>
    <t>Alternativas</t>
  </si>
  <si>
    <t>C1</t>
  </si>
  <si>
    <t>C2</t>
  </si>
  <si>
    <t>C3</t>
  </si>
  <si>
    <t>C4</t>
  </si>
  <si>
    <t>C5</t>
  </si>
  <si>
    <t>A1</t>
  </si>
  <si>
    <t>Comprar e desenvolver uma nova propriedade em Napa Valley</t>
  </si>
  <si>
    <t>+</t>
  </si>
  <si>
    <t>-</t>
  </si>
  <si>
    <t>A2</t>
  </si>
  <si>
    <t>Desenvolver uma propriedade voltada para criação de aves no Kansas</t>
  </si>
  <si>
    <t>Baixo</t>
  </si>
  <si>
    <t>Bom</t>
  </si>
  <si>
    <t>A3</t>
  </si>
  <si>
    <t>Desenvolver uma propriedade voltada para criação de porcos na Georgia</t>
  </si>
  <si>
    <t>Alto</t>
  </si>
  <si>
    <t>Ruim</t>
  </si>
  <si>
    <t>A4</t>
  </si>
  <si>
    <t>Assumir uma indústria de conservas na Califórnia</t>
  </si>
  <si>
    <t>Médio</t>
  </si>
  <si>
    <t>Muito Ruim</t>
  </si>
  <si>
    <t>A5</t>
  </si>
  <si>
    <t>Investir em um matadouro e uma fabrica de processamento de produtos súinos em Ilinóis</t>
  </si>
  <si>
    <t xml:space="preserve">LEGAL USADOMAIS </t>
  </si>
  <si>
    <t>NÃO TAO BOM</t>
  </si>
  <si>
    <t>MESMA VANTAGEM DO 1 MAS COM VALORES MAIS CONCENTRADOS</t>
  </si>
  <si>
    <t>MAIS UTILIZADO</t>
  </si>
  <si>
    <t>Critérios</t>
  </si>
  <si>
    <t>Lucro estimado de cada atividade</t>
  </si>
  <si>
    <t>Crescimento de cada segmento</t>
  </si>
  <si>
    <t>Risco</t>
  </si>
  <si>
    <t>Ambiente propício</t>
  </si>
  <si>
    <t>Payback</t>
  </si>
  <si>
    <t>Para o Critério 3</t>
  </si>
  <si>
    <t>Para o critério 4</t>
  </si>
  <si>
    <t>Muito bom</t>
  </si>
  <si>
    <t>Muito ruim</t>
  </si>
  <si>
    <t>proced 1</t>
  </si>
  <si>
    <t>-&gt;</t>
  </si>
  <si>
    <t>MAXIMO</t>
  </si>
  <si>
    <t>proced 2</t>
  </si>
  <si>
    <t>MINIMO</t>
  </si>
  <si>
    <t>proced 3</t>
  </si>
  <si>
    <t>soma</t>
  </si>
  <si>
    <t>proced 4</t>
  </si>
  <si>
    <t>raiz</t>
  </si>
  <si>
    <t>USAMOS O VALOR NORMAL PARA FAZER NÃO O QUADRADO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</si>
</sst>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1.0"/>
      <color theme="1"/>
      <name val="Calibri"/>
      <scheme val="minor"/>
    </font>
    <font>
      <b/>
      <sz val="18.0"/>
      <color theme="1"/>
      <name val="Calibri"/>
    </font>
    <font/>
    <font>
      <sz val="15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5.0"/>
      <color theme="1"/>
      <name val="Calibri"/>
    </font>
    <font>
      <b/>
      <sz val="15.0"/>
      <color theme="1"/>
      <name val="Calibri"/>
    </font>
    <font>
      <b/>
      <sz val="15.0"/>
      <color rgb="FF000000"/>
      <name val="Arial"/>
    </font>
    <font>
      <i/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theme="9"/>
        <bgColor theme="9"/>
      </patternFill>
    </fill>
  </fills>
  <borders count="14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1" shrinkToFit="0" wrapText="1"/>
    </xf>
    <xf borderId="7" fillId="3" fontId="3" numFmtId="0" xfId="0" applyAlignment="1" applyBorder="1" applyFont="1">
      <alignment horizontal="center" readingOrder="1"/>
    </xf>
    <xf borderId="7" fillId="0" fontId="3" numFmtId="0" xfId="0" applyAlignment="1" applyBorder="1" applyFont="1">
      <alignment horizontal="right" readingOrder="1" shrinkToFit="0" wrapText="1"/>
    </xf>
    <xf borderId="7" fillId="0" fontId="4" numFmtId="0" xfId="0" applyBorder="1" applyFont="1"/>
    <xf borderId="7" fillId="4" fontId="5" numFmtId="0" xfId="0" applyAlignment="1" applyBorder="1" applyFill="1" applyFont="1">
      <alignment readingOrder="0"/>
    </xf>
    <xf borderId="7" fillId="0" fontId="5" numFmtId="0" xfId="0" applyBorder="1" applyFont="1"/>
    <xf borderId="0" fillId="0" fontId="6" numFmtId="0" xfId="0" applyFont="1"/>
    <xf borderId="8" fillId="5" fontId="7" numFmtId="0" xfId="0" applyAlignment="1" applyBorder="1" applyFill="1" applyFont="1">
      <alignment horizontal="center" vertical="center"/>
    </xf>
    <xf borderId="8" fillId="6" fontId="7" numFmtId="0" xfId="0" applyAlignment="1" applyBorder="1" applyFill="1" applyFont="1">
      <alignment horizontal="center" vertical="center"/>
    </xf>
    <xf borderId="7" fillId="3" fontId="8" numFmtId="0" xfId="0" applyAlignment="1" applyBorder="1" applyFont="1">
      <alignment horizontal="center" readingOrder="1" shrinkToFit="0" wrapText="1"/>
    </xf>
    <xf borderId="7" fillId="3" fontId="8" numFmtId="0" xfId="0" applyAlignment="1" applyBorder="1" applyFont="1">
      <alignment horizontal="center" readingOrder="1" shrinkToFit="0" wrapText="1"/>
    </xf>
    <xf borderId="7" fillId="0" fontId="6" numFmtId="164" xfId="0" applyBorder="1" applyFont="1" applyNumberFormat="1"/>
    <xf borderId="9" fillId="0" fontId="9" numFmtId="0" xfId="0" applyAlignment="1" applyBorder="1" applyFont="1">
      <alignment horizontal="center"/>
    </xf>
    <xf borderId="9" fillId="0" fontId="2" numFmtId="0" xfId="0" applyBorder="1" applyFont="1"/>
    <xf borderId="7" fillId="0" fontId="10" numFmtId="0" xfId="0" applyBorder="1" applyFont="1"/>
    <xf borderId="10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/>
    </xf>
    <xf borderId="11" fillId="0" fontId="12" numFmtId="0" xfId="0" applyAlignment="1" applyBorder="1" applyFont="1">
      <alignment horizontal="left" shrinkToFit="0" vertical="center" wrapText="1"/>
    </xf>
    <xf borderId="12" fillId="0" fontId="2" numFmtId="0" xfId="0" applyBorder="1" applyFont="1"/>
    <xf borderId="13" fillId="0" fontId="2" numFmtId="0" xfId="0" applyBorder="1" applyFont="1"/>
    <xf borderId="8" fillId="6" fontId="11" numFmtId="0" xfId="0" applyAlignment="1" applyBorder="1" applyFont="1">
      <alignment horizontal="center" vertical="center"/>
    </xf>
    <xf borderId="8" fillId="5" fontId="11" numFmtId="0" xfId="0" applyAlignment="1" applyBorder="1" applyFont="1">
      <alignment horizontal="center" vertical="center"/>
    </xf>
    <xf borderId="7" fillId="0" fontId="4" numFmtId="9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11" fillId="0" fontId="12" numFmtId="0" xfId="0" applyAlignment="1" applyBorder="1" applyFont="1">
      <alignment horizontal="left"/>
    </xf>
    <xf borderId="7" fillId="0" fontId="4" numFmtId="4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/>
    </xf>
    <xf borderId="11" fillId="0" fontId="11" numFmtId="0" xfId="0" applyAlignment="1" applyBorder="1" applyFont="1">
      <alignment horizontal="center" readingOrder="0"/>
    </xf>
    <xf borderId="7" fillId="0" fontId="12" numFmtId="0" xfId="0" applyBorder="1" applyFont="1"/>
    <xf borderId="7" fillId="0" fontId="12" numFmtId="0" xfId="0" applyAlignment="1" applyBorder="1" applyFont="1">
      <alignment horizontal="center"/>
    </xf>
    <xf borderId="7" fillId="0" fontId="12" numFmtId="4" xfId="0" applyAlignment="1" applyBorder="1" applyFont="1" applyNumberFormat="1">
      <alignment horizontal="center" readingOrder="0" vertical="center"/>
    </xf>
    <xf borderId="7" fillId="0" fontId="12" numFmtId="4" xfId="0" applyAlignment="1" applyBorder="1" applyFont="1" applyNumberFormat="1">
      <alignment horizontal="center" vertical="center"/>
    </xf>
    <xf borderId="0" fillId="7" fontId="5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4" xfId="0" applyFont="1" applyNumberFormat="1"/>
    <xf borderId="10" fillId="6" fontId="11" numFmtId="0" xfId="0" applyAlignment="1" applyBorder="1" applyFont="1">
      <alignment horizontal="center" vertical="center"/>
    </xf>
    <xf borderId="7" fillId="0" fontId="5" numFmtId="2" xfId="0" applyBorder="1" applyFont="1" applyNumberFormat="1"/>
    <xf borderId="0" fillId="0" fontId="5" numFmtId="0" xfId="0" applyFont="1"/>
    <xf borderId="0" fillId="0" fontId="5" numFmtId="2" xfId="0" applyFont="1" applyNumberFormat="1"/>
    <xf borderId="7" fillId="6" fontId="11" numFmtId="0" xfId="0" applyAlignment="1" applyBorder="1" applyFont="1">
      <alignment horizontal="center" vertical="center"/>
    </xf>
    <xf borderId="7" fillId="0" fontId="5" numFmtId="4" xfId="0" applyBorder="1" applyFont="1" applyNumberFormat="1"/>
    <xf borderId="7" fillId="0" fontId="5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390525</xdr:colOff>
      <xdr:row>0</xdr:row>
      <xdr:rowOff>104775</xdr:rowOff>
    </xdr:from>
    <xdr:ext cx="4095750" cy="21717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43"/>
    <col customWidth="1" min="5" max="26" width="8.71"/>
  </cols>
  <sheetData>
    <row r="1">
      <c r="B1" s="1" t="s">
        <v>0</v>
      </c>
      <c r="C1" s="2"/>
      <c r="D1" s="2"/>
      <c r="E1" s="2"/>
      <c r="F1" s="2"/>
      <c r="G1" s="2"/>
      <c r="H1" s="3"/>
    </row>
    <row r="2">
      <c r="B2" s="4"/>
      <c r="C2" s="5"/>
      <c r="D2" s="5"/>
      <c r="E2" s="5"/>
      <c r="F2" s="5"/>
      <c r="G2" s="5"/>
      <c r="H2" s="6"/>
    </row>
    <row r="4">
      <c r="B4" s="7" t="s">
        <v>1</v>
      </c>
      <c r="C4" s="7" t="s">
        <v>2</v>
      </c>
      <c r="D4" s="8" t="s">
        <v>3</v>
      </c>
    </row>
    <row r="5">
      <c r="B5" s="9">
        <v>1.0</v>
      </c>
      <c r="C5" s="9">
        <v>30.0</v>
      </c>
      <c r="D5" s="10">
        <f t="shared" ref="D5:D12" si="1">C5+ABS($C$14)+1</f>
        <v>43</v>
      </c>
    </row>
    <row r="6">
      <c r="B6" s="9">
        <v>2.0</v>
      </c>
      <c r="C6" s="9">
        <v>-12.0</v>
      </c>
      <c r="D6" s="10">
        <f t="shared" si="1"/>
        <v>1</v>
      </c>
    </row>
    <row r="7">
      <c r="B7" s="9">
        <v>3.0</v>
      </c>
      <c r="C7" s="9">
        <v>24.0</v>
      </c>
      <c r="D7" s="10">
        <f t="shared" si="1"/>
        <v>37</v>
      </c>
    </row>
    <row r="8">
      <c r="B8" s="9">
        <v>4.0</v>
      </c>
      <c r="C8" s="9">
        <v>8.0</v>
      </c>
      <c r="D8" s="10">
        <f t="shared" si="1"/>
        <v>21</v>
      </c>
    </row>
    <row r="9">
      <c r="B9" s="9">
        <v>5.0</v>
      </c>
      <c r="C9" s="9">
        <v>0.0</v>
      </c>
      <c r="D9" s="10">
        <f t="shared" si="1"/>
        <v>13</v>
      </c>
    </row>
    <row r="10">
      <c r="B10" s="9">
        <v>6.0</v>
      </c>
      <c r="C10" s="9">
        <v>-6.0</v>
      </c>
      <c r="D10" s="10">
        <f t="shared" si="1"/>
        <v>7</v>
      </c>
    </row>
    <row r="11">
      <c r="B11" s="9">
        <v>7.0</v>
      </c>
      <c r="C11" s="9">
        <v>-11.0</v>
      </c>
      <c r="D11" s="10">
        <f t="shared" si="1"/>
        <v>2</v>
      </c>
    </row>
    <row r="12">
      <c r="B12" s="9">
        <v>8.0</v>
      </c>
      <c r="C12" s="9">
        <v>10.0</v>
      </c>
      <c r="D12" s="10">
        <f t="shared" si="1"/>
        <v>23</v>
      </c>
    </row>
    <row r="14">
      <c r="B14" s="11" t="s">
        <v>4</v>
      </c>
      <c r="C14" s="12">
        <f>MIN(C5:C12)</f>
        <v>-12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2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86"/>
    <col customWidth="1" min="4" max="4" width="14.0"/>
    <col customWidth="1" min="5" max="26" width="8.71"/>
  </cols>
  <sheetData>
    <row r="1">
      <c r="B1" s="1" t="s">
        <v>5</v>
      </c>
      <c r="C1" s="2"/>
      <c r="D1" s="2"/>
      <c r="E1" s="2"/>
      <c r="F1" s="2"/>
      <c r="G1" s="2"/>
      <c r="H1" s="3"/>
    </row>
    <row r="2">
      <c r="B2" s="4"/>
      <c r="C2" s="5"/>
      <c r="D2" s="5"/>
      <c r="E2" s="5"/>
      <c r="F2" s="5"/>
      <c r="G2" s="5"/>
      <c r="H2" s="6"/>
    </row>
    <row r="5">
      <c r="B5" s="13"/>
      <c r="C5" s="14" t="s">
        <v>6</v>
      </c>
      <c r="D5" s="15" t="s">
        <v>7</v>
      </c>
    </row>
    <row r="6">
      <c r="B6" s="16" t="s">
        <v>1</v>
      </c>
      <c r="C6" s="14" t="s">
        <v>2</v>
      </c>
      <c r="D6" s="17" t="s">
        <v>8</v>
      </c>
    </row>
    <row r="7">
      <c r="B7" s="9">
        <v>1.0</v>
      </c>
      <c r="C7" s="9">
        <v>40.0</v>
      </c>
      <c r="D7" s="18">
        <f t="shared" ref="D7:D14" si="1">1/C7</f>
        <v>0.025</v>
      </c>
    </row>
    <row r="8">
      <c r="B8" s="9">
        <v>2.0</v>
      </c>
      <c r="C8" s="9">
        <v>12.0</v>
      </c>
      <c r="D8" s="18">
        <f t="shared" si="1"/>
        <v>0.08333333333</v>
      </c>
    </row>
    <row r="9">
      <c r="B9" s="9">
        <v>3.0</v>
      </c>
      <c r="C9" s="9">
        <v>32.0</v>
      </c>
      <c r="D9" s="18">
        <f t="shared" si="1"/>
        <v>0.03125</v>
      </c>
    </row>
    <row r="10">
      <c r="B10" s="9">
        <v>4.0</v>
      </c>
      <c r="C10" s="9">
        <v>15.0</v>
      </c>
      <c r="D10" s="18">
        <f t="shared" si="1"/>
        <v>0.06666666667</v>
      </c>
    </row>
    <row r="11">
      <c r="B11" s="9">
        <v>5.0</v>
      </c>
      <c r="C11" s="9">
        <v>22.0</v>
      </c>
      <c r="D11" s="18">
        <f t="shared" si="1"/>
        <v>0.04545454545</v>
      </c>
    </row>
    <row r="12">
      <c r="B12" s="9">
        <v>6.0</v>
      </c>
      <c r="C12" s="9">
        <v>17.0</v>
      </c>
      <c r="D12" s="18">
        <f t="shared" si="1"/>
        <v>0.05882352941</v>
      </c>
    </row>
    <row r="13">
      <c r="B13" s="9">
        <v>7.0</v>
      </c>
      <c r="C13" s="9">
        <v>9.0</v>
      </c>
      <c r="D13" s="18">
        <f t="shared" si="1"/>
        <v>0.1111111111</v>
      </c>
    </row>
    <row r="14">
      <c r="B14" s="9">
        <v>8.0</v>
      </c>
      <c r="C14" s="9">
        <v>14.0</v>
      </c>
      <c r="D14" s="18">
        <f t="shared" si="1"/>
        <v>0.07142857143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2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9.86"/>
    <col customWidth="1" min="4" max="27" width="8.71"/>
  </cols>
  <sheetData>
    <row r="1">
      <c r="I1" s="19" t="s">
        <v>9</v>
      </c>
      <c r="J1" s="20"/>
      <c r="K1" s="20"/>
      <c r="L1" s="20"/>
      <c r="M1" s="20"/>
    </row>
    <row r="2">
      <c r="A2" s="21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</row>
    <row r="3" ht="22.5" customHeight="1">
      <c r="A3" s="23" t="s">
        <v>16</v>
      </c>
      <c r="B3" s="24" t="s">
        <v>17</v>
      </c>
      <c r="C3" s="25"/>
      <c r="D3" s="25"/>
      <c r="E3" s="25"/>
      <c r="F3" s="26"/>
      <c r="I3" s="27" t="s">
        <v>18</v>
      </c>
      <c r="J3" s="27" t="s">
        <v>18</v>
      </c>
      <c r="K3" s="28" t="s">
        <v>19</v>
      </c>
      <c r="L3" s="27" t="s">
        <v>18</v>
      </c>
      <c r="M3" s="28" t="s">
        <v>19</v>
      </c>
    </row>
    <row r="4" ht="26.25" customHeight="1">
      <c r="A4" s="23" t="s">
        <v>20</v>
      </c>
      <c r="B4" s="24" t="s">
        <v>21</v>
      </c>
      <c r="C4" s="25"/>
      <c r="D4" s="25"/>
      <c r="E4" s="25"/>
      <c r="F4" s="26"/>
      <c r="H4" s="23" t="s">
        <v>16</v>
      </c>
      <c r="I4" s="29">
        <v>0.14</v>
      </c>
      <c r="J4" s="29">
        <v>0.08</v>
      </c>
      <c r="K4" s="30" t="s">
        <v>22</v>
      </c>
      <c r="L4" s="30" t="s">
        <v>23</v>
      </c>
      <c r="M4" s="31">
        <v>7.0</v>
      </c>
    </row>
    <row r="5" ht="25.5" customHeight="1">
      <c r="A5" s="23" t="s">
        <v>24</v>
      </c>
      <c r="B5" s="24" t="s">
        <v>25</v>
      </c>
      <c r="C5" s="25"/>
      <c r="D5" s="25"/>
      <c r="E5" s="25"/>
      <c r="F5" s="26"/>
      <c r="H5" s="23" t="s">
        <v>20</v>
      </c>
      <c r="I5" s="29">
        <v>0.16</v>
      </c>
      <c r="J5" s="29">
        <v>0.08</v>
      </c>
      <c r="K5" s="30" t="s">
        <v>26</v>
      </c>
      <c r="L5" s="30" t="s">
        <v>27</v>
      </c>
      <c r="M5" s="31">
        <v>2.0</v>
      </c>
    </row>
    <row r="6">
      <c r="A6" s="23" t="s">
        <v>28</v>
      </c>
      <c r="B6" s="24" t="s">
        <v>29</v>
      </c>
      <c r="C6" s="25"/>
      <c r="D6" s="25"/>
      <c r="E6" s="25"/>
      <c r="F6" s="26"/>
      <c r="H6" s="23" t="s">
        <v>24</v>
      </c>
      <c r="I6" s="29">
        <v>0.12</v>
      </c>
      <c r="J6" s="29">
        <v>0.09</v>
      </c>
      <c r="K6" s="30" t="s">
        <v>30</v>
      </c>
      <c r="L6" s="32" t="s">
        <v>31</v>
      </c>
      <c r="M6" s="31">
        <v>4.0</v>
      </c>
    </row>
    <row r="7" ht="26.25" customHeight="1">
      <c r="A7" s="23" t="s">
        <v>32</v>
      </c>
      <c r="B7" s="24" t="s">
        <v>33</v>
      </c>
      <c r="C7" s="25"/>
      <c r="D7" s="25"/>
      <c r="E7" s="25"/>
      <c r="F7" s="26"/>
      <c r="H7" s="23" t="s">
        <v>28</v>
      </c>
      <c r="I7" s="29">
        <v>0.13</v>
      </c>
      <c r="J7" s="29">
        <v>0.1</v>
      </c>
      <c r="K7" s="30" t="s">
        <v>22</v>
      </c>
      <c r="L7" s="30" t="s">
        <v>30</v>
      </c>
      <c r="M7" s="31">
        <v>4.0</v>
      </c>
    </row>
    <row r="8" ht="29.25" customHeight="1">
      <c r="H8" s="23" t="s">
        <v>32</v>
      </c>
      <c r="I8" s="29">
        <v>0.2</v>
      </c>
      <c r="J8" s="29">
        <v>0.12</v>
      </c>
      <c r="K8" s="30" t="s">
        <v>30</v>
      </c>
      <c r="L8" s="30" t="s">
        <v>27</v>
      </c>
      <c r="M8" s="31">
        <v>5.0</v>
      </c>
    </row>
    <row r="9">
      <c r="O9" s="33"/>
      <c r="P9" s="34" t="s">
        <v>34</v>
      </c>
      <c r="Q9" s="34" t="s">
        <v>35</v>
      </c>
      <c r="R9" s="33"/>
      <c r="S9" s="34" t="s">
        <v>36</v>
      </c>
      <c r="T9" s="33"/>
      <c r="U9" s="34" t="s">
        <v>37</v>
      </c>
      <c r="V9" s="33"/>
    </row>
    <row r="10">
      <c r="A10" s="21" t="s">
        <v>38</v>
      </c>
      <c r="I10" s="19" t="s">
        <v>9</v>
      </c>
      <c r="J10" s="20"/>
      <c r="K10" s="20"/>
      <c r="L10" s="20"/>
      <c r="M10" s="20"/>
      <c r="O10" s="33"/>
      <c r="P10" s="34"/>
      <c r="Q10" s="33"/>
      <c r="R10" s="33"/>
      <c r="S10" s="33"/>
      <c r="T10" s="33"/>
      <c r="U10" s="33"/>
      <c r="V10" s="33"/>
    </row>
    <row r="11">
      <c r="A11" s="23" t="s">
        <v>11</v>
      </c>
      <c r="B11" s="35" t="s">
        <v>39</v>
      </c>
      <c r="C11" s="25"/>
      <c r="D11" s="25"/>
      <c r="E11" s="25"/>
      <c r="F11" s="26"/>
      <c r="I11" s="22" t="s">
        <v>11</v>
      </c>
      <c r="J11" s="22" t="s">
        <v>12</v>
      </c>
      <c r="K11" s="22" t="s">
        <v>13</v>
      </c>
      <c r="L11" s="22" t="s">
        <v>14</v>
      </c>
      <c r="M11" s="22" t="s">
        <v>15</v>
      </c>
      <c r="O11" s="33"/>
      <c r="P11" s="33"/>
      <c r="Q11" s="33"/>
      <c r="R11" s="33"/>
      <c r="S11" s="33"/>
      <c r="T11" s="33"/>
      <c r="U11" s="33"/>
      <c r="V11" s="33"/>
    </row>
    <row r="12">
      <c r="A12" s="23" t="s">
        <v>12</v>
      </c>
      <c r="B12" s="35" t="s">
        <v>40</v>
      </c>
      <c r="C12" s="25"/>
      <c r="D12" s="25"/>
      <c r="E12" s="25"/>
      <c r="F12" s="26"/>
      <c r="I12" s="27" t="s">
        <v>18</v>
      </c>
      <c r="J12" s="27" t="s">
        <v>18</v>
      </c>
      <c r="K12" s="28" t="s">
        <v>19</v>
      </c>
      <c r="L12" s="27" t="s">
        <v>18</v>
      </c>
      <c r="M12" s="28" t="s">
        <v>19</v>
      </c>
      <c r="O12" s="33"/>
      <c r="P12" s="33"/>
      <c r="Q12" s="33"/>
      <c r="R12" s="33"/>
      <c r="S12" s="33"/>
      <c r="T12" s="33"/>
      <c r="U12" s="33"/>
      <c r="V12" s="33"/>
    </row>
    <row r="13">
      <c r="A13" s="23" t="s">
        <v>13</v>
      </c>
      <c r="B13" s="35" t="s">
        <v>41</v>
      </c>
      <c r="C13" s="25"/>
      <c r="D13" s="25"/>
      <c r="E13" s="25"/>
      <c r="F13" s="26"/>
      <c r="H13" s="23" t="s">
        <v>16</v>
      </c>
      <c r="I13" s="36">
        <v>0.14</v>
      </c>
      <c r="J13" s="36">
        <v>0.08</v>
      </c>
      <c r="K13" s="37">
        <f t="shared" ref="K13:K17" si="1">VLOOKUP(K4,$A$19:$B$21,2,0)</f>
        <v>1</v>
      </c>
      <c r="L13" s="30">
        <f t="shared" ref="L13:L17" si="2">VLOOKUP(L4,$C$18:$D$22,2,0)</f>
        <v>8</v>
      </c>
      <c r="M13" s="31">
        <v>7.0</v>
      </c>
    </row>
    <row r="14">
      <c r="A14" s="23" t="s">
        <v>14</v>
      </c>
      <c r="B14" s="35" t="s">
        <v>42</v>
      </c>
      <c r="C14" s="25"/>
      <c r="D14" s="25"/>
      <c r="E14" s="25"/>
      <c r="F14" s="26"/>
      <c r="H14" s="23" t="s">
        <v>20</v>
      </c>
      <c r="I14" s="36">
        <v>0.16</v>
      </c>
      <c r="J14" s="36">
        <v>0.08</v>
      </c>
      <c r="K14" s="37">
        <f t="shared" si="1"/>
        <v>5</v>
      </c>
      <c r="L14" s="30">
        <f t="shared" si="2"/>
        <v>3</v>
      </c>
      <c r="M14" s="31">
        <v>2.0</v>
      </c>
    </row>
    <row r="15">
      <c r="A15" s="23" t="s">
        <v>15</v>
      </c>
      <c r="B15" s="35" t="s">
        <v>43</v>
      </c>
      <c r="C15" s="25"/>
      <c r="D15" s="25"/>
      <c r="E15" s="25"/>
      <c r="F15" s="26"/>
      <c r="H15" s="23" t="s">
        <v>24</v>
      </c>
      <c r="I15" s="36">
        <v>0.12</v>
      </c>
      <c r="J15" s="36">
        <v>0.09</v>
      </c>
      <c r="K15" s="37">
        <f t="shared" si="1"/>
        <v>3</v>
      </c>
      <c r="L15" s="30">
        <f t="shared" si="2"/>
        <v>1</v>
      </c>
      <c r="M15" s="31">
        <v>4.0</v>
      </c>
    </row>
    <row r="16">
      <c r="H16" s="23" t="s">
        <v>28</v>
      </c>
      <c r="I16" s="36">
        <v>0.13</v>
      </c>
      <c r="J16" s="36">
        <v>0.1</v>
      </c>
      <c r="K16" s="37">
        <f t="shared" si="1"/>
        <v>1</v>
      </c>
      <c r="L16" s="30">
        <f t="shared" si="2"/>
        <v>5</v>
      </c>
      <c r="M16" s="31">
        <v>4.0</v>
      </c>
    </row>
    <row r="17">
      <c r="A17" s="38" t="s">
        <v>44</v>
      </c>
      <c r="B17" s="26"/>
      <c r="C17" s="39" t="s">
        <v>45</v>
      </c>
      <c r="D17" s="26"/>
      <c r="H17" s="23" t="s">
        <v>32</v>
      </c>
      <c r="I17" s="36">
        <v>0.2</v>
      </c>
      <c r="J17" s="36">
        <v>0.12</v>
      </c>
      <c r="K17" s="37">
        <f t="shared" si="1"/>
        <v>3</v>
      </c>
      <c r="L17" s="30">
        <f t="shared" si="2"/>
        <v>3</v>
      </c>
      <c r="M17" s="31">
        <v>5.0</v>
      </c>
    </row>
    <row r="18">
      <c r="A18" s="40"/>
      <c r="B18" s="40"/>
      <c r="C18" s="40" t="s">
        <v>46</v>
      </c>
      <c r="D18" s="40">
        <v>9.0</v>
      </c>
    </row>
    <row r="19">
      <c r="A19" s="40" t="s">
        <v>26</v>
      </c>
      <c r="B19" s="41">
        <v>5.0</v>
      </c>
      <c r="C19" s="40" t="s">
        <v>23</v>
      </c>
      <c r="D19" s="40">
        <v>8.0</v>
      </c>
      <c r="I19" s="19" t="s">
        <v>9</v>
      </c>
      <c r="J19" s="20"/>
      <c r="K19" s="20"/>
      <c r="L19" s="20"/>
      <c r="M19" s="20"/>
    </row>
    <row r="20">
      <c r="A20" s="40" t="s">
        <v>30</v>
      </c>
      <c r="B20" s="41">
        <v>3.0</v>
      </c>
      <c r="C20" s="40" t="s">
        <v>30</v>
      </c>
      <c r="D20" s="40">
        <v>5.0</v>
      </c>
      <c r="I20" s="22" t="s">
        <v>11</v>
      </c>
      <c r="J20" s="22" t="s">
        <v>12</v>
      </c>
      <c r="K20" s="22" t="s">
        <v>13</v>
      </c>
      <c r="L20" s="22" t="s">
        <v>14</v>
      </c>
      <c r="M20" s="22" t="s">
        <v>15</v>
      </c>
    </row>
    <row r="21" ht="15.75" customHeight="1">
      <c r="A21" s="40" t="s">
        <v>22</v>
      </c>
      <c r="B21" s="41">
        <v>1.0</v>
      </c>
      <c r="C21" s="40" t="s">
        <v>27</v>
      </c>
      <c r="D21" s="40">
        <v>3.0</v>
      </c>
      <c r="I21" s="27" t="s">
        <v>18</v>
      </c>
      <c r="J21" s="27" t="s">
        <v>18</v>
      </c>
      <c r="K21" s="27" t="s">
        <v>18</v>
      </c>
      <c r="L21" s="27" t="s">
        <v>18</v>
      </c>
      <c r="M21" s="27" t="s">
        <v>18</v>
      </c>
    </row>
    <row r="22" ht="15.75" customHeight="1">
      <c r="C22" s="40" t="s">
        <v>47</v>
      </c>
      <c r="D22" s="10">
        <v>1.0</v>
      </c>
      <c r="H22" s="23" t="s">
        <v>16</v>
      </c>
      <c r="I22" s="36">
        <v>0.14</v>
      </c>
      <c r="J22" s="36">
        <v>0.08</v>
      </c>
      <c r="K22" s="42">
        <f t="shared" ref="K22:K26" si="3">1/K13</f>
        <v>1</v>
      </c>
      <c r="L22" s="43">
        <f t="shared" ref="L22:L26" si="4">VLOOKUP(L4,$C$18:$D$22,2,0)</f>
        <v>8</v>
      </c>
      <c r="M22" s="36">
        <f t="shared" ref="M22:M26" si="5">1/M13</f>
        <v>0.1428571429</v>
      </c>
    </row>
    <row r="23" ht="15.75" customHeight="1">
      <c r="H23" s="23" t="s">
        <v>20</v>
      </c>
      <c r="I23" s="36">
        <v>0.16</v>
      </c>
      <c r="J23" s="36">
        <v>0.08</v>
      </c>
      <c r="K23" s="42">
        <f t="shared" si="3"/>
        <v>0.2</v>
      </c>
      <c r="L23" s="43">
        <f t="shared" si="4"/>
        <v>3</v>
      </c>
      <c r="M23" s="36">
        <f t="shared" si="5"/>
        <v>0.5</v>
      </c>
    </row>
    <row r="24" ht="15.75" customHeight="1">
      <c r="H24" s="23" t="s">
        <v>24</v>
      </c>
      <c r="I24" s="36">
        <v>0.12</v>
      </c>
      <c r="J24" s="36">
        <v>0.09</v>
      </c>
      <c r="K24" s="42">
        <f t="shared" si="3"/>
        <v>0.3333333333</v>
      </c>
      <c r="L24" s="43">
        <f t="shared" si="4"/>
        <v>1</v>
      </c>
      <c r="M24" s="36">
        <f t="shared" si="5"/>
        <v>0.25</v>
      </c>
    </row>
    <row r="25" ht="15.75" customHeight="1">
      <c r="H25" s="23" t="s">
        <v>28</v>
      </c>
      <c r="I25" s="36">
        <v>0.13</v>
      </c>
      <c r="J25" s="36">
        <v>0.1</v>
      </c>
      <c r="K25" s="42">
        <f t="shared" si="3"/>
        <v>1</v>
      </c>
      <c r="L25" s="43">
        <f t="shared" si="4"/>
        <v>5</v>
      </c>
      <c r="M25" s="36">
        <f t="shared" si="5"/>
        <v>0.25</v>
      </c>
    </row>
    <row r="26" ht="15.75" customHeight="1">
      <c r="H26" s="23" t="s">
        <v>32</v>
      </c>
      <c r="I26" s="36">
        <v>0.2</v>
      </c>
      <c r="J26" s="36">
        <v>0.12</v>
      </c>
      <c r="K26" s="42">
        <f t="shared" si="3"/>
        <v>0.3333333333</v>
      </c>
      <c r="L26" s="43">
        <f t="shared" si="4"/>
        <v>3</v>
      </c>
      <c r="M26" s="36">
        <f t="shared" si="5"/>
        <v>0.2</v>
      </c>
    </row>
    <row r="27" ht="15.75" customHeight="1"/>
    <row r="28" ht="15.75" customHeight="1">
      <c r="I28" s="19" t="s">
        <v>9</v>
      </c>
      <c r="J28" s="20"/>
      <c r="K28" s="20"/>
      <c r="L28" s="20"/>
      <c r="M28" s="20"/>
      <c r="P28" s="19" t="s">
        <v>9</v>
      </c>
      <c r="Q28" s="20"/>
      <c r="R28" s="20"/>
      <c r="S28" s="20"/>
      <c r="T28" s="20"/>
    </row>
    <row r="29" ht="15.75" customHeight="1">
      <c r="I29" s="22" t="s">
        <v>11</v>
      </c>
      <c r="J29" s="22" t="s">
        <v>12</v>
      </c>
      <c r="K29" s="22" t="s">
        <v>13</v>
      </c>
      <c r="L29" s="22" t="s">
        <v>14</v>
      </c>
      <c r="M29" s="22" t="s">
        <v>15</v>
      </c>
      <c r="P29" s="22" t="s">
        <v>11</v>
      </c>
      <c r="Q29" s="22" t="s">
        <v>12</v>
      </c>
      <c r="R29" s="22" t="s">
        <v>13</v>
      </c>
      <c r="S29" s="22" t="s">
        <v>14</v>
      </c>
      <c r="T29" s="22" t="s">
        <v>15</v>
      </c>
    </row>
    <row r="30" ht="15.75" customHeight="1">
      <c r="I30" s="27" t="s">
        <v>18</v>
      </c>
      <c r="J30" s="27" t="s">
        <v>18</v>
      </c>
      <c r="K30" s="27" t="s">
        <v>18</v>
      </c>
      <c r="L30" s="27" t="s">
        <v>18</v>
      </c>
      <c r="M30" s="27" t="s">
        <v>18</v>
      </c>
      <c r="P30" s="27" t="s">
        <v>18</v>
      </c>
      <c r="Q30" s="27" t="s">
        <v>18</v>
      </c>
      <c r="R30" s="27" t="s">
        <v>18</v>
      </c>
      <c r="S30" s="27" t="s">
        <v>18</v>
      </c>
      <c r="T30" s="27" t="s">
        <v>18</v>
      </c>
    </row>
    <row r="31" ht="15.75" customHeight="1">
      <c r="H31" s="23" t="s">
        <v>16</v>
      </c>
      <c r="I31" s="36">
        <v>0.14</v>
      </c>
      <c r="J31" s="36">
        <v>0.08</v>
      </c>
      <c r="K31" s="42">
        <f t="shared" ref="K31:M31" si="6">K22</f>
        <v>1</v>
      </c>
      <c r="L31" s="43">
        <f t="shared" si="6"/>
        <v>8</v>
      </c>
      <c r="M31" s="36">
        <f t="shared" si="6"/>
        <v>0.1428571429</v>
      </c>
      <c r="O31" s="23" t="s">
        <v>16</v>
      </c>
      <c r="P31" s="36">
        <f t="shared" ref="P31:T31" si="7">I31/I$36</f>
        <v>0.7</v>
      </c>
      <c r="Q31" s="36">
        <f t="shared" si="7"/>
        <v>0.6666666667</v>
      </c>
      <c r="R31" s="36">
        <f t="shared" si="7"/>
        <v>1</v>
      </c>
      <c r="S31" s="36">
        <f t="shared" si="7"/>
        <v>1</v>
      </c>
      <c r="T31" s="36">
        <f t="shared" si="7"/>
        <v>0.2857142857</v>
      </c>
    </row>
    <row r="32" ht="15.75" customHeight="1">
      <c r="E32" s="44" t="s">
        <v>48</v>
      </c>
      <c r="H32" s="23" t="s">
        <v>20</v>
      </c>
      <c r="I32" s="36">
        <v>0.16</v>
      </c>
      <c r="J32" s="36">
        <v>0.08</v>
      </c>
      <c r="K32" s="42">
        <f t="shared" ref="K32:M32" si="8">K23</f>
        <v>0.2</v>
      </c>
      <c r="L32" s="43">
        <f t="shared" si="8"/>
        <v>3</v>
      </c>
      <c r="M32" s="36">
        <f t="shared" si="8"/>
        <v>0.5</v>
      </c>
      <c r="O32" s="23" t="s">
        <v>20</v>
      </c>
      <c r="P32" s="36">
        <f t="shared" ref="P32:T32" si="9">I32/I$36</f>
        <v>0.8</v>
      </c>
      <c r="Q32" s="36">
        <f t="shared" si="9"/>
        <v>0.6666666667</v>
      </c>
      <c r="R32" s="36">
        <f t="shared" si="9"/>
        <v>0.2</v>
      </c>
      <c r="S32" s="36">
        <f t="shared" si="9"/>
        <v>0.375</v>
      </c>
      <c r="T32" s="36">
        <f t="shared" si="9"/>
        <v>1</v>
      </c>
    </row>
    <row r="33" ht="15.75" customHeight="1">
      <c r="H33" s="23" t="s">
        <v>24</v>
      </c>
      <c r="I33" s="36">
        <v>0.12</v>
      </c>
      <c r="J33" s="36">
        <v>0.09</v>
      </c>
      <c r="K33" s="42">
        <f t="shared" ref="K33:M33" si="10">K24</f>
        <v>0.3333333333</v>
      </c>
      <c r="L33" s="43">
        <f t="shared" si="10"/>
        <v>1</v>
      </c>
      <c r="M33" s="36">
        <f t="shared" si="10"/>
        <v>0.25</v>
      </c>
      <c r="N33" s="45" t="s">
        <v>49</v>
      </c>
      <c r="O33" s="23" t="s">
        <v>24</v>
      </c>
      <c r="P33" s="36">
        <f t="shared" ref="P33:T33" si="11">I33/I$36</f>
        <v>0.6</v>
      </c>
      <c r="Q33" s="36">
        <f t="shared" si="11"/>
        <v>0.75</v>
      </c>
      <c r="R33" s="36">
        <f t="shared" si="11"/>
        <v>0.3333333333</v>
      </c>
      <c r="S33" s="36">
        <f t="shared" si="11"/>
        <v>0.125</v>
      </c>
      <c r="T33" s="36">
        <f t="shared" si="11"/>
        <v>0.5</v>
      </c>
    </row>
    <row r="34" ht="15.75" customHeight="1">
      <c r="H34" s="23" t="s">
        <v>28</v>
      </c>
      <c r="I34" s="36">
        <v>0.13</v>
      </c>
      <c r="J34" s="36">
        <v>0.1</v>
      </c>
      <c r="K34" s="42">
        <f t="shared" ref="K34:M34" si="12">K25</f>
        <v>1</v>
      </c>
      <c r="L34" s="43">
        <f t="shared" si="12"/>
        <v>5</v>
      </c>
      <c r="M34" s="36">
        <f t="shared" si="12"/>
        <v>0.25</v>
      </c>
      <c r="O34" s="23" t="s">
        <v>28</v>
      </c>
      <c r="P34" s="36">
        <f t="shared" ref="P34:T34" si="13">I34/I$36</f>
        <v>0.65</v>
      </c>
      <c r="Q34" s="36">
        <f t="shared" si="13"/>
        <v>0.8333333333</v>
      </c>
      <c r="R34" s="36">
        <f t="shared" si="13"/>
        <v>1</v>
      </c>
      <c r="S34" s="36">
        <f t="shared" si="13"/>
        <v>0.625</v>
      </c>
      <c r="T34" s="36">
        <f t="shared" si="13"/>
        <v>0.5</v>
      </c>
    </row>
    <row r="35" ht="15.75" customHeight="1">
      <c r="H35" s="23" t="s">
        <v>32</v>
      </c>
      <c r="I35" s="36">
        <v>0.2</v>
      </c>
      <c r="J35" s="36">
        <v>0.12</v>
      </c>
      <c r="K35" s="42">
        <f t="shared" ref="K35:M35" si="14">K26</f>
        <v>0.3333333333</v>
      </c>
      <c r="L35" s="43">
        <f t="shared" si="14"/>
        <v>3</v>
      </c>
      <c r="M35" s="36">
        <f t="shared" si="14"/>
        <v>0.2</v>
      </c>
      <c r="O35" s="23" t="s">
        <v>32</v>
      </c>
      <c r="P35" s="36">
        <f t="shared" ref="P35:T35" si="15">I35/I$36</f>
        <v>1</v>
      </c>
      <c r="Q35" s="36">
        <f t="shared" si="15"/>
        <v>1</v>
      </c>
      <c r="R35" s="36">
        <f t="shared" si="15"/>
        <v>0.3333333333</v>
      </c>
      <c r="S35" s="36">
        <f t="shared" si="15"/>
        <v>0.375</v>
      </c>
      <c r="T35" s="36">
        <f t="shared" si="15"/>
        <v>0.4</v>
      </c>
    </row>
    <row r="36" ht="15.75" customHeight="1">
      <c r="H36" s="46" t="s">
        <v>50</v>
      </c>
      <c r="I36" s="47">
        <f t="shared" ref="I36:M36" si="16">MAX(I31:I35)</f>
        <v>0.2</v>
      </c>
      <c r="J36" s="47">
        <f t="shared" si="16"/>
        <v>0.12</v>
      </c>
      <c r="K36" s="47">
        <f t="shared" si="16"/>
        <v>1</v>
      </c>
      <c r="L36" s="47">
        <f t="shared" si="16"/>
        <v>8</v>
      </c>
      <c r="M36" s="47">
        <f t="shared" si="16"/>
        <v>0.5</v>
      </c>
    </row>
    <row r="37" ht="15.75" customHeight="1"/>
    <row r="38" ht="15.75" customHeight="1"/>
    <row r="39" ht="15.75" customHeight="1">
      <c r="I39" s="19" t="s">
        <v>9</v>
      </c>
      <c r="J39" s="20"/>
      <c r="K39" s="20"/>
      <c r="L39" s="20"/>
      <c r="M39" s="20"/>
      <c r="P39" s="19" t="s">
        <v>9</v>
      </c>
      <c r="Q39" s="20"/>
      <c r="R39" s="20"/>
      <c r="S39" s="20"/>
      <c r="T39" s="20"/>
    </row>
    <row r="40" ht="15.75" customHeight="1">
      <c r="I40" s="22" t="s">
        <v>11</v>
      </c>
      <c r="J40" s="22" t="s">
        <v>12</v>
      </c>
      <c r="K40" s="22" t="s">
        <v>13</v>
      </c>
      <c r="L40" s="22" t="s">
        <v>14</v>
      </c>
      <c r="M40" s="22" t="s">
        <v>15</v>
      </c>
      <c r="P40" s="22" t="s">
        <v>11</v>
      </c>
      <c r="Q40" s="22" t="s">
        <v>12</v>
      </c>
      <c r="R40" s="22" t="s">
        <v>13</v>
      </c>
      <c r="S40" s="22" t="s">
        <v>14</v>
      </c>
      <c r="T40" s="22" t="s">
        <v>15</v>
      </c>
    </row>
    <row r="41" ht="15.75" customHeight="1">
      <c r="I41" s="27" t="s">
        <v>18</v>
      </c>
      <c r="J41" s="27" t="s">
        <v>18</v>
      </c>
      <c r="K41" s="27" t="s">
        <v>18</v>
      </c>
      <c r="L41" s="27" t="s">
        <v>18</v>
      </c>
      <c r="M41" s="27" t="s">
        <v>18</v>
      </c>
      <c r="P41" s="27" t="s">
        <v>18</v>
      </c>
      <c r="Q41" s="27" t="s">
        <v>18</v>
      </c>
      <c r="R41" s="27" t="s">
        <v>18</v>
      </c>
      <c r="S41" s="27" t="s">
        <v>18</v>
      </c>
      <c r="T41" s="27" t="s">
        <v>18</v>
      </c>
    </row>
    <row r="42" ht="15.75" customHeight="1">
      <c r="H42" s="23" t="s">
        <v>16</v>
      </c>
      <c r="I42" s="36">
        <v>0.14</v>
      </c>
      <c r="J42" s="36">
        <v>0.08</v>
      </c>
      <c r="K42" s="42">
        <f t="shared" ref="K42:M42" si="17">K31</f>
        <v>1</v>
      </c>
      <c r="L42" s="43">
        <f t="shared" si="17"/>
        <v>8</v>
      </c>
      <c r="M42" s="36">
        <f t="shared" si="17"/>
        <v>0.1428571429</v>
      </c>
      <c r="O42" s="23" t="s">
        <v>16</v>
      </c>
      <c r="P42" s="36">
        <f t="shared" ref="P42:T42" si="18">(I42-I$48)/(I47-I48)</f>
        <v>0.25</v>
      </c>
      <c r="Q42" s="36">
        <f t="shared" si="18"/>
        <v>0</v>
      </c>
      <c r="R42" s="36">
        <f t="shared" si="18"/>
        <v>1</v>
      </c>
      <c r="S42" s="36">
        <f t="shared" si="18"/>
        <v>1</v>
      </c>
      <c r="T42" s="36">
        <f t="shared" si="18"/>
        <v>0</v>
      </c>
    </row>
    <row r="43" ht="15.75" customHeight="1">
      <c r="H43" s="23" t="s">
        <v>20</v>
      </c>
      <c r="I43" s="36">
        <v>0.16</v>
      </c>
      <c r="J43" s="36">
        <v>0.08</v>
      </c>
      <c r="K43" s="42">
        <f t="shared" ref="K43:M43" si="19">K32</f>
        <v>0.2</v>
      </c>
      <c r="L43" s="43">
        <f t="shared" si="19"/>
        <v>3</v>
      </c>
      <c r="M43" s="36">
        <f t="shared" si="19"/>
        <v>0.5</v>
      </c>
      <c r="O43" s="23" t="s">
        <v>20</v>
      </c>
      <c r="P43" s="36">
        <f t="shared" ref="P43:T43" si="20">(I43-I$48)/(I$47-I$48)</f>
        <v>0.5</v>
      </c>
      <c r="Q43" s="36">
        <f t="shared" si="20"/>
        <v>0</v>
      </c>
      <c r="R43" s="36">
        <f t="shared" si="20"/>
        <v>0</v>
      </c>
      <c r="S43" s="36">
        <f t="shared" si="20"/>
        <v>0.2857142857</v>
      </c>
      <c r="T43" s="36">
        <f t="shared" si="20"/>
        <v>1</v>
      </c>
    </row>
    <row r="44" ht="15.75" customHeight="1">
      <c r="E44" s="44" t="s">
        <v>51</v>
      </c>
      <c r="H44" s="23" t="s">
        <v>24</v>
      </c>
      <c r="I44" s="36">
        <v>0.12</v>
      </c>
      <c r="J44" s="36">
        <v>0.09</v>
      </c>
      <c r="K44" s="42">
        <f t="shared" ref="K44:M44" si="21">K33</f>
        <v>0.3333333333</v>
      </c>
      <c r="L44" s="43">
        <f t="shared" si="21"/>
        <v>1</v>
      </c>
      <c r="M44" s="36">
        <f t="shared" si="21"/>
        <v>0.25</v>
      </c>
      <c r="N44" s="45" t="s">
        <v>49</v>
      </c>
      <c r="O44" s="23" t="s">
        <v>24</v>
      </c>
      <c r="P44" s="36">
        <f t="shared" ref="P44:T44" si="22">(I44-I$48)/(I$47-I$48)</f>
        <v>0</v>
      </c>
      <c r="Q44" s="36">
        <f t="shared" si="22"/>
        <v>0.25</v>
      </c>
      <c r="R44" s="36">
        <f t="shared" si="22"/>
        <v>0.1666666667</v>
      </c>
      <c r="S44" s="36">
        <f t="shared" si="22"/>
        <v>0</v>
      </c>
      <c r="T44" s="36">
        <f t="shared" si="22"/>
        <v>0.3</v>
      </c>
    </row>
    <row r="45" ht="15.75" customHeight="1">
      <c r="H45" s="23" t="s">
        <v>28</v>
      </c>
      <c r="I45" s="36">
        <v>0.13</v>
      </c>
      <c r="J45" s="36">
        <v>0.1</v>
      </c>
      <c r="K45" s="42">
        <f t="shared" ref="K45:M45" si="23">K34</f>
        <v>1</v>
      </c>
      <c r="L45" s="43">
        <f t="shared" si="23"/>
        <v>5</v>
      </c>
      <c r="M45" s="36">
        <f t="shared" si="23"/>
        <v>0.25</v>
      </c>
      <c r="O45" s="23" t="s">
        <v>28</v>
      </c>
      <c r="P45" s="36">
        <f t="shared" ref="P45:T45" si="24">(I45-I$48)/(I$47-I$48)</f>
        <v>0.125</v>
      </c>
      <c r="Q45" s="36">
        <f t="shared" si="24"/>
        <v>0.5</v>
      </c>
      <c r="R45" s="36">
        <f t="shared" si="24"/>
        <v>1</v>
      </c>
      <c r="S45" s="36">
        <f t="shared" si="24"/>
        <v>0.5714285714</v>
      </c>
      <c r="T45" s="36">
        <f t="shared" si="24"/>
        <v>0.3</v>
      </c>
    </row>
    <row r="46" ht="15.75" customHeight="1">
      <c r="H46" s="23" t="s">
        <v>32</v>
      </c>
      <c r="I46" s="36">
        <v>0.2</v>
      </c>
      <c r="J46" s="36">
        <v>0.12</v>
      </c>
      <c r="K46" s="42">
        <f t="shared" ref="K46:M46" si="25">K35</f>
        <v>0.3333333333</v>
      </c>
      <c r="L46" s="43">
        <f t="shared" si="25"/>
        <v>3</v>
      </c>
      <c r="M46" s="36">
        <f t="shared" si="25"/>
        <v>0.2</v>
      </c>
      <c r="O46" s="23" t="s">
        <v>32</v>
      </c>
      <c r="P46" s="36">
        <f t="shared" ref="P46:T46" si="26">(I46-I$48)/(I$47-I$48)</f>
        <v>1</v>
      </c>
      <c r="Q46" s="36">
        <f t="shared" si="26"/>
        <v>1</v>
      </c>
      <c r="R46" s="36">
        <f t="shared" si="26"/>
        <v>0.1666666667</v>
      </c>
      <c r="S46" s="36">
        <f t="shared" si="26"/>
        <v>0.2857142857</v>
      </c>
      <c r="T46" s="36">
        <f t="shared" si="26"/>
        <v>0.16</v>
      </c>
    </row>
    <row r="47" ht="15.75" customHeight="1">
      <c r="H47" s="46" t="s">
        <v>50</v>
      </c>
      <c r="I47" s="47">
        <f t="shared" ref="I47:M47" si="27">MAX(I42:I46)</f>
        <v>0.2</v>
      </c>
      <c r="J47" s="47">
        <f t="shared" si="27"/>
        <v>0.12</v>
      </c>
      <c r="K47" s="47">
        <f t="shared" si="27"/>
        <v>1</v>
      </c>
      <c r="L47" s="47">
        <f t="shared" si="27"/>
        <v>8</v>
      </c>
      <c r="M47" s="47">
        <f t="shared" si="27"/>
        <v>0.5</v>
      </c>
    </row>
    <row r="48" ht="15.75" customHeight="1">
      <c r="H48" s="46" t="s">
        <v>52</v>
      </c>
      <c r="I48" s="47">
        <f t="shared" ref="I48:M48" si="28">MIN(I42:I46)</f>
        <v>0.12</v>
      </c>
      <c r="J48" s="47">
        <f t="shared" si="28"/>
        <v>0.08</v>
      </c>
      <c r="K48" s="47">
        <f t="shared" si="28"/>
        <v>0.2</v>
      </c>
      <c r="L48" s="47">
        <f t="shared" si="28"/>
        <v>1</v>
      </c>
      <c r="M48" s="47">
        <f t="shared" si="28"/>
        <v>0.1428571429</v>
      </c>
    </row>
    <row r="49" ht="15.75" customHeight="1"/>
    <row r="50" ht="15.75" customHeight="1"/>
    <row r="51" ht="15.75" customHeight="1">
      <c r="I51" s="19" t="s">
        <v>9</v>
      </c>
      <c r="J51" s="20"/>
      <c r="K51" s="20"/>
      <c r="L51" s="20"/>
      <c r="M51" s="20"/>
      <c r="P51" s="19" t="s">
        <v>9</v>
      </c>
      <c r="Q51" s="20"/>
      <c r="R51" s="20"/>
      <c r="S51" s="20"/>
      <c r="T51" s="20"/>
    </row>
    <row r="52" ht="15.75" customHeight="1">
      <c r="I52" s="22" t="s">
        <v>11</v>
      </c>
      <c r="J52" s="22" t="s">
        <v>12</v>
      </c>
      <c r="K52" s="22" t="s">
        <v>13</v>
      </c>
      <c r="L52" s="22" t="s">
        <v>14</v>
      </c>
      <c r="M52" s="22" t="s">
        <v>15</v>
      </c>
      <c r="P52" s="22" t="s">
        <v>11</v>
      </c>
      <c r="Q52" s="22" t="s">
        <v>12</v>
      </c>
      <c r="R52" s="22" t="s">
        <v>13</v>
      </c>
      <c r="S52" s="22" t="s">
        <v>14</v>
      </c>
      <c r="T52" s="22" t="s">
        <v>15</v>
      </c>
    </row>
    <row r="53" ht="15.75" customHeight="1">
      <c r="E53" s="44" t="s">
        <v>53</v>
      </c>
      <c r="I53" s="27" t="s">
        <v>18</v>
      </c>
      <c r="J53" s="27" t="s">
        <v>18</v>
      </c>
      <c r="K53" s="27" t="s">
        <v>18</v>
      </c>
      <c r="L53" s="27" t="s">
        <v>18</v>
      </c>
      <c r="M53" s="27" t="s">
        <v>18</v>
      </c>
      <c r="P53" s="48" t="s">
        <v>18</v>
      </c>
      <c r="Q53" s="48" t="s">
        <v>18</v>
      </c>
      <c r="R53" s="48" t="s">
        <v>18</v>
      </c>
      <c r="S53" s="48" t="s">
        <v>18</v>
      </c>
      <c r="T53" s="48" t="s">
        <v>18</v>
      </c>
    </row>
    <row r="54" ht="15.75" customHeight="1">
      <c r="H54" s="23" t="s">
        <v>16</v>
      </c>
      <c r="I54" s="36">
        <v>0.14</v>
      </c>
      <c r="J54" s="36">
        <v>0.08</v>
      </c>
      <c r="K54" s="42">
        <f t="shared" ref="K54:M54" si="29">K42</f>
        <v>1</v>
      </c>
      <c r="L54" s="43">
        <f t="shared" si="29"/>
        <v>8</v>
      </c>
      <c r="M54" s="36">
        <f t="shared" si="29"/>
        <v>0.1428571429</v>
      </c>
      <c r="O54" s="23" t="s">
        <v>16</v>
      </c>
      <c r="P54" s="49">
        <f t="shared" ref="P54:T54" si="30">I54/I$59</f>
        <v>0.1866666667</v>
      </c>
      <c r="Q54" s="49">
        <f t="shared" si="30"/>
        <v>0.170212766</v>
      </c>
      <c r="R54" s="49">
        <f t="shared" si="30"/>
        <v>0.3488372093</v>
      </c>
      <c r="S54" s="49">
        <f t="shared" si="30"/>
        <v>0.4</v>
      </c>
      <c r="T54" s="49">
        <f t="shared" si="30"/>
        <v>0.1063829787</v>
      </c>
    </row>
    <row r="55" ht="15.75" customHeight="1">
      <c r="H55" s="23" t="s">
        <v>20</v>
      </c>
      <c r="I55" s="36">
        <v>0.16</v>
      </c>
      <c r="J55" s="36">
        <v>0.08</v>
      </c>
      <c r="K55" s="42">
        <f t="shared" ref="K55:M55" si="31">K43</f>
        <v>0.2</v>
      </c>
      <c r="L55" s="43">
        <f t="shared" si="31"/>
        <v>3</v>
      </c>
      <c r="M55" s="36">
        <f t="shared" si="31"/>
        <v>0.5</v>
      </c>
      <c r="N55" s="45" t="s">
        <v>49</v>
      </c>
      <c r="O55" s="23" t="s">
        <v>20</v>
      </c>
      <c r="P55" s="49">
        <f t="shared" ref="P55:T55" si="32">I55/I$59</f>
        <v>0.2133333333</v>
      </c>
      <c r="Q55" s="49">
        <f t="shared" si="32"/>
        <v>0.170212766</v>
      </c>
      <c r="R55" s="49">
        <f t="shared" si="32"/>
        <v>0.06976744186</v>
      </c>
      <c r="S55" s="49">
        <f t="shared" si="32"/>
        <v>0.15</v>
      </c>
      <c r="T55" s="49">
        <f t="shared" si="32"/>
        <v>0.3723404255</v>
      </c>
    </row>
    <row r="56" ht="15.75" customHeight="1">
      <c r="H56" s="23" t="s">
        <v>24</v>
      </c>
      <c r="I56" s="36">
        <v>0.12</v>
      </c>
      <c r="J56" s="36">
        <v>0.09</v>
      </c>
      <c r="K56" s="42">
        <f t="shared" ref="K56:M56" si="33">K44</f>
        <v>0.3333333333</v>
      </c>
      <c r="L56" s="43">
        <f t="shared" si="33"/>
        <v>1</v>
      </c>
      <c r="M56" s="36">
        <f t="shared" si="33"/>
        <v>0.25</v>
      </c>
      <c r="O56" s="23" t="s">
        <v>24</v>
      </c>
      <c r="P56" s="49">
        <f t="shared" ref="P56:T56" si="34">I56/I$59</f>
        <v>0.16</v>
      </c>
      <c r="Q56" s="49">
        <f t="shared" si="34"/>
        <v>0.1914893617</v>
      </c>
      <c r="R56" s="49">
        <f t="shared" si="34"/>
        <v>0.1162790698</v>
      </c>
      <c r="S56" s="49">
        <f t="shared" si="34"/>
        <v>0.05</v>
      </c>
      <c r="T56" s="49">
        <f t="shared" si="34"/>
        <v>0.1861702128</v>
      </c>
    </row>
    <row r="57" ht="15.75" customHeight="1">
      <c r="H57" s="23" t="s">
        <v>28</v>
      </c>
      <c r="I57" s="36">
        <v>0.13</v>
      </c>
      <c r="J57" s="36">
        <v>0.1</v>
      </c>
      <c r="K57" s="42">
        <f t="shared" ref="K57:M57" si="35">K45</f>
        <v>1</v>
      </c>
      <c r="L57" s="43">
        <f t="shared" si="35"/>
        <v>5</v>
      </c>
      <c r="M57" s="36">
        <f t="shared" si="35"/>
        <v>0.25</v>
      </c>
      <c r="O57" s="23" t="s">
        <v>28</v>
      </c>
      <c r="P57" s="49">
        <f t="shared" ref="P57:T57" si="36">I57/I$59</f>
        <v>0.1733333333</v>
      </c>
      <c r="Q57" s="49">
        <f t="shared" si="36"/>
        <v>0.2127659574</v>
      </c>
      <c r="R57" s="49">
        <f t="shared" si="36"/>
        <v>0.3488372093</v>
      </c>
      <c r="S57" s="49">
        <f t="shared" si="36"/>
        <v>0.25</v>
      </c>
      <c r="T57" s="49">
        <f t="shared" si="36"/>
        <v>0.1861702128</v>
      </c>
    </row>
    <row r="58" ht="15.75" customHeight="1">
      <c r="H58" s="23" t="s">
        <v>32</v>
      </c>
      <c r="I58" s="36">
        <v>0.2</v>
      </c>
      <c r="J58" s="36">
        <v>0.12</v>
      </c>
      <c r="K58" s="42">
        <f t="shared" ref="K58:M58" si="37">K46</f>
        <v>0.3333333333</v>
      </c>
      <c r="L58" s="43">
        <f t="shared" si="37"/>
        <v>3</v>
      </c>
      <c r="M58" s="36">
        <f t="shared" si="37"/>
        <v>0.2</v>
      </c>
      <c r="O58" s="23" t="s">
        <v>32</v>
      </c>
      <c r="P58" s="49">
        <f t="shared" ref="P58:T58" si="38">I58/I$59</f>
        <v>0.2666666667</v>
      </c>
      <c r="Q58" s="49">
        <f t="shared" si="38"/>
        <v>0.2553191489</v>
      </c>
      <c r="R58" s="49">
        <f t="shared" si="38"/>
        <v>0.1162790698</v>
      </c>
      <c r="S58" s="49">
        <f t="shared" si="38"/>
        <v>0.15</v>
      </c>
      <c r="T58" s="49">
        <f t="shared" si="38"/>
        <v>0.1489361702</v>
      </c>
    </row>
    <row r="59" ht="15.75" customHeight="1">
      <c r="H59" s="46" t="s">
        <v>54</v>
      </c>
      <c r="I59" s="50">
        <f t="shared" ref="I59:M59" si="39">SUM(I53:I58)</f>
        <v>0.75</v>
      </c>
      <c r="J59" s="50">
        <f t="shared" si="39"/>
        <v>0.47</v>
      </c>
      <c r="K59" s="50">
        <f t="shared" si="39"/>
        <v>2.866666667</v>
      </c>
      <c r="L59" s="50">
        <f t="shared" si="39"/>
        <v>20</v>
      </c>
      <c r="M59" s="50">
        <f t="shared" si="39"/>
        <v>1.342857143</v>
      </c>
      <c r="P59" s="51"/>
      <c r="Q59" s="51"/>
      <c r="R59" s="51"/>
      <c r="S59" s="51"/>
      <c r="T59" s="51"/>
    </row>
    <row r="60" ht="15.75" customHeight="1"/>
    <row r="61" ht="15.75" customHeight="1"/>
    <row r="62" ht="15.75" customHeight="1">
      <c r="I62" s="19" t="s">
        <v>9</v>
      </c>
      <c r="J62" s="20"/>
      <c r="K62" s="20"/>
      <c r="L62" s="20"/>
      <c r="M62" s="20"/>
      <c r="P62" s="19" t="s">
        <v>9</v>
      </c>
      <c r="Q62" s="20"/>
      <c r="R62" s="20"/>
      <c r="S62" s="20"/>
      <c r="T62" s="20"/>
      <c r="W62" s="19" t="s">
        <v>9</v>
      </c>
      <c r="X62" s="20"/>
      <c r="Y62" s="20"/>
      <c r="Z62" s="20"/>
      <c r="AA62" s="20"/>
    </row>
    <row r="63" ht="15.75" customHeight="1">
      <c r="I63" s="22" t="s">
        <v>11</v>
      </c>
      <c r="J63" s="22" t="s">
        <v>12</v>
      </c>
      <c r="K63" s="22" t="s">
        <v>13</v>
      </c>
      <c r="L63" s="22" t="s">
        <v>14</v>
      </c>
      <c r="M63" s="22" t="s">
        <v>15</v>
      </c>
      <c r="P63" s="22" t="s">
        <v>11</v>
      </c>
      <c r="Q63" s="22" t="s">
        <v>12</v>
      </c>
      <c r="R63" s="22" t="s">
        <v>13</v>
      </c>
      <c r="S63" s="22" t="s">
        <v>14</v>
      </c>
      <c r="T63" s="22" t="s">
        <v>15</v>
      </c>
      <c r="W63" s="22" t="s">
        <v>11</v>
      </c>
      <c r="X63" s="22" t="s">
        <v>12</v>
      </c>
      <c r="Y63" s="22" t="s">
        <v>13</v>
      </c>
      <c r="Z63" s="22" t="s">
        <v>14</v>
      </c>
      <c r="AA63" s="22" t="s">
        <v>15</v>
      </c>
    </row>
    <row r="64" ht="15.75" customHeight="1">
      <c r="I64" s="52" t="s">
        <v>18</v>
      </c>
      <c r="J64" s="52" t="s">
        <v>18</v>
      </c>
      <c r="K64" s="52" t="s">
        <v>18</v>
      </c>
      <c r="L64" s="52" t="s">
        <v>18</v>
      </c>
      <c r="M64" s="52" t="s">
        <v>18</v>
      </c>
      <c r="P64" s="52" t="s">
        <v>18</v>
      </c>
      <c r="Q64" s="52" t="s">
        <v>18</v>
      </c>
      <c r="R64" s="52" t="s">
        <v>18</v>
      </c>
      <c r="S64" s="52" t="s">
        <v>18</v>
      </c>
      <c r="T64" s="52" t="s">
        <v>18</v>
      </c>
      <c r="W64" s="52" t="s">
        <v>18</v>
      </c>
      <c r="X64" s="52" t="s">
        <v>18</v>
      </c>
      <c r="Y64" s="52" t="s">
        <v>18</v>
      </c>
      <c r="Z64" s="52" t="s">
        <v>18</v>
      </c>
      <c r="AA64" s="52" t="s">
        <v>18</v>
      </c>
    </row>
    <row r="65" ht="15.75" customHeight="1">
      <c r="H65" s="23" t="s">
        <v>16</v>
      </c>
      <c r="I65" s="53">
        <v>0.14</v>
      </c>
      <c r="J65" s="53">
        <v>0.08</v>
      </c>
      <c r="K65" s="54">
        <v>1.0</v>
      </c>
      <c r="L65" s="53">
        <v>8.0</v>
      </c>
      <c r="M65" s="53">
        <v>0.14285714285714285</v>
      </c>
      <c r="O65" s="23" t="s">
        <v>16</v>
      </c>
      <c r="P65" s="53">
        <f t="shared" ref="P65:T65" si="40">I65^2</f>
        <v>0.0196</v>
      </c>
      <c r="Q65" s="53">
        <f t="shared" si="40"/>
        <v>0.0064</v>
      </c>
      <c r="R65" s="53">
        <f t="shared" si="40"/>
        <v>1</v>
      </c>
      <c r="S65" s="53">
        <f t="shared" si="40"/>
        <v>64</v>
      </c>
      <c r="T65" s="53">
        <f t="shared" si="40"/>
        <v>0.02040816327</v>
      </c>
      <c r="V65" s="23" t="s">
        <v>16</v>
      </c>
      <c r="W65" s="53">
        <f t="shared" ref="W65:AA65" si="41">I65/P$71</f>
        <v>0.4101711147</v>
      </c>
      <c r="X65" s="53">
        <f t="shared" si="41"/>
        <v>0.3758727886</v>
      </c>
      <c r="Y65" s="53">
        <f t="shared" si="41"/>
        <v>0.6648633108</v>
      </c>
      <c r="Z65" s="53">
        <f t="shared" si="41"/>
        <v>0.7698003589</v>
      </c>
      <c r="AA65" s="53">
        <f t="shared" si="41"/>
        <v>0.2164978942</v>
      </c>
    </row>
    <row r="66" ht="15.75" customHeight="1">
      <c r="E66" s="44" t="s">
        <v>55</v>
      </c>
      <c r="H66" s="23" t="s">
        <v>20</v>
      </c>
      <c r="I66" s="53">
        <v>0.16</v>
      </c>
      <c r="J66" s="53">
        <v>0.08</v>
      </c>
      <c r="K66" s="54">
        <v>0.2</v>
      </c>
      <c r="L66" s="53">
        <v>3.0</v>
      </c>
      <c r="M66" s="53">
        <v>0.5</v>
      </c>
      <c r="N66" s="45" t="s">
        <v>49</v>
      </c>
      <c r="O66" s="23" t="s">
        <v>20</v>
      </c>
      <c r="P66" s="53">
        <f t="shared" ref="P66:T66" si="42">I66^2</f>
        <v>0.0256</v>
      </c>
      <c r="Q66" s="53">
        <f t="shared" si="42"/>
        <v>0.0064</v>
      </c>
      <c r="R66" s="53">
        <f t="shared" si="42"/>
        <v>0.04</v>
      </c>
      <c r="S66" s="53">
        <f t="shared" si="42"/>
        <v>9</v>
      </c>
      <c r="T66" s="53">
        <f t="shared" si="42"/>
        <v>0.25</v>
      </c>
      <c r="U66" s="45" t="s">
        <v>49</v>
      </c>
      <c r="V66" s="23" t="s">
        <v>20</v>
      </c>
      <c r="W66" s="53">
        <f t="shared" ref="W66:AA66" si="43">I66/P$71</f>
        <v>0.4687669882</v>
      </c>
      <c r="X66" s="53">
        <f t="shared" si="43"/>
        <v>0.3758727886</v>
      </c>
      <c r="Y66" s="53">
        <f t="shared" si="43"/>
        <v>0.1329726622</v>
      </c>
      <c r="Z66" s="53">
        <f t="shared" si="43"/>
        <v>0.2886751346</v>
      </c>
      <c r="AA66" s="53">
        <f t="shared" si="43"/>
        <v>0.7577426296</v>
      </c>
    </row>
    <row r="67" ht="15.75" customHeight="1">
      <c r="H67" s="23" t="s">
        <v>24</v>
      </c>
      <c r="I67" s="53">
        <v>0.12</v>
      </c>
      <c r="J67" s="53">
        <v>0.09</v>
      </c>
      <c r="K67" s="54">
        <v>0.3333333333333333</v>
      </c>
      <c r="L67" s="53">
        <v>1.0</v>
      </c>
      <c r="M67" s="53">
        <v>0.25</v>
      </c>
      <c r="O67" s="23" t="s">
        <v>24</v>
      </c>
      <c r="P67" s="53">
        <f t="shared" ref="P67:T67" si="44">I67^2</f>
        <v>0.0144</v>
      </c>
      <c r="Q67" s="53">
        <f t="shared" si="44"/>
        <v>0.0081</v>
      </c>
      <c r="R67" s="53">
        <f t="shared" si="44"/>
        <v>0.1111111111</v>
      </c>
      <c r="S67" s="53">
        <f t="shared" si="44"/>
        <v>1</v>
      </c>
      <c r="T67" s="53">
        <f t="shared" si="44"/>
        <v>0.0625</v>
      </c>
      <c r="V67" s="23" t="s">
        <v>24</v>
      </c>
      <c r="W67" s="53">
        <f t="shared" ref="W67:AA67" si="45">I67/P$71</f>
        <v>0.3515752412</v>
      </c>
      <c r="X67" s="53">
        <f t="shared" si="45"/>
        <v>0.4228568872</v>
      </c>
      <c r="Y67" s="53">
        <f t="shared" si="45"/>
        <v>0.2216211036</v>
      </c>
      <c r="Z67" s="53">
        <f t="shared" si="45"/>
        <v>0.09622504486</v>
      </c>
      <c r="AA67" s="53">
        <f t="shared" si="45"/>
        <v>0.3788713148</v>
      </c>
    </row>
    <row r="68" ht="15.75" customHeight="1">
      <c r="H68" s="23" t="s">
        <v>28</v>
      </c>
      <c r="I68" s="53">
        <v>0.13</v>
      </c>
      <c r="J68" s="53">
        <v>0.1</v>
      </c>
      <c r="K68" s="54">
        <v>1.0</v>
      </c>
      <c r="L68" s="53">
        <v>5.0</v>
      </c>
      <c r="M68" s="53">
        <v>0.25</v>
      </c>
      <c r="O68" s="23" t="s">
        <v>28</v>
      </c>
      <c r="P68" s="53">
        <f t="shared" ref="P68:T68" si="46">I68^2</f>
        <v>0.0169</v>
      </c>
      <c r="Q68" s="53">
        <f t="shared" si="46"/>
        <v>0.01</v>
      </c>
      <c r="R68" s="53">
        <f t="shared" si="46"/>
        <v>1</v>
      </c>
      <c r="S68" s="53">
        <f t="shared" si="46"/>
        <v>25</v>
      </c>
      <c r="T68" s="53">
        <f t="shared" si="46"/>
        <v>0.0625</v>
      </c>
      <c r="V68" s="23" t="s">
        <v>28</v>
      </c>
      <c r="W68" s="53">
        <f t="shared" ref="W68:AA68" si="47">I68/P$71</f>
        <v>0.380873178</v>
      </c>
      <c r="X68" s="53">
        <f t="shared" si="47"/>
        <v>0.4698409857</v>
      </c>
      <c r="Y68" s="53">
        <f t="shared" si="47"/>
        <v>0.6648633108</v>
      </c>
      <c r="Z68" s="53">
        <f t="shared" si="47"/>
        <v>0.4811252243</v>
      </c>
      <c r="AA68" s="53">
        <f t="shared" si="47"/>
        <v>0.3788713148</v>
      </c>
    </row>
    <row r="69" ht="15.75" customHeight="1">
      <c r="H69" s="23" t="s">
        <v>32</v>
      </c>
      <c r="I69" s="53">
        <v>0.2</v>
      </c>
      <c r="J69" s="53">
        <v>0.12</v>
      </c>
      <c r="K69" s="54">
        <v>0.3333333333333333</v>
      </c>
      <c r="L69" s="53">
        <v>3.0</v>
      </c>
      <c r="M69" s="53">
        <v>0.2</v>
      </c>
      <c r="O69" s="23" t="s">
        <v>32</v>
      </c>
      <c r="P69" s="53">
        <f t="shared" ref="P69:T69" si="48">I69^2</f>
        <v>0.04</v>
      </c>
      <c r="Q69" s="53">
        <f t="shared" si="48"/>
        <v>0.0144</v>
      </c>
      <c r="R69" s="53">
        <f t="shared" si="48"/>
        <v>0.1111111111</v>
      </c>
      <c r="S69" s="53">
        <f t="shared" si="48"/>
        <v>9</v>
      </c>
      <c r="T69" s="53">
        <f t="shared" si="48"/>
        <v>0.04</v>
      </c>
      <c r="V69" s="23" t="s">
        <v>32</v>
      </c>
      <c r="W69" s="53">
        <f t="shared" ref="W69:AA69" si="49">I69/P$71</f>
        <v>0.5859587353</v>
      </c>
      <c r="X69" s="53">
        <f t="shared" si="49"/>
        <v>0.5638091829</v>
      </c>
      <c r="Y69" s="53">
        <f t="shared" si="49"/>
        <v>0.2216211036</v>
      </c>
      <c r="Z69" s="53">
        <f t="shared" si="49"/>
        <v>0.2886751346</v>
      </c>
      <c r="AA69" s="53">
        <f t="shared" si="49"/>
        <v>0.3030970518</v>
      </c>
    </row>
    <row r="70" ht="15.75" customHeight="1">
      <c r="O70" s="46" t="s">
        <v>54</v>
      </c>
      <c r="P70" s="50">
        <f t="shared" ref="P70:T70" si="50">SUM(P64:P69)</f>
        <v>0.1165</v>
      </c>
      <c r="Q70" s="50">
        <f t="shared" si="50"/>
        <v>0.0453</v>
      </c>
      <c r="R70" s="50">
        <f t="shared" si="50"/>
        <v>2.262222222</v>
      </c>
      <c r="S70" s="50">
        <f t="shared" si="50"/>
        <v>108</v>
      </c>
      <c r="T70" s="50">
        <f t="shared" si="50"/>
        <v>0.4354081633</v>
      </c>
    </row>
    <row r="71" ht="15.75" customHeight="1">
      <c r="O71" s="46" t="s">
        <v>56</v>
      </c>
      <c r="P71" s="50">
        <f t="shared" ref="P71:T71" si="51">SQRT(P70)</f>
        <v>0.3413209633</v>
      </c>
      <c r="Q71" s="50">
        <f t="shared" si="51"/>
        <v>0.2128379665</v>
      </c>
      <c r="R71" s="50">
        <f t="shared" si="51"/>
        <v>1.504068556</v>
      </c>
      <c r="S71" s="50">
        <f t="shared" si="51"/>
        <v>10.39230485</v>
      </c>
      <c r="T71" s="50">
        <f t="shared" si="51"/>
        <v>0.6598546531</v>
      </c>
      <c r="W71" s="34" t="s">
        <v>57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I1:M1"/>
    <mergeCell ref="B3:F3"/>
    <mergeCell ref="B4:F4"/>
    <mergeCell ref="B5:F5"/>
    <mergeCell ref="B6:F6"/>
    <mergeCell ref="B7:F7"/>
    <mergeCell ref="B11:F11"/>
    <mergeCell ref="I10:M10"/>
    <mergeCell ref="B12:F12"/>
    <mergeCell ref="B13:F13"/>
    <mergeCell ref="B14:F14"/>
    <mergeCell ref="B15:F15"/>
    <mergeCell ref="A17:B17"/>
    <mergeCell ref="C17:D17"/>
    <mergeCell ref="I19:M19"/>
    <mergeCell ref="P62:T62"/>
    <mergeCell ref="W62:AA62"/>
    <mergeCell ref="W71:Z71"/>
    <mergeCell ref="E66:F66"/>
    <mergeCell ref="E53:F53"/>
    <mergeCell ref="E44:F44"/>
    <mergeCell ref="E32:F32"/>
    <mergeCell ref="I28:M28"/>
    <mergeCell ref="P28:T28"/>
    <mergeCell ref="I39:M39"/>
    <mergeCell ref="P39:T39"/>
    <mergeCell ref="I51:M51"/>
    <mergeCell ref="P51:T51"/>
    <mergeCell ref="I62:M62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2022-03-21T10:46:56Z</dcterms:created>
  <dc:creator>Fernanda Cavicchioli</dc:creator>
</cp:coreProperties>
</file>