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WSM" sheetId="1" r:id="rId4"/>
    <sheet state="visible" name="2. WPM" sheetId="2" r:id="rId5"/>
    <sheet state="visible" name="3. ENTROPIA" sheetId="3" r:id="rId6"/>
  </sheets>
  <definedNames/>
  <calcPr/>
  <extLst>
    <ext uri="GoogleSheetsCustomDataVersion1">
      <go:sheetsCustomData xmlns:go="http://customooxmlschemas.google.com/" r:id="rId7" roundtripDataSignature="AMtx7mgH5RnfBWRqPQzVy8k2dK130aJDi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Q61">
      <text>
        <t xml:space="preserve">======
ID#AAAATew_l-I
Fernanda Cavicchioli Zola    (2022-03-29 19:30:00)
aqui tem que dividir pela soma de dj</t>
      </text>
    </comment>
    <comment authorId="0" ref="AE40">
      <text>
        <t xml:space="preserve">======
ID#AAAATew_l-E
Fernanda Cavicchioli Zola    (2022-03-29 19:29:38)
aqui tem que ser ele já normalizado</t>
      </text>
    </comment>
    <comment authorId="0" ref="AM52">
      <text>
        <t xml:space="preserve">======
ID#AAAATew_l98
Fernanda Cavicchioli Zola    (2022-03-29 19:29:07)
aqui tem que ser ele já normalizado</t>
      </text>
    </comment>
    <comment authorId="0" ref="AI49">
      <text>
        <t xml:space="preserve">======
ID#AAAATew_l9k
Fernanda Cavicchioli Zola    (2022-03-29 19:24:58)
Aqui também está errado. É dividido pela soma do Dj</t>
      </text>
    </comment>
    <comment authorId="0" ref="AF49">
      <text>
        <t xml:space="preserve">======
ID#AAAATew_l9g
Fernanda Cavicchioli Zola    (2022-03-29 19:23:14)
Essas somas estão erradas!!! corrija todas!!!</t>
      </text>
    </comment>
    <comment authorId="0" ref="AE18">
      <text>
        <t xml:space="preserve">======
ID#AAAATew_l9c
Fernanda Cavicchioli Zola    (2022-03-29 19:21:32)
Aqui vc divide ele pela soma, como esse. Faça o mesmo para todos!!!
------
ID#AAAATew_l-Q
MARIA EDUARDA PEDROSO    (2022-03-29 19:35:25)
OK</t>
      </text>
    </comment>
  </commentList>
  <extLst>
    <ext uri="GoogleSheetsCustomDataVersion1">
      <go:sheetsCustomData xmlns:go="http://customooxmlschemas.google.com/" r:id="rId1" roundtripDataSignature="AMtx7mjZHKpQf+WfU0xq2xXXxV8YkHUjiw=="/>
    </ext>
  </extLst>
</comments>
</file>

<file path=xl/sharedStrings.xml><?xml version="1.0" encoding="utf-8"?>
<sst xmlns="http://schemas.openxmlformats.org/spreadsheetml/2006/main" count="560" uniqueCount="58">
  <si>
    <t xml:space="preserve">Um empresa possui uma lista com 6 candidatos para uma vaga. Para escolha do melhor candidato são considerados 5 critérios: [C1] Tempo dedicado ao ensino superior (anos), [C2] experiência profissional (anos), [C3] idade (anos), [C4] avaliação da entrevista (escala de 1 a 10) e [C5] resultados de teste psicológico (escala de 1 a 10). Todos os critérios devem ser maximizados, com exceção da idade. </t>
  </si>
  <si>
    <t>wj</t>
  </si>
  <si>
    <t>Alternativas</t>
  </si>
  <si>
    <t>C1</t>
  </si>
  <si>
    <t>C2</t>
  </si>
  <si>
    <t>C3</t>
  </si>
  <si>
    <t>C4</t>
  </si>
  <si>
    <t>C5</t>
  </si>
  <si>
    <t>+</t>
  </si>
  <si>
    <t>-</t>
  </si>
  <si>
    <t>Albert</t>
  </si>
  <si>
    <t>Blanche</t>
  </si>
  <si>
    <t>Donald</t>
  </si>
  <si>
    <t>Emily</t>
  </si>
  <si>
    <t>Georgia</t>
  </si>
  <si>
    <t>Helen</t>
  </si>
  <si>
    <t>CONVERTER CRITÉRIOS DE MINIMIZAÇÃO EM MAXIMIZAÇAO</t>
  </si>
  <si>
    <t>NORMALIZAR PESOS C/SOMAC</t>
  </si>
  <si>
    <t>NORMALIZAR MATRIZ I[K]/SOMA[I]</t>
  </si>
  <si>
    <t>SOMA</t>
  </si>
  <si>
    <t>PONDERAR MATRIZ</t>
  </si>
  <si>
    <t>SOMA NOTAS</t>
  </si>
  <si>
    <t>R(AI)</t>
  </si>
  <si>
    <t>RANKING</t>
  </si>
  <si>
    <t>SOMA DE TODAS AS NOTAS E RANKING</t>
  </si>
  <si>
    <t>MAX</t>
  </si>
  <si>
    <t>APLICAR INFORMAÇÃO NO CRITEIRO SOMA(MAX E MIN)/C3[I]</t>
  </si>
  <si>
    <t>MIN</t>
  </si>
  <si>
    <t>TOTAL 2</t>
  </si>
  <si>
    <t>ELEVAR CRITERIO AO SEU PESO</t>
  </si>
  <si>
    <t>MULTIPLICAR OS Cs E MONTAR RANKING</t>
  </si>
  <si>
    <t>MULT</t>
  </si>
  <si>
    <t>metodo 2 Hwang and Yoon</t>
  </si>
  <si>
    <t>metodo 3 Wu et al</t>
  </si>
  <si>
    <t>xij</t>
  </si>
  <si>
    <t>NORMALIZAÇÃO CX[I]/(MAX  MAXIMIZADO)|| MIN/CX[I] (MINIMIZADO)</t>
  </si>
  <si>
    <t>MAX(+)/MIN(-)</t>
  </si>
  <si>
    <t>soma</t>
  </si>
  <si>
    <t>NORMALIZAÇÃO</t>
  </si>
  <si>
    <t>Rij</t>
  </si>
  <si>
    <t>CALCULAR SOMA E Rij</t>
  </si>
  <si>
    <t>Xij</t>
  </si>
  <si>
    <t>CALCULO INDICE DE ENROPIA</t>
  </si>
  <si>
    <t>STEP 2</t>
  </si>
  <si>
    <t>M</t>
  </si>
  <si>
    <t>NUM ALT</t>
  </si>
  <si>
    <t>Ej</t>
  </si>
  <si>
    <t>K</t>
  </si>
  <si>
    <t xml:space="preserve">Rij*Ej e a soma </t>
  </si>
  <si>
    <t>1/LN(M)</t>
  </si>
  <si>
    <t>Ln(rij)</t>
  </si>
  <si>
    <t>criterio</t>
  </si>
  <si>
    <t>custo</t>
  </si>
  <si>
    <t>Eij</t>
  </si>
  <si>
    <t>Dj</t>
  </si>
  <si>
    <t>peso</t>
  </si>
  <si>
    <t>Aij(normalizado)*Ln(rij)</t>
  </si>
  <si>
    <t>soma Dj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</si>
</sst>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sz val="11.0"/>
      <color theme="0"/>
      <name val="Calibri"/>
    </font>
    <font>
      <b/>
      <color theme="1"/>
      <name val="Calibri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rgb="FFEFEFEF"/>
        <bgColor rgb="FFEFEFE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8">
    <border/>
    <border>
      <left/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</border>
    <border>
      <right style="thin">
        <color rgb="FF000000"/>
      </right>
    </border>
    <border>
      <left/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vertical="center" wrapText="1"/>
    </xf>
    <xf borderId="4" fillId="3" fontId="3" numFmtId="0" xfId="0" applyAlignment="1" applyBorder="1" applyFill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0" fontId="4" numFmtId="0" xfId="0" applyBorder="1" applyFont="1"/>
    <xf borderId="4" fillId="0" fontId="4" numFmtId="0" xfId="0" applyAlignment="1" applyBorder="1" applyFont="1">
      <alignment horizontal="center"/>
    </xf>
    <xf borderId="4" fillId="4" fontId="4" numFmtId="0" xfId="0" applyAlignment="1" applyBorder="1" applyFill="1" applyFont="1">
      <alignment horizontal="center"/>
    </xf>
    <xf borderId="4" fillId="0" fontId="5" numFmtId="0" xfId="0" applyAlignment="1" applyBorder="1" applyFont="1">
      <alignment horizontal="center"/>
    </xf>
    <xf borderId="4" fillId="0" fontId="1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5" fontId="6" numFmtId="0" xfId="0" applyAlignment="1" applyFill="1" applyFont="1">
      <alignment readingOrder="0" shrinkToFit="0" wrapText="1"/>
    </xf>
    <xf borderId="4" fillId="0" fontId="1" numFmtId="2" xfId="0" applyBorder="1" applyFont="1" applyNumberFormat="1"/>
    <xf borderId="0" fillId="0" fontId="6" numFmtId="0" xfId="0" applyFont="1"/>
    <xf borderId="0" fillId="5" fontId="6" numFmtId="0" xfId="0" applyAlignment="1" applyFont="1">
      <alignment readingOrder="0"/>
    </xf>
    <xf borderId="4" fillId="3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4" fillId="0" fontId="6" numFmtId="0" xfId="0" applyBorder="1" applyFont="1"/>
    <xf borderId="4" fillId="0" fontId="6" numFmtId="2" xfId="0" applyBorder="1" applyFont="1" applyNumberFormat="1"/>
    <xf borderId="0" fillId="0" fontId="6" numFmtId="0" xfId="0" applyAlignment="1" applyFont="1">
      <alignment readingOrder="0"/>
    </xf>
    <xf borderId="0" fillId="0" fontId="6" numFmtId="2" xfId="0" applyFont="1" applyNumberFormat="1"/>
    <xf borderId="4" fillId="3" fontId="6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0" fillId="6" fontId="7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6" numFmtId="0" xfId="0" applyAlignment="1" applyFont="1">
      <alignment readingOrder="0" shrinkToFit="0" wrapText="1"/>
    </xf>
    <xf borderId="4" fillId="4" fontId="6" numFmtId="0" xfId="0" applyAlignment="1" applyBorder="1" applyFont="1">
      <alignment readingOrder="0"/>
    </xf>
    <xf borderId="0" fillId="2" fontId="1" numFmtId="0" xfId="0" applyAlignment="1" applyFont="1">
      <alignment horizontal="center" shrinkToFit="0" vertical="center" wrapText="1"/>
    </xf>
    <xf borderId="0" fillId="0" fontId="4" numFmtId="0" xfId="0" applyFont="1"/>
    <xf borderId="0" fillId="0" fontId="4" numFmtId="0" xfId="0" applyAlignment="1" applyFont="1">
      <alignment horizontal="center"/>
    </xf>
    <xf borderId="0" fillId="7" fontId="4" numFmtId="0" xfId="0" applyAlignment="1" applyFill="1" applyFont="1">
      <alignment horizontal="center"/>
    </xf>
    <xf borderId="10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6" fillId="0" fontId="4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10" fillId="0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12" fillId="0" fontId="4" numFmtId="0" xfId="0" applyAlignment="1" applyBorder="1" applyFont="1">
      <alignment horizontal="center"/>
    </xf>
    <xf borderId="0" fillId="0" fontId="1" numFmtId="0" xfId="0" applyFont="1"/>
    <xf borderId="10" fillId="0" fontId="1" numFmtId="0" xfId="0" applyBorder="1" applyFont="1"/>
    <xf borderId="10" fillId="7" fontId="6" numFmtId="0" xfId="0" applyBorder="1" applyFont="1"/>
    <xf borderId="0" fillId="7" fontId="6" numFmtId="0" xfId="0" applyAlignment="1" applyFont="1">
      <alignment readingOrder="0"/>
    </xf>
    <xf borderId="0" fillId="7" fontId="6" numFmtId="0" xfId="0" applyFont="1"/>
    <xf borderId="6" fillId="7" fontId="6" numFmtId="0" xfId="0" applyBorder="1" applyFont="1"/>
    <xf borderId="0" fillId="7" fontId="4" numFmtId="0" xfId="0" applyFont="1"/>
    <xf borderId="0" fillId="7" fontId="4" numFmtId="0" xfId="0" applyAlignment="1" applyFont="1">
      <alignment readingOrder="0"/>
    </xf>
    <xf borderId="0" fillId="7" fontId="6" numFmtId="0" xfId="0" applyAlignment="1" applyFont="1">
      <alignment horizontal="center" readingOrder="0"/>
    </xf>
    <xf borderId="4" fillId="0" fontId="6" numFmtId="164" xfId="0" applyBorder="1" applyFont="1" applyNumberFormat="1"/>
    <xf borderId="0" fillId="5" fontId="6" numFmtId="0" xfId="0" applyAlignment="1" applyFont="1">
      <alignment horizontal="center" readingOrder="0"/>
    </xf>
    <xf borderId="0" fillId="8" fontId="8" numFmtId="0" xfId="0" applyAlignment="1" applyFill="1" applyFont="1">
      <alignment vertical="bottom"/>
    </xf>
    <xf borderId="13" fillId="0" fontId="6" numFmtId="0" xfId="0" applyBorder="1" applyFont="1"/>
    <xf borderId="11" fillId="8" fontId="1" numFmtId="0" xfId="0" applyAlignment="1" applyBorder="1" applyFont="1">
      <alignment vertical="bottom"/>
    </xf>
    <xf borderId="0" fillId="8" fontId="1" numFmtId="0" xfId="0" applyAlignment="1" applyFont="1">
      <alignment vertical="bottom"/>
    </xf>
    <xf borderId="12" fillId="8" fontId="9" numFmtId="0" xfId="0" applyAlignment="1" applyBorder="1" applyFont="1">
      <alignment horizontal="center" vertical="bottom"/>
    </xf>
    <xf borderId="14" fillId="8" fontId="1" numFmtId="0" xfId="0" applyAlignment="1" applyBorder="1" applyFont="1">
      <alignment horizontal="right" vertical="bottom"/>
    </xf>
    <xf borderId="15" fillId="0" fontId="6" numFmtId="0" xfId="0" applyAlignment="1" applyBorder="1" applyFont="1">
      <alignment readingOrder="0"/>
    </xf>
    <xf borderId="4" fillId="0" fontId="8" numFmtId="0" xfId="0" applyAlignment="1" applyBorder="1" applyFont="1">
      <alignment vertical="bottom"/>
    </xf>
    <xf borderId="16" fillId="0" fontId="8" numFmtId="0" xfId="0" applyAlignment="1" applyBorder="1" applyFont="1">
      <alignment horizontal="center" vertical="bottom"/>
    </xf>
    <xf borderId="16" fillId="4" fontId="8" numFmtId="0" xfId="0" applyAlignment="1" applyBorder="1" applyFont="1">
      <alignment horizontal="center" vertical="bottom"/>
    </xf>
    <xf borderId="0" fillId="0" fontId="8" numFmtId="0" xfId="0" applyAlignment="1" applyFont="1">
      <alignment horizontal="center" vertical="bottom"/>
    </xf>
    <xf borderId="17" fillId="0" fontId="6" numFmtId="0" xfId="0" applyAlignment="1" applyBorder="1" applyFont="1">
      <alignment readingOrder="0"/>
    </xf>
    <xf borderId="0" fillId="7" fontId="5" numFmtId="0" xfId="0" applyAlignment="1" applyFont="1">
      <alignment horizontal="center"/>
    </xf>
    <xf borderId="0" fillId="7" fontId="1" numFmtId="0" xfId="0" applyFont="1"/>
    <xf borderId="12" fillId="0" fontId="8" numFmtId="0" xfId="0" applyAlignment="1" applyBorder="1" applyFont="1">
      <alignment vertical="bottom"/>
    </xf>
    <xf borderId="14" fillId="0" fontId="8" numFmtId="0" xfId="0" applyAlignment="1" applyBorder="1" applyFont="1">
      <alignment horizontal="center" vertical="bottom"/>
    </xf>
    <xf borderId="14" fillId="4" fontId="8" numFmtId="0" xfId="0" applyAlignment="1" applyBorder="1" applyFont="1">
      <alignment horizontal="center" vertical="bottom"/>
    </xf>
    <xf borderId="12" fillId="0" fontId="6" numFmtId="0" xfId="0" applyAlignment="1" applyBorder="1" applyFont="1">
      <alignment readingOrder="0"/>
    </xf>
    <xf borderId="12" fillId="0" fontId="1" numFmtId="0" xfId="0" applyAlignment="1" applyBorder="1" applyFont="1">
      <alignment vertical="bottom"/>
    </xf>
    <xf borderId="14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6" numFmtId="164" xfId="0" applyFont="1" applyNumberFormat="1"/>
    <xf borderId="4" fillId="9" fontId="6" numFmtId="0" xfId="0" applyAlignment="1" applyBorder="1" applyFill="1" applyFont="1">
      <alignment readingOrder="0"/>
    </xf>
    <xf borderId="0" fillId="7" fontId="5" numFmtId="0" xfId="0" applyAlignment="1" applyFont="1">
      <alignment horizontal="center" readingOrder="0"/>
    </xf>
    <xf borderId="4" fillId="0" fontId="6" numFmtId="164" xfId="0" applyAlignment="1" applyBorder="1" applyFont="1" applyNumberFormat="1">
      <alignment readingOrder="0"/>
    </xf>
    <xf borderId="0" fillId="0" fontId="6" numFmtId="164" xfId="0" applyAlignment="1" applyFont="1" applyNumberFormat="1">
      <alignment readingOrder="0"/>
    </xf>
    <xf borderId="10" fillId="0" fontId="6" numFmtId="0" xfId="0" applyBorder="1" applyFont="1"/>
    <xf borderId="6" fillId="0" fontId="6" numFmtId="0" xfId="0" applyBorder="1" applyFont="1"/>
    <xf borderId="4" fillId="0" fontId="6" numFmtId="2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190500</xdr:rowOff>
    </xdr:from>
    <xdr:ext cx="3790950" cy="30861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8</xdr:row>
      <xdr:rowOff>190500</xdr:rowOff>
    </xdr:from>
    <xdr:ext cx="3990975" cy="2800350"/>
    <xdr:pic>
      <xdr:nvPicPr>
        <xdr:cNvPr id="0" name="image6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10</xdr:row>
      <xdr:rowOff>0</xdr:rowOff>
    </xdr:from>
    <xdr:ext cx="3943350" cy="21812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39</xdr:col>
      <xdr:colOff>238125</xdr:colOff>
      <xdr:row>37</xdr:row>
      <xdr:rowOff>133350</xdr:rowOff>
    </xdr:from>
    <xdr:ext cx="1876425" cy="628650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381000</xdr:colOff>
      <xdr:row>25</xdr:row>
      <xdr:rowOff>47625</xdr:rowOff>
    </xdr:from>
    <xdr:ext cx="1876425" cy="628650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29</xdr:col>
      <xdr:colOff>190500</xdr:colOff>
      <xdr:row>55</xdr:row>
      <xdr:rowOff>104775</xdr:rowOff>
    </xdr:from>
    <xdr:ext cx="1247775" cy="466725"/>
    <xdr:pic>
      <xdr:nvPicPr>
        <xdr:cNvPr id="0" name="image5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552450</xdr:colOff>
      <xdr:row>55</xdr:row>
      <xdr:rowOff>180975</xdr:rowOff>
    </xdr:from>
    <xdr:ext cx="1171575" cy="752475"/>
    <xdr:pic>
      <xdr:nvPicPr>
        <xdr:cNvPr id="0" name="image4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0.43"/>
    <col customWidth="1" min="9" max="9" width="13.71"/>
    <col customWidth="1" min="10" max="13" width="9.57"/>
    <col customWidth="1" min="14" max="18" width="8.71"/>
    <col customWidth="1" min="19" max="19" width="6.71"/>
    <col customWidth="1" min="20" max="20" width="11.43"/>
    <col customWidth="1" min="21" max="26" width="8.71"/>
  </cols>
  <sheetData>
    <row r="1" ht="15.0" customHeight="1">
      <c r="A1" s="1" t="s">
        <v>0</v>
      </c>
      <c r="B1" s="2"/>
      <c r="C1" s="2"/>
      <c r="D1" s="2"/>
      <c r="E1" s="2"/>
      <c r="F1" s="3"/>
      <c r="G1" s="4"/>
      <c r="H1" s="5" t="s">
        <v>1</v>
      </c>
      <c r="I1" s="5">
        <v>5.0</v>
      </c>
      <c r="J1" s="5">
        <v>5.0</v>
      </c>
      <c r="K1" s="5">
        <v>2.0</v>
      </c>
      <c r="L1" s="5">
        <v>4.0</v>
      </c>
      <c r="M1" s="5">
        <v>4.0</v>
      </c>
    </row>
    <row r="2">
      <c r="A2" s="6"/>
      <c r="F2" s="7"/>
      <c r="G2" s="4"/>
      <c r="H2" s="8" t="s">
        <v>2</v>
      </c>
      <c r="I2" s="9" t="s">
        <v>3</v>
      </c>
      <c r="J2" s="9" t="s">
        <v>4</v>
      </c>
      <c r="K2" s="10" t="s">
        <v>5</v>
      </c>
      <c r="L2" s="9" t="s">
        <v>6</v>
      </c>
      <c r="M2" s="9" t="s">
        <v>7</v>
      </c>
    </row>
    <row r="3">
      <c r="A3" s="6"/>
      <c r="F3" s="7"/>
      <c r="G3" s="4"/>
      <c r="H3" s="8"/>
      <c r="I3" s="9" t="s">
        <v>8</v>
      </c>
      <c r="J3" s="9" t="s">
        <v>8</v>
      </c>
      <c r="K3" s="10" t="s">
        <v>9</v>
      </c>
      <c r="L3" s="9" t="s">
        <v>8</v>
      </c>
      <c r="M3" s="9" t="s">
        <v>8</v>
      </c>
    </row>
    <row r="4">
      <c r="A4" s="6"/>
      <c r="F4" s="7"/>
      <c r="G4" s="4"/>
      <c r="H4" s="11" t="s">
        <v>10</v>
      </c>
      <c r="I4" s="12">
        <v>6.0</v>
      </c>
      <c r="J4" s="12">
        <v>5.0</v>
      </c>
      <c r="K4" s="12">
        <v>28.0</v>
      </c>
      <c r="L4" s="12">
        <v>5.0</v>
      </c>
      <c r="M4" s="12">
        <v>5.0</v>
      </c>
    </row>
    <row r="5">
      <c r="A5" s="6"/>
      <c r="F5" s="7"/>
      <c r="G5" s="4"/>
      <c r="H5" s="11" t="s">
        <v>11</v>
      </c>
      <c r="I5" s="12">
        <v>4.0</v>
      </c>
      <c r="J5" s="12">
        <v>2.0</v>
      </c>
      <c r="K5" s="12">
        <v>25.0</v>
      </c>
      <c r="L5" s="12">
        <v>10.0</v>
      </c>
      <c r="M5" s="12">
        <v>9.0</v>
      </c>
    </row>
    <row r="6">
      <c r="A6" s="6"/>
      <c r="F6" s="7"/>
      <c r="G6" s="4"/>
      <c r="H6" s="11" t="s">
        <v>12</v>
      </c>
      <c r="I6" s="12">
        <v>5.0</v>
      </c>
      <c r="J6" s="12">
        <v>7.0</v>
      </c>
      <c r="K6" s="12">
        <v>35.0</v>
      </c>
      <c r="L6" s="12">
        <v>9.0</v>
      </c>
      <c r="M6" s="12">
        <v>6.0</v>
      </c>
    </row>
    <row r="7">
      <c r="A7" s="6"/>
      <c r="F7" s="7"/>
      <c r="G7" s="4"/>
      <c r="H7" s="11" t="s">
        <v>13</v>
      </c>
      <c r="I7" s="12">
        <v>6.0</v>
      </c>
      <c r="J7" s="12">
        <v>1.0</v>
      </c>
      <c r="K7" s="12">
        <v>27.0</v>
      </c>
      <c r="L7" s="12">
        <v>6.0</v>
      </c>
      <c r="M7" s="12">
        <v>7.0</v>
      </c>
    </row>
    <row r="8">
      <c r="A8" s="6"/>
      <c r="F8" s="7"/>
      <c r="G8" s="4"/>
      <c r="H8" s="11" t="s">
        <v>14</v>
      </c>
      <c r="I8" s="12">
        <v>6.0</v>
      </c>
      <c r="J8" s="12">
        <v>8.0</v>
      </c>
      <c r="K8" s="12">
        <v>30.0</v>
      </c>
      <c r="L8" s="12">
        <v>7.0</v>
      </c>
      <c r="M8" s="12">
        <v>9.0</v>
      </c>
    </row>
    <row r="9">
      <c r="A9" s="13"/>
      <c r="B9" s="14"/>
      <c r="C9" s="14"/>
      <c r="D9" s="14"/>
      <c r="E9" s="14"/>
      <c r="F9" s="15"/>
      <c r="G9" s="4"/>
      <c r="H9" s="11" t="s">
        <v>15</v>
      </c>
      <c r="I9" s="12">
        <v>5.0</v>
      </c>
      <c r="J9" s="12">
        <v>6.0</v>
      </c>
      <c r="K9" s="12">
        <v>26.0</v>
      </c>
      <c r="L9" s="12">
        <v>4.0</v>
      </c>
      <c r="M9" s="12">
        <v>8.0</v>
      </c>
    </row>
    <row r="11">
      <c r="H11" s="5" t="s">
        <v>1</v>
      </c>
      <c r="I11" s="5">
        <v>5.0</v>
      </c>
      <c r="J11" s="5">
        <v>5.0</v>
      </c>
      <c r="K11" s="5">
        <v>2.0</v>
      </c>
      <c r="L11" s="5">
        <v>4.0</v>
      </c>
      <c r="M11" s="5">
        <v>4.0</v>
      </c>
      <c r="T11" s="5" t="s">
        <v>1</v>
      </c>
      <c r="U11" s="5">
        <v>5.0</v>
      </c>
      <c r="V11" s="5">
        <v>5.0</v>
      </c>
      <c r="W11" s="5">
        <v>2.0</v>
      </c>
      <c r="X11" s="5">
        <v>4.0</v>
      </c>
      <c r="Y11" s="5">
        <v>4.0</v>
      </c>
    </row>
    <row r="12">
      <c r="H12" s="8" t="s">
        <v>2</v>
      </c>
      <c r="I12" s="9" t="s">
        <v>3</v>
      </c>
      <c r="J12" s="9" t="s">
        <v>4</v>
      </c>
      <c r="K12" s="10" t="s">
        <v>5</v>
      </c>
      <c r="L12" s="9" t="s">
        <v>6</v>
      </c>
      <c r="M12" s="9" t="s">
        <v>7</v>
      </c>
      <c r="O12" s="16" t="s">
        <v>16</v>
      </c>
      <c r="T12" s="8" t="s">
        <v>2</v>
      </c>
      <c r="U12" s="9" t="s">
        <v>3</v>
      </c>
      <c r="V12" s="9" t="s">
        <v>4</v>
      </c>
      <c r="W12" s="10" t="s">
        <v>5</v>
      </c>
      <c r="X12" s="9" t="s">
        <v>6</v>
      </c>
      <c r="Y12" s="9" t="s">
        <v>7</v>
      </c>
    </row>
    <row r="13">
      <c r="H13" s="8"/>
      <c r="I13" s="9" t="s">
        <v>8</v>
      </c>
      <c r="J13" s="9" t="s">
        <v>8</v>
      </c>
      <c r="K13" s="10" t="s">
        <v>9</v>
      </c>
      <c r="L13" s="9" t="s">
        <v>8</v>
      </c>
      <c r="M13" s="9" t="s">
        <v>8</v>
      </c>
      <c r="T13" s="8"/>
      <c r="U13" s="9" t="s">
        <v>8</v>
      </c>
      <c r="V13" s="9" t="s">
        <v>8</v>
      </c>
      <c r="W13" s="9" t="s">
        <v>8</v>
      </c>
      <c r="X13" s="9" t="s">
        <v>8</v>
      </c>
      <c r="Y13" s="9" t="s">
        <v>8</v>
      </c>
    </row>
    <row r="14">
      <c r="H14" s="11" t="s">
        <v>10</v>
      </c>
      <c r="I14" s="12">
        <v>6.0</v>
      </c>
      <c r="J14" s="12">
        <v>5.0</v>
      </c>
      <c r="K14" s="12">
        <v>28.0</v>
      </c>
      <c r="L14" s="12">
        <v>5.0</v>
      </c>
      <c r="M14" s="12">
        <v>5.0</v>
      </c>
      <c r="T14" s="11" t="s">
        <v>10</v>
      </c>
      <c r="U14" s="12">
        <v>6.0</v>
      </c>
      <c r="V14" s="12">
        <v>5.0</v>
      </c>
      <c r="W14" s="17">
        <f t="shared" ref="W14:W19" si="1">1/K14</f>
        <v>0.03571428571</v>
      </c>
      <c r="X14" s="12">
        <v>5.0</v>
      </c>
      <c r="Y14" s="12">
        <v>5.0</v>
      </c>
    </row>
    <row r="15">
      <c r="H15" s="11" t="s">
        <v>11</v>
      </c>
      <c r="I15" s="12">
        <v>4.0</v>
      </c>
      <c r="J15" s="12">
        <v>2.0</v>
      </c>
      <c r="K15" s="12">
        <v>25.0</v>
      </c>
      <c r="L15" s="12">
        <v>10.0</v>
      </c>
      <c r="M15" s="12">
        <v>9.0</v>
      </c>
      <c r="T15" s="11" t="s">
        <v>11</v>
      </c>
      <c r="U15" s="12">
        <v>4.0</v>
      </c>
      <c r="V15" s="12">
        <v>2.0</v>
      </c>
      <c r="W15" s="17">
        <f t="shared" si="1"/>
        <v>0.04</v>
      </c>
      <c r="X15" s="12">
        <v>10.0</v>
      </c>
      <c r="Y15" s="12">
        <v>9.0</v>
      </c>
    </row>
    <row r="16">
      <c r="H16" s="11" t="s">
        <v>12</v>
      </c>
      <c r="I16" s="12">
        <v>5.0</v>
      </c>
      <c r="J16" s="12">
        <v>7.0</v>
      </c>
      <c r="K16" s="12">
        <v>35.0</v>
      </c>
      <c r="L16" s="12">
        <v>9.0</v>
      </c>
      <c r="M16" s="12">
        <v>6.0</v>
      </c>
      <c r="T16" s="11" t="s">
        <v>12</v>
      </c>
      <c r="U16" s="12">
        <v>5.0</v>
      </c>
      <c r="V16" s="12">
        <v>7.0</v>
      </c>
      <c r="W16" s="17">
        <f t="shared" si="1"/>
        <v>0.02857142857</v>
      </c>
      <c r="X16" s="12">
        <v>9.0</v>
      </c>
      <c r="Y16" s="12">
        <v>6.0</v>
      </c>
    </row>
    <row r="17">
      <c r="H17" s="11" t="s">
        <v>13</v>
      </c>
      <c r="I17" s="12">
        <v>6.0</v>
      </c>
      <c r="J17" s="12">
        <v>1.0</v>
      </c>
      <c r="K17" s="12">
        <v>27.0</v>
      </c>
      <c r="L17" s="12">
        <v>6.0</v>
      </c>
      <c r="M17" s="12">
        <v>7.0</v>
      </c>
      <c r="T17" s="11" t="s">
        <v>13</v>
      </c>
      <c r="U17" s="12">
        <v>6.0</v>
      </c>
      <c r="V17" s="12">
        <v>1.0</v>
      </c>
      <c r="W17" s="17">
        <f t="shared" si="1"/>
        <v>0.03703703704</v>
      </c>
      <c r="X17" s="12">
        <v>6.0</v>
      </c>
      <c r="Y17" s="12">
        <v>7.0</v>
      </c>
    </row>
    <row r="18">
      <c r="H18" s="11" t="s">
        <v>14</v>
      </c>
      <c r="I18" s="12">
        <v>6.0</v>
      </c>
      <c r="J18" s="12">
        <v>8.0</v>
      </c>
      <c r="K18" s="12">
        <v>30.0</v>
      </c>
      <c r="L18" s="12">
        <v>7.0</v>
      </c>
      <c r="M18" s="12">
        <v>9.0</v>
      </c>
      <c r="T18" s="11" t="s">
        <v>14</v>
      </c>
      <c r="U18" s="12">
        <v>6.0</v>
      </c>
      <c r="V18" s="12">
        <v>8.0</v>
      </c>
      <c r="W18" s="17">
        <f t="shared" si="1"/>
        <v>0.03333333333</v>
      </c>
      <c r="X18" s="12">
        <v>7.0</v>
      </c>
      <c r="Y18" s="12">
        <v>9.0</v>
      </c>
    </row>
    <row r="19">
      <c r="H19" s="11" t="s">
        <v>15</v>
      </c>
      <c r="I19" s="12">
        <v>5.0</v>
      </c>
      <c r="J19" s="12">
        <v>6.0</v>
      </c>
      <c r="K19" s="12">
        <v>26.0</v>
      </c>
      <c r="L19" s="12">
        <v>4.0</v>
      </c>
      <c r="M19" s="12">
        <v>8.0</v>
      </c>
      <c r="T19" s="11" t="s">
        <v>15</v>
      </c>
      <c r="U19" s="12">
        <v>5.0</v>
      </c>
      <c r="V19" s="12">
        <v>6.0</v>
      </c>
      <c r="W19" s="17">
        <f t="shared" si="1"/>
        <v>0.03846153846</v>
      </c>
      <c r="X19" s="12">
        <v>4.0</v>
      </c>
      <c r="Y19" s="12">
        <v>8.0</v>
      </c>
    </row>
    <row r="21" ht="15.75" customHeight="1">
      <c r="H21" s="5" t="s">
        <v>1</v>
      </c>
      <c r="I21" s="5">
        <v>5.0</v>
      </c>
      <c r="J21" s="5">
        <v>5.0</v>
      </c>
      <c r="K21" s="5">
        <v>2.0</v>
      </c>
      <c r="L21" s="5">
        <v>4.0</v>
      </c>
      <c r="M21" s="5">
        <v>4.0</v>
      </c>
      <c r="N21" s="18">
        <f>SUM(I21:M21)</f>
        <v>20</v>
      </c>
      <c r="T21" s="5" t="s">
        <v>1</v>
      </c>
      <c r="U21" s="5">
        <f t="shared" ref="U21:Y21" si="2">I21/$N$21</f>
        <v>0.25</v>
      </c>
      <c r="V21" s="5">
        <f t="shared" si="2"/>
        <v>0.25</v>
      </c>
      <c r="W21" s="5">
        <f t="shared" si="2"/>
        <v>0.1</v>
      </c>
      <c r="X21" s="5">
        <f t="shared" si="2"/>
        <v>0.2</v>
      </c>
      <c r="Y21" s="5">
        <f t="shared" si="2"/>
        <v>0.2</v>
      </c>
    </row>
    <row r="22" ht="15.75" customHeight="1">
      <c r="H22" s="8" t="s">
        <v>2</v>
      </c>
      <c r="I22" s="9" t="s">
        <v>3</v>
      </c>
      <c r="J22" s="9" t="s">
        <v>4</v>
      </c>
      <c r="K22" s="10" t="s">
        <v>5</v>
      </c>
      <c r="L22" s="9" t="s">
        <v>6</v>
      </c>
      <c r="M22" s="9" t="s">
        <v>7</v>
      </c>
      <c r="O22" s="19" t="s">
        <v>17</v>
      </c>
      <c r="T22" s="8" t="s">
        <v>2</v>
      </c>
      <c r="U22" s="9" t="s">
        <v>3</v>
      </c>
      <c r="V22" s="9" t="s">
        <v>4</v>
      </c>
      <c r="W22" s="10" t="s">
        <v>5</v>
      </c>
      <c r="X22" s="9" t="s">
        <v>6</v>
      </c>
      <c r="Y22" s="9" t="s">
        <v>7</v>
      </c>
    </row>
    <row r="23" ht="15.75" customHeight="1">
      <c r="H23" s="8"/>
      <c r="I23" s="9" t="s">
        <v>8</v>
      </c>
      <c r="J23" s="9" t="s">
        <v>8</v>
      </c>
      <c r="K23" s="9" t="s">
        <v>8</v>
      </c>
      <c r="L23" s="9" t="s">
        <v>8</v>
      </c>
      <c r="M23" s="9" t="s">
        <v>8</v>
      </c>
      <c r="T23" s="8"/>
      <c r="U23" s="9" t="s">
        <v>8</v>
      </c>
      <c r="V23" s="9" t="s">
        <v>8</v>
      </c>
      <c r="W23" s="9" t="s">
        <v>8</v>
      </c>
      <c r="X23" s="9" t="s">
        <v>8</v>
      </c>
      <c r="Y23" s="9" t="s">
        <v>8</v>
      </c>
    </row>
    <row r="24" ht="15.75" customHeight="1">
      <c r="H24" s="11" t="s">
        <v>10</v>
      </c>
      <c r="I24" s="12">
        <v>6.0</v>
      </c>
      <c r="J24" s="12">
        <v>5.0</v>
      </c>
      <c r="K24" s="17">
        <v>0.03571428571428571</v>
      </c>
      <c r="L24" s="12">
        <v>5.0</v>
      </c>
      <c r="M24" s="12">
        <v>5.0</v>
      </c>
      <c r="T24" s="11" t="s">
        <v>10</v>
      </c>
      <c r="U24" s="12">
        <v>6.0</v>
      </c>
      <c r="V24" s="12">
        <v>5.0</v>
      </c>
      <c r="W24" s="17">
        <v>0.03571428571428571</v>
      </c>
      <c r="X24" s="12">
        <v>5.0</v>
      </c>
      <c r="Y24" s="12">
        <v>5.0</v>
      </c>
    </row>
    <row r="25" ht="15.75" customHeight="1">
      <c r="H25" s="11" t="s">
        <v>11</v>
      </c>
      <c r="I25" s="12">
        <v>4.0</v>
      </c>
      <c r="J25" s="12">
        <v>2.0</v>
      </c>
      <c r="K25" s="17">
        <v>0.04</v>
      </c>
      <c r="L25" s="12">
        <v>10.0</v>
      </c>
      <c r="M25" s="12">
        <v>9.0</v>
      </c>
      <c r="T25" s="11" t="s">
        <v>11</v>
      </c>
      <c r="U25" s="12">
        <v>4.0</v>
      </c>
      <c r="V25" s="12">
        <v>2.0</v>
      </c>
      <c r="W25" s="17">
        <v>0.04</v>
      </c>
      <c r="X25" s="12">
        <v>10.0</v>
      </c>
      <c r="Y25" s="12">
        <v>9.0</v>
      </c>
    </row>
    <row r="26" ht="15.75" customHeight="1">
      <c r="H26" s="11" t="s">
        <v>12</v>
      </c>
      <c r="I26" s="12">
        <v>5.0</v>
      </c>
      <c r="J26" s="12">
        <v>7.0</v>
      </c>
      <c r="K26" s="17">
        <v>0.02857142857142857</v>
      </c>
      <c r="L26" s="12">
        <v>9.0</v>
      </c>
      <c r="M26" s="12">
        <v>6.0</v>
      </c>
      <c r="T26" s="11" t="s">
        <v>12</v>
      </c>
      <c r="U26" s="12">
        <v>5.0</v>
      </c>
      <c r="V26" s="12">
        <v>7.0</v>
      </c>
      <c r="W26" s="17">
        <v>0.02857142857142857</v>
      </c>
      <c r="X26" s="12">
        <v>9.0</v>
      </c>
      <c r="Y26" s="12">
        <v>6.0</v>
      </c>
    </row>
    <row r="27" ht="15.75" customHeight="1">
      <c r="H27" s="11" t="s">
        <v>13</v>
      </c>
      <c r="I27" s="12">
        <v>6.0</v>
      </c>
      <c r="J27" s="12">
        <v>1.0</v>
      </c>
      <c r="K27" s="17">
        <v>0.037037037037037035</v>
      </c>
      <c r="L27" s="12">
        <v>6.0</v>
      </c>
      <c r="M27" s="12">
        <v>7.0</v>
      </c>
      <c r="T27" s="11" t="s">
        <v>13</v>
      </c>
      <c r="U27" s="12">
        <v>6.0</v>
      </c>
      <c r="V27" s="12">
        <v>1.0</v>
      </c>
      <c r="W27" s="17">
        <v>0.037037037037037035</v>
      </c>
      <c r="X27" s="12">
        <v>6.0</v>
      </c>
      <c r="Y27" s="12">
        <v>7.0</v>
      </c>
    </row>
    <row r="28" ht="15.75" customHeight="1">
      <c r="H28" s="11" t="s">
        <v>14</v>
      </c>
      <c r="I28" s="12">
        <v>6.0</v>
      </c>
      <c r="J28" s="12">
        <v>8.0</v>
      </c>
      <c r="K28" s="17">
        <v>0.03333333333333333</v>
      </c>
      <c r="L28" s="12">
        <v>7.0</v>
      </c>
      <c r="M28" s="12">
        <v>9.0</v>
      </c>
      <c r="T28" s="11" t="s">
        <v>14</v>
      </c>
      <c r="U28" s="12">
        <v>6.0</v>
      </c>
      <c r="V28" s="12">
        <v>8.0</v>
      </c>
      <c r="W28" s="17">
        <v>0.03333333333333333</v>
      </c>
      <c r="X28" s="12">
        <v>7.0</v>
      </c>
      <c r="Y28" s="12">
        <v>9.0</v>
      </c>
    </row>
    <row r="29" ht="15.75" customHeight="1">
      <c r="H29" s="11" t="s">
        <v>15</v>
      </c>
      <c r="I29" s="12">
        <v>5.0</v>
      </c>
      <c r="J29" s="12">
        <v>6.0</v>
      </c>
      <c r="K29" s="17">
        <v>0.038461538461538464</v>
      </c>
      <c r="L29" s="12">
        <v>4.0</v>
      </c>
      <c r="M29" s="12">
        <v>8.0</v>
      </c>
      <c r="T29" s="11" t="s">
        <v>15</v>
      </c>
      <c r="U29" s="12">
        <v>5.0</v>
      </c>
      <c r="V29" s="12">
        <v>6.0</v>
      </c>
      <c r="W29" s="17">
        <v>0.038461538461538464</v>
      </c>
      <c r="X29" s="12">
        <v>4.0</v>
      </c>
      <c r="Y29" s="12">
        <v>8.0</v>
      </c>
    </row>
    <row r="30" ht="15.75" customHeight="1"/>
    <row r="31" ht="15.75" customHeight="1">
      <c r="H31" s="20" t="s">
        <v>1</v>
      </c>
      <c r="I31" s="20">
        <v>0.25</v>
      </c>
      <c r="J31" s="20">
        <v>0.25</v>
      </c>
      <c r="K31" s="20">
        <v>0.1</v>
      </c>
      <c r="L31" s="20">
        <v>0.2</v>
      </c>
      <c r="M31" s="20">
        <v>0.2</v>
      </c>
      <c r="T31" s="20" t="s">
        <v>1</v>
      </c>
      <c r="U31" s="20">
        <v>0.25</v>
      </c>
      <c r="V31" s="20">
        <v>0.25</v>
      </c>
      <c r="W31" s="20">
        <v>0.1</v>
      </c>
      <c r="X31" s="20">
        <v>0.2</v>
      </c>
      <c r="Y31" s="20">
        <v>0.2</v>
      </c>
    </row>
    <row r="32" ht="15.75" customHeight="1">
      <c r="H32" s="21" t="s">
        <v>2</v>
      </c>
      <c r="I32" s="21" t="s">
        <v>3</v>
      </c>
      <c r="J32" s="21" t="s">
        <v>4</v>
      </c>
      <c r="K32" s="21" t="s">
        <v>5</v>
      </c>
      <c r="L32" s="21" t="s">
        <v>6</v>
      </c>
      <c r="M32" s="21" t="s">
        <v>7</v>
      </c>
      <c r="O32" s="19" t="s">
        <v>18</v>
      </c>
      <c r="T32" s="21" t="s">
        <v>2</v>
      </c>
      <c r="U32" s="21" t="s">
        <v>3</v>
      </c>
      <c r="V32" s="21" t="s">
        <v>4</v>
      </c>
      <c r="W32" s="21" t="s">
        <v>5</v>
      </c>
      <c r="X32" s="21" t="s">
        <v>6</v>
      </c>
      <c r="Y32" s="21" t="s">
        <v>7</v>
      </c>
    </row>
    <row r="33" ht="15.75" customHeight="1">
      <c r="H33" s="21"/>
      <c r="I33" s="21" t="s">
        <v>8</v>
      </c>
      <c r="J33" s="21" t="s">
        <v>8</v>
      </c>
      <c r="K33" s="21" t="s">
        <v>8</v>
      </c>
      <c r="L33" s="21" t="s">
        <v>8</v>
      </c>
      <c r="M33" s="21" t="s">
        <v>8</v>
      </c>
      <c r="T33" s="21"/>
      <c r="U33" s="21" t="s">
        <v>8</v>
      </c>
      <c r="V33" s="21" t="s">
        <v>8</v>
      </c>
      <c r="W33" s="21" t="s">
        <v>8</v>
      </c>
      <c r="X33" s="21" t="s">
        <v>8</v>
      </c>
      <c r="Y33" s="21" t="s">
        <v>8</v>
      </c>
    </row>
    <row r="34" ht="15.75" customHeight="1">
      <c r="H34" s="22" t="s">
        <v>10</v>
      </c>
      <c r="I34" s="22">
        <v>6.0</v>
      </c>
      <c r="J34" s="22">
        <v>5.0</v>
      </c>
      <c r="K34" s="23">
        <v>0.03571428571428571</v>
      </c>
      <c r="L34" s="22">
        <v>5.0</v>
      </c>
      <c r="M34" s="22">
        <v>5.0</v>
      </c>
      <c r="T34" s="22" t="s">
        <v>10</v>
      </c>
      <c r="U34" s="23">
        <f t="shared" ref="U34:Y34" si="3">I34/I$40</f>
        <v>0.1875</v>
      </c>
      <c r="V34" s="23">
        <f t="shared" si="3"/>
        <v>0.1724137931</v>
      </c>
      <c r="W34" s="23">
        <f t="shared" si="3"/>
        <v>0.1675801616</v>
      </c>
      <c r="X34" s="23">
        <f t="shared" si="3"/>
        <v>0.1219512195</v>
      </c>
      <c r="Y34" s="23">
        <f t="shared" si="3"/>
        <v>0.1136363636</v>
      </c>
    </row>
    <row r="35" ht="15.75" customHeight="1">
      <c r="H35" s="22" t="s">
        <v>11</v>
      </c>
      <c r="I35" s="22">
        <v>4.0</v>
      </c>
      <c r="J35" s="22">
        <v>2.0</v>
      </c>
      <c r="K35" s="23">
        <v>0.04</v>
      </c>
      <c r="L35" s="22">
        <v>10.0</v>
      </c>
      <c r="M35" s="22">
        <v>9.0</v>
      </c>
      <c r="T35" s="22" t="s">
        <v>11</v>
      </c>
      <c r="U35" s="23">
        <f t="shared" ref="U35:Y35" si="4">I35/I$40</f>
        <v>0.125</v>
      </c>
      <c r="V35" s="23">
        <f t="shared" si="4"/>
        <v>0.06896551724</v>
      </c>
      <c r="W35" s="23">
        <f t="shared" si="4"/>
        <v>0.187689781</v>
      </c>
      <c r="X35" s="23">
        <f t="shared" si="4"/>
        <v>0.243902439</v>
      </c>
      <c r="Y35" s="23">
        <f t="shared" si="4"/>
        <v>0.2045454545</v>
      </c>
    </row>
    <row r="36" ht="15.75" customHeight="1">
      <c r="H36" s="22" t="s">
        <v>12</v>
      </c>
      <c r="I36" s="22">
        <v>5.0</v>
      </c>
      <c r="J36" s="22">
        <v>7.0</v>
      </c>
      <c r="K36" s="23">
        <v>0.02857142857142857</v>
      </c>
      <c r="L36" s="22">
        <v>9.0</v>
      </c>
      <c r="M36" s="22">
        <v>6.0</v>
      </c>
      <c r="T36" s="22" t="s">
        <v>12</v>
      </c>
      <c r="U36" s="23">
        <f t="shared" ref="U36:Y36" si="5">I36/I$40</f>
        <v>0.15625</v>
      </c>
      <c r="V36" s="23">
        <f t="shared" si="5"/>
        <v>0.2413793103</v>
      </c>
      <c r="W36" s="23">
        <f t="shared" si="5"/>
        <v>0.1340641293</v>
      </c>
      <c r="X36" s="23">
        <f t="shared" si="5"/>
        <v>0.2195121951</v>
      </c>
      <c r="Y36" s="23">
        <f t="shared" si="5"/>
        <v>0.1363636364</v>
      </c>
    </row>
    <row r="37" ht="15.75" customHeight="1">
      <c r="H37" s="22" t="s">
        <v>13</v>
      </c>
      <c r="I37" s="22">
        <v>6.0</v>
      </c>
      <c r="J37" s="22">
        <v>1.0</v>
      </c>
      <c r="K37" s="23">
        <v>0.037037037037037035</v>
      </c>
      <c r="L37" s="22">
        <v>6.0</v>
      </c>
      <c r="M37" s="22">
        <v>7.0</v>
      </c>
      <c r="T37" s="22" t="s">
        <v>13</v>
      </c>
      <c r="U37" s="23">
        <f t="shared" ref="U37:Y37" si="6">I37/I$40</f>
        <v>0.1875</v>
      </c>
      <c r="V37" s="23">
        <f t="shared" si="6"/>
        <v>0.03448275862</v>
      </c>
      <c r="W37" s="23">
        <f t="shared" si="6"/>
        <v>0.1737868342</v>
      </c>
      <c r="X37" s="23">
        <f t="shared" si="6"/>
        <v>0.1463414634</v>
      </c>
      <c r="Y37" s="23">
        <f t="shared" si="6"/>
        <v>0.1590909091</v>
      </c>
    </row>
    <row r="38" ht="15.75" customHeight="1">
      <c r="H38" s="22" t="s">
        <v>14</v>
      </c>
      <c r="I38" s="22">
        <v>6.0</v>
      </c>
      <c r="J38" s="22">
        <v>8.0</v>
      </c>
      <c r="K38" s="23">
        <v>0.03333333333333333</v>
      </c>
      <c r="L38" s="22">
        <v>7.0</v>
      </c>
      <c r="M38" s="22">
        <v>9.0</v>
      </c>
      <c r="T38" s="22" t="s">
        <v>14</v>
      </c>
      <c r="U38" s="23">
        <f t="shared" ref="U38:Y38" si="7">I38/I$40</f>
        <v>0.1875</v>
      </c>
      <c r="V38" s="23">
        <f t="shared" si="7"/>
        <v>0.275862069</v>
      </c>
      <c r="W38" s="23">
        <f t="shared" si="7"/>
        <v>0.1564081508</v>
      </c>
      <c r="X38" s="23">
        <f t="shared" si="7"/>
        <v>0.1707317073</v>
      </c>
      <c r="Y38" s="23">
        <f t="shared" si="7"/>
        <v>0.2045454545</v>
      </c>
    </row>
    <row r="39" ht="15.75" customHeight="1">
      <c r="H39" s="22" t="s">
        <v>15</v>
      </c>
      <c r="I39" s="22">
        <v>5.0</v>
      </c>
      <c r="J39" s="22">
        <v>6.0</v>
      </c>
      <c r="K39" s="23">
        <v>0.038461538461538464</v>
      </c>
      <c r="L39" s="22">
        <v>4.0</v>
      </c>
      <c r="M39" s="22">
        <v>8.0</v>
      </c>
      <c r="T39" s="22" t="s">
        <v>15</v>
      </c>
      <c r="U39" s="23">
        <f t="shared" ref="U39:Y39" si="8">I39/I$40</f>
        <v>0.15625</v>
      </c>
      <c r="V39" s="23">
        <f t="shared" si="8"/>
        <v>0.2068965517</v>
      </c>
      <c r="W39" s="23">
        <f t="shared" si="8"/>
        <v>0.1804709432</v>
      </c>
      <c r="X39" s="23">
        <f t="shared" si="8"/>
        <v>0.09756097561</v>
      </c>
      <c r="Y39" s="23">
        <f t="shared" si="8"/>
        <v>0.1818181818</v>
      </c>
    </row>
    <row r="40" ht="15.75" customHeight="1">
      <c r="H40" s="24" t="s">
        <v>19</v>
      </c>
      <c r="I40" s="18">
        <f t="shared" ref="I40:M40" si="9">SUM(I34:I39)</f>
        <v>32</v>
      </c>
      <c r="J40" s="18">
        <f t="shared" si="9"/>
        <v>29</v>
      </c>
      <c r="K40" s="25">
        <f t="shared" si="9"/>
        <v>0.2131176231</v>
      </c>
      <c r="L40" s="18">
        <f t="shared" si="9"/>
        <v>41</v>
      </c>
      <c r="M40" s="18">
        <f t="shared" si="9"/>
        <v>44</v>
      </c>
    </row>
    <row r="41" ht="15.75" customHeight="1"/>
    <row r="42" ht="15.75" customHeight="1">
      <c r="H42" s="20" t="s">
        <v>1</v>
      </c>
      <c r="I42" s="20">
        <v>0.25</v>
      </c>
      <c r="J42" s="20">
        <v>0.25</v>
      </c>
      <c r="K42" s="20">
        <v>0.1</v>
      </c>
      <c r="L42" s="20">
        <v>0.2</v>
      </c>
      <c r="M42" s="20">
        <v>0.2</v>
      </c>
      <c r="T42" s="20" t="s">
        <v>1</v>
      </c>
      <c r="U42" s="20">
        <v>0.25</v>
      </c>
      <c r="V42" s="20">
        <v>0.25</v>
      </c>
      <c r="W42" s="20">
        <v>0.1</v>
      </c>
      <c r="X42" s="20">
        <v>0.2</v>
      </c>
      <c r="Y42" s="20">
        <v>0.2</v>
      </c>
    </row>
    <row r="43" ht="15.75" customHeight="1">
      <c r="H43" s="21" t="s">
        <v>2</v>
      </c>
      <c r="I43" s="21" t="s">
        <v>3</v>
      </c>
      <c r="J43" s="21" t="s">
        <v>4</v>
      </c>
      <c r="K43" s="21" t="s">
        <v>5</v>
      </c>
      <c r="L43" s="21" t="s">
        <v>6</v>
      </c>
      <c r="M43" s="21" t="s">
        <v>7</v>
      </c>
      <c r="O43" s="19" t="s">
        <v>20</v>
      </c>
      <c r="T43" s="21" t="s">
        <v>2</v>
      </c>
      <c r="U43" s="21" t="s">
        <v>3</v>
      </c>
      <c r="V43" s="21" t="s">
        <v>4</v>
      </c>
      <c r="W43" s="21" t="s">
        <v>5</v>
      </c>
      <c r="X43" s="21" t="s">
        <v>6</v>
      </c>
      <c r="Y43" s="21" t="s">
        <v>7</v>
      </c>
    </row>
    <row r="44" ht="15.75" customHeight="1">
      <c r="H44" s="21"/>
      <c r="I44" s="21" t="s">
        <v>8</v>
      </c>
      <c r="J44" s="21" t="s">
        <v>8</v>
      </c>
      <c r="K44" s="21" t="s">
        <v>8</v>
      </c>
      <c r="L44" s="21" t="s">
        <v>8</v>
      </c>
      <c r="M44" s="21" t="s">
        <v>8</v>
      </c>
      <c r="T44" s="21"/>
      <c r="U44" s="21" t="s">
        <v>8</v>
      </c>
      <c r="V44" s="21" t="s">
        <v>8</v>
      </c>
      <c r="W44" s="21" t="s">
        <v>8</v>
      </c>
      <c r="X44" s="21" t="s">
        <v>8</v>
      </c>
      <c r="Y44" s="21" t="s">
        <v>8</v>
      </c>
    </row>
    <row r="45" ht="15.75" customHeight="1">
      <c r="H45" s="22" t="s">
        <v>10</v>
      </c>
      <c r="I45" s="23">
        <v>0.1875</v>
      </c>
      <c r="J45" s="23">
        <v>0.1724137931034483</v>
      </c>
      <c r="K45" s="23">
        <v>0.16758016156446348</v>
      </c>
      <c r="L45" s="23">
        <v>0.12195121951219512</v>
      </c>
      <c r="M45" s="23">
        <v>0.11363636363636363</v>
      </c>
      <c r="T45" s="22" t="s">
        <v>10</v>
      </c>
      <c r="U45" s="23">
        <f t="shared" ref="U45:Y45" si="10">I45*I$42</f>
        <v>0.046875</v>
      </c>
      <c r="V45" s="23">
        <f t="shared" si="10"/>
        <v>0.04310344828</v>
      </c>
      <c r="W45" s="23">
        <f t="shared" si="10"/>
        <v>0.01675801616</v>
      </c>
      <c r="X45" s="23">
        <f t="shared" si="10"/>
        <v>0.0243902439</v>
      </c>
      <c r="Y45" s="23">
        <f t="shared" si="10"/>
        <v>0.02272727273</v>
      </c>
    </row>
    <row r="46" ht="15.75" customHeight="1">
      <c r="H46" s="22" t="s">
        <v>11</v>
      </c>
      <c r="I46" s="23">
        <v>0.125</v>
      </c>
      <c r="J46" s="23">
        <v>0.06896551724137931</v>
      </c>
      <c r="K46" s="23">
        <v>0.1876897809521991</v>
      </c>
      <c r="L46" s="23">
        <v>0.24390243902439024</v>
      </c>
      <c r="M46" s="23">
        <v>0.20454545454545456</v>
      </c>
      <c r="T46" s="22" t="s">
        <v>11</v>
      </c>
      <c r="U46" s="23">
        <f t="shared" ref="U46:Y46" si="11">I46*I$42</f>
        <v>0.03125</v>
      </c>
      <c r="V46" s="23">
        <f t="shared" si="11"/>
        <v>0.01724137931</v>
      </c>
      <c r="W46" s="23">
        <f t="shared" si="11"/>
        <v>0.0187689781</v>
      </c>
      <c r="X46" s="23">
        <f t="shared" si="11"/>
        <v>0.0487804878</v>
      </c>
      <c r="Y46" s="23">
        <f t="shared" si="11"/>
        <v>0.04090909091</v>
      </c>
    </row>
    <row r="47" ht="15.75" customHeight="1">
      <c r="H47" s="22" t="s">
        <v>12</v>
      </c>
      <c r="I47" s="23">
        <v>0.15625</v>
      </c>
      <c r="J47" s="23">
        <v>0.2413793103448276</v>
      </c>
      <c r="K47" s="23">
        <v>0.1340641292515708</v>
      </c>
      <c r="L47" s="23">
        <v>0.21951219512195122</v>
      </c>
      <c r="M47" s="23">
        <v>0.13636363636363635</v>
      </c>
      <c r="T47" s="22" t="s">
        <v>12</v>
      </c>
      <c r="U47" s="23">
        <f t="shared" ref="U47:Y47" si="12">I47*I$42</f>
        <v>0.0390625</v>
      </c>
      <c r="V47" s="23">
        <f t="shared" si="12"/>
        <v>0.06034482759</v>
      </c>
      <c r="W47" s="23">
        <f t="shared" si="12"/>
        <v>0.01340641293</v>
      </c>
      <c r="X47" s="23">
        <f t="shared" si="12"/>
        <v>0.04390243902</v>
      </c>
      <c r="Y47" s="23">
        <f t="shared" si="12"/>
        <v>0.02727272727</v>
      </c>
    </row>
    <row r="48" ht="15.75" customHeight="1">
      <c r="H48" s="22" t="s">
        <v>13</v>
      </c>
      <c r="I48" s="23">
        <v>0.1875</v>
      </c>
      <c r="J48" s="23">
        <v>0.034482758620689655</v>
      </c>
      <c r="K48" s="23">
        <v>0.17378683421499916</v>
      </c>
      <c r="L48" s="23">
        <v>0.14634146341463414</v>
      </c>
      <c r="M48" s="23">
        <v>0.1590909090909091</v>
      </c>
      <c r="T48" s="22" t="s">
        <v>13</v>
      </c>
      <c r="U48" s="23">
        <f t="shared" ref="U48:Y48" si="13">I48*I$42</f>
        <v>0.046875</v>
      </c>
      <c r="V48" s="23">
        <f t="shared" si="13"/>
        <v>0.008620689655</v>
      </c>
      <c r="W48" s="23">
        <f t="shared" si="13"/>
        <v>0.01737868342</v>
      </c>
      <c r="X48" s="23">
        <f t="shared" si="13"/>
        <v>0.02926829268</v>
      </c>
      <c r="Y48" s="23">
        <f t="shared" si="13"/>
        <v>0.03181818182</v>
      </c>
    </row>
    <row r="49" ht="15.75" customHeight="1">
      <c r="H49" s="22" t="s">
        <v>14</v>
      </c>
      <c r="I49" s="23">
        <v>0.1875</v>
      </c>
      <c r="J49" s="23">
        <v>0.27586206896551724</v>
      </c>
      <c r="K49" s="23">
        <v>0.15640815079349926</v>
      </c>
      <c r="L49" s="23">
        <v>0.17073170731707318</v>
      </c>
      <c r="M49" s="23">
        <v>0.20454545454545456</v>
      </c>
      <c r="T49" s="22" t="s">
        <v>14</v>
      </c>
      <c r="U49" s="23">
        <f t="shared" ref="U49:Y49" si="14">I49*I$42</f>
        <v>0.046875</v>
      </c>
      <c r="V49" s="23">
        <f t="shared" si="14"/>
        <v>0.06896551724</v>
      </c>
      <c r="W49" s="23">
        <f t="shared" si="14"/>
        <v>0.01564081508</v>
      </c>
      <c r="X49" s="23">
        <f t="shared" si="14"/>
        <v>0.03414634146</v>
      </c>
      <c r="Y49" s="23">
        <f t="shared" si="14"/>
        <v>0.04090909091</v>
      </c>
    </row>
    <row r="50" ht="15.75" customHeight="1">
      <c r="H50" s="22" t="s">
        <v>15</v>
      </c>
      <c r="I50" s="23">
        <v>0.15625</v>
      </c>
      <c r="J50" s="23">
        <v>0.20689655172413793</v>
      </c>
      <c r="K50" s="23">
        <v>0.18047094322326837</v>
      </c>
      <c r="L50" s="23">
        <v>0.0975609756097561</v>
      </c>
      <c r="M50" s="23">
        <v>0.18181818181818182</v>
      </c>
      <c r="T50" s="22" t="s">
        <v>15</v>
      </c>
      <c r="U50" s="23">
        <f t="shared" ref="U50:Y50" si="15">I50*I$42</f>
        <v>0.0390625</v>
      </c>
      <c r="V50" s="23">
        <f t="shared" si="15"/>
        <v>0.05172413793</v>
      </c>
      <c r="W50" s="23">
        <f t="shared" si="15"/>
        <v>0.01804709432</v>
      </c>
      <c r="X50" s="23">
        <f t="shared" si="15"/>
        <v>0.01951219512</v>
      </c>
      <c r="Y50" s="23">
        <f t="shared" si="15"/>
        <v>0.03636363636</v>
      </c>
    </row>
    <row r="51" ht="15.75" customHeight="1"/>
    <row r="52" ht="15.75" customHeight="1"/>
    <row r="53" ht="15.75" customHeight="1">
      <c r="H53" s="20" t="s">
        <v>1</v>
      </c>
      <c r="I53" s="26" t="s">
        <v>21</v>
      </c>
    </row>
    <row r="54" ht="15.75" customHeight="1">
      <c r="H54" s="21" t="s">
        <v>2</v>
      </c>
      <c r="I54" s="27" t="s">
        <v>22</v>
      </c>
    </row>
    <row r="55" ht="15.75" customHeight="1">
      <c r="H55" s="21"/>
      <c r="I55" s="22"/>
      <c r="J55" s="28" t="s">
        <v>23</v>
      </c>
    </row>
    <row r="56" ht="15.75" customHeight="1">
      <c r="H56" s="22" t="s">
        <v>10</v>
      </c>
      <c r="I56" s="23">
        <f t="shared" ref="I56:I61" si="16">SUM(U45:Y45)</f>
        <v>0.1538539811</v>
      </c>
      <c r="J56" s="29">
        <f t="shared" ref="J56:J61" si="17">RANK(I56,$I$56:$I$61)</f>
        <v>5</v>
      </c>
      <c r="K56" s="30"/>
      <c r="L56" s="30" t="s">
        <v>24</v>
      </c>
    </row>
    <row r="57" ht="15.75" customHeight="1">
      <c r="H57" s="22" t="s">
        <v>11</v>
      </c>
      <c r="I57" s="23">
        <f t="shared" si="16"/>
        <v>0.1569499361</v>
      </c>
      <c r="J57" s="29">
        <f t="shared" si="17"/>
        <v>4</v>
      </c>
      <c r="K57" s="30"/>
    </row>
    <row r="58" ht="15.75" customHeight="1">
      <c r="H58" s="22" t="s">
        <v>12</v>
      </c>
      <c r="I58" s="23">
        <f t="shared" si="16"/>
        <v>0.1839889068</v>
      </c>
      <c r="J58" s="29">
        <f t="shared" si="17"/>
        <v>2</v>
      </c>
      <c r="K58" s="30"/>
    </row>
    <row r="59" ht="15.75" customHeight="1">
      <c r="H59" s="22" t="s">
        <v>13</v>
      </c>
      <c r="I59" s="23">
        <f t="shared" si="16"/>
        <v>0.1339608476</v>
      </c>
      <c r="J59" s="29">
        <f t="shared" si="17"/>
        <v>6</v>
      </c>
      <c r="K59" s="30"/>
      <c r="L59" s="30"/>
    </row>
    <row r="60" ht="15.75" customHeight="1">
      <c r="H60" s="22" t="s">
        <v>14</v>
      </c>
      <c r="I60" s="23">
        <f t="shared" si="16"/>
        <v>0.2065367647</v>
      </c>
      <c r="J60" s="29">
        <f t="shared" si="17"/>
        <v>1</v>
      </c>
    </row>
    <row r="61" ht="15.75" customHeight="1">
      <c r="H61" s="22" t="s">
        <v>15</v>
      </c>
      <c r="I61" s="23">
        <f t="shared" si="16"/>
        <v>0.1647095637</v>
      </c>
      <c r="J61" s="29">
        <f t="shared" si="17"/>
        <v>3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F9"/>
    <mergeCell ref="O12:R18"/>
    <mergeCell ref="O22:R28"/>
    <mergeCell ref="O32:R38"/>
    <mergeCell ref="O43:R49"/>
    <mergeCell ref="L56:N5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0.43"/>
    <col customWidth="1" min="9" max="9" width="13.71"/>
    <col customWidth="1" min="10" max="13" width="9.57"/>
    <col customWidth="1" min="14" max="20" width="8.71"/>
    <col customWidth="1" min="21" max="21" width="11.86"/>
    <col customWidth="1" min="22" max="27" width="8.71"/>
  </cols>
  <sheetData>
    <row r="1" ht="15.0" customHeight="1">
      <c r="A1" s="1" t="s">
        <v>0</v>
      </c>
      <c r="B1" s="2"/>
      <c r="C1" s="2"/>
      <c r="D1" s="2"/>
      <c r="E1" s="2"/>
      <c r="F1" s="3"/>
      <c r="G1" s="4"/>
      <c r="H1" s="5" t="s">
        <v>1</v>
      </c>
      <c r="I1" s="5">
        <v>5.0</v>
      </c>
      <c r="J1" s="5">
        <v>5.0</v>
      </c>
      <c r="K1" s="5">
        <v>2.0</v>
      </c>
      <c r="L1" s="5">
        <v>4.0</v>
      </c>
      <c r="M1" s="5">
        <v>4.0</v>
      </c>
      <c r="U1" s="5" t="s">
        <v>1</v>
      </c>
      <c r="V1" s="5">
        <v>5.0</v>
      </c>
      <c r="W1" s="5">
        <v>5.0</v>
      </c>
      <c r="X1" s="5">
        <v>2.0</v>
      </c>
      <c r="Y1" s="5">
        <v>4.0</v>
      </c>
      <c r="Z1" s="5">
        <v>4.0</v>
      </c>
    </row>
    <row r="2">
      <c r="A2" s="6"/>
      <c r="F2" s="7"/>
      <c r="G2" s="4"/>
      <c r="H2" s="8" t="s">
        <v>2</v>
      </c>
      <c r="I2" s="9" t="s">
        <v>3</v>
      </c>
      <c r="J2" s="9" t="s">
        <v>4</v>
      </c>
      <c r="K2" s="10" t="s">
        <v>5</v>
      </c>
      <c r="L2" s="9" t="s">
        <v>6</v>
      </c>
      <c r="M2" s="9" t="s">
        <v>7</v>
      </c>
      <c r="O2" s="31" t="s">
        <v>5</v>
      </c>
      <c r="U2" s="8" t="s">
        <v>2</v>
      </c>
      <c r="V2" s="9" t="s">
        <v>3</v>
      </c>
      <c r="W2" s="9" t="s">
        <v>4</v>
      </c>
      <c r="X2" s="10" t="s">
        <v>5</v>
      </c>
      <c r="Y2" s="9" t="s">
        <v>6</v>
      </c>
      <c r="Z2" s="9" t="s">
        <v>7</v>
      </c>
    </row>
    <row r="3">
      <c r="A3" s="6"/>
      <c r="F3" s="7"/>
      <c r="G3" s="4"/>
      <c r="H3" s="8"/>
      <c r="I3" s="9" t="s">
        <v>8</v>
      </c>
      <c r="J3" s="9" t="s">
        <v>8</v>
      </c>
      <c r="K3" s="10" t="s">
        <v>9</v>
      </c>
      <c r="L3" s="9" t="s">
        <v>8</v>
      </c>
      <c r="M3" s="9" t="s">
        <v>8</v>
      </c>
      <c r="N3" s="27" t="s">
        <v>25</v>
      </c>
      <c r="O3" s="22">
        <f>MAX(K4:K9)</f>
        <v>35</v>
      </c>
      <c r="P3" s="16" t="s">
        <v>26</v>
      </c>
      <c r="U3" s="8"/>
      <c r="V3" s="9" t="s">
        <v>8</v>
      </c>
      <c r="W3" s="9" t="s">
        <v>8</v>
      </c>
      <c r="X3" s="9" t="s">
        <v>8</v>
      </c>
      <c r="Y3" s="9" t="s">
        <v>8</v>
      </c>
      <c r="Z3" s="9" t="s">
        <v>8</v>
      </c>
    </row>
    <row r="4">
      <c r="A4" s="6"/>
      <c r="F4" s="7"/>
      <c r="G4" s="4"/>
      <c r="H4" s="11" t="s">
        <v>10</v>
      </c>
      <c r="I4" s="12">
        <v>6.0</v>
      </c>
      <c r="J4" s="12">
        <v>5.0</v>
      </c>
      <c r="K4" s="12">
        <v>28.0</v>
      </c>
      <c r="L4" s="12">
        <v>5.0</v>
      </c>
      <c r="M4" s="12">
        <v>5.0</v>
      </c>
      <c r="N4" s="27" t="s">
        <v>27</v>
      </c>
      <c r="O4" s="22">
        <f>MIN(K4:K9)</f>
        <v>25</v>
      </c>
      <c r="U4" s="11" t="s">
        <v>10</v>
      </c>
      <c r="V4" s="12">
        <v>6.0</v>
      </c>
      <c r="W4" s="12">
        <v>5.0</v>
      </c>
      <c r="X4" s="12">
        <f t="shared" ref="X4:X9" si="1">$O$5-K4</f>
        <v>32</v>
      </c>
      <c r="Y4" s="12">
        <v>5.0</v>
      </c>
      <c r="Z4" s="12">
        <v>5.0</v>
      </c>
    </row>
    <row r="5">
      <c r="A5" s="6"/>
      <c r="F5" s="7"/>
      <c r="G5" s="4"/>
      <c r="H5" s="11" t="s">
        <v>11</v>
      </c>
      <c r="I5" s="12">
        <v>4.0</v>
      </c>
      <c r="J5" s="12">
        <v>2.0</v>
      </c>
      <c r="K5" s="12">
        <v>25.0</v>
      </c>
      <c r="L5" s="12">
        <v>10.0</v>
      </c>
      <c r="M5" s="12">
        <v>9.0</v>
      </c>
      <c r="N5" s="27" t="s">
        <v>28</v>
      </c>
      <c r="O5" s="22">
        <f>SUM(O3:O4)</f>
        <v>60</v>
      </c>
      <c r="U5" s="11" t="s">
        <v>11</v>
      </c>
      <c r="V5" s="12">
        <v>4.0</v>
      </c>
      <c r="W5" s="12">
        <v>2.0</v>
      </c>
      <c r="X5" s="12">
        <f t="shared" si="1"/>
        <v>35</v>
      </c>
      <c r="Y5" s="12">
        <v>10.0</v>
      </c>
      <c r="Z5" s="12">
        <v>9.0</v>
      </c>
    </row>
    <row r="6">
      <c r="A6" s="6"/>
      <c r="F6" s="7"/>
      <c r="G6" s="4"/>
      <c r="H6" s="11" t="s">
        <v>12</v>
      </c>
      <c r="I6" s="12">
        <v>5.0</v>
      </c>
      <c r="J6" s="12">
        <v>7.0</v>
      </c>
      <c r="K6" s="12">
        <v>35.0</v>
      </c>
      <c r="L6" s="12">
        <v>9.0</v>
      </c>
      <c r="M6" s="12">
        <v>6.0</v>
      </c>
      <c r="U6" s="11" t="s">
        <v>12</v>
      </c>
      <c r="V6" s="12">
        <v>5.0</v>
      </c>
      <c r="W6" s="12">
        <v>7.0</v>
      </c>
      <c r="X6" s="12">
        <f t="shared" si="1"/>
        <v>25</v>
      </c>
      <c r="Y6" s="12">
        <v>9.0</v>
      </c>
      <c r="Z6" s="12">
        <v>6.0</v>
      </c>
    </row>
    <row r="7">
      <c r="A7" s="6"/>
      <c r="F7" s="7"/>
      <c r="G7" s="4"/>
      <c r="H7" s="11" t="s">
        <v>13</v>
      </c>
      <c r="I7" s="12">
        <v>6.0</v>
      </c>
      <c r="J7" s="12">
        <v>1.0</v>
      </c>
      <c r="K7" s="12">
        <v>27.0</v>
      </c>
      <c r="L7" s="12">
        <v>6.0</v>
      </c>
      <c r="M7" s="12">
        <v>7.0</v>
      </c>
      <c r="U7" s="11" t="s">
        <v>13</v>
      </c>
      <c r="V7" s="12">
        <v>6.0</v>
      </c>
      <c r="W7" s="12">
        <v>1.0</v>
      </c>
      <c r="X7" s="12">
        <f t="shared" si="1"/>
        <v>33</v>
      </c>
      <c r="Y7" s="12">
        <v>6.0</v>
      </c>
      <c r="Z7" s="12">
        <v>7.0</v>
      </c>
    </row>
    <row r="8">
      <c r="A8" s="6"/>
      <c r="F8" s="7"/>
      <c r="G8" s="4"/>
      <c r="H8" s="11" t="s">
        <v>14</v>
      </c>
      <c r="I8" s="12">
        <v>6.0</v>
      </c>
      <c r="J8" s="12">
        <v>8.0</v>
      </c>
      <c r="K8" s="12">
        <v>30.0</v>
      </c>
      <c r="L8" s="12">
        <v>7.0</v>
      </c>
      <c r="M8" s="12">
        <v>9.0</v>
      </c>
      <c r="U8" s="11" t="s">
        <v>14</v>
      </c>
      <c r="V8" s="12">
        <v>6.0</v>
      </c>
      <c r="W8" s="12">
        <v>8.0</v>
      </c>
      <c r="X8" s="12">
        <f t="shared" si="1"/>
        <v>30</v>
      </c>
      <c r="Y8" s="12">
        <v>7.0</v>
      </c>
      <c r="Z8" s="12">
        <v>9.0</v>
      </c>
    </row>
    <row r="9">
      <c r="A9" s="13"/>
      <c r="B9" s="14"/>
      <c r="C9" s="14"/>
      <c r="D9" s="14"/>
      <c r="E9" s="14"/>
      <c r="F9" s="15"/>
      <c r="G9" s="4"/>
      <c r="H9" s="11" t="s">
        <v>15</v>
      </c>
      <c r="I9" s="12">
        <v>5.0</v>
      </c>
      <c r="J9" s="12">
        <v>6.0</v>
      </c>
      <c r="K9" s="12">
        <v>26.0</v>
      </c>
      <c r="L9" s="12">
        <v>4.0</v>
      </c>
      <c r="M9" s="12">
        <v>8.0</v>
      </c>
      <c r="U9" s="11" t="s">
        <v>15</v>
      </c>
      <c r="V9" s="12">
        <v>5.0</v>
      </c>
      <c r="W9" s="12">
        <v>6.0</v>
      </c>
      <c r="X9" s="12">
        <f t="shared" si="1"/>
        <v>34</v>
      </c>
      <c r="Y9" s="12">
        <v>4.0</v>
      </c>
      <c r="Z9" s="12">
        <v>8.0</v>
      </c>
    </row>
    <row r="11">
      <c r="H11" s="5" t="s">
        <v>1</v>
      </c>
      <c r="I11" s="5">
        <v>5.0</v>
      </c>
      <c r="J11" s="5">
        <v>5.0</v>
      </c>
      <c r="K11" s="5">
        <v>2.0</v>
      </c>
      <c r="L11" s="5">
        <v>4.0</v>
      </c>
      <c r="M11" s="5">
        <v>4.0</v>
      </c>
      <c r="U11" s="5" t="s">
        <v>1</v>
      </c>
      <c r="V11" s="5">
        <v>5.0</v>
      </c>
      <c r="W11" s="5">
        <v>5.0</v>
      </c>
      <c r="X11" s="5">
        <v>2.0</v>
      </c>
      <c r="Y11" s="5">
        <v>4.0</v>
      </c>
      <c r="Z11" s="5">
        <v>4.0</v>
      </c>
    </row>
    <row r="12">
      <c r="H12" s="8" t="s">
        <v>2</v>
      </c>
      <c r="I12" s="9" t="s">
        <v>3</v>
      </c>
      <c r="J12" s="9" t="s">
        <v>4</v>
      </c>
      <c r="K12" s="10" t="s">
        <v>5</v>
      </c>
      <c r="L12" s="9" t="s">
        <v>6</v>
      </c>
      <c r="M12" s="9" t="s">
        <v>7</v>
      </c>
      <c r="U12" s="8" t="s">
        <v>2</v>
      </c>
      <c r="V12" s="9" t="s">
        <v>3</v>
      </c>
      <c r="W12" s="9" t="s">
        <v>4</v>
      </c>
      <c r="X12" s="10" t="s">
        <v>5</v>
      </c>
      <c r="Y12" s="9" t="s">
        <v>6</v>
      </c>
      <c r="Z12" s="9" t="s">
        <v>7</v>
      </c>
    </row>
    <row r="13">
      <c r="H13" s="8"/>
      <c r="I13" s="9" t="s">
        <v>8</v>
      </c>
      <c r="J13" s="9" t="s">
        <v>8</v>
      </c>
      <c r="K13" s="9" t="s">
        <v>8</v>
      </c>
      <c r="L13" s="9" t="s">
        <v>8</v>
      </c>
      <c r="M13" s="9" t="s">
        <v>8</v>
      </c>
      <c r="P13" s="16" t="s">
        <v>29</v>
      </c>
      <c r="U13" s="8"/>
      <c r="V13" s="9" t="s">
        <v>8</v>
      </c>
      <c r="W13" s="9" t="s">
        <v>8</v>
      </c>
      <c r="X13" s="9" t="s">
        <v>8</v>
      </c>
      <c r="Y13" s="9" t="s">
        <v>8</v>
      </c>
      <c r="Z13" s="9" t="s">
        <v>8</v>
      </c>
    </row>
    <row r="14">
      <c r="H14" s="22" t="s">
        <v>10</v>
      </c>
      <c r="I14" s="22">
        <v>6.0</v>
      </c>
      <c r="J14" s="22">
        <v>5.0</v>
      </c>
      <c r="K14" s="22">
        <v>32.0</v>
      </c>
      <c r="L14" s="22">
        <v>5.0</v>
      </c>
      <c r="M14" s="22">
        <v>5.0</v>
      </c>
      <c r="U14" s="22" t="s">
        <v>10</v>
      </c>
      <c r="V14" s="22">
        <f t="shared" ref="V14:Z14" si="2">I14^V$11</f>
        <v>7776</v>
      </c>
      <c r="W14" s="22">
        <f t="shared" si="2"/>
        <v>3125</v>
      </c>
      <c r="X14" s="22">
        <f t="shared" si="2"/>
        <v>1024</v>
      </c>
      <c r="Y14" s="22">
        <f t="shared" si="2"/>
        <v>625</v>
      </c>
      <c r="Z14" s="22">
        <f t="shared" si="2"/>
        <v>625</v>
      </c>
    </row>
    <row r="15">
      <c r="H15" s="22" t="s">
        <v>11</v>
      </c>
      <c r="I15" s="22">
        <v>4.0</v>
      </c>
      <c r="J15" s="22">
        <v>2.0</v>
      </c>
      <c r="K15" s="22">
        <v>35.0</v>
      </c>
      <c r="L15" s="22">
        <v>10.0</v>
      </c>
      <c r="M15" s="22">
        <v>9.0</v>
      </c>
      <c r="U15" s="22" t="s">
        <v>11</v>
      </c>
      <c r="V15" s="22">
        <f t="shared" ref="V15:Z15" si="3">I15^V$11</f>
        <v>1024</v>
      </c>
      <c r="W15" s="22">
        <f t="shared" si="3"/>
        <v>32</v>
      </c>
      <c r="X15" s="22">
        <f t="shared" si="3"/>
        <v>1225</v>
      </c>
      <c r="Y15" s="22">
        <f t="shared" si="3"/>
        <v>10000</v>
      </c>
      <c r="Z15" s="22">
        <f t="shared" si="3"/>
        <v>6561</v>
      </c>
    </row>
    <row r="16">
      <c r="H16" s="22" t="s">
        <v>12</v>
      </c>
      <c r="I16" s="22">
        <v>5.0</v>
      </c>
      <c r="J16" s="22">
        <v>7.0</v>
      </c>
      <c r="K16" s="22">
        <v>25.0</v>
      </c>
      <c r="L16" s="22">
        <v>9.0</v>
      </c>
      <c r="M16" s="22">
        <v>6.0</v>
      </c>
      <c r="U16" s="22" t="s">
        <v>12</v>
      </c>
      <c r="V16" s="22">
        <f t="shared" ref="V16:Z16" si="4">I16^V$11</f>
        <v>3125</v>
      </c>
      <c r="W16" s="22">
        <f t="shared" si="4"/>
        <v>16807</v>
      </c>
      <c r="X16" s="22">
        <f t="shared" si="4"/>
        <v>625</v>
      </c>
      <c r="Y16" s="22">
        <f t="shared" si="4"/>
        <v>6561</v>
      </c>
      <c r="Z16" s="22">
        <f t="shared" si="4"/>
        <v>1296</v>
      </c>
    </row>
    <row r="17">
      <c r="H17" s="22" t="s">
        <v>13</v>
      </c>
      <c r="I17" s="22">
        <v>6.0</v>
      </c>
      <c r="J17" s="22">
        <v>1.0</v>
      </c>
      <c r="K17" s="22">
        <v>33.0</v>
      </c>
      <c r="L17" s="22">
        <v>6.0</v>
      </c>
      <c r="M17" s="22">
        <v>7.0</v>
      </c>
      <c r="U17" s="22" t="s">
        <v>13</v>
      </c>
      <c r="V17" s="22">
        <f t="shared" ref="V17:Z17" si="5">I17^V$11</f>
        <v>7776</v>
      </c>
      <c r="W17" s="22">
        <f t="shared" si="5"/>
        <v>1</v>
      </c>
      <c r="X17" s="22">
        <f t="shared" si="5"/>
        <v>1089</v>
      </c>
      <c r="Y17" s="22">
        <f t="shared" si="5"/>
        <v>1296</v>
      </c>
      <c r="Z17" s="22">
        <f t="shared" si="5"/>
        <v>2401</v>
      </c>
    </row>
    <row r="18">
      <c r="H18" s="22" t="s">
        <v>14</v>
      </c>
      <c r="I18" s="22">
        <v>6.0</v>
      </c>
      <c r="J18" s="22">
        <v>8.0</v>
      </c>
      <c r="K18" s="22">
        <v>30.0</v>
      </c>
      <c r="L18" s="22">
        <v>7.0</v>
      </c>
      <c r="M18" s="22">
        <v>9.0</v>
      </c>
      <c r="U18" s="22" t="s">
        <v>14</v>
      </c>
      <c r="V18" s="22">
        <f t="shared" ref="V18:Z18" si="6">I18^V$11</f>
        <v>7776</v>
      </c>
      <c r="W18" s="22">
        <f t="shared" si="6"/>
        <v>32768</v>
      </c>
      <c r="X18" s="22">
        <f t="shared" si="6"/>
        <v>900</v>
      </c>
      <c r="Y18" s="22">
        <f t="shared" si="6"/>
        <v>2401</v>
      </c>
      <c r="Z18" s="22">
        <f t="shared" si="6"/>
        <v>6561</v>
      </c>
    </row>
    <row r="19">
      <c r="H19" s="22" t="s">
        <v>15</v>
      </c>
      <c r="I19" s="22">
        <v>5.0</v>
      </c>
      <c r="J19" s="22">
        <v>6.0</v>
      </c>
      <c r="K19" s="22">
        <v>34.0</v>
      </c>
      <c r="L19" s="22">
        <v>4.0</v>
      </c>
      <c r="M19" s="22">
        <v>8.0</v>
      </c>
      <c r="U19" s="22" t="s">
        <v>15</v>
      </c>
      <c r="V19" s="22">
        <f t="shared" ref="V19:Z19" si="7">I19^V$11</f>
        <v>3125</v>
      </c>
      <c r="W19" s="22">
        <f t="shared" si="7"/>
        <v>7776</v>
      </c>
      <c r="X19" s="22">
        <f t="shared" si="7"/>
        <v>1156</v>
      </c>
      <c r="Y19" s="22">
        <f t="shared" si="7"/>
        <v>256</v>
      </c>
      <c r="Z19" s="22">
        <f t="shared" si="7"/>
        <v>4096</v>
      </c>
    </row>
    <row r="21" ht="15.75" customHeight="1">
      <c r="H21" s="5" t="s">
        <v>1</v>
      </c>
      <c r="I21" s="5">
        <v>5.0</v>
      </c>
      <c r="J21" s="5">
        <v>5.0</v>
      </c>
      <c r="K21" s="5">
        <v>2.0</v>
      </c>
      <c r="L21" s="5">
        <v>4.0</v>
      </c>
      <c r="M21" s="5">
        <v>4.0</v>
      </c>
    </row>
    <row r="22" ht="15.75" customHeight="1">
      <c r="H22" s="8" t="s">
        <v>2</v>
      </c>
      <c r="I22" s="9" t="s">
        <v>3</v>
      </c>
      <c r="J22" s="9" t="s">
        <v>4</v>
      </c>
      <c r="K22" s="10" t="s">
        <v>5</v>
      </c>
      <c r="L22" s="9" t="s">
        <v>6</v>
      </c>
      <c r="M22" s="9" t="s">
        <v>7</v>
      </c>
    </row>
    <row r="23" ht="15.75" customHeight="1">
      <c r="H23" s="8"/>
      <c r="I23" s="9" t="s">
        <v>8</v>
      </c>
      <c r="J23" s="9" t="s">
        <v>8</v>
      </c>
      <c r="K23" s="9" t="s">
        <v>8</v>
      </c>
      <c r="L23" s="9" t="s">
        <v>8</v>
      </c>
      <c r="M23" s="9" t="s">
        <v>8</v>
      </c>
      <c r="P23" s="16" t="s">
        <v>30</v>
      </c>
      <c r="U23" s="27" t="s">
        <v>31</v>
      </c>
      <c r="V23" s="27" t="s">
        <v>23</v>
      </c>
    </row>
    <row r="24" ht="15.75" customHeight="1">
      <c r="H24" s="18" t="s">
        <v>10</v>
      </c>
      <c r="I24" s="18">
        <v>7776.0</v>
      </c>
      <c r="J24" s="18">
        <v>3125.0</v>
      </c>
      <c r="K24" s="18">
        <v>1024.0</v>
      </c>
      <c r="L24" s="18">
        <v>625.0</v>
      </c>
      <c r="M24" s="18">
        <v>625.0</v>
      </c>
      <c r="U24" s="22">
        <f t="shared" ref="U24:U29" si="8">PRODUCT(I24:M24)</f>
        <v>9.72E+15</v>
      </c>
      <c r="V24" s="22">
        <f t="shared" ref="V24:V29" si="9">RANK(U24,$U$24:$U$29)</f>
        <v>4</v>
      </c>
    </row>
    <row r="25" ht="15.75" customHeight="1">
      <c r="H25" s="18" t="s">
        <v>11</v>
      </c>
      <c r="I25" s="18">
        <v>1024.0</v>
      </c>
      <c r="J25" s="18">
        <v>32.0</v>
      </c>
      <c r="K25" s="18">
        <v>1225.0</v>
      </c>
      <c r="L25" s="18">
        <v>10000.0</v>
      </c>
      <c r="M25" s="18">
        <v>6561.0</v>
      </c>
      <c r="U25" s="22">
        <f t="shared" si="8"/>
        <v>2.63364E+15</v>
      </c>
      <c r="V25" s="22">
        <f t="shared" si="9"/>
        <v>5</v>
      </c>
    </row>
    <row r="26" ht="15.75" customHeight="1">
      <c r="H26" s="18" t="s">
        <v>12</v>
      </c>
      <c r="I26" s="18">
        <v>3125.0</v>
      </c>
      <c r="J26" s="18">
        <v>16807.0</v>
      </c>
      <c r="K26" s="18">
        <v>625.0</v>
      </c>
      <c r="L26" s="18">
        <v>6561.0</v>
      </c>
      <c r="M26" s="18">
        <v>1296.0</v>
      </c>
      <c r="U26" s="22">
        <f t="shared" si="8"/>
        <v>2.79123E+17</v>
      </c>
      <c r="V26" s="22">
        <f t="shared" si="9"/>
        <v>2</v>
      </c>
    </row>
    <row r="27" ht="15.75" customHeight="1">
      <c r="H27" s="18" t="s">
        <v>13</v>
      </c>
      <c r="I27" s="18">
        <v>7776.0</v>
      </c>
      <c r="J27" s="18">
        <v>1.0</v>
      </c>
      <c r="K27" s="18">
        <v>1089.0</v>
      </c>
      <c r="L27" s="18">
        <v>1296.0</v>
      </c>
      <c r="M27" s="18">
        <v>2401.0</v>
      </c>
      <c r="U27" s="22">
        <f t="shared" si="8"/>
        <v>26350040876544</v>
      </c>
      <c r="V27" s="22">
        <f t="shared" si="9"/>
        <v>6</v>
      </c>
    </row>
    <row r="28" ht="15.75" customHeight="1">
      <c r="H28" s="18" t="s">
        <v>14</v>
      </c>
      <c r="I28" s="18">
        <v>7776.0</v>
      </c>
      <c r="J28" s="18">
        <v>32768.0</v>
      </c>
      <c r="K28" s="18">
        <v>900.0</v>
      </c>
      <c r="L28" s="18">
        <v>2401.0</v>
      </c>
      <c r="M28" s="18">
        <v>6561.0</v>
      </c>
      <c r="U28" s="22">
        <f t="shared" si="8"/>
        <v>3.61253E+18</v>
      </c>
      <c r="V28" s="22">
        <f t="shared" si="9"/>
        <v>1</v>
      </c>
    </row>
    <row r="29" ht="15.75" customHeight="1">
      <c r="H29" s="18" t="s">
        <v>15</v>
      </c>
      <c r="I29" s="18">
        <v>3125.0</v>
      </c>
      <c r="J29" s="18">
        <v>7776.0</v>
      </c>
      <c r="K29" s="18">
        <v>1156.0</v>
      </c>
      <c r="L29" s="18">
        <v>256.0</v>
      </c>
      <c r="M29" s="18">
        <v>4096.0</v>
      </c>
      <c r="U29" s="22">
        <f t="shared" si="8"/>
        <v>2.94553E+16</v>
      </c>
      <c r="V29" s="22">
        <f t="shared" si="9"/>
        <v>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F9"/>
    <mergeCell ref="P3:S7"/>
    <mergeCell ref="P13:S17"/>
    <mergeCell ref="P23:S27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3.86"/>
    <col customWidth="1" min="9" max="13" width="14.43"/>
    <col customWidth="1" min="14" max="44" width="8.71"/>
  </cols>
  <sheetData>
    <row r="1">
      <c r="A1" s="32"/>
      <c r="B1" s="32"/>
      <c r="C1" s="32"/>
      <c r="D1" s="32"/>
      <c r="E1" s="32"/>
      <c r="F1" s="32"/>
      <c r="G1" s="4"/>
      <c r="H1" s="33"/>
      <c r="I1" s="34"/>
      <c r="J1" s="34"/>
      <c r="K1" s="35"/>
      <c r="L1" s="34"/>
      <c r="M1" s="34"/>
      <c r="V1" s="33"/>
      <c r="W1" s="34"/>
      <c r="X1" s="35"/>
      <c r="Y1" s="35"/>
      <c r="Z1" s="34"/>
      <c r="AA1" s="34"/>
      <c r="AB1" s="34"/>
      <c r="AC1" s="36"/>
      <c r="AD1" s="37" t="s">
        <v>32</v>
      </c>
      <c r="AJ1" s="38"/>
      <c r="AK1" s="34"/>
      <c r="AL1" s="37" t="s">
        <v>33</v>
      </c>
      <c r="AR1" s="37"/>
    </row>
    <row r="2">
      <c r="A2" s="32"/>
      <c r="B2" s="32"/>
      <c r="C2" s="32"/>
      <c r="D2" s="32"/>
      <c r="E2" s="32"/>
      <c r="F2" s="32"/>
      <c r="G2" s="4"/>
      <c r="H2" s="33"/>
      <c r="I2" s="34"/>
      <c r="J2" s="34"/>
      <c r="K2" s="35"/>
      <c r="L2" s="34"/>
      <c r="M2" s="34"/>
      <c r="V2" s="39" t="s">
        <v>34</v>
      </c>
      <c r="W2" s="34"/>
      <c r="X2" s="35"/>
      <c r="Y2" s="35"/>
      <c r="Z2" s="34"/>
      <c r="AA2" s="34"/>
      <c r="AB2" s="34"/>
      <c r="AC2" s="40"/>
      <c r="AD2" s="34"/>
      <c r="AE2" s="34"/>
      <c r="AF2" s="34"/>
      <c r="AG2" s="34"/>
      <c r="AH2" s="34"/>
      <c r="AI2" s="34"/>
      <c r="AJ2" s="38"/>
      <c r="AK2" s="34"/>
      <c r="AL2" s="33"/>
      <c r="AM2" s="34"/>
      <c r="AN2" s="34"/>
      <c r="AO2" s="35"/>
      <c r="AP2" s="34"/>
      <c r="AQ2" s="41"/>
      <c r="AR2" s="34"/>
    </row>
    <row r="3">
      <c r="A3" s="1" t="s">
        <v>0</v>
      </c>
      <c r="B3" s="2"/>
      <c r="C3" s="2"/>
      <c r="D3" s="2"/>
      <c r="E3" s="2"/>
      <c r="F3" s="3"/>
      <c r="G3" s="4"/>
      <c r="H3" s="8" t="s">
        <v>2</v>
      </c>
      <c r="I3" s="9" t="s">
        <v>3</v>
      </c>
      <c r="J3" s="9" t="s">
        <v>4</v>
      </c>
      <c r="K3" s="10" t="s">
        <v>5</v>
      </c>
      <c r="L3" s="9" t="s">
        <v>6</v>
      </c>
      <c r="M3" s="9" t="s">
        <v>7</v>
      </c>
      <c r="V3" s="8" t="s">
        <v>2</v>
      </c>
      <c r="W3" s="9" t="s">
        <v>3</v>
      </c>
      <c r="X3" s="9" t="s">
        <v>4</v>
      </c>
      <c r="Y3" s="10" t="s">
        <v>5</v>
      </c>
      <c r="Z3" s="9" t="s">
        <v>6</v>
      </c>
      <c r="AA3" s="9" t="s">
        <v>7</v>
      </c>
      <c r="AB3" s="34"/>
      <c r="AC3" s="40"/>
      <c r="AD3" s="8" t="s">
        <v>2</v>
      </c>
      <c r="AE3" s="9" t="s">
        <v>3</v>
      </c>
      <c r="AF3" s="9" t="s">
        <v>4</v>
      </c>
      <c r="AG3" s="10" t="s">
        <v>5</v>
      </c>
      <c r="AH3" s="9" t="s">
        <v>6</v>
      </c>
      <c r="AI3" s="9" t="s">
        <v>7</v>
      </c>
      <c r="AJ3" s="38"/>
      <c r="AK3" s="40"/>
      <c r="AL3" s="8" t="s">
        <v>2</v>
      </c>
      <c r="AM3" s="9" t="s">
        <v>3</v>
      </c>
      <c r="AN3" s="9" t="s">
        <v>4</v>
      </c>
      <c r="AO3" s="10" t="s">
        <v>5</v>
      </c>
      <c r="AP3" s="9" t="s">
        <v>6</v>
      </c>
      <c r="AQ3" s="42" t="s">
        <v>7</v>
      </c>
      <c r="AR3" s="34"/>
    </row>
    <row r="4">
      <c r="A4" s="6"/>
      <c r="F4" s="7"/>
      <c r="G4" s="4"/>
      <c r="H4" s="8"/>
      <c r="I4" s="9" t="s">
        <v>8</v>
      </c>
      <c r="J4" s="9" t="s">
        <v>8</v>
      </c>
      <c r="K4" s="10" t="s">
        <v>9</v>
      </c>
      <c r="L4" s="9" t="s">
        <v>8</v>
      </c>
      <c r="M4" s="9" t="s">
        <v>8</v>
      </c>
      <c r="V4" s="8"/>
      <c r="W4" s="9" t="s">
        <v>8</v>
      </c>
      <c r="X4" s="9" t="s">
        <v>8</v>
      </c>
      <c r="Y4" s="10" t="s">
        <v>9</v>
      </c>
      <c r="Z4" s="9" t="s">
        <v>8</v>
      </c>
      <c r="AA4" s="9" t="s">
        <v>8</v>
      </c>
      <c r="AB4" s="34"/>
      <c r="AC4" s="40"/>
      <c r="AD4" s="8"/>
      <c r="AE4" s="9" t="s">
        <v>8</v>
      </c>
      <c r="AF4" s="9" t="s">
        <v>8</v>
      </c>
      <c r="AG4" s="10" t="s">
        <v>9</v>
      </c>
      <c r="AH4" s="9" t="s">
        <v>8</v>
      </c>
      <c r="AI4" s="9" t="s">
        <v>8</v>
      </c>
      <c r="AJ4" s="34"/>
      <c r="AK4" s="40"/>
      <c r="AL4" s="8"/>
      <c r="AM4" s="9" t="s">
        <v>8</v>
      </c>
      <c r="AN4" s="9" t="s">
        <v>8</v>
      </c>
      <c r="AO4" s="10" t="s">
        <v>9</v>
      </c>
      <c r="AP4" s="9" t="s">
        <v>8</v>
      </c>
      <c r="AQ4" s="9" t="s">
        <v>8</v>
      </c>
      <c r="AR4" s="34"/>
    </row>
    <row r="5">
      <c r="A5" s="6"/>
      <c r="F5" s="7"/>
      <c r="G5" s="4"/>
      <c r="H5" s="11" t="s">
        <v>10</v>
      </c>
      <c r="I5" s="12">
        <v>6.0</v>
      </c>
      <c r="J5" s="12">
        <v>5.0</v>
      </c>
      <c r="K5" s="12">
        <v>28.0</v>
      </c>
      <c r="L5" s="12">
        <v>5.0</v>
      </c>
      <c r="M5" s="12">
        <v>5.0</v>
      </c>
      <c r="P5" s="19" t="s">
        <v>35</v>
      </c>
      <c r="V5" s="11" t="s">
        <v>10</v>
      </c>
      <c r="W5" s="12">
        <f t="shared" ref="W5:X5" si="1">I5/I$11</f>
        <v>1</v>
      </c>
      <c r="X5" s="12">
        <f t="shared" si="1"/>
        <v>0.625</v>
      </c>
      <c r="Y5" s="12">
        <f t="shared" ref="Y5:Y10" si="4">K$11/K5</f>
        <v>0.8928571429</v>
      </c>
      <c r="Z5" s="12">
        <f t="shared" ref="Z5:AA5" si="2">L5/L$11</f>
        <v>0.5</v>
      </c>
      <c r="AA5" s="12">
        <f t="shared" si="2"/>
        <v>0.5555555556</v>
      </c>
      <c r="AB5" s="43"/>
      <c r="AC5" s="44"/>
      <c r="AD5" s="11" t="s">
        <v>10</v>
      </c>
      <c r="AE5" s="12">
        <v>6.0</v>
      </c>
      <c r="AF5" s="12">
        <v>5.0</v>
      </c>
      <c r="AG5" s="12">
        <v>28.0</v>
      </c>
      <c r="AH5" s="12">
        <v>5.0</v>
      </c>
      <c r="AI5" s="12">
        <v>5.0</v>
      </c>
      <c r="AJ5" s="43"/>
      <c r="AK5" s="44"/>
      <c r="AL5" s="11" t="s">
        <v>10</v>
      </c>
      <c r="AM5" s="12">
        <v>6.0</v>
      </c>
      <c r="AN5" s="12">
        <v>5.0</v>
      </c>
      <c r="AO5" s="12">
        <v>28.0</v>
      </c>
      <c r="AP5" s="12">
        <v>5.0</v>
      </c>
      <c r="AQ5" s="12">
        <v>5.0</v>
      </c>
      <c r="AR5" s="43"/>
    </row>
    <row r="6">
      <c r="A6" s="6"/>
      <c r="F6" s="7"/>
      <c r="G6" s="4"/>
      <c r="H6" s="11" t="s">
        <v>11</v>
      </c>
      <c r="I6" s="12">
        <v>4.0</v>
      </c>
      <c r="J6" s="12">
        <v>2.0</v>
      </c>
      <c r="K6" s="12">
        <v>25.0</v>
      </c>
      <c r="L6" s="12">
        <v>10.0</v>
      </c>
      <c r="M6" s="12">
        <v>9.0</v>
      </c>
      <c r="V6" s="11" t="s">
        <v>11</v>
      </c>
      <c r="W6" s="12">
        <f t="shared" ref="W6:X6" si="3">I6/I$11</f>
        <v>0.6666666667</v>
      </c>
      <c r="X6" s="12">
        <f t="shared" si="3"/>
        <v>0.25</v>
      </c>
      <c r="Y6" s="12">
        <f t="shared" si="4"/>
        <v>1</v>
      </c>
      <c r="Z6" s="12">
        <f t="shared" ref="Z6:AA6" si="5">L6/L$11</f>
        <v>1</v>
      </c>
      <c r="AA6" s="12">
        <f t="shared" si="5"/>
        <v>1</v>
      </c>
      <c r="AB6" s="43"/>
      <c r="AC6" s="44"/>
      <c r="AD6" s="11" t="s">
        <v>11</v>
      </c>
      <c r="AE6" s="12">
        <v>4.0</v>
      </c>
      <c r="AF6" s="12">
        <v>2.0</v>
      </c>
      <c r="AG6" s="12">
        <v>25.0</v>
      </c>
      <c r="AH6" s="12">
        <v>10.0</v>
      </c>
      <c r="AI6" s="12">
        <v>9.0</v>
      </c>
      <c r="AJ6" s="43"/>
      <c r="AK6" s="44"/>
      <c r="AL6" s="11" t="s">
        <v>11</v>
      </c>
      <c r="AM6" s="12">
        <v>4.0</v>
      </c>
      <c r="AN6" s="12">
        <v>2.0</v>
      </c>
      <c r="AO6" s="12">
        <v>25.0</v>
      </c>
      <c r="AP6" s="12">
        <v>10.0</v>
      </c>
      <c r="AQ6" s="12">
        <v>9.0</v>
      </c>
      <c r="AR6" s="43"/>
    </row>
    <row r="7">
      <c r="A7" s="6"/>
      <c r="F7" s="7"/>
      <c r="G7" s="4"/>
      <c r="H7" s="11" t="s">
        <v>12</v>
      </c>
      <c r="I7" s="12">
        <v>5.0</v>
      </c>
      <c r="J7" s="12">
        <v>7.0</v>
      </c>
      <c r="K7" s="12">
        <v>35.0</v>
      </c>
      <c r="L7" s="12">
        <v>9.0</v>
      </c>
      <c r="M7" s="12">
        <v>6.0</v>
      </c>
      <c r="V7" s="11" t="s">
        <v>12</v>
      </c>
      <c r="W7" s="12">
        <f t="shared" ref="W7:X7" si="6">I7/I$11</f>
        <v>0.8333333333</v>
      </c>
      <c r="X7" s="12">
        <f t="shared" si="6"/>
        <v>0.875</v>
      </c>
      <c r="Y7" s="12">
        <f t="shared" si="4"/>
        <v>0.7142857143</v>
      </c>
      <c r="Z7" s="12">
        <f t="shared" ref="Z7:AA7" si="7">L7/L$11</f>
        <v>0.9</v>
      </c>
      <c r="AA7" s="12">
        <f t="shared" si="7"/>
        <v>0.6666666667</v>
      </c>
      <c r="AB7" s="43"/>
      <c r="AC7" s="44"/>
      <c r="AD7" s="11" t="s">
        <v>12</v>
      </c>
      <c r="AE7" s="12">
        <v>5.0</v>
      </c>
      <c r="AF7" s="12">
        <v>7.0</v>
      </c>
      <c r="AG7" s="12">
        <v>35.0</v>
      </c>
      <c r="AH7" s="12">
        <v>9.0</v>
      </c>
      <c r="AI7" s="12">
        <v>6.0</v>
      </c>
      <c r="AJ7" s="43"/>
      <c r="AK7" s="44"/>
      <c r="AL7" s="11" t="s">
        <v>12</v>
      </c>
      <c r="AM7" s="12">
        <v>5.0</v>
      </c>
      <c r="AN7" s="12">
        <v>7.0</v>
      </c>
      <c r="AO7" s="12">
        <v>35.0</v>
      </c>
      <c r="AP7" s="12">
        <v>9.0</v>
      </c>
      <c r="AQ7" s="12">
        <v>6.0</v>
      </c>
      <c r="AR7" s="43"/>
    </row>
    <row r="8">
      <c r="A8" s="6"/>
      <c r="F8" s="7"/>
      <c r="G8" s="4"/>
      <c r="H8" s="11" t="s">
        <v>13</v>
      </c>
      <c r="I8" s="12">
        <v>6.0</v>
      </c>
      <c r="J8" s="12">
        <v>1.0</v>
      </c>
      <c r="K8" s="12">
        <v>27.0</v>
      </c>
      <c r="L8" s="12">
        <v>6.0</v>
      </c>
      <c r="M8" s="12">
        <v>7.0</v>
      </c>
      <c r="V8" s="11" t="s">
        <v>13</v>
      </c>
      <c r="W8" s="12">
        <f t="shared" ref="W8:X8" si="8">I8/I$11</f>
        <v>1</v>
      </c>
      <c r="X8" s="12">
        <f t="shared" si="8"/>
        <v>0.125</v>
      </c>
      <c r="Y8" s="12">
        <f t="shared" si="4"/>
        <v>0.9259259259</v>
      </c>
      <c r="Z8" s="12">
        <f t="shared" ref="Z8:AA8" si="9">L8/L$11</f>
        <v>0.6</v>
      </c>
      <c r="AA8" s="12">
        <f t="shared" si="9"/>
        <v>0.7777777778</v>
      </c>
      <c r="AB8" s="43"/>
      <c r="AC8" s="44"/>
      <c r="AD8" s="11" t="s">
        <v>13</v>
      </c>
      <c r="AE8" s="12">
        <v>6.0</v>
      </c>
      <c r="AF8" s="12">
        <v>1.0</v>
      </c>
      <c r="AG8" s="12">
        <v>27.0</v>
      </c>
      <c r="AH8" s="12">
        <v>6.0</v>
      </c>
      <c r="AI8" s="12">
        <v>7.0</v>
      </c>
      <c r="AJ8" s="43"/>
      <c r="AK8" s="44"/>
      <c r="AL8" s="11" t="s">
        <v>13</v>
      </c>
      <c r="AM8" s="12">
        <v>6.0</v>
      </c>
      <c r="AN8" s="12">
        <v>1.0</v>
      </c>
      <c r="AO8" s="12">
        <v>27.0</v>
      </c>
      <c r="AP8" s="12">
        <v>6.0</v>
      </c>
      <c r="AQ8" s="12">
        <v>7.0</v>
      </c>
      <c r="AR8" s="43"/>
    </row>
    <row r="9">
      <c r="A9" s="6"/>
      <c r="F9" s="7"/>
      <c r="G9" s="4"/>
      <c r="H9" s="11" t="s">
        <v>14</v>
      </c>
      <c r="I9" s="12">
        <v>6.0</v>
      </c>
      <c r="J9" s="12">
        <v>8.0</v>
      </c>
      <c r="K9" s="12">
        <v>30.0</v>
      </c>
      <c r="L9" s="12">
        <v>7.0</v>
      </c>
      <c r="M9" s="12">
        <v>9.0</v>
      </c>
      <c r="V9" s="11" t="s">
        <v>14</v>
      </c>
      <c r="W9" s="12">
        <f t="shared" ref="W9:X9" si="10">I9/I$11</f>
        <v>1</v>
      </c>
      <c r="X9" s="12">
        <f t="shared" si="10"/>
        <v>1</v>
      </c>
      <c r="Y9" s="12">
        <f t="shared" si="4"/>
        <v>0.8333333333</v>
      </c>
      <c r="Z9" s="12">
        <f t="shared" ref="Z9:AA9" si="11">L9/L$11</f>
        <v>0.7</v>
      </c>
      <c r="AA9" s="12">
        <f t="shared" si="11"/>
        <v>1</v>
      </c>
      <c r="AB9" s="43"/>
      <c r="AC9" s="44"/>
      <c r="AD9" s="11" t="s">
        <v>14</v>
      </c>
      <c r="AE9" s="12">
        <v>6.0</v>
      </c>
      <c r="AF9" s="12">
        <v>8.0</v>
      </c>
      <c r="AG9" s="12">
        <v>30.0</v>
      </c>
      <c r="AH9" s="12">
        <v>7.0</v>
      </c>
      <c r="AI9" s="12">
        <v>9.0</v>
      </c>
      <c r="AJ9" s="43"/>
      <c r="AK9" s="44"/>
      <c r="AL9" s="11" t="s">
        <v>14</v>
      </c>
      <c r="AM9" s="12">
        <v>6.0</v>
      </c>
      <c r="AN9" s="12">
        <v>8.0</v>
      </c>
      <c r="AO9" s="12">
        <v>30.0</v>
      </c>
      <c r="AP9" s="12">
        <v>7.0</v>
      </c>
      <c r="AQ9" s="12">
        <v>9.0</v>
      </c>
      <c r="AR9" s="43"/>
    </row>
    <row r="10">
      <c r="A10" s="13"/>
      <c r="B10" s="14"/>
      <c r="C10" s="14"/>
      <c r="D10" s="14"/>
      <c r="E10" s="14"/>
      <c r="F10" s="15"/>
      <c r="G10" s="4"/>
      <c r="H10" s="11" t="s">
        <v>15</v>
      </c>
      <c r="I10" s="12">
        <v>5.0</v>
      </c>
      <c r="J10" s="12">
        <v>6.0</v>
      </c>
      <c r="K10" s="12">
        <v>26.0</v>
      </c>
      <c r="L10" s="12">
        <v>4.0</v>
      </c>
      <c r="M10" s="12">
        <v>8.0</v>
      </c>
      <c r="V10" s="11" t="s">
        <v>15</v>
      </c>
      <c r="W10" s="12">
        <f t="shared" ref="W10:X10" si="12">I10/I$11</f>
        <v>0.8333333333</v>
      </c>
      <c r="X10" s="12">
        <f t="shared" si="12"/>
        <v>0.75</v>
      </c>
      <c r="Y10" s="12">
        <f t="shared" si="4"/>
        <v>0.9615384615</v>
      </c>
      <c r="Z10" s="12">
        <f t="shared" ref="Z10:AA10" si="13">L10/L$11</f>
        <v>0.4</v>
      </c>
      <c r="AA10" s="12">
        <f t="shared" si="13"/>
        <v>0.8888888889</v>
      </c>
      <c r="AB10" s="43"/>
      <c r="AC10" s="44"/>
      <c r="AD10" s="11" t="s">
        <v>15</v>
      </c>
      <c r="AE10" s="12">
        <v>5.0</v>
      </c>
      <c r="AF10" s="12">
        <v>6.0</v>
      </c>
      <c r="AG10" s="12">
        <v>26.0</v>
      </c>
      <c r="AH10" s="12">
        <v>4.0</v>
      </c>
      <c r="AI10" s="12">
        <v>8.0</v>
      </c>
      <c r="AJ10" s="43"/>
      <c r="AK10" s="44"/>
      <c r="AL10" s="11" t="s">
        <v>15</v>
      </c>
      <c r="AM10" s="12">
        <v>5.0</v>
      </c>
      <c r="AN10" s="12">
        <v>6.0</v>
      </c>
      <c r="AO10" s="12">
        <v>26.0</v>
      </c>
      <c r="AP10" s="12">
        <v>4.0</v>
      </c>
      <c r="AQ10" s="12">
        <v>8.0</v>
      </c>
      <c r="AR10" s="43"/>
    </row>
    <row r="11">
      <c r="H11" s="30" t="s">
        <v>36</v>
      </c>
      <c r="I11" s="18">
        <f t="shared" ref="I11:J11" si="14">MAX(I5:I10)</f>
        <v>6</v>
      </c>
      <c r="J11" s="18">
        <f t="shared" si="14"/>
        <v>8</v>
      </c>
      <c r="K11" s="18">
        <f>MIN(K5:K10)</f>
        <v>25</v>
      </c>
      <c r="L11" s="18">
        <f t="shared" ref="L11:M11" si="15">MAX(L5:L10)</f>
        <v>10</v>
      </c>
      <c r="M11" s="18">
        <f t="shared" si="15"/>
        <v>9</v>
      </c>
      <c r="V11" s="24" t="s">
        <v>19</v>
      </c>
      <c r="W11" s="18">
        <f t="shared" ref="W11:AA11" si="16">SUM(W5:W10)</f>
        <v>5.333333333</v>
      </c>
      <c r="X11" s="18">
        <f t="shared" si="16"/>
        <v>3.625</v>
      </c>
      <c r="Y11" s="18">
        <f t="shared" si="16"/>
        <v>5.327940578</v>
      </c>
      <c r="Z11" s="18">
        <f t="shared" si="16"/>
        <v>4.1</v>
      </c>
      <c r="AA11" s="18">
        <f t="shared" si="16"/>
        <v>4.888888889</v>
      </c>
      <c r="AC11" s="45"/>
      <c r="AD11" s="46" t="s">
        <v>19</v>
      </c>
      <c r="AE11" s="47">
        <f t="shared" ref="AE11:AI11" si="17">SUM(AE5:AE10)</f>
        <v>32</v>
      </c>
      <c r="AF11" s="47">
        <f t="shared" si="17"/>
        <v>29</v>
      </c>
      <c r="AG11" s="47">
        <f t="shared" si="17"/>
        <v>171</v>
      </c>
      <c r="AH11" s="47">
        <f t="shared" si="17"/>
        <v>41</v>
      </c>
      <c r="AI11" s="47">
        <f t="shared" si="17"/>
        <v>44</v>
      </c>
      <c r="AJ11" s="48"/>
      <c r="AL11" s="24" t="s">
        <v>37</v>
      </c>
      <c r="AM11" s="18">
        <f t="shared" ref="AM11:AQ11" si="18">SUM(AM5:AM10)</f>
        <v>32</v>
      </c>
      <c r="AN11" s="18">
        <f t="shared" si="18"/>
        <v>29</v>
      </c>
      <c r="AO11" s="18">
        <f t="shared" si="18"/>
        <v>171</v>
      </c>
      <c r="AP11" s="18">
        <f t="shared" si="18"/>
        <v>41</v>
      </c>
      <c r="AQ11" s="18">
        <f t="shared" si="18"/>
        <v>44</v>
      </c>
    </row>
    <row r="12">
      <c r="AC12" s="45"/>
      <c r="AD12" s="46"/>
      <c r="AE12" s="47"/>
      <c r="AF12" s="47"/>
      <c r="AG12" s="47"/>
      <c r="AH12" s="47"/>
      <c r="AI12" s="47"/>
      <c r="AJ12" s="48"/>
      <c r="AL12" s="24" t="s">
        <v>25</v>
      </c>
      <c r="AM12" s="18">
        <f t="shared" ref="AM12:AQ12" si="19">MAX(AM5:AM10)</f>
        <v>6</v>
      </c>
      <c r="AN12" s="18">
        <f t="shared" si="19"/>
        <v>8</v>
      </c>
      <c r="AO12" s="18">
        <f t="shared" si="19"/>
        <v>35</v>
      </c>
      <c r="AP12" s="18">
        <f t="shared" si="19"/>
        <v>10</v>
      </c>
      <c r="AQ12" s="18">
        <f t="shared" si="19"/>
        <v>9</v>
      </c>
    </row>
    <row r="13">
      <c r="AC13" s="45"/>
      <c r="AD13" s="49"/>
      <c r="AE13" s="35"/>
      <c r="AF13" s="35"/>
      <c r="AG13" s="35"/>
      <c r="AH13" s="35"/>
      <c r="AI13" s="35"/>
      <c r="AJ13" s="48"/>
      <c r="AL13" s="24" t="s">
        <v>27</v>
      </c>
      <c r="AM13" s="18">
        <f t="shared" ref="AM13:AQ13" si="20">MIN(AM5:AM10)</f>
        <v>4</v>
      </c>
      <c r="AN13" s="18">
        <f t="shared" si="20"/>
        <v>1</v>
      </c>
      <c r="AO13" s="18">
        <f t="shared" si="20"/>
        <v>25</v>
      </c>
      <c r="AP13" s="18">
        <f t="shared" si="20"/>
        <v>4</v>
      </c>
      <c r="AQ13" s="18">
        <f t="shared" si="20"/>
        <v>5</v>
      </c>
    </row>
    <row r="14">
      <c r="AC14" s="45"/>
      <c r="AD14" s="50" t="s">
        <v>38</v>
      </c>
      <c r="AJ14" s="48"/>
    </row>
    <row r="15">
      <c r="H15" s="8" t="s">
        <v>2</v>
      </c>
      <c r="I15" s="9" t="s">
        <v>3</v>
      </c>
      <c r="J15" s="9" t="s">
        <v>4</v>
      </c>
      <c r="K15" s="10" t="s">
        <v>5</v>
      </c>
      <c r="L15" s="9" t="s">
        <v>6</v>
      </c>
      <c r="M15" s="9" t="s">
        <v>7</v>
      </c>
      <c r="AC15" s="45"/>
      <c r="AD15" s="50" t="s">
        <v>39</v>
      </c>
      <c r="AE15" s="35"/>
      <c r="AF15" s="35"/>
      <c r="AG15" s="35"/>
      <c r="AH15" s="35"/>
      <c r="AI15" s="35"/>
      <c r="AJ15" s="48"/>
      <c r="AL15" s="51" t="s">
        <v>38</v>
      </c>
      <c r="AR15" s="51"/>
    </row>
    <row r="16">
      <c r="H16" s="8"/>
      <c r="I16" s="9" t="s">
        <v>8</v>
      </c>
      <c r="J16" s="9" t="s">
        <v>8</v>
      </c>
      <c r="K16" s="10" t="s">
        <v>9</v>
      </c>
      <c r="L16" s="9" t="s">
        <v>8</v>
      </c>
      <c r="M16" s="9" t="s">
        <v>8</v>
      </c>
      <c r="U16" s="24" t="s">
        <v>39</v>
      </c>
      <c r="AC16" s="45"/>
      <c r="AD16" s="8" t="s">
        <v>2</v>
      </c>
      <c r="AE16" s="9" t="s">
        <v>3</v>
      </c>
      <c r="AF16" s="9" t="s">
        <v>4</v>
      </c>
      <c r="AG16" s="10" t="s">
        <v>5</v>
      </c>
      <c r="AH16" s="9" t="s">
        <v>6</v>
      </c>
      <c r="AI16" s="9" t="s">
        <v>7</v>
      </c>
      <c r="AJ16" s="48"/>
      <c r="AL16" s="49"/>
      <c r="AM16" s="35"/>
      <c r="AN16" s="35"/>
      <c r="AO16" s="35"/>
      <c r="AP16" s="35"/>
      <c r="AQ16" s="35"/>
      <c r="AR16" s="35"/>
    </row>
    <row r="17">
      <c r="H17" s="22" t="s">
        <v>10</v>
      </c>
      <c r="I17" s="22">
        <v>1.0</v>
      </c>
      <c r="J17" s="22">
        <v>0.625</v>
      </c>
      <c r="K17" s="22">
        <v>0.8928571428571429</v>
      </c>
      <c r="L17" s="22">
        <v>0.5</v>
      </c>
      <c r="M17" s="22">
        <v>0.5555555555555556</v>
      </c>
      <c r="P17" s="19" t="s">
        <v>40</v>
      </c>
      <c r="U17" s="22" t="s">
        <v>10</v>
      </c>
      <c r="V17" s="52">
        <f t="shared" ref="V17:Z17" si="21">I17/I$23</f>
        <v>0.1875</v>
      </c>
      <c r="W17" s="52">
        <f t="shared" si="21"/>
        <v>0.1724137931</v>
      </c>
      <c r="X17" s="52">
        <f t="shared" si="21"/>
        <v>0.1675801616</v>
      </c>
      <c r="Y17" s="52">
        <f t="shared" si="21"/>
        <v>0.1219512195</v>
      </c>
      <c r="Z17" s="52">
        <f t="shared" si="21"/>
        <v>0.1136363636</v>
      </c>
      <c r="AC17" s="45"/>
      <c r="AD17" s="8"/>
      <c r="AE17" s="9" t="s">
        <v>8</v>
      </c>
      <c r="AF17" s="9" t="s">
        <v>8</v>
      </c>
      <c r="AG17" s="10" t="s">
        <v>9</v>
      </c>
      <c r="AH17" s="9" t="s">
        <v>8</v>
      </c>
      <c r="AI17" s="9" t="s">
        <v>8</v>
      </c>
      <c r="AJ17" s="48"/>
      <c r="AM17" s="24" t="s">
        <v>41</v>
      </c>
    </row>
    <row r="18">
      <c r="H18" s="22" t="s">
        <v>11</v>
      </c>
      <c r="I18" s="22">
        <v>0.6666666666666666</v>
      </c>
      <c r="J18" s="22">
        <v>0.25</v>
      </c>
      <c r="K18" s="22">
        <v>1.0</v>
      </c>
      <c r="L18" s="22">
        <v>1.0</v>
      </c>
      <c r="M18" s="22">
        <v>1.0</v>
      </c>
      <c r="U18" s="22" t="s">
        <v>11</v>
      </c>
      <c r="V18" s="52">
        <f t="shared" ref="V18:Z18" si="22">I18/I$23</f>
        <v>0.125</v>
      </c>
      <c r="W18" s="52">
        <f t="shared" si="22"/>
        <v>0.06896551724</v>
      </c>
      <c r="X18" s="52">
        <f t="shared" si="22"/>
        <v>0.187689781</v>
      </c>
      <c r="Y18" s="52">
        <f t="shared" si="22"/>
        <v>0.243902439</v>
      </c>
      <c r="Z18" s="52">
        <f t="shared" si="22"/>
        <v>0.2045454545</v>
      </c>
      <c r="AC18" s="45"/>
      <c r="AD18" s="11" t="s">
        <v>10</v>
      </c>
      <c r="AE18" s="12">
        <f t="shared" ref="AE18:AI18" si="23">AE5/AE$11</f>
        <v>0.1875</v>
      </c>
      <c r="AF18" s="12">
        <f t="shared" si="23"/>
        <v>0.1724137931</v>
      </c>
      <c r="AG18" s="12">
        <f t="shared" si="23"/>
        <v>0.1637426901</v>
      </c>
      <c r="AH18" s="12">
        <f t="shared" si="23"/>
        <v>0.1219512195</v>
      </c>
      <c r="AI18" s="12">
        <f t="shared" si="23"/>
        <v>0.1136363636</v>
      </c>
      <c r="AJ18" s="48"/>
      <c r="AL18" s="8" t="s">
        <v>2</v>
      </c>
      <c r="AM18" s="9" t="s">
        <v>3</v>
      </c>
      <c r="AN18" s="9" t="s">
        <v>4</v>
      </c>
      <c r="AO18" s="10" t="s">
        <v>5</v>
      </c>
      <c r="AP18" s="9" t="s">
        <v>6</v>
      </c>
      <c r="AQ18" s="9" t="s">
        <v>7</v>
      </c>
      <c r="AR18" s="34"/>
    </row>
    <row r="19">
      <c r="H19" s="22" t="s">
        <v>12</v>
      </c>
      <c r="I19" s="22">
        <v>0.8333333333333334</v>
      </c>
      <c r="J19" s="22">
        <v>0.875</v>
      </c>
      <c r="K19" s="22">
        <v>0.7142857142857143</v>
      </c>
      <c r="L19" s="22">
        <v>0.9</v>
      </c>
      <c r="M19" s="22">
        <v>0.6666666666666666</v>
      </c>
      <c r="U19" s="22" t="s">
        <v>12</v>
      </c>
      <c r="V19" s="52">
        <f t="shared" ref="V19:Z19" si="24">I19/I$23</f>
        <v>0.15625</v>
      </c>
      <c r="W19" s="52">
        <f t="shared" si="24"/>
        <v>0.2413793103</v>
      </c>
      <c r="X19" s="52">
        <f t="shared" si="24"/>
        <v>0.1340641293</v>
      </c>
      <c r="Y19" s="52">
        <f t="shared" si="24"/>
        <v>0.2195121951</v>
      </c>
      <c r="Z19" s="52">
        <f t="shared" si="24"/>
        <v>0.1363636364</v>
      </c>
      <c r="AC19" s="45"/>
      <c r="AD19" s="11" t="s">
        <v>11</v>
      </c>
      <c r="AE19" s="12">
        <f t="shared" ref="AE19:AI19" si="25">AE6/AE$11</f>
        <v>0.125</v>
      </c>
      <c r="AF19" s="12">
        <f t="shared" si="25"/>
        <v>0.06896551724</v>
      </c>
      <c r="AG19" s="12">
        <f t="shared" si="25"/>
        <v>0.1461988304</v>
      </c>
      <c r="AH19" s="12">
        <f t="shared" si="25"/>
        <v>0.243902439</v>
      </c>
      <c r="AI19" s="12">
        <f t="shared" si="25"/>
        <v>0.2045454545</v>
      </c>
      <c r="AJ19" s="48"/>
      <c r="AL19" s="8"/>
      <c r="AM19" s="9" t="s">
        <v>8</v>
      </c>
      <c r="AN19" s="9" t="s">
        <v>8</v>
      </c>
      <c r="AO19" s="10" t="s">
        <v>9</v>
      </c>
      <c r="AP19" s="9" t="s">
        <v>8</v>
      </c>
      <c r="AQ19" s="9" t="s">
        <v>8</v>
      </c>
      <c r="AR19" s="34"/>
    </row>
    <row r="20">
      <c r="H20" s="22" t="s">
        <v>13</v>
      </c>
      <c r="I20" s="22">
        <v>1.0</v>
      </c>
      <c r="J20" s="22">
        <v>0.125</v>
      </c>
      <c r="K20" s="22">
        <v>0.9259259259259259</v>
      </c>
      <c r="L20" s="22">
        <v>0.6</v>
      </c>
      <c r="M20" s="22">
        <v>0.7777777777777778</v>
      </c>
      <c r="U20" s="22" t="s">
        <v>13</v>
      </c>
      <c r="V20" s="52">
        <f t="shared" ref="V20:Z20" si="26">I20/I$23</f>
        <v>0.1875</v>
      </c>
      <c r="W20" s="52">
        <f t="shared" si="26"/>
        <v>0.03448275862</v>
      </c>
      <c r="X20" s="52">
        <f t="shared" si="26"/>
        <v>0.1737868342</v>
      </c>
      <c r="Y20" s="52">
        <f t="shared" si="26"/>
        <v>0.1463414634</v>
      </c>
      <c r="Z20" s="52">
        <f t="shared" si="26"/>
        <v>0.1590909091</v>
      </c>
      <c r="AC20" s="45"/>
      <c r="AD20" s="11" t="s">
        <v>12</v>
      </c>
      <c r="AE20" s="12">
        <f t="shared" ref="AE20:AI20" si="27">AE7/AE$11</f>
        <v>0.15625</v>
      </c>
      <c r="AF20" s="12">
        <f t="shared" si="27"/>
        <v>0.2413793103</v>
      </c>
      <c r="AG20" s="12">
        <f t="shared" si="27"/>
        <v>0.2046783626</v>
      </c>
      <c r="AH20" s="12">
        <f t="shared" si="27"/>
        <v>0.2195121951</v>
      </c>
      <c r="AI20" s="12">
        <f t="shared" si="27"/>
        <v>0.1363636364</v>
      </c>
      <c r="AJ20" s="48"/>
      <c r="AL20" s="22" t="s">
        <v>10</v>
      </c>
      <c r="AM20" s="22">
        <f t="shared" ref="AM20:AN20" si="28">(AM5-AM$13)/(AM$12-AM$13)</f>
        <v>1</v>
      </c>
      <c r="AN20" s="22">
        <f t="shared" si="28"/>
        <v>0.5714285714</v>
      </c>
      <c r="AO20" s="22">
        <f t="shared" ref="AO20:AO25" si="33">(AO$12-AO5)/(AO$12-AO$13)</f>
        <v>0.7</v>
      </c>
      <c r="AP20" s="22">
        <f t="shared" ref="AP20:AQ20" si="29">(AP5-AP$13)/(AP$12-AP$13)</f>
        <v>0.1666666667</v>
      </c>
      <c r="AQ20" s="22">
        <f t="shared" si="29"/>
        <v>0</v>
      </c>
    </row>
    <row r="21">
      <c r="H21" s="22" t="s">
        <v>14</v>
      </c>
      <c r="I21" s="22">
        <v>1.0</v>
      </c>
      <c r="J21" s="22">
        <v>1.0</v>
      </c>
      <c r="K21" s="22">
        <v>0.8333333333333334</v>
      </c>
      <c r="L21" s="22">
        <v>0.7</v>
      </c>
      <c r="M21" s="22">
        <v>1.0</v>
      </c>
      <c r="U21" s="22" t="s">
        <v>14</v>
      </c>
      <c r="V21" s="52">
        <f t="shared" ref="V21:Z21" si="30">I21/I$23</f>
        <v>0.1875</v>
      </c>
      <c r="W21" s="52">
        <f t="shared" si="30"/>
        <v>0.275862069</v>
      </c>
      <c r="X21" s="52">
        <f t="shared" si="30"/>
        <v>0.1564081508</v>
      </c>
      <c r="Y21" s="52">
        <f t="shared" si="30"/>
        <v>0.1707317073</v>
      </c>
      <c r="Z21" s="52">
        <f t="shared" si="30"/>
        <v>0.2045454545</v>
      </c>
      <c r="AC21" s="45"/>
      <c r="AD21" s="11" t="s">
        <v>13</v>
      </c>
      <c r="AE21" s="12">
        <f t="shared" ref="AE21:AI21" si="31">AE8/AE$11</f>
        <v>0.1875</v>
      </c>
      <c r="AF21" s="12">
        <f t="shared" si="31"/>
        <v>0.03448275862</v>
      </c>
      <c r="AG21" s="12">
        <f t="shared" si="31"/>
        <v>0.1578947368</v>
      </c>
      <c r="AH21" s="12">
        <f t="shared" si="31"/>
        <v>0.1463414634</v>
      </c>
      <c r="AI21" s="12">
        <f t="shared" si="31"/>
        <v>0.1590909091</v>
      </c>
      <c r="AJ21" s="48"/>
      <c r="AL21" s="22" t="s">
        <v>11</v>
      </c>
      <c r="AM21" s="22">
        <f t="shared" ref="AM21:AN21" si="32">(AM6-AM$13)/(AM$12-AM$13)</f>
        <v>0</v>
      </c>
      <c r="AN21" s="22">
        <f t="shared" si="32"/>
        <v>0.1428571429</v>
      </c>
      <c r="AO21" s="22">
        <f t="shared" si="33"/>
        <v>1</v>
      </c>
      <c r="AP21" s="22">
        <f t="shared" ref="AP21:AQ21" si="34">(AP6-AP$13)/(AP$12-AP$13)</f>
        <v>1</v>
      </c>
      <c r="AQ21" s="22">
        <f t="shared" si="34"/>
        <v>1</v>
      </c>
    </row>
    <row r="22">
      <c r="H22" s="22" t="s">
        <v>15</v>
      </c>
      <c r="I22" s="22">
        <v>0.8333333333333334</v>
      </c>
      <c r="J22" s="22">
        <v>0.75</v>
      </c>
      <c r="K22" s="22">
        <v>0.9615384615384616</v>
      </c>
      <c r="L22" s="22">
        <v>0.4</v>
      </c>
      <c r="M22" s="22">
        <v>0.8888888888888888</v>
      </c>
      <c r="U22" s="22" t="s">
        <v>15</v>
      </c>
      <c r="V22" s="52">
        <f t="shared" ref="V22:Z22" si="35">I22/I$23</f>
        <v>0.15625</v>
      </c>
      <c r="W22" s="52">
        <f t="shared" si="35"/>
        <v>0.2068965517</v>
      </c>
      <c r="X22" s="52">
        <f t="shared" si="35"/>
        <v>0.1804709432</v>
      </c>
      <c r="Y22" s="52">
        <f t="shared" si="35"/>
        <v>0.09756097561</v>
      </c>
      <c r="Z22" s="52">
        <f t="shared" si="35"/>
        <v>0.1818181818</v>
      </c>
      <c r="AC22" s="45"/>
      <c r="AD22" s="11" t="s">
        <v>14</v>
      </c>
      <c r="AE22" s="12">
        <f t="shared" ref="AE22:AI22" si="36">AE9/AE$11</f>
        <v>0.1875</v>
      </c>
      <c r="AF22" s="12">
        <f t="shared" si="36"/>
        <v>0.275862069</v>
      </c>
      <c r="AG22" s="12">
        <f t="shared" si="36"/>
        <v>0.1754385965</v>
      </c>
      <c r="AH22" s="12">
        <f t="shared" si="36"/>
        <v>0.1707317073</v>
      </c>
      <c r="AI22" s="12">
        <f t="shared" si="36"/>
        <v>0.2045454545</v>
      </c>
      <c r="AJ22" s="48"/>
      <c r="AL22" s="22" t="s">
        <v>12</v>
      </c>
      <c r="AM22" s="22">
        <f t="shared" ref="AM22:AN22" si="37">(AM7-AM$13)/(AM$12-AM$13)</f>
        <v>0.5</v>
      </c>
      <c r="AN22" s="22">
        <f t="shared" si="37"/>
        <v>0.8571428571</v>
      </c>
      <c r="AO22" s="22">
        <f t="shared" si="33"/>
        <v>0</v>
      </c>
      <c r="AP22" s="22">
        <f t="shared" ref="AP22:AQ22" si="38">(AP7-AP$13)/(AP$12-AP$13)</f>
        <v>0.8333333333</v>
      </c>
      <c r="AQ22" s="22">
        <f t="shared" si="38"/>
        <v>0.25</v>
      </c>
    </row>
    <row r="23">
      <c r="H23" s="24" t="s">
        <v>19</v>
      </c>
      <c r="I23" s="18">
        <f t="shared" ref="I23:M23" si="39">SUM(I17:I22)</f>
        <v>5.333333333</v>
      </c>
      <c r="J23" s="18">
        <f t="shared" si="39"/>
        <v>3.625</v>
      </c>
      <c r="K23" s="18">
        <f t="shared" si="39"/>
        <v>5.327940578</v>
      </c>
      <c r="L23" s="18">
        <f t="shared" si="39"/>
        <v>4.1</v>
      </c>
      <c r="M23" s="18">
        <f t="shared" si="39"/>
        <v>4.888888889</v>
      </c>
      <c r="AC23" s="45"/>
      <c r="AD23" s="11" t="s">
        <v>15</v>
      </c>
      <c r="AE23" s="12">
        <f t="shared" ref="AE23:AI23" si="40">AE10/AE$11</f>
        <v>0.15625</v>
      </c>
      <c r="AF23" s="12">
        <f t="shared" si="40"/>
        <v>0.2068965517</v>
      </c>
      <c r="AG23" s="12">
        <f t="shared" si="40"/>
        <v>0.1520467836</v>
      </c>
      <c r="AH23" s="12">
        <f t="shared" si="40"/>
        <v>0.09756097561</v>
      </c>
      <c r="AI23" s="12">
        <f t="shared" si="40"/>
        <v>0.1818181818</v>
      </c>
      <c r="AJ23" s="48"/>
      <c r="AL23" s="22" t="s">
        <v>13</v>
      </c>
      <c r="AM23" s="22">
        <f t="shared" ref="AM23:AN23" si="41">(AM8-AM$13)/(AM$12-AM$13)</f>
        <v>1</v>
      </c>
      <c r="AN23" s="22">
        <f t="shared" si="41"/>
        <v>0</v>
      </c>
      <c r="AO23" s="22">
        <f t="shared" si="33"/>
        <v>0.8</v>
      </c>
      <c r="AP23" s="22">
        <f t="shared" ref="AP23:AQ23" si="42">(AP8-AP$13)/(AP$12-AP$13)</f>
        <v>0.3333333333</v>
      </c>
      <c r="AQ23" s="22">
        <f t="shared" si="42"/>
        <v>0.5</v>
      </c>
    </row>
    <row r="24">
      <c r="AC24" s="45"/>
      <c r="AD24" s="46"/>
      <c r="AE24" s="47"/>
      <c r="AF24" s="47"/>
      <c r="AG24" s="47"/>
      <c r="AH24" s="47"/>
      <c r="AI24" s="47"/>
      <c r="AJ24" s="48"/>
      <c r="AL24" s="22" t="s">
        <v>14</v>
      </c>
      <c r="AM24" s="22">
        <f t="shared" ref="AM24:AN24" si="43">(AM9-AM$13)/(AM$12-AM$13)</f>
        <v>1</v>
      </c>
      <c r="AN24" s="22">
        <f t="shared" si="43"/>
        <v>1</v>
      </c>
      <c r="AO24" s="22">
        <f t="shared" si="33"/>
        <v>0.5</v>
      </c>
      <c r="AP24" s="22">
        <f t="shared" ref="AP24:AQ24" si="44">(AP9-AP$13)/(AP$12-AP$13)</f>
        <v>0.5</v>
      </c>
      <c r="AQ24" s="22">
        <f t="shared" si="44"/>
        <v>1</v>
      </c>
    </row>
    <row r="25">
      <c r="AC25" s="45"/>
      <c r="AD25" s="49"/>
      <c r="AE25" s="35"/>
      <c r="AF25" s="35"/>
      <c r="AG25" s="35"/>
      <c r="AH25" s="35"/>
      <c r="AI25" s="35"/>
      <c r="AJ25" s="48"/>
      <c r="AL25" s="22" t="s">
        <v>15</v>
      </c>
      <c r="AM25" s="22">
        <f t="shared" ref="AM25:AN25" si="45">(AM10-AM$13)/(AM$12-AM$13)</f>
        <v>0.5</v>
      </c>
      <c r="AN25" s="22">
        <f t="shared" si="45"/>
        <v>0.7142857143</v>
      </c>
      <c r="AO25" s="22">
        <f t="shared" si="33"/>
        <v>0.9</v>
      </c>
      <c r="AP25" s="22">
        <f t="shared" ref="AP25:AQ25" si="46">(AP10-AP$13)/(AP$12-AP$13)</f>
        <v>0</v>
      </c>
      <c r="AQ25" s="22">
        <f t="shared" si="46"/>
        <v>0.75</v>
      </c>
    </row>
    <row r="26" ht="15.75" customHeight="1">
      <c r="H26" s="53" t="s">
        <v>42</v>
      </c>
      <c r="AC26" s="45"/>
      <c r="AD26" s="54" t="s">
        <v>43</v>
      </c>
      <c r="AJ26" s="48"/>
      <c r="AL26" s="24" t="s">
        <v>37</v>
      </c>
      <c r="AM26" s="55">
        <f t="shared" ref="AM26:AQ26" si="47">SUM(AM20:AM25)</f>
        <v>4</v>
      </c>
      <c r="AN26" s="55">
        <f t="shared" si="47"/>
        <v>3.285714286</v>
      </c>
      <c r="AO26" s="55">
        <f t="shared" si="47"/>
        <v>3.9</v>
      </c>
      <c r="AP26" s="55">
        <f t="shared" si="47"/>
        <v>2.833333333</v>
      </c>
      <c r="AQ26" s="55">
        <f t="shared" si="47"/>
        <v>3.5</v>
      </c>
    </row>
    <row r="27" ht="15.75" customHeight="1">
      <c r="AC27" s="45"/>
      <c r="AD27" s="56"/>
      <c r="AE27" s="56"/>
      <c r="AF27" s="57"/>
      <c r="AG27" s="57"/>
      <c r="AH27" s="57"/>
      <c r="AI27" s="57"/>
      <c r="AJ27" s="47"/>
      <c r="AK27" s="45"/>
      <c r="AL27" s="49"/>
      <c r="AM27" s="35"/>
      <c r="AN27" s="35"/>
      <c r="AO27" s="35"/>
      <c r="AP27" s="35"/>
      <c r="AQ27" s="35"/>
      <c r="AR27" s="35"/>
    </row>
    <row r="28" ht="15.75" customHeight="1">
      <c r="E28" s="27" t="s">
        <v>44</v>
      </c>
      <c r="F28" s="27" t="s">
        <v>45</v>
      </c>
      <c r="I28" s="24" t="s">
        <v>46</v>
      </c>
      <c r="U28" s="8" t="s">
        <v>2</v>
      </c>
      <c r="V28" s="9" t="s">
        <v>3</v>
      </c>
      <c r="W28" s="9" t="s">
        <v>4</v>
      </c>
      <c r="X28" s="10" t="s">
        <v>5</v>
      </c>
      <c r="Y28" s="9" t="s">
        <v>6</v>
      </c>
      <c r="Z28" s="9" t="s">
        <v>7</v>
      </c>
      <c r="AC28" s="45"/>
      <c r="AD28" s="58" t="s">
        <v>47</v>
      </c>
      <c r="AE28" s="59">
        <f>1/LN(AE29)</f>
        <v>0.5581106266</v>
      </c>
      <c r="AF28" s="57"/>
      <c r="AG28" s="57"/>
      <c r="AH28" s="57"/>
      <c r="AI28" s="57"/>
      <c r="AJ28" s="47"/>
      <c r="AK28" s="45"/>
      <c r="AL28" s="46" t="s">
        <v>39</v>
      </c>
      <c r="AM28" s="47"/>
      <c r="AN28" s="47"/>
      <c r="AO28" s="47"/>
      <c r="AP28" s="47"/>
      <c r="AQ28" s="47"/>
      <c r="AR28" s="47"/>
    </row>
    <row r="29" ht="15.75" customHeight="1">
      <c r="E29" s="60">
        <v>6.0</v>
      </c>
      <c r="H29" s="22" t="s">
        <v>10</v>
      </c>
      <c r="I29" s="52">
        <f t="shared" ref="I29:M29" si="48">LN(V17)</f>
        <v>-1.673976434</v>
      </c>
      <c r="J29" s="52">
        <f t="shared" si="48"/>
        <v>-1.757857918</v>
      </c>
      <c r="K29" s="52">
        <f t="shared" si="48"/>
        <v>-1.786293466</v>
      </c>
      <c r="L29" s="52">
        <f t="shared" si="48"/>
        <v>-2.104134154</v>
      </c>
      <c r="M29" s="52">
        <f t="shared" si="48"/>
        <v>-2.174751721</v>
      </c>
      <c r="U29" s="8"/>
      <c r="V29" s="9" t="s">
        <v>8</v>
      </c>
      <c r="W29" s="9" t="s">
        <v>8</v>
      </c>
      <c r="X29" s="10" t="s">
        <v>9</v>
      </c>
      <c r="Y29" s="9" t="s">
        <v>8</v>
      </c>
      <c r="Z29" s="9" t="s">
        <v>8</v>
      </c>
      <c r="AC29" s="45"/>
      <c r="AD29" s="58" t="s">
        <v>44</v>
      </c>
      <c r="AE29" s="59">
        <v>6.0</v>
      </c>
      <c r="AF29" s="57"/>
      <c r="AG29" s="57"/>
      <c r="AH29" s="57"/>
      <c r="AI29" s="57"/>
      <c r="AJ29" s="47"/>
      <c r="AK29" s="45"/>
      <c r="AL29" s="61" t="s">
        <v>2</v>
      </c>
      <c r="AM29" s="62" t="s">
        <v>3</v>
      </c>
      <c r="AN29" s="62" t="s">
        <v>4</v>
      </c>
      <c r="AO29" s="63" t="s">
        <v>5</v>
      </c>
      <c r="AP29" s="62" t="s">
        <v>6</v>
      </c>
      <c r="AQ29" s="62" t="s">
        <v>7</v>
      </c>
      <c r="AR29" s="64"/>
    </row>
    <row r="30" ht="15.75" customHeight="1">
      <c r="E30" s="65"/>
      <c r="F30" s="24"/>
      <c r="H30" s="22" t="s">
        <v>11</v>
      </c>
      <c r="I30" s="52">
        <f t="shared" ref="I30:M30" si="49">LN(V18)</f>
        <v>-2.079441542</v>
      </c>
      <c r="J30" s="52">
        <f t="shared" si="49"/>
        <v>-2.674148649</v>
      </c>
      <c r="K30" s="52">
        <f t="shared" si="49"/>
        <v>-1.67296478</v>
      </c>
      <c r="L30" s="52">
        <f t="shared" si="49"/>
        <v>-1.410986974</v>
      </c>
      <c r="M30" s="52">
        <f t="shared" si="49"/>
        <v>-1.586965057</v>
      </c>
      <c r="P30" s="19" t="s">
        <v>48</v>
      </c>
      <c r="U30" s="22" t="s">
        <v>10</v>
      </c>
      <c r="V30" s="52">
        <f t="shared" ref="V30:Z30" si="50">V17*I29</f>
        <v>-0.3138705813</v>
      </c>
      <c r="W30" s="52">
        <f t="shared" si="50"/>
        <v>-0.3030789513</v>
      </c>
      <c r="X30" s="52">
        <f t="shared" si="50"/>
        <v>-0.2993473476</v>
      </c>
      <c r="Y30" s="52">
        <f t="shared" si="50"/>
        <v>-0.2566017261</v>
      </c>
      <c r="Z30" s="52">
        <f t="shared" si="50"/>
        <v>-0.2471308774</v>
      </c>
      <c r="AC30" s="45"/>
      <c r="AD30" s="66"/>
      <c r="AE30" s="67"/>
      <c r="AF30" s="67"/>
      <c r="AG30" s="67"/>
      <c r="AH30" s="67"/>
      <c r="AI30" s="67"/>
      <c r="AJ30" s="47"/>
      <c r="AK30" s="45"/>
      <c r="AL30" s="68"/>
      <c r="AM30" s="69" t="s">
        <v>8</v>
      </c>
      <c r="AN30" s="69" t="s">
        <v>8</v>
      </c>
      <c r="AO30" s="70" t="s">
        <v>9</v>
      </c>
      <c r="AP30" s="69" t="s">
        <v>8</v>
      </c>
      <c r="AQ30" s="69" t="s">
        <v>8</v>
      </c>
      <c r="AR30" s="64"/>
    </row>
    <row r="31" ht="15.75" customHeight="1">
      <c r="E31" s="71" t="s">
        <v>47</v>
      </c>
      <c r="F31" s="27" t="s">
        <v>49</v>
      </c>
      <c r="H31" s="22" t="s">
        <v>12</v>
      </c>
      <c r="I31" s="52">
        <f t="shared" ref="I31:M31" si="51">LN(V19)</f>
        <v>-1.85629799</v>
      </c>
      <c r="J31" s="52">
        <f t="shared" si="51"/>
        <v>-1.421385681</v>
      </c>
      <c r="K31" s="52">
        <f t="shared" si="51"/>
        <v>-2.009437017</v>
      </c>
      <c r="L31" s="52">
        <f t="shared" si="51"/>
        <v>-1.516347489</v>
      </c>
      <c r="M31" s="52">
        <f t="shared" si="51"/>
        <v>-1.992430165</v>
      </c>
      <c r="U31" s="22" t="s">
        <v>11</v>
      </c>
      <c r="V31" s="52">
        <f t="shared" ref="V31:Z31" si="52">V18*I30</f>
        <v>-0.2599301927</v>
      </c>
      <c r="W31" s="52">
        <f t="shared" si="52"/>
        <v>-0.1844240448</v>
      </c>
      <c r="X31" s="52">
        <f t="shared" si="52"/>
        <v>-0.3139983932</v>
      </c>
      <c r="Y31" s="52">
        <f t="shared" si="52"/>
        <v>-0.3441431643</v>
      </c>
      <c r="Z31" s="52">
        <f t="shared" si="52"/>
        <v>-0.3246064888</v>
      </c>
      <c r="AC31" s="45"/>
      <c r="AE31" s="24" t="s">
        <v>50</v>
      </c>
      <c r="AJ31" s="47"/>
      <c r="AK31" s="45"/>
      <c r="AL31" s="72" t="s">
        <v>10</v>
      </c>
      <c r="AM31" s="73">
        <f t="shared" ref="AM31:AQ31" si="53">AM20/AM$26</f>
        <v>0.25</v>
      </c>
      <c r="AN31" s="73">
        <f t="shared" si="53"/>
        <v>0.1739130435</v>
      </c>
      <c r="AO31" s="73">
        <f t="shared" si="53"/>
        <v>0.1794871795</v>
      </c>
      <c r="AP31" s="73">
        <f t="shared" si="53"/>
        <v>0.05882352941</v>
      </c>
      <c r="AQ31" s="73">
        <f t="shared" si="53"/>
        <v>0</v>
      </c>
      <c r="AR31" s="74"/>
    </row>
    <row r="32" ht="15.75" customHeight="1">
      <c r="E32" s="22">
        <f>1/LN(E29)</f>
        <v>0.5581106266</v>
      </c>
      <c r="H32" s="22" t="s">
        <v>13</v>
      </c>
      <c r="I32" s="52">
        <f t="shared" ref="I32:M32" si="54">LN(V20)</f>
        <v>-1.673976434</v>
      </c>
      <c r="J32" s="52">
        <f t="shared" si="54"/>
        <v>-3.36729583</v>
      </c>
      <c r="K32" s="52">
        <f t="shared" si="54"/>
        <v>-1.749925822</v>
      </c>
      <c r="L32" s="52">
        <f t="shared" si="54"/>
        <v>-1.921812597</v>
      </c>
      <c r="M32" s="52">
        <f t="shared" si="54"/>
        <v>-1.838279485</v>
      </c>
      <c r="U32" s="22" t="s">
        <v>12</v>
      </c>
      <c r="V32" s="52">
        <f t="shared" ref="V32:Z32" si="55">V19*I31</f>
        <v>-0.290046561</v>
      </c>
      <c r="W32" s="52">
        <f t="shared" si="55"/>
        <v>-0.3430930954</v>
      </c>
      <c r="X32" s="52">
        <f t="shared" si="55"/>
        <v>-0.269393424</v>
      </c>
      <c r="Y32" s="52">
        <f t="shared" si="55"/>
        <v>-0.332856766</v>
      </c>
      <c r="Z32" s="52">
        <f t="shared" si="55"/>
        <v>-0.2716950225</v>
      </c>
      <c r="AC32" s="45"/>
      <c r="AD32" s="22" t="s">
        <v>10</v>
      </c>
      <c r="AE32" s="52">
        <f t="shared" ref="AE32:AI32" si="56">LN(AE18)</f>
        <v>-1.673976434</v>
      </c>
      <c r="AF32" s="52">
        <f t="shared" si="56"/>
        <v>-1.757857918</v>
      </c>
      <c r="AG32" s="52">
        <f t="shared" si="56"/>
        <v>-1.809459046</v>
      </c>
      <c r="AH32" s="52">
        <f t="shared" si="56"/>
        <v>-2.104134154</v>
      </c>
      <c r="AI32" s="52">
        <f t="shared" si="56"/>
        <v>-2.174751721</v>
      </c>
      <c r="AJ32" s="47"/>
      <c r="AK32" s="45"/>
      <c r="AL32" s="72" t="s">
        <v>11</v>
      </c>
      <c r="AM32" s="73">
        <f t="shared" ref="AM32:AQ32" si="57">AM21/AM$26</f>
        <v>0</v>
      </c>
      <c r="AN32" s="73">
        <f t="shared" si="57"/>
        <v>0.04347826087</v>
      </c>
      <c r="AO32" s="73">
        <f t="shared" si="57"/>
        <v>0.2564102564</v>
      </c>
      <c r="AP32" s="73">
        <f t="shared" si="57"/>
        <v>0.3529411765</v>
      </c>
      <c r="AQ32" s="73">
        <f t="shared" si="57"/>
        <v>0.2857142857</v>
      </c>
      <c r="AR32" s="74"/>
    </row>
    <row r="33" ht="15.75" customHeight="1">
      <c r="H33" s="22" t="s">
        <v>14</v>
      </c>
      <c r="I33" s="52">
        <f t="shared" ref="I33:M33" si="58">LN(V21)</f>
        <v>-1.673976434</v>
      </c>
      <c r="J33" s="52">
        <f t="shared" si="58"/>
        <v>-1.287854288</v>
      </c>
      <c r="K33" s="52">
        <f t="shared" si="58"/>
        <v>-1.855286337</v>
      </c>
      <c r="L33" s="52">
        <f t="shared" si="58"/>
        <v>-1.767661918</v>
      </c>
      <c r="M33" s="52">
        <f t="shared" si="58"/>
        <v>-1.586965057</v>
      </c>
      <c r="U33" s="22" t="s">
        <v>13</v>
      </c>
      <c r="V33" s="52">
        <f t="shared" ref="V33:Z33" si="59">V20*I32</f>
        <v>-0.3138705813</v>
      </c>
      <c r="W33" s="52">
        <f t="shared" si="59"/>
        <v>-0.1161136493</v>
      </c>
      <c r="X33" s="52">
        <f t="shared" si="59"/>
        <v>-0.3041140686</v>
      </c>
      <c r="Y33" s="52">
        <f t="shared" si="59"/>
        <v>-0.2812408679</v>
      </c>
      <c r="Z33" s="52">
        <f t="shared" si="59"/>
        <v>-0.2924535544</v>
      </c>
      <c r="AC33" s="45"/>
      <c r="AD33" s="22" t="s">
        <v>11</v>
      </c>
      <c r="AE33" s="52">
        <f t="shared" ref="AE33:AI33" si="60">LN(AE19)</f>
        <v>-2.079441542</v>
      </c>
      <c r="AF33" s="52">
        <f t="shared" si="60"/>
        <v>-2.674148649</v>
      </c>
      <c r="AG33" s="52">
        <f t="shared" si="60"/>
        <v>-1.922787732</v>
      </c>
      <c r="AH33" s="52">
        <f t="shared" si="60"/>
        <v>-1.410986974</v>
      </c>
      <c r="AI33" s="52">
        <f t="shared" si="60"/>
        <v>-1.586965057</v>
      </c>
      <c r="AJ33" s="47"/>
      <c r="AK33" s="45"/>
      <c r="AL33" s="72" t="s">
        <v>12</v>
      </c>
      <c r="AM33" s="73">
        <f t="shared" ref="AM33:AQ33" si="61">AM22/AM$26</f>
        <v>0.125</v>
      </c>
      <c r="AN33" s="73">
        <f t="shared" si="61"/>
        <v>0.2608695652</v>
      </c>
      <c r="AO33" s="73">
        <f t="shared" si="61"/>
        <v>0</v>
      </c>
      <c r="AP33" s="73">
        <f t="shared" si="61"/>
        <v>0.2941176471</v>
      </c>
      <c r="AQ33" s="73">
        <f t="shared" si="61"/>
        <v>0.07142857143</v>
      </c>
      <c r="AR33" s="74"/>
    </row>
    <row r="34" ht="15.75" customHeight="1">
      <c r="H34" s="22" t="s">
        <v>15</v>
      </c>
      <c r="I34" s="52">
        <f t="shared" ref="I34:M34" si="62">LN(V22)</f>
        <v>-1.85629799</v>
      </c>
      <c r="J34" s="52">
        <f t="shared" si="62"/>
        <v>-1.575536361</v>
      </c>
      <c r="K34" s="52">
        <f t="shared" si="62"/>
        <v>-1.712185494</v>
      </c>
      <c r="L34" s="52">
        <f t="shared" si="62"/>
        <v>-2.327277706</v>
      </c>
      <c r="M34" s="52">
        <f t="shared" si="62"/>
        <v>-1.704748092</v>
      </c>
      <c r="U34" s="22" t="s">
        <v>14</v>
      </c>
      <c r="V34" s="52">
        <f t="shared" ref="V34:Z34" si="63">V21*I33</f>
        <v>-0.3138705813</v>
      </c>
      <c r="W34" s="52">
        <f t="shared" si="63"/>
        <v>-0.3552701485</v>
      </c>
      <c r="X34" s="52">
        <f t="shared" si="63"/>
        <v>-0.2901819052</v>
      </c>
      <c r="Y34" s="52">
        <f t="shared" si="63"/>
        <v>-0.3017959372</v>
      </c>
      <c r="Z34" s="52">
        <f t="shared" si="63"/>
        <v>-0.3246064888</v>
      </c>
      <c r="AC34" s="45"/>
      <c r="AD34" s="22" t="s">
        <v>12</v>
      </c>
      <c r="AE34" s="52">
        <f t="shared" ref="AE34:AI34" si="64">LN(AE20)</f>
        <v>-1.85629799</v>
      </c>
      <c r="AF34" s="52">
        <f t="shared" si="64"/>
        <v>-1.421385681</v>
      </c>
      <c r="AG34" s="52">
        <f t="shared" si="64"/>
        <v>-1.586315495</v>
      </c>
      <c r="AH34" s="52">
        <f t="shared" si="64"/>
        <v>-1.516347489</v>
      </c>
      <c r="AI34" s="52">
        <f t="shared" si="64"/>
        <v>-1.992430165</v>
      </c>
      <c r="AJ34" s="47"/>
      <c r="AK34" s="45"/>
      <c r="AL34" s="72" t="s">
        <v>13</v>
      </c>
      <c r="AM34" s="73">
        <f t="shared" ref="AM34:AQ34" si="65">AM23/AM$26</f>
        <v>0.25</v>
      </c>
      <c r="AN34" s="73">
        <f t="shared" si="65"/>
        <v>0</v>
      </c>
      <c r="AO34" s="73">
        <f t="shared" si="65"/>
        <v>0.2051282051</v>
      </c>
      <c r="AP34" s="73">
        <f t="shared" si="65"/>
        <v>0.1176470588</v>
      </c>
      <c r="AQ34" s="73">
        <f t="shared" si="65"/>
        <v>0.1428571429</v>
      </c>
      <c r="AR34" s="74"/>
    </row>
    <row r="35" ht="15.75" customHeight="1">
      <c r="U35" s="22"/>
      <c r="V35" s="52"/>
      <c r="W35" s="52"/>
      <c r="X35" s="52"/>
      <c r="Y35" s="52"/>
      <c r="Z35" s="52"/>
      <c r="AC35" s="45"/>
      <c r="AD35" s="22" t="s">
        <v>13</v>
      </c>
      <c r="AE35" s="52">
        <f t="shared" ref="AE35:AI35" si="66">LN(AE21)</f>
        <v>-1.673976434</v>
      </c>
      <c r="AF35" s="52">
        <f t="shared" si="66"/>
        <v>-3.36729583</v>
      </c>
      <c r="AG35" s="52">
        <f t="shared" si="66"/>
        <v>-1.84582669</v>
      </c>
      <c r="AH35" s="52">
        <f t="shared" si="66"/>
        <v>-1.921812597</v>
      </c>
      <c r="AI35" s="52">
        <f t="shared" si="66"/>
        <v>-1.838279485</v>
      </c>
      <c r="AJ35" s="48"/>
      <c r="AL35" s="72" t="s">
        <v>14</v>
      </c>
      <c r="AM35" s="73">
        <f t="shared" ref="AM35:AQ35" si="67">AM24/AM$26</f>
        <v>0.25</v>
      </c>
      <c r="AN35" s="73">
        <f t="shared" si="67"/>
        <v>0.3043478261</v>
      </c>
      <c r="AO35" s="73">
        <f t="shared" si="67"/>
        <v>0.1282051282</v>
      </c>
      <c r="AP35" s="73">
        <f t="shared" si="67"/>
        <v>0.1764705882</v>
      </c>
      <c r="AQ35" s="73">
        <f t="shared" si="67"/>
        <v>0.2857142857</v>
      </c>
      <c r="AR35" s="74"/>
    </row>
    <row r="36" ht="15.75" customHeight="1">
      <c r="U36" s="22" t="s">
        <v>15</v>
      </c>
      <c r="V36" s="52">
        <f t="shared" ref="V36:Z36" si="68">V22*I34</f>
        <v>-0.290046561</v>
      </c>
      <c r="W36" s="52">
        <f t="shared" si="68"/>
        <v>-0.3259730402</v>
      </c>
      <c r="X36" s="52">
        <f t="shared" si="68"/>
        <v>-0.308999731</v>
      </c>
      <c r="Y36" s="52">
        <f t="shared" si="68"/>
        <v>-0.2270514835</v>
      </c>
      <c r="Z36" s="52">
        <f t="shared" si="68"/>
        <v>-0.3099541986</v>
      </c>
      <c r="AC36" s="45"/>
      <c r="AD36" s="22" t="s">
        <v>14</v>
      </c>
      <c r="AE36" s="52">
        <f t="shared" ref="AE36:AI36" si="69">LN(AE22)</f>
        <v>-1.673976434</v>
      </c>
      <c r="AF36" s="52">
        <f t="shared" si="69"/>
        <v>-1.287854288</v>
      </c>
      <c r="AG36" s="52">
        <f t="shared" si="69"/>
        <v>-1.740466175</v>
      </c>
      <c r="AH36" s="52">
        <f t="shared" si="69"/>
        <v>-1.767661918</v>
      </c>
      <c r="AI36" s="52">
        <f t="shared" si="69"/>
        <v>-1.586965057</v>
      </c>
      <c r="AJ36" s="48"/>
      <c r="AL36" s="72" t="s">
        <v>15</v>
      </c>
      <c r="AM36" s="73">
        <f t="shared" ref="AM36:AQ36" si="70">AM25/AM$26</f>
        <v>0.125</v>
      </c>
      <c r="AN36" s="73">
        <f t="shared" si="70"/>
        <v>0.2173913043</v>
      </c>
      <c r="AO36" s="73">
        <f t="shared" si="70"/>
        <v>0.2307692308</v>
      </c>
      <c r="AP36" s="73">
        <f t="shared" si="70"/>
        <v>0</v>
      </c>
      <c r="AQ36" s="73">
        <f t="shared" si="70"/>
        <v>0.2142857143</v>
      </c>
      <c r="AR36" s="74"/>
    </row>
    <row r="37" ht="15.75" customHeight="1">
      <c r="U37" s="24" t="s">
        <v>19</v>
      </c>
      <c r="V37" s="75">
        <f t="shared" ref="V37:Z37" si="71">SUM(V30:V36)</f>
        <v>-1.781635059</v>
      </c>
      <c r="W37" s="75">
        <f t="shared" si="71"/>
        <v>-1.627952929</v>
      </c>
      <c r="X37" s="75">
        <f t="shared" si="71"/>
        <v>-1.78603487</v>
      </c>
      <c r="Y37" s="75">
        <f t="shared" si="71"/>
        <v>-1.743689945</v>
      </c>
      <c r="Z37" s="75">
        <f t="shared" si="71"/>
        <v>-1.770446631</v>
      </c>
      <c r="AC37" s="45"/>
      <c r="AD37" s="22" t="s">
        <v>15</v>
      </c>
      <c r="AE37" s="52">
        <f t="shared" ref="AE37:AI37" si="72">LN(AE23)</f>
        <v>-1.85629799</v>
      </c>
      <c r="AF37" s="52">
        <f t="shared" si="72"/>
        <v>-1.575536361</v>
      </c>
      <c r="AG37" s="52">
        <f t="shared" si="72"/>
        <v>-1.883567018</v>
      </c>
      <c r="AH37" s="52">
        <f t="shared" si="72"/>
        <v>-2.327277706</v>
      </c>
      <c r="AI37" s="52">
        <f t="shared" si="72"/>
        <v>-1.704748092</v>
      </c>
      <c r="AJ37" s="48"/>
      <c r="AL37" s="49"/>
      <c r="AM37" s="35"/>
      <c r="AN37" s="35"/>
      <c r="AO37" s="35"/>
      <c r="AP37" s="35"/>
      <c r="AQ37" s="35"/>
      <c r="AR37" s="35"/>
    </row>
    <row r="38" ht="15.75" customHeight="1">
      <c r="H38" s="76" t="s">
        <v>51</v>
      </c>
      <c r="I38" s="76" t="s">
        <v>52</v>
      </c>
      <c r="J38" s="76" t="s">
        <v>19</v>
      </c>
      <c r="K38" s="76" t="s">
        <v>53</v>
      </c>
      <c r="L38" s="76" t="s">
        <v>54</v>
      </c>
      <c r="M38" s="76" t="s">
        <v>55</v>
      </c>
      <c r="AC38" s="45"/>
      <c r="AD38" s="77"/>
      <c r="AE38" s="67"/>
      <c r="AF38" s="67"/>
      <c r="AG38" s="67"/>
      <c r="AH38" s="67"/>
      <c r="AI38" s="67"/>
      <c r="AJ38" s="48"/>
      <c r="AL38" s="54" t="s">
        <v>43</v>
      </c>
      <c r="AR38" s="54"/>
    </row>
    <row r="39" ht="15.75" customHeight="1">
      <c r="H39" s="9" t="s">
        <v>3</v>
      </c>
      <c r="I39" s="9" t="s">
        <v>8</v>
      </c>
      <c r="J39" s="52">
        <f>V37</f>
        <v>-1.781635059</v>
      </c>
      <c r="K39" s="23">
        <f t="shared" ref="K39:K43" si="73">-$E$32*J39</f>
        <v>0.9943494588</v>
      </c>
      <c r="L39" s="23">
        <f t="shared" ref="L39:L43" si="74">1-K39</f>
        <v>0.005650541168</v>
      </c>
      <c r="M39" s="22">
        <f t="shared" ref="M39:M44" si="75">L39/$L$44</f>
        <v>0.04065409368</v>
      </c>
      <c r="AC39" s="45"/>
      <c r="AE39" s="24" t="s">
        <v>56</v>
      </c>
      <c r="AJ39" s="48"/>
      <c r="AL39" s="56"/>
      <c r="AM39" s="56"/>
      <c r="AN39" s="57"/>
      <c r="AO39" s="57"/>
      <c r="AP39" s="57"/>
      <c r="AQ39" s="57"/>
      <c r="AR39" s="57"/>
    </row>
    <row r="40" ht="15.75" customHeight="1">
      <c r="H40" s="9" t="s">
        <v>4</v>
      </c>
      <c r="I40" s="9" t="s">
        <v>8</v>
      </c>
      <c r="J40" s="52">
        <f>W37</f>
        <v>-1.627952929</v>
      </c>
      <c r="K40" s="23">
        <f t="shared" si="73"/>
        <v>0.9085778295</v>
      </c>
      <c r="L40" s="23">
        <f t="shared" si="74"/>
        <v>0.09142217055</v>
      </c>
      <c r="M40" s="22">
        <f t="shared" si="75"/>
        <v>0.6577574386</v>
      </c>
      <c r="AC40" s="45"/>
      <c r="AD40" s="22" t="s">
        <v>10</v>
      </c>
      <c r="AE40" s="52">
        <f t="shared" ref="AE40:AI40" si="76">AE18*AE32</f>
        <v>-0.3138705813</v>
      </c>
      <c r="AF40" s="52">
        <f t="shared" si="76"/>
        <v>-0.3030789513</v>
      </c>
      <c r="AG40" s="52">
        <f t="shared" si="76"/>
        <v>-0.2962856918</v>
      </c>
      <c r="AH40" s="52">
        <f t="shared" si="76"/>
        <v>-0.2566017261</v>
      </c>
      <c r="AI40" s="52">
        <f t="shared" si="76"/>
        <v>-0.2471308774</v>
      </c>
      <c r="AJ40" s="48"/>
      <c r="AL40" s="58" t="s">
        <v>47</v>
      </c>
      <c r="AM40" s="59">
        <f>1/LN(AM41)</f>
        <v>0.5581106266</v>
      </c>
      <c r="AN40" s="57"/>
      <c r="AO40" s="57"/>
      <c r="AP40" s="57"/>
      <c r="AQ40" s="57"/>
      <c r="AR40" s="57"/>
    </row>
    <row r="41" ht="15.75" customHeight="1">
      <c r="H41" s="10" t="s">
        <v>5</v>
      </c>
      <c r="I41" s="10" t="s">
        <v>9</v>
      </c>
      <c r="J41" s="52">
        <f>X37</f>
        <v>-1.78603487</v>
      </c>
      <c r="K41" s="23">
        <f t="shared" si="73"/>
        <v>0.9968050401</v>
      </c>
      <c r="L41" s="23">
        <f t="shared" si="74"/>
        <v>0.003194959917</v>
      </c>
      <c r="M41" s="22">
        <f t="shared" si="75"/>
        <v>0.02298686018</v>
      </c>
      <c r="AC41" s="45"/>
      <c r="AD41" s="22" t="s">
        <v>11</v>
      </c>
      <c r="AE41" s="52">
        <f t="shared" ref="AE41:AI41" si="77">AE19*AE33</f>
        <v>-0.2599301927</v>
      </c>
      <c r="AF41" s="52">
        <f t="shared" si="77"/>
        <v>-0.1844240448</v>
      </c>
      <c r="AG41" s="52">
        <f t="shared" si="77"/>
        <v>-0.2811093175</v>
      </c>
      <c r="AH41" s="52">
        <f t="shared" si="77"/>
        <v>-0.3441431643</v>
      </c>
      <c r="AI41" s="52">
        <f t="shared" si="77"/>
        <v>-0.3246064888</v>
      </c>
      <c r="AJ41" s="48"/>
      <c r="AL41" s="58" t="s">
        <v>44</v>
      </c>
      <c r="AM41" s="59">
        <v>6.0</v>
      </c>
      <c r="AN41" s="57"/>
      <c r="AO41" s="57"/>
      <c r="AP41" s="57"/>
      <c r="AQ41" s="57"/>
      <c r="AR41" s="57"/>
    </row>
    <row r="42" ht="15.75" customHeight="1">
      <c r="H42" s="9" t="s">
        <v>6</v>
      </c>
      <c r="I42" s="9" t="s">
        <v>8</v>
      </c>
      <c r="J42" s="52">
        <f>Y37</f>
        <v>-1.743689945</v>
      </c>
      <c r="K42" s="23">
        <f t="shared" si="73"/>
        <v>0.9731718877</v>
      </c>
      <c r="L42" s="23">
        <f t="shared" si="74"/>
        <v>0.02682811231</v>
      </c>
      <c r="M42" s="22">
        <f t="shared" si="75"/>
        <v>0.1930209087</v>
      </c>
      <c r="AC42" s="45"/>
      <c r="AD42" s="22" t="s">
        <v>12</v>
      </c>
      <c r="AE42" s="52">
        <f t="shared" ref="AE42:AI42" si="78">AE20*AE34</f>
        <v>-0.290046561</v>
      </c>
      <c r="AF42" s="52">
        <f t="shared" si="78"/>
        <v>-0.3430930954</v>
      </c>
      <c r="AG42" s="52">
        <f t="shared" si="78"/>
        <v>-0.324684458</v>
      </c>
      <c r="AH42" s="52">
        <f t="shared" si="78"/>
        <v>-0.332856766</v>
      </c>
      <c r="AI42" s="52">
        <f t="shared" si="78"/>
        <v>-0.2716950225</v>
      </c>
      <c r="AJ42" s="48"/>
      <c r="AL42" s="47"/>
      <c r="AM42" s="47"/>
      <c r="AN42" s="47"/>
      <c r="AO42" s="47"/>
      <c r="AP42" s="47"/>
      <c r="AQ42" s="47"/>
      <c r="AR42" s="47"/>
    </row>
    <row r="43" ht="15.75" customHeight="1">
      <c r="H43" s="9" t="s">
        <v>7</v>
      </c>
      <c r="I43" s="9" t="s">
        <v>8</v>
      </c>
      <c r="J43" s="52">
        <f>Z37</f>
        <v>-1.770446631</v>
      </c>
      <c r="K43" s="23">
        <f t="shared" si="73"/>
        <v>0.9881050783</v>
      </c>
      <c r="L43" s="23">
        <f t="shared" si="74"/>
        <v>0.01189492173</v>
      </c>
      <c r="M43" s="22">
        <f t="shared" si="75"/>
        <v>0.08558069886</v>
      </c>
      <c r="AC43" s="45"/>
      <c r="AD43" s="22" t="s">
        <v>13</v>
      </c>
      <c r="AE43" s="52">
        <f t="shared" ref="AE43:AI43" si="79">AE21*AE35</f>
        <v>-0.3138705813</v>
      </c>
      <c r="AF43" s="52">
        <f t="shared" si="79"/>
        <v>-0.1161136493</v>
      </c>
      <c r="AG43" s="52">
        <f t="shared" si="79"/>
        <v>-0.2914463196</v>
      </c>
      <c r="AH43" s="52">
        <f t="shared" si="79"/>
        <v>-0.2812408679</v>
      </c>
      <c r="AI43" s="52">
        <f t="shared" si="79"/>
        <v>-0.2924535544</v>
      </c>
      <c r="AJ43" s="48"/>
      <c r="AM43" s="24" t="s">
        <v>50</v>
      </c>
    </row>
    <row r="44" ht="15.75" customHeight="1">
      <c r="K44" s="24" t="s">
        <v>57</v>
      </c>
      <c r="L44" s="25">
        <f>SUM(L39:L43)</f>
        <v>0.1389907057</v>
      </c>
      <c r="M44" s="18">
        <f t="shared" si="75"/>
        <v>1</v>
      </c>
      <c r="AC44" s="45"/>
      <c r="AD44" s="22" t="s">
        <v>14</v>
      </c>
      <c r="AE44" s="52">
        <f t="shared" ref="AE44:AI44" si="80">AE22*AE36</f>
        <v>-0.3138705813</v>
      </c>
      <c r="AF44" s="52">
        <f t="shared" si="80"/>
        <v>-0.3552701485</v>
      </c>
      <c r="AG44" s="52">
        <f t="shared" si="80"/>
        <v>-0.305344943</v>
      </c>
      <c r="AH44" s="52">
        <f t="shared" si="80"/>
        <v>-0.3017959372</v>
      </c>
      <c r="AI44" s="52">
        <f t="shared" si="80"/>
        <v>-0.3246064888</v>
      </c>
      <c r="AJ44" s="48"/>
      <c r="AL44" s="22" t="s">
        <v>10</v>
      </c>
      <c r="AM44" s="52">
        <f t="shared" ref="AM44:AP44" si="81">LN(AM31)</f>
        <v>-1.386294361</v>
      </c>
      <c r="AN44" s="52">
        <f t="shared" si="81"/>
        <v>-1.749199855</v>
      </c>
      <c r="AO44" s="52">
        <f t="shared" si="81"/>
        <v>-1.717651497</v>
      </c>
      <c r="AP44" s="52">
        <f t="shared" si="81"/>
        <v>-2.833213344</v>
      </c>
      <c r="AQ44" s="78">
        <v>1.0</v>
      </c>
      <c r="AR44" s="79"/>
    </row>
    <row r="45" ht="15.75" customHeight="1">
      <c r="AC45" s="45"/>
      <c r="AD45" s="22" t="s">
        <v>15</v>
      </c>
      <c r="AE45" s="52">
        <f t="shared" ref="AE45:AI45" si="82">AE23*AE37</f>
        <v>-0.290046561</v>
      </c>
      <c r="AF45" s="52">
        <f t="shared" si="82"/>
        <v>-0.3259730402</v>
      </c>
      <c r="AG45" s="52">
        <f t="shared" si="82"/>
        <v>-0.2863903069</v>
      </c>
      <c r="AH45" s="52">
        <f t="shared" si="82"/>
        <v>-0.2270514835</v>
      </c>
      <c r="AI45" s="52">
        <f t="shared" si="82"/>
        <v>-0.3099541986</v>
      </c>
      <c r="AJ45" s="48"/>
      <c r="AL45" s="22" t="s">
        <v>11</v>
      </c>
      <c r="AM45" s="78">
        <v>1.0</v>
      </c>
      <c r="AN45" s="52">
        <f t="shared" ref="AN45:AQ45" si="83">LN(AN32)</f>
        <v>-3.135494216</v>
      </c>
      <c r="AO45" s="52">
        <f t="shared" si="83"/>
        <v>-1.360976553</v>
      </c>
      <c r="AP45" s="52">
        <f t="shared" si="83"/>
        <v>-1.041453875</v>
      </c>
      <c r="AQ45" s="52">
        <f t="shared" si="83"/>
        <v>-1.252762968</v>
      </c>
      <c r="AR45" s="75"/>
    </row>
    <row r="46" ht="15.75" customHeight="1">
      <c r="AC46" s="80"/>
      <c r="AD46" s="24" t="s">
        <v>37</v>
      </c>
      <c r="AE46" s="75">
        <f t="shared" ref="AE46:AI46" si="84">SUM(AE40:AE45)</f>
        <v>-1.781635059</v>
      </c>
      <c r="AF46" s="75">
        <f t="shared" si="84"/>
        <v>-1.627952929</v>
      </c>
      <c r="AG46" s="75">
        <f t="shared" si="84"/>
        <v>-1.785261037</v>
      </c>
      <c r="AH46" s="75">
        <f t="shared" si="84"/>
        <v>-1.743689945</v>
      </c>
      <c r="AI46" s="75">
        <f t="shared" si="84"/>
        <v>-1.770446631</v>
      </c>
      <c r="AJ46" s="81"/>
      <c r="AL46" s="22" t="s">
        <v>12</v>
      </c>
      <c r="AM46" s="52">
        <f t="shared" ref="AM46:AN46" si="85">LN(AM33)</f>
        <v>-2.079441542</v>
      </c>
      <c r="AN46" s="52">
        <f t="shared" si="85"/>
        <v>-1.343734747</v>
      </c>
      <c r="AO46" s="78">
        <v>1.0</v>
      </c>
      <c r="AP46" s="52">
        <f t="shared" ref="AP46:AQ46" si="86">LN(AP33)</f>
        <v>-1.223775432</v>
      </c>
      <c r="AQ46" s="52">
        <f t="shared" si="86"/>
        <v>-2.63905733</v>
      </c>
      <c r="AR46" s="75"/>
    </row>
    <row r="47" ht="15.75" customHeight="1">
      <c r="AC47" s="80"/>
      <c r="AJ47" s="81"/>
      <c r="AL47" s="22" t="s">
        <v>13</v>
      </c>
      <c r="AM47" s="52">
        <f t="shared" ref="AM47:AM49" si="88">LN(AM34)</f>
        <v>-1.386294361</v>
      </c>
      <c r="AN47" s="78">
        <v>1.0</v>
      </c>
      <c r="AO47" s="52">
        <f t="shared" ref="AO47:AQ47" si="87">LN(AO34)</f>
        <v>-1.584120104</v>
      </c>
      <c r="AP47" s="52">
        <f t="shared" si="87"/>
        <v>-2.140066163</v>
      </c>
      <c r="AQ47" s="52">
        <f t="shared" si="87"/>
        <v>-1.945910149</v>
      </c>
      <c r="AR47" s="75"/>
    </row>
    <row r="48" ht="15.75" customHeight="1">
      <c r="AC48" s="80"/>
      <c r="AD48" s="76" t="s">
        <v>51</v>
      </c>
      <c r="AE48" s="76" t="s">
        <v>52</v>
      </c>
      <c r="AF48" s="76" t="s">
        <v>19</v>
      </c>
      <c r="AG48" s="76" t="s">
        <v>46</v>
      </c>
      <c r="AH48" s="76" t="s">
        <v>54</v>
      </c>
      <c r="AI48" s="76" t="s">
        <v>55</v>
      </c>
      <c r="AJ48" s="81"/>
      <c r="AL48" s="22" t="s">
        <v>14</v>
      </c>
      <c r="AM48" s="52">
        <f t="shared" si="88"/>
        <v>-1.386294361</v>
      </c>
      <c r="AN48" s="52">
        <f t="shared" ref="AN48:AQ48" si="89">LN(AN35)</f>
        <v>-1.189584067</v>
      </c>
      <c r="AO48" s="52">
        <f t="shared" si="89"/>
        <v>-2.054123734</v>
      </c>
      <c r="AP48" s="52">
        <f t="shared" si="89"/>
        <v>-1.734601055</v>
      </c>
      <c r="AQ48" s="52">
        <f t="shared" si="89"/>
        <v>-1.252762968</v>
      </c>
      <c r="AR48" s="75"/>
    </row>
    <row r="49" ht="15.75" customHeight="1">
      <c r="AC49" s="80"/>
      <c r="AD49" s="9" t="s">
        <v>3</v>
      </c>
      <c r="AE49" s="9" t="s">
        <v>8</v>
      </c>
      <c r="AF49" s="52">
        <v>-1.7816350585833032</v>
      </c>
      <c r="AG49" s="82">
        <f t="shared" ref="AG49:AG53" si="91">-$AE$28*AF49</f>
        <v>0.9943494588</v>
      </c>
      <c r="AH49" s="23">
        <f t="shared" ref="AH49:AH53" si="92">1-AG49</f>
        <v>0.005650541168</v>
      </c>
      <c r="AI49" s="23">
        <f t="shared" ref="AI49:AI53" si="93">AH49/$AH$54</f>
        <v>0.04052816096</v>
      </c>
      <c r="AJ49" s="81"/>
      <c r="AL49" s="22" t="s">
        <v>15</v>
      </c>
      <c r="AM49" s="52">
        <f t="shared" si="88"/>
        <v>-2.079441542</v>
      </c>
      <c r="AN49" s="52">
        <f t="shared" ref="AN49:AO49" si="90">LN(AN36)</f>
        <v>-1.526056303</v>
      </c>
      <c r="AO49" s="52">
        <f t="shared" si="90"/>
        <v>-1.466337069</v>
      </c>
      <c r="AP49" s="78">
        <v>1.0</v>
      </c>
      <c r="AQ49" s="52">
        <f>LN(AQ36)</f>
        <v>-1.540445041</v>
      </c>
      <c r="AR49" s="75"/>
    </row>
    <row r="50" ht="15.75" customHeight="1">
      <c r="AC50" s="80"/>
      <c r="AD50" s="9" t="s">
        <v>4</v>
      </c>
      <c r="AE50" s="9" t="s">
        <v>8</v>
      </c>
      <c r="AF50" s="52">
        <v>-1.6279529294525223</v>
      </c>
      <c r="AG50" s="82">
        <f t="shared" si="91"/>
        <v>0.9085778295</v>
      </c>
      <c r="AH50" s="23">
        <f t="shared" si="92"/>
        <v>0.09142217055</v>
      </c>
      <c r="AI50" s="23">
        <f t="shared" si="93"/>
        <v>0.6557199272</v>
      </c>
      <c r="AJ50" s="81"/>
    </row>
    <row r="51" ht="15.75" customHeight="1">
      <c r="AC51" s="80"/>
      <c r="AD51" s="10" t="s">
        <v>5</v>
      </c>
      <c r="AE51" s="10" t="s">
        <v>9</v>
      </c>
      <c r="AF51" s="52">
        <v>-1.7852610367407866</v>
      </c>
      <c r="AG51" s="82">
        <f t="shared" si="91"/>
        <v>0.9963731558</v>
      </c>
      <c r="AH51" s="23">
        <f t="shared" si="92"/>
        <v>0.003626844227</v>
      </c>
      <c r="AI51" s="23">
        <f t="shared" si="93"/>
        <v>0.02601331841</v>
      </c>
      <c r="AJ51" s="81"/>
      <c r="AM51" s="24" t="s">
        <v>56</v>
      </c>
    </row>
    <row r="52" ht="15.75" customHeight="1">
      <c r="AC52" s="80"/>
      <c r="AD52" s="9" t="s">
        <v>6</v>
      </c>
      <c r="AE52" s="9" t="s">
        <v>8</v>
      </c>
      <c r="AF52" s="52">
        <v>-1.7436899449635266</v>
      </c>
      <c r="AG52" s="82">
        <f t="shared" si="91"/>
        <v>0.9731718877</v>
      </c>
      <c r="AH52" s="23">
        <f t="shared" si="92"/>
        <v>0.02682811231</v>
      </c>
      <c r="AI52" s="23">
        <f t="shared" si="93"/>
        <v>0.1924229948</v>
      </c>
      <c r="AJ52" s="81"/>
      <c r="AL52" s="22" t="s">
        <v>10</v>
      </c>
      <c r="AM52" s="52">
        <f t="shared" ref="AM52:AQ52" si="94">AM31*AM44</f>
        <v>-0.3465735903</v>
      </c>
      <c r="AN52" s="52">
        <f t="shared" si="94"/>
        <v>-0.3042086704</v>
      </c>
      <c r="AO52" s="52">
        <f t="shared" si="94"/>
        <v>-0.3082964226</v>
      </c>
      <c r="AP52" s="52">
        <f t="shared" si="94"/>
        <v>-0.1666596085</v>
      </c>
      <c r="AQ52" s="52">
        <f t="shared" si="94"/>
        <v>0</v>
      </c>
      <c r="AR52" s="75"/>
    </row>
    <row r="53" ht="15.75" customHeight="1">
      <c r="AC53" s="80"/>
      <c r="AD53" s="9" t="s">
        <v>7</v>
      </c>
      <c r="AE53" s="9" t="s">
        <v>8</v>
      </c>
      <c r="AF53" s="52">
        <v>-1.7704466305906097</v>
      </c>
      <c r="AG53" s="82">
        <f t="shared" si="91"/>
        <v>0.9881050783</v>
      </c>
      <c r="AH53" s="23">
        <f t="shared" si="92"/>
        <v>0.01189492173</v>
      </c>
      <c r="AI53" s="23">
        <f t="shared" si="93"/>
        <v>0.08531559863</v>
      </c>
      <c r="AJ53" s="81"/>
      <c r="AL53" s="22" t="s">
        <v>11</v>
      </c>
      <c r="AM53" s="52">
        <f t="shared" ref="AM53:AQ53" si="95">AM32*AM45</f>
        <v>0</v>
      </c>
      <c r="AN53" s="52">
        <f t="shared" si="95"/>
        <v>-0.1363258355</v>
      </c>
      <c r="AO53" s="52">
        <f t="shared" si="95"/>
        <v>-0.348968347</v>
      </c>
      <c r="AP53" s="52">
        <f t="shared" si="95"/>
        <v>-0.3675719558</v>
      </c>
      <c r="AQ53" s="52">
        <f t="shared" si="95"/>
        <v>-0.3579322767</v>
      </c>
      <c r="AR53" s="75"/>
    </row>
    <row r="54" ht="15.75" customHeight="1">
      <c r="AC54" s="80"/>
      <c r="AG54" s="24" t="s">
        <v>37</v>
      </c>
      <c r="AH54" s="25">
        <f t="shared" ref="AH54:AI54" si="96">SUM(AH49:AH53)</f>
        <v>0.13942259</v>
      </c>
      <c r="AI54" s="25">
        <f t="shared" si="96"/>
        <v>1</v>
      </c>
      <c r="AJ54" s="81"/>
      <c r="AL54" s="22" t="s">
        <v>12</v>
      </c>
      <c r="AM54" s="52">
        <f t="shared" ref="AM54:AQ54" si="97">AM33*AM46</f>
        <v>-0.2599301927</v>
      </c>
      <c r="AN54" s="52">
        <f t="shared" si="97"/>
        <v>-0.3505394991</v>
      </c>
      <c r="AO54" s="52">
        <f t="shared" si="97"/>
        <v>0</v>
      </c>
      <c r="AP54" s="52">
        <f t="shared" si="97"/>
        <v>-0.3599339505</v>
      </c>
      <c r="AQ54" s="52">
        <f t="shared" si="97"/>
        <v>-0.188504095</v>
      </c>
      <c r="AR54" s="75"/>
    </row>
    <row r="55" ht="15.75" customHeight="1">
      <c r="AC55" s="80"/>
      <c r="AJ55" s="81"/>
      <c r="AL55" s="22" t="s">
        <v>13</v>
      </c>
      <c r="AM55" s="52">
        <f t="shared" ref="AM55:AQ55" si="98">AM34*AM47</f>
        <v>-0.3465735903</v>
      </c>
      <c r="AN55" s="52">
        <f t="shared" si="98"/>
        <v>0</v>
      </c>
      <c r="AO55" s="52">
        <f t="shared" si="98"/>
        <v>-0.3249477137</v>
      </c>
      <c r="AP55" s="52">
        <f t="shared" si="98"/>
        <v>-0.2517724898</v>
      </c>
      <c r="AQ55" s="52">
        <f t="shared" si="98"/>
        <v>-0.2779871642</v>
      </c>
      <c r="AR55" s="75"/>
    </row>
    <row r="56" ht="15.75" customHeight="1">
      <c r="AC56" s="80"/>
      <c r="AJ56" s="81"/>
      <c r="AL56" s="22" t="s">
        <v>14</v>
      </c>
      <c r="AM56" s="52">
        <f t="shared" ref="AM56:AQ56" si="99">AM35*AM48</f>
        <v>-0.3465735903</v>
      </c>
      <c r="AN56" s="52">
        <f t="shared" si="99"/>
        <v>-0.3620473247</v>
      </c>
      <c r="AO56" s="52">
        <f t="shared" si="99"/>
        <v>-0.2633491966</v>
      </c>
      <c r="AP56" s="52">
        <f t="shared" si="99"/>
        <v>-0.3061060686</v>
      </c>
      <c r="AQ56" s="52">
        <f t="shared" si="99"/>
        <v>-0.3579322767</v>
      </c>
      <c r="AR56" s="75"/>
    </row>
    <row r="57" ht="15.75" customHeight="1">
      <c r="AC57" s="80"/>
      <c r="AJ57" s="81"/>
      <c r="AL57" s="22" t="s">
        <v>15</v>
      </c>
      <c r="AM57" s="52">
        <f t="shared" ref="AM57:AQ57" si="100">AM36*AM49</f>
        <v>-0.2599301927</v>
      </c>
      <c r="AN57" s="52">
        <f t="shared" si="100"/>
        <v>-0.3317513703</v>
      </c>
      <c r="AO57" s="52">
        <f t="shared" si="100"/>
        <v>-0.3383854774</v>
      </c>
      <c r="AP57" s="52">
        <f t="shared" si="100"/>
        <v>0</v>
      </c>
      <c r="AQ57" s="52">
        <f t="shared" si="100"/>
        <v>-0.3300953659</v>
      </c>
      <c r="AR57" s="75"/>
    </row>
    <row r="58" ht="15.75" customHeight="1">
      <c r="AC58" s="80"/>
      <c r="AJ58" s="81"/>
      <c r="AL58" s="24" t="s">
        <v>37</v>
      </c>
      <c r="AM58" s="75">
        <f t="shared" ref="AM58:AQ58" si="101">SUM(AM52:AM57)</f>
        <v>-1.559581156</v>
      </c>
      <c r="AN58" s="75">
        <f t="shared" si="101"/>
        <v>-1.4848727</v>
      </c>
      <c r="AO58" s="75">
        <f t="shared" si="101"/>
        <v>-1.583947157</v>
      </c>
      <c r="AP58" s="75">
        <f t="shared" si="101"/>
        <v>-1.452044073</v>
      </c>
      <c r="AQ58" s="75">
        <f t="shared" si="101"/>
        <v>-1.512451178</v>
      </c>
    </row>
    <row r="59" ht="15.75" customHeight="1">
      <c r="AC59" s="80"/>
      <c r="AJ59" s="81"/>
    </row>
    <row r="60" ht="15.75" customHeight="1">
      <c r="AC60" s="80"/>
      <c r="AJ60" s="81"/>
      <c r="AL60" s="76" t="s">
        <v>51</v>
      </c>
      <c r="AM60" s="76" t="s">
        <v>52</v>
      </c>
      <c r="AN60" s="76" t="s">
        <v>19</v>
      </c>
      <c r="AO60" s="76" t="s">
        <v>46</v>
      </c>
      <c r="AP60" s="76" t="s">
        <v>54</v>
      </c>
      <c r="AQ60" s="76" t="s">
        <v>55</v>
      </c>
      <c r="AR60" s="46"/>
    </row>
    <row r="61" ht="15.75" customHeight="1">
      <c r="AC61" s="80"/>
      <c r="AJ61" s="81"/>
      <c r="AL61" s="9" t="s">
        <v>3</v>
      </c>
      <c r="AM61" s="9" t="s">
        <v>8</v>
      </c>
      <c r="AN61" s="52">
        <v>-1.559581156259877</v>
      </c>
      <c r="AO61" s="82">
        <f t="shared" ref="AO61:AO65" si="102">-$AM$40*AN61</f>
        <v>0.8704188163</v>
      </c>
      <c r="AP61" s="23">
        <f t="shared" ref="AP61:AP65" si="103">1-AO61</f>
        <v>0.1295811837</v>
      </c>
      <c r="AQ61" s="22">
        <f t="shared" ref="AQ61:AQ65" si="104">AP61/$AP$66</f>
        <v>0.1699817917</v>
      </c>
    </row>
    <row r="62" ht="15.75" customHeight="1">
      <c r="AC62" s="80"/>
      <c r="AJ62" s="81"/>
      <c r="AL62" s="9" t="s">
        <v>4</v>
      </c>
      <c r="AM62" s="9" t="s">
        <v>8</v>
      </c>
      <c r="AN62" s="52">
        <v>-1.4848727000419502</v>
      </c>
      <c r="AO62" s="82">
        <f t="shared" si="102"/>
        <v>0.828723233</v>
      </c>
      <c r="AP62" s="23">
        <f t="shared" si="103"/>
        <v>0.171276767</v>
      </c>
      <c r="AQ62" s="22">
        <f t="shared" si="104"/>
        <v>0.2246771552</v>
      </c>
    </row>
    <row r="63" ht="15.75" customHeight="1">
      <c r="AC63" s="80"/>
      <c r="AJ63" s="81"/>
      <c r="AL63" s="10" t="s">
        <v>5</v>
      </c>
      <c r="AM63" s="10" t="s">
        <v>9</v>
      </c>
      <c r="AN63" s="52">
        <v>-1.5839471572844461</v>
      </c>
      <c r="AO63" s="82">
        <f t="shared" si="102"/>
        <v>0.8840177404</v>
      </c>
      <c r="AP63" s="23">
        <f t="shared" si="103"/>
        <v>0.1159822596</v>
      </c>
      <c r="AQ63" s="22">
        <f t="shared" si="104"/>
        <v>0.1521430174</v>
      </c>
    </row>
    <row r="64" ht="15.75" customHeight="1">
      <c r="AC64" s="80"/>
      <c r="AJ64" s="81"/>
      <c r="AL64" s="9" t="s">
        <v>6</v>
      </c>
      <c r="AM64" s="9" t="s">
        <v>8</v>
      </c>
      <c r="AN64" s="52">
        <v>-1.4520440731936837</v>
      </c>
      <c r="AO64" s="82">
        <f t="shared" si="102"/>
        <v>0.8104012275</v>
      </c>
      <c r="AP64" s="23">
        <f t="shared" si="103"/>
        <v>0.1895987725</v>
      </c>
      <c r="AQ64" s="22">
        <f t="shared" si="104"/>
        <v>0.2487115654</v>
      </c>
    </row>
    <row r="65" ht="15.75" customHeight="1">
      <c r="AC65" s="80"/>
      <c r="AJ65" s="81"/>
      <c r="AL65" s="9" t="s">
        <v>7</v>
      </c>
      <c r="AM65" s="9" t="s">
        <v>8</v>
      </c>
      <c r="AN65" s="52">
        <v>-1.5124511784664483</v>
      </c>
      <c r="AO65" s="82">
        <f t="shared" si="102"/>
        <v>0.8441150748</v>
      </c>
      <c r="AP65" s="23">
        <f t="shared" si="103"/>
        <v>0.1558849252</v>
      </c>
      <c r="AQ65" s="22">
        <f t="shared" si="104"/>
        <v>0.2044864703</v>
      </c>
    </row>
    <row r="66" ht="15.75" customHeight="1">
      <c r="AC66" s="80"/>
      <c r="AJ66" s="81"/>
      <c r="AO66" s="27" t="s">
        <v>37</v>
      </c>
      <c r="AP66" s="23">
        <f t="shared" ref="AP66:AQ66" si="105">SUM(AP61:AP65)</f>
        <v>0.7623239081</v>
      </c>
      <c r="AQ66" s="22">
        <f t="shared" si="105"/>
        <v>1</v>
      </c>
    </row>
    <row r="67" ht="15.75" customHeight="1">
      <c r="AC67" s="80"/>
      <c r="AJ67" s="81"/>
    </row>
    <row r="68" ht="15.75" customHeight="1">
      <c r="AC68" s="80"/>
      <c r="AJ68" s="81"/>
    </row>
    <row r="69" ht="15.75" customHeight="1">
      <c r="AC69" s="80"/>
      <c r="AJ69" s="81"/>
    </row>
    <row r="70" ht="15.75" customHeight="1">
      <c r="AC70" s="80"/>
      <c r="AJ70" s="81"/>
    </row>
    <row r="71" ht="15.75" customHeight="1">
      <c r="AC71" s="80"/>
      <c r="AJ71" s="81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1">
    <mergeCell ref="H26:M26"/>
    <mergeCell ref="AD26:AI26"/>
    <mergeCell ref="P30:S34"/>
    <mergeCell ref="AL38:AQ38"/>
    <mergeCell ref="AD1:AI1"/>
    <mergeCell ref="AL1:AQ1"/>
    <mergeCell ref="A3:F10"/>
    <mergeCell ref="P5:S9"/>
    <mergeCell ref="AD14:AI14"/>
    <mergeCell ref="AL15:AQ15"/>
    <mergeCell ref="P17:S21"/>
  </mergeCells>
  <printOptions/>
  <pageMargins bottom="0.787401575" footer="0.0" header="0.0" left="0.511811024" right="0.511811024" top="0.7874015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2022-03-24T11:34:36Z</dcterms:created>
  <dc:creator>Fernanda Cavicchioli</dc:creator>
</cp:coreProperties>
</file>