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 sum weights" sheetId="1" r:id="rId4"/>
    <sheet state="visible" name="Rank Reciprocal Weight" sheetId="2" r:id="rId5"/>
    <sheet state="visible" name="Rank Exponent Method" sheetId="3" r:id="rId6"/>
    <sheet state="visible" name="Rank-order centroid (ROC)" sheetId="4" r:id="rId7"/>
    <sheet state="visible" name="Direct Ranking Method" sheetId="5" r:id="rId8"/>
    <sheet state="visible" name="Point Allocation" sheetId="6" r:id="rId9"/>
    <sheet state="visible" name="Borda" sheetId="7" r:id="rId10"/>
  </sheets>
  <definedNames/>
  <calcPr/>
  <extLst>
    <ext uri="GoogleSheetsCustomDataVersion1">
      <go:sheetsCustomData xmlns:go="http://customooxmlschemas.google.com/" r:id="rId11" roundtripDataSignature="AMtx7mhkhHaO7yVd6MqY5TLYzC5/amdnkA=="/>
    </ext>
  </extLst>
</workbook>
</file>

<file path=xl/sharedStrings.xml><?xml version="1.0" encoding="utf-8"?>
<sst xmlns="http://schemas.openxmlformats.org/spreadsheetml/2006/main" count="268" uniqueCount="54">
  <si>
    <t xml:space="preserve">Um empresa possui uma lista com 6 candidatos para uma vaga. Para escolha do melhor candidato são considerados 5 critérios: [C1] Tempo dedicado ao ensino superior (anos), [C2] experiência profissional (anos), [C3] idade (anos), [C4] avaliação da entrevista (escala de 1 a 10) e [C5] resultados de teste psicológico (escala de 1 a 10). Todos os critérios devem ser maximizados, com exceção da idade. </t>
  </si>
  <si>
    <t>wj</t>
  </si>
  <si>
    <t>Critério</t>
  </si>
  <si>
    <t>Classificação</t>
  </si>
  <si>
    <t>pi</t>
  </si>
  <si>
    <t>M-pi+1</t>
  </si>
  <si>
    <t>normalizar pra achar o peso (M-pi+1)/soma</t>
  </si>
  <si>
    <t>Alternativas</t>
  </si>
  <si>
    <t>C1</t>
  </si>
  <si>
    <t>C2</t>
  </si>
  <si>
    <t>C3</t>
  </si>
  <si>
    <t>C4</t>
  </si>
  <si>
    <t>C5</t>
  </si>
  <si>
    <t>2o</t>
  </si>
  <si>
    <t>+</t>
  </si>
  <si>
    <t>-</t>
  </si>
  <si>
    <t>1o</t>
  </si>
  <si>
    <t>Albert</t>
  </si>
  <si>
    <t>5o</t>
  </si>
  <si>
    <t>Blanche</t>
  </si>
  <si>
    <t>3o/4o</t>
  </si>
  <si>
    <t>Donald</t>
  </si>
  <si>
    <t>Emily</t>
  </si>
  <si>
    <t>m</t>
  </si>
  <si>
    <t>soma</t>
  </si>
  <si>
    <t>Georgia</t>
  </si>
  <si>
    <t>numero de critérios</t>
  </si>
  <si>
    <t>Helen</t>
  </si>
  <si>
    <t>soma wi</t>
  </si>
  <si>
    <t>1/pi</t>
  </si>
  <si>
    <t>(1/pi)/soma</t>
  </si>
  <si>
    <t>soma 1/pi</t>
  </si>
  <si>
    <t>M</t>
  </si>
  <si>
    <t>q</t>
  </si>
  <si>
    <t>(M-pi+1)^q</t>
  </si>
  <si>
    <t>normalizar</t>
  </si>
  <si>
    <t>soma peso</t>
  </si>
  <si>
    <t>Classificação ordem</t>
  </si>
  <si>
    <t>soma dele pra baixo</t>
  </si>
  <si>
    <t>Wi</t>
  </si>
  <si>
    <t>Peso Atribuído</t>
  </si>
  <si>
    <t>soma pesos</t>
  </si>
  <si>
    <t>Distribuição dos pontos</t>
  </si>
  <si>
    <t xml:space="preserve">normalização peso </t>
  </si>
  <si>
    <t>Pontos</t>
  </si>
  <si>
    <t>M1</t>
  </si>
  <si>
    <t>M2</t>
  </si>
  <si>
    <t>M3</t>
  </si>
  <si>
    <t>M4</t>
  </si>
  <si>
    <t>M5</t>
  </si>
  <si>
    <t>m(decisores)</t>
  </si>
  <si>
    <t>Wi=soma_crit/soma</t>
  </si>
  <si>
    <t>CALCULAR PJ</t>
  </si>
  <si>
    <t>SOMA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</si>
</sst>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7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</fills>
  <borders count="22">
    <border/>
    <border>
      <left/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center" wrapText="1"/>
    </xf>
    <xf borderId="4" fillId="3" fontId="3" numFmtId="0" xfId="0" applyAlignment="1" applyBorder="1" applyFill="1" applyFont="1">
      <alignment horizontal="center"/>
    </xf>
    <xf borderId="5" fillId="4" fontId="3" numFmtId="0" xfId="0" applyBorder="1" applyFill="1" applyFont="1"/>
    <xf borderId="6" fillId="4" fontId="3" numFmtId="0" xfId="0" applyBorder="1" applyFont="1"/>
    <xf borderId="4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7" fillId="0" fontId="2" numFmtId="0" xfId="0" applyBorder="1" applyFont="1"/>
    <xf borderId="8" fillId="0" fontId="2" numFmtId="0" xfId="0" applyBorder="1" applyFont="1"/>
    <xf borderId="4" fillId="0" fontId="5" numFmtId="0" xfId="0" applyBorder="1" applyFont="1"/>
    <xf borderId="4" fillId="0" fontId="5" numFmtId="0" xfId="0" applyAlignment="1" applyBorder="1" applyFont="1">
      <alignment horizontal="center"/>
    </xf>
    <xf borderId="4" fillId="5" fontId="5" numFmtId="0" xfId="0" applyAlignment="1" applyBorder="1" applyFill="1" applyFont="1">
      <alignment horizontal="center"/>
    </xf>
    <xf borderId="9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 vertical="center"/>
    </xf>
    <xf borderId="4" fillId="0" fontId="4" numFmtId="0" xfId="0" applyAlignment="1" applyBorder="1" applyFont="1">
      <alignment readingOrder="0"/>
    </xf>
    <xf borderId="0" fillId="0" fontId="1" numFmtId="164" xfId="0" applyFont="1" applyNumberFormat="1"/>
    <xf borderId="0" fillId="0" fontId="4" numFmtId="0" xfId="0" applyFont="1"/>
    <xf borderId="4" fillId="0" fontId="6" numFmtId="0" xfId="0" applyAlignment="1" applyBorder="1" applyFont="1">
      <alignment horizontal="center"/>
    </xf>
    <xf borderId="4" fillId="0" fontId="1" numFmtId="0" xfId="0" applyBorder="1" applyFont="1"/>
    <xf borderId="10" fillId="0" fontId="3" numFmtId="0" xfId="0" applyAlignment="1" applyBorder="1" applyFont="1">
      <alignment horizontal="center" vertical="center"/>
    </xf>
    <xf borderId="10" fillId="0" fontId="3" numFmtId="16" xfId="0" applyAlignment="1" applyBorder="1" applyFont="1" applyNumberFormat="1">
      <alignment horizontal="center" vertical="center"/>
    </xf>
    <xf borderId="11" fillId="0" fontId="5" numFmtId="0" xfId="0" applyAlignment="1" applyBorder="1" applyFont="1">
      <alignment horizontal="center"/>
    </xf>
    <xf borderId="12" fillId="0" fontId="3" numFmtId="0" xfId="0" applyAlignment="1" applyBorder="1" applyFont="1">
      <alignment horizontal="center" vertical="center"/>
    </xf>
    <xf borderId="10" fillId="0" fontId="4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4" fontId="3" numFmtId="0" xfId="0" applyBorder="1" applyFont="1"/>
    <xf borderId="18" fillId="0" fontId="5" numFmtId="0" xfId="0" applyAlignment="1" applyBorder="1" applyFont="1">
      <alignment horizontal="center" vertical="center"/>
    </xf>
    <xf borderId="0" fillId="0" fontId="4" numFmtId="165" xfId="0" applyFont="1" applyNumberFormat="1"/>
    <xf borderId="18" fillId="0" fontId="3" numFmtId="0" xfId="0" applyAlignment="1" applyBorder="1" applyFont="1">
      <alignment horizontal="center" vertical="center"/>
    </xf>
    <xf borderId="18" fillId="0" fontId="3" numFmtId="16" xfId="0" applyAlignment="1" applyBorder="1" applyFont="1" applyNumberFormat="1">
      <alignment horizontal="center" vertical="center"/>
    </xf>
    <xf borderId="19" fillId="0" fontId="3" numFmtId="0" xfId="0" applyAlignment="1" applyBorder="1" applyFont="1">
      <alignment horizontal="center" vertical="center"/>
    </xf>
    <xf borderId="4" fillId="0" fontId="4" numFmtId="0" xfId="0" applyBorder="1" applyFont="1"/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17" fillId="4" fontId="3" numFmtId="0" xfId="0" applyAlignment="1" applyBorder="1" applyFont="1">
      <alignment readingOrder="0"/>
    </xf>
    <xf borderId="18" fillId="0" fontId="5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/>
    </xf>
    <xf borderId="19" fillId="0" fontId="3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20" fillId="4" fontId="1" numFmtId="0" xfId="0" applyBorder="1" applyFont="1"/>
    <xf borderId="20" fillId="4" fontId="1" numFmtId="0" xfId="0" applyAlignment="1" applyBorder="1" applyFont="1">
      <alignment readingOrder="0"/>
    </xf>
    <xf borderId="10" fillId="0" fontId="5" numFmtId="0" xfId="0" applyAlignment="1" applyBorder="1" applyFont="1">
      <alignment horizontal="center"/>
    </xf>
    <xf borderId="21" fillId="0" fontId="5" numFmtId="0" xfId="0" applyAlignment="1" applyBorder="1" applyFont="1">
      <alignment horizontal="center"/>
    </xf>
    <xf borderId="4" fillId="0" fontId="1" numFmtId="165" xfId="0" applyBorder="1" applyFont="1" applyNumberFormat="1"/>
    <xf borderId="10" fillId="0" fontId="1" numFmtId="0" xfId="0" applyBorder="1" applyFont="1"/>
    <xf borderId="21" fillId="0" fontId="1" numFmtId="0" xfId="0" applyBorder="1" applyFont="1"/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171450</xdr:rowOff>
    </xdr:from>
    <xdr:ext cx="6648450" cy="35337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9</xdr:row>
      <xdr:rowOff>28575</xdr:rowOff>
    </xdr:from>
    <xdr:ext cx="2409825" cy="1162050"/>
    <xdr:pic>
      <xdr:nvPicPr>
        <xdr:cNvPr id="0" name="image8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10</xdr:row>
      <xdr:rowOff>76200</xdr:rowOff>
    </xdr:from>
    <xdr:ext cx="6086475" cy="44196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10</xdr:row>
      <xdr:rowOff>104775</xdr:rowOff>
    </xdr:from>
    <xdr:ext cx="1752600" cy="1647825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9</xdr:row>
      <xdr:rowOff>190500</xdr:rowOff>
    </xdr:from>
    <xdr:ext cx="5343525" cy="3152775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13</xdr:row>
      <xdr:rowOff>190500</xdr:rowOff>
    </xdr:from>
    <xdr:ext cx="5829300" cy="40005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9525</xdr:rowOff>
    </xdr:from>
    <xdr:ext cx="4543425" cy="13239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17</xdr:row>
      <xdr:rowOff>161925</xdr:rowOff>
    </xdr:from>
    <xdr:ext cx="2981325" cy="36766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0.43"/>
    <col customWidth="1" min="9" max="9" width="13.71"/>
    <col customWidth="1" min="10" max="13" width="9.57"/>
    <col customWidth="1" min="14" max="15" width="8.71"/>
    <col customWidth="1" min="16" max="16" width="12.14"/>
    <col customWidth="1" min="17" max="17" width="8.71"/>
    <col customWidth="1" min="18" max="18" width="9.57"/>
    <col customWidth="1" min="19" max="26" width="8.71"/>
  </cols>
  <sheetData>
    <row r="1" ht="15.0" customHeight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5"/>
      <c r="J1" s="5"/>
      <c r="K1" s="5"/>
      <c r="L1" s="5"/>
      <c r="M1" s="5"/>
      <c r="O1" s="6" t="s">
        <v>2</v>
      </c>
      <c r="P1" s="7" t="s">
        <v>3</v>
      </c>
      <c r="Q1" s="8" t="s">
        <v>4</v>
      </c>
      <c r="R1" s="9" t="s">
        <v>5</v>
      </c>
      <c r="S1" s="9" t="s">
        <v>6</v>
      </c>
    </row>
    <row r="2">
      <c r="A2" s="10"/>
      <c r="F2" s="11"/>
      <c r="G2" s="4"/>
      <c r="H2" s="12" t="s">
        <v>7</v>
      </c>
      <c r="I2" s="13" t="s">
        <v>8</v>
      </c>
      <c r="J2" s="13" t="s">
        <v>9</v>
      </c>
      <c r="K2" s="14" t="s">
        <v>10</v>
      </c>
      <c r="L2" s="13" t="s">
        <v>11</v>
      </c>
      <c r="M2" s="13" t="s">
        <v>12</v>
      </c>
      <c r="O2" s="15" t="s">
        <v>8</v>
      </c>
      <c r="P2" s="16" t="s">
        <v>13</v>
      </c>
      <c r="Q2" s="17">
        <v>2.0</v>
      </c>
      <c r="R2" s="18">
        <f t="shared" ref="R2:R6" si="1">$P$7-Q2+1</f>
        <v>4</v>
      </c>
      <c r="S2" s="19">
        <f t="shared" ref="S2:S6" si="2">R2/$R$7</f>
        <v>0.2666666667</v>
      </c>
    </row>
    <row r="3">
      <c r="A3" s="10"/>
      <c r="F3" s="11"/>
      <c r="G3" s="4"/>
      <c r="H3" s="12"/>
      <c r="I3" s="13" t="s">
        <v>14</v>
      </c>
      <c r="J3" s="13" t="s">
        <v>14</v>
      </c>
      <c r="K3" s="14" t="s">
        <v>15</v>
      </c>
      <c r="L3" s="13" t="s">
        <v>14</v>
      </c>
      <c r="M3" s="13" t="s">
        <v>14</v>
      </c>
      <c r="O3" s="15" t="s">
        <v>9</v>
      </c>
      <c r="P3" s="16" t="s">
        <v>16</v>
      </c>
      <c r="Q3" s="17">
        <v>1.0</v>
      </c>
      <c r="R3" s="18">
        <f t="shared" si="1"/>
        <v>5</v>
      </c>
      <c r="S3" s="19">
        <f t="shared" si="2"/>
        <v>0.3333333333</v>
      </c>
    </row>
    <row r="4">
      <c r="A4" s="10"/>
      <c r="F4" s="11"/>
      <c r="G4" s="4"/>
      <c r="H4" s="20" t="s">
        <v>17</v>
      </c>
      <c r="I4" s="21">
        <v>6.0</v>
      </c>
      <c r="J4" s="21">
        <v>5.0</v>
      </c>
      <c r="K4" s="21">
        <v>28.0</v>
      </c>
      <c r="L4" s="21">
        <v>5.0</v>
      </c>
      <c r="M4" s="21">
        <v>5.0</v>
      </c>
      <c r="O4" s="15" t="s">
        <v>10</v>
      </c>
      <c r="P4" s="22" t="s">
        <v>18</v>
      </c>
      <c r="Q4" s="17">
        <v>5.0</v>
      </c>
      <c r="R4" s="18">
        <f t="shared" si="1"/>
        <v>1</v>
      </c>
      <c r="S4" s="19">
        <f t="shared" si="2"/>
        <v>0.06666666667</v>
      </c>
    </row>
    <row r="5">
      <c r="A5" s="10"/>
      <c r="F5" s="11"/>
      <c r="G5" s="4"/>
      <c r="H5" s="20" t="s">
        <v>19</v>
      </c>
      <c r="I5" s="21">
        <v>4.0</v>
      </c>
      <c r="J5" s="21">
        <v>2.0</v>
      </c>
      <c r="K5" s="21">
        <v>25.0</v>
      </c>
      <c r="L5" s="21">
        <v>10.0</v>
      </c>
      <c r="M5" s="21">
        <v>9.0</v>
      </c>
      <c r="O5" s="15" t="s">
        <v>11</v>
      </c>
      <c r="P5" s="23" t="s">
        <v>20</v>
      </c>
      <c r="Q5" s="17">
        <v>3.5</v>
      </c>
      <c r="R5" s="18">
        <f t="shared" si="1"/>
        <v>2.5</v>
      </c>
      <c r="S5" s="19">
        <f t="shared" si="2"/>
        <v>0.1666666667</v>
      </c>
    </row>
    <row r="6">
      <c r="A6" s="10"/>
      <c r="F6" s="11"/>
      <c r="G6" s="4"/>
      <c r="H6" s="20" t="s">
        <v>21</v>
      </c>
      <c r="I6" s="21">
        <v>5.0</v>
      </c>
      <c r="J6" s="21">
        <v>7.0</v>
      </c>
      <c r="K6" s="21">
        <v>35.0</v>
      </c>
      <c r="L6" s="21">
        <v>9.0</v>
      </c>
      <c r="M6" s="21">
        <v>6.0</v>
      </c>
      <c r="O6" s="24" t="s">
        <v>12</v>
      </c>
      <c r="P6" s="25" t="s">
        <v>20</v>
      </c>
      <c r="Q6" s="17">
        <v>3.5</v>
      </c>
      <c r="R6" s="18">
        <f t="shared" si="1"/>
        <v>2.5</v>
      </c>
      <c r="S6" s="19">
        <f t="shared" si="2"/>
        <v>0.1666666667</v>
      </c>
    </row>
    <row r="7">
      <c r="A7" s="10"/>
      <c r="F7" s="11"/>
      <c r="G7" s="4"/>
      <c r="H7" s="20" t="s">
        <v>22</v>
      </c>
      <c r="I7" s="21">
        <v>6.0</v>
      </c>
      <c r="J7" s="21">
        <v>1.0</v>
      </c>
      <c r="K7" s="21">
        <v>27.0</v>
      </c>
      <c r="L7" s="21">
        <v>6.0</v>
      </c>
      <c r="M7" s="21">
        <v>7.0</v>
      </c>
      <c r="O7" s="9" t="s">
        <v>23</v>
      </c>
      <c r="P7" s="9">
        <v>5.0</v>
      </c>
      <c r="Q7" s="9" t="s">
        <v>24</v>
      </c>
      <c r="R7" s="18">
        <f>SUM(R2:R6)</f>
        <v>15</v>
      </c>
    </row>
    <row r="8">
      <c r="A8" s="10"/>
      <c r="F8" s="11"/>
      <c r="G8" s="4"/>
      <c r="H8" s="20" t="s">
        <v>25</v>
      </c>
      <c r="I8" s="21">
        <v>6.0</v>
      </c>
      <c r="J8" s="21">
        <v>8.0</v>
      </c>
      <c r="K8" s="21">
        <v>30.0</v>
      </c>
      <c r="L8" s="21">
        <v>7.0</v>
      </c>
      <c r="M8" s="21">
        <v>9.0</v>
      </c>
      <c r="O8" s="17" t="s">
        <v>23</v>
      </c>
      <c r="P8" s="26" t="s">
        <v>26</v>
      </c>
      <c r="Q8" s="27"/>
      <c r="R8" s="18"/>
    </row>
    <row r="9">
      <c r="A9" s="28"/>
      <c r="B9" s="29"/>
      <c r="C9" s="29"/>
      <c r="D9" s="29"/>
      <c r="E9" s="29"/>
      <c r="F9" s="30"/>
      <c r="G9" s="4"/>
      <c r="H9" s="20" t="s">
        <v>27</v>
      </c>
      <c r="I9" s="21">
        <v>5.0</v>
      </c>
      <c r="J9" s="21">
        <v>6.0</v>
      </c>
      <c r="K9" s="21">
        <v>26.0</v>
      </c>
      <c r="L9" s="21">
        <v>4.0</v>
      </c>
      <c r="M9" s="21">
        <v>8.0</v>
      </c>
      <c r="R9" s="9" t="s">
        <v>28</v>
      </c>
      <c r="S9" s="19">
        <f>SUM(S2:S8)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9"/>
    <mergeCell ref="P8:Q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  <col customWidth="1" min="16" max="16" width="12.14"/>
    <col customWidth="1" min="17" max="26" width="8.71"/>
  </cols>
  <sheetData>
    <row r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5"/>
      <c r="J1" s="5"/>
      <c r="K1" s="5"/>
      <c r="L1" s="5"/>
      <c r="M1" s="5"/>
      <c r="O1" s="6" t="s">
        <v>2</v>
      </c>
      <c r="P1" s="31" t="s">
        <v>3</v>
      </c>
      <c r="Q1" s="9" t="s">
        <v>4</v>
      </c>
      <c r="R1" s="9" t="s">
        <v>29</v>
      </c>
      <c r="S1" s="9" t="s">
        <v>30</v>
      </c>
    </row>
    <row r="2">
      <c r="A2" s="10"/>
      <c r="F2" s="11"/>
      <c r="G2" s="4"/>
      <c r="H2" s="12" t="s">
        <v>7</v>
      </c>
      <c r="I2" s="13" t="s">
        <v>8</v>
      </c>
      <c r="J2" s="13" t="s">
        <v>9</v>
      </c>
      <c r="K2" s="14" t="s">
        <v>10</v>
      </c>
      <c r="L2" s="13" t="s">
        <v>11</v>
      </c>
      <c r="M2" s="13" t="s">
        <v>12</v>
      </c>
      <c r="O2" s="15" t="s">
        <v>8</v>
      </c>
      <c r="P2" s="32" t="s">
        <v>13</v>
      </c>
      <c r="Q2" s="9">
        <v>2.0</v>
      </c>
      <c r="R2" s="19">
        <f t="shared" ref="R2:R6" si="1">1/Q2</f>
        <v>0.5</v>
      </c>
      <c r="S2" s="33">
        <f t="shared" ref="S2:S6" si="2">R2/$R$7</f>
        <v>0.2201257862</v>
      </c>
    </row>
    <row r="3">
      <c r="A3" s="10"/>
      <c r="F3" s="11"/>
      <c r="G3" s="4"/>
      <c r="H3" s="12"/>
      <c r="I3" s="13" t="s">
        <v>14</v>
      </c>
      <c r="J3" s="13" t="s">
        <v>14</v>
      </c>
      <c r="K3" s="14" t="s">
        <v>15</v>
      </c>
      <c r="L3" s="13" t="s">
        <v>14</v>
      </c>
      <c r="M3" s="13" t="s">
        <v>14</v>
      </c>
      <c r="O3" s="15" t="s">
        <v>9</v>
      </c>
      <c r="P3" s="32" t="s">
        <v>16</v>
      </c>
      <c r="Q3" s="9">
        <v>1.0</v>
      </c>
      <c r="R3" s="19">
        <f t="shared" si="1"/>
        <v>1</v>
      </c>
      <c r="S3" s="33">
        <f t="shared" si="2"/>
        <v>0.4402515723</v>
      </c>
    </row>
    <row r="4">
      <c r="A4" s="10"/>
      <c r="F4" s="11"/>
      <c r="G4" s="4"/>
      <c r="H4" s="20" t="s">
        <v>17</v>
      </c>
      <c r="I4" s="21">
        <v>6.0</v>
      </c>
      <c r="J4" s="21">
        <v>5.0</v>
      </c>
      <c r="K4" s="21">
        <v>28.0</v>
      </c>
      <c r="L4" s="21">
        <v>5.0</v>
      </c>
      <c r="M4" s="21">
        <v>5.0</v>
      </c>
      <c r="O4" s="15" t="s">
        <v>10</v>
      </c>
      <c r="P4" s="34" t="s">
        <v>18</v>
      </c>
      <c r="Q4" s="9">
        <v>5.0</v>
      </c>
      <c r="R4" s="19">
        <f t="shared" si="1"/>
        <v>0.2</v>
      </c>
      <c r="S4" s="33">
        <f t="shared" si="2"/>
        <v>0.08805031447</v>
      </c>
    </row>
    <row r="5">
      <c r="A5" s="10"/>
      <c r="F5" s="11"/>
      <c r="G5" s="4"/>
      <c r="H5" s="20" t="s">
        <v>19</v>
      </c>
      <c r="I5" s="21">
        <v>4.0</v>
      </c>
      <c r="J5" s="21">
        <v>2.0</v>
      </c>
      <c r="K5" s="21">
        <v>25.0</v>
      </c>
      <c r="L5" s="21">
        <v>10.0</v>
      </c>
      <c r="M5" s="21">
        <v>9.0</v>
      </c>
      <c r="O5" s="15" t="s">
        <v>11</v>
      </c>
      <c r="P5" s="35" t="s">
        <v>20</v>
      </c>
      <c r="Q5" s="9">
        <v>3.5</v>
      </c>
      <c r="R5" s="19">
        <f t="shared" si="1"/>
        <v>0.2857142857</v>
      </c>
      <c r="S5" s="33">
        <f t="shared" si="2"/>
        <v>0.1257861635</v>
      </c>
    </row>
    <row r="6">
      <c r="A6" s="10"/>
      <c r="F6" s="11"/>
      <c r="G6" s="4"/>
      <c r="H6" s="20" t="s">
        <v>21</v>
      </c>
      <c r="I6" s="21">
        <v>5.0</v>
      </c>
      <c r="J6" s="21">
        <v>7.0</v>
      </c>
      <c r="K6" s="21">
        <v>35.0</v>
      </c>
      <c r="L6" s="21">
        <v>9.0</v>
      </c>
      <c r="M6" s="21">
        <v>6.0</v>
      </c>
      <c r="O6" s="24" t="s">
        <v>12</v>
      </c>
      <c r="P6" s="36" t="s">
        <v>20</v>
      </c>
      <c r="Q6" s="9">
        <v>3.5</v>
      </c>
      <c r="R6" s="19">
        <f t="shared" si="1"/>
        <v>0.2857142857</v>
      </c>
      <c r="S6" s="33">
        <f t="shared" si="2"/>
        <v>0.1257861635</v>
      </c>
    </row>
    <row r="7">
      <c r="A7" s="10"/>
      <c r="F7" s="11"/>
      <c r="G7" s="4"/>
      <c r="H7" s="20" t="s">
        <v>22</v>
      </c>
      <c r="I7" s="21">
        <v>6.0</v>
      </c>
      <c r="J7" s="21">
        <v>1.0</v>
      </c>
      <c r="K7" s="21">
        <v>27.0</v>
      </c>
      <c r="L7" s="21">
        <v>6.0</v>
      </c>
      <c r="M7" s="21">
        <v>7.0</v>
      </c>
      <c r="Q7" s="9" t="s">
        <v>31</v>
      </c>
      <c r="R7" s="19">
        <f>SUM(R2:R6)</f>
        <v>2.271428571</v>
      </c>
    </row>
    <row r="8">
      <c r="A8" s="10"/>
      <c r="F8" s="11"/>
      <c r="G8" s="4"/>
      <c r="H8" s="20" t="s">
        <v>25</v>
      </c>
      <c r="I8" s="21">
        <v>6.0</v>
      </c>
      <c r="J8" s="21">
        <v>8.0</v>
      </c>
      <c r="K8" s="21">
        <v>30.0</v>
      </c>
      <c r="L8" s="21">
        <v>7.0</v>
      </c>
      <c r="M8" s="21">
        <v>9.0</v>
      </c>
    </row>
    <row r="9">
      <c r="A9" s="28"/>
      <c r="B9" s="29"/>
      <c r="C9" s="29"/>
      <c r="D9" s="29"/>
      <c r="E9" s="29"/>
      <c r="F9" s="30"/>
      <c r="G9" s="4"/>
      <c r="H9" s="20" t="s">
        <v>27</v>
      </c>
      <c r="I9" s="21">
        <v>5.0</v>
      </c>
      <c r="J9" s="21">
        <v>6.0</v>
      </c>
      <c r="K9" s="21">
        <v>26.0</v>
      </c>
      <c r="L9" s="21">
        <v>4.0</v>
      </c>
      <c r="M9" s="21">
        <v>8.0</v>
      </c>
      <c r="R9" s="9" t="s">
        <v>28</v>
      </c>
      <c r="S9" s="33">
        <f>SUM(S2:S6)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9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2.14"/>
    <col customWidth="1" min="10" max="15" width="8.71"/>
    <col customWidth="1" min="16" max="16" width="12.14"/>
    <col customWidth="1" min="17" max="17" width="10.71"/>
    <col customWidth="1" min="18" max="19" width="8.71"/>
    <col customWidth="1" min="20" max="20" width="11.0"/>
    <col customWidth="1" min="21" max="21" width="10.29"/>
    <col customWidth="1" min="22" max="23" width="8.71"/>
    <col customWidth="1" min="24" max="24" width="10.86"/>
    <col customWidth="1" min="25" max="25" width="10.71"/>
    <col customWidth="1" min="26" max="26" width="8.71"/>
  </cols>
  <sheetData>
    <row r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5"/>
      <c r="J1" s="5"/>
      <c r="K1" s="5"/>
      <c r="L1" s="5"/>
      <c r="M1" s="5"/>
      <c r="O1" s="6" t="s">
        <v>2</v>
      </c>
      <c r="P1" s="31" t="s">
        <v>3</v>
      </c>
      <c r="Q1" s="9" t="s">
        <v>4</v>
      </c>
    </row>
    <row r="2">
      <c r="A2" s="10"/>
      <c r="F2" s="11"/>
      <c r="G2" s="4"/>
      <c r="H2" s="12" t="s">
        <v>7</v>
      </c>
      <c r="I2" s="13" t="s">
        <v>8</v>
      </c>
      <c r="J2" s="13" t="s">
        <v>9</v>
      </c>
      <c r="K2" s="14" t="s">
        <v>10</v>
      </c>
      <c r="L2" s="13" t="s">
        <v>11</v>
      </c>
      <c r="M2" s="13" t="s">
        <v>12</v>
      </c>
      <c r="O2" s="15" t="s">
        <v>8</v>
      </c>
      <c r="P2" s="32" t="s">
        <v>13</v>
      </c>
      <c r="Q2" s="9">
        <v>2.0</v>
      </c>
    </row>
    <row r="3">
      <c r="A3" s="10"/>
      <c r="F3" s="11"/>
      <c r="G3" s="4"/>
      <c r="H3" s="12"/>
      <c r="I3" s="13" t="s">
        <v>14</v>
      </c>
      <c r="J3" s="13" t="s">
        <v>14</v>
      </c>
      <c r="K3" s="14" t="s">
        <v>15</v>
      </c>
      <c r="L3" s="13" t="s">
        <v>14</v>
      </c>
      <c r="M3" s="13" t="s">
        <v>14</v>
      </c>
      <c r="O3" s="15" t="s">
        <v>9</v>
      </c>
      <c r="P3" s="32" t="s">
        <v>16</v>
      </c>
      <c r="Q3" s="9">
        <v>1.0</v>
      </c>
    </row>
    <row r="4">
      <c r="A4" s="10"/>
      <c r="F4" s="11"/>
      <c r="G4" s="4"/>
      <c r="H4" s="20" t="s">
        <v>17</v>
      </c>
      <c r="I4" s="21">
        <v>6.0</v>
      </c>
      <c r="J4" s="21">
        <v>5.0</v>
      </c>
      <c r="K4" s="21">
        <v>28.0</v>
      </c>
      <c r="L4" s="21">
        <v>5.0</v>
      </c>
      <c r="M4" s="21">
        <v>5.0</v>
      </c>
      <c r="O4" s="15" t="s">
        <v>10</v>
      </c>
      <c r="P4" s="34" t="s">
        <v>18</v>
      </c>
      <c r="Q4" s="9">
        <v>5.0</v>
      </c>
    </row>
    <row r="5">
      <c r="A5" s="10"/>
      <c r="F5" s="11"/>
      <c r="G5" s="4"/>
      <c r="H5" s="20" t="s">
        <v>19</v>
      </c>
      <c r="I5" s="21">
        <v>4.0</v>
      </c>
      <c r="J5" s="21">
        <v>2.0</v>
      </c>
      <c r="K5" s="21">
        <v>25.0</v>
      </c>
      <c r="L5" s="21">
        <v>10.0</v>
      </c>
      <c r="M5" s="21">
        <v>9.0</v>
      </c>
      <c r="O5" s="15" t="s">
        <v>11</v>
      </c>
      <c r="P5" s="35" t="s">
        <v>20</v>
      </c>
      <c r="Q5" s="9">
        <v>3.5</v>
      </c>
    </row>
    <row r="6">
      <c r="A6" s="10"/>
      <c r="F6" s="11"/>
      <c r="G6" s="4"/>
      <c r="H6" s="20" t="s">
        <v>21</v>
      </c>
      <c r="I6" s="21">
        <v>5.0</v>
      </c>
      <c r="J6" s="21">
        <v>7.0</v>
      </c>
      <c r="K6" s="21">
        <v>35.0</v>
      </c>
      <c r="L6" s="21">
        <v>9.0</v>
      </c>
      <c r="M6" s="21">
        <v>6.0</v>
      </c>
      <c r="O6" s="24" t="s">
        <v>12</v>
      </c>
      <c r="P6" s="36" t="s">
        <v>20</v>
      </c>
      <c r="Q6" s="9">
        <v>3.5</v>
      </c>
    </row>
    <row r="7">
      <c r="A7" s="10"/>
      <c r="F7" s="11"/>
      <c r="G7" s="4"/>
      <c r="H7" s="20" t="s">
        <v>22</v>
      </c>
      <c r="I7" s="21">
        <v>6.0</v>
      </c>
      <c r="J7" s="21">
        <v>1.0</v>
      </c>
      <c r="K7" s="21">
        <v>27.0</v>
      </c>
      <c r="L7" s="21">
        <v>6.0</v>
      </c>
      <c r="M7" s="21">
        <v>7.0</v>
      </c>
      <c r="O7" s="9" t="s">
        <v>32</v>
      </c>
      <c r="P7" s="9">
        <v>5.0</v>
      </c>
    </row>
    <row r="8">
      <c r="A8" s="10"/>
      <c r="F8" s="11"/>
      <c r="G8" s="4"/>
      <c r="H8" s="20" t="s">
        <v>25</v>
      </c>
      <c r="I8" s="21">
        <v>6.0</v>
      </c>
      <c r="J8" s="21">
        <v>8.0</v>
      </c>
      <c r="K8" s="21">
        <v>30.0</v>
      </c>
      <c r="L8" s="21">
        <v>7.0</v>
      </c>
      <c r="M8" s="21">
        <v>9.0</v>
      </c>
    </row>
    <row r="9">
      <c r="A9" s="28"/>
      <c r="B9" s="29"/>
      <c r="C9" s="29"/>
      <c r="D9" s="29"/>
      <c r="E9" s="29"/>
      <c r="F9" s="30"/>
      <c r="G9" s="4"/>
      <c r="H9" s="20" t="s">
        <v>27</v>
      </c>
      <c r="I9" s="21">
        <v>5.0</v>
      </c>
      <c r="J9" s="21">
        <v>6.0</v>
      </c>
      <c r="K9" s="21">
        <v>26.0</v>
      </c>
      <c r="L9" s="21">
        <v>4.0</v>
      </c>
      <c r="M9" s="21">
        <v>8.0</v>
      </c>
    </row>
    <row r="10">
      <c r="O10" s="37"/>
      <c r="P10" s="17" t="s">
        <v>33</v>
      </c>
      <c r="Q10" s="17">
        <v>0.0</v>
      </c>
      <c r="S10" s="37"/>
      <c r="T10" s="17" t="s">
        <v>33</v>
      </c>
      <c r="U10" s="17">
        <v>1.0</v>
      </c>
      <c r="W10" s="37"/>
      <c r="X10" s="17" t="s">
        <v>33</v>
      </c>
      <c r="Y10" s="17">
        <v>2.0</v>
      </c>
    </row>
    <row r="11">
      <c r="O11" s="37"/>
      <c r="P11" s="17" t="s">
        <v>34</v>
      </c>
      <c r="Q11" s="17" t="s">
        <v>35</v>
      </c>
      <c r="S11" s="37"/>
      <c r="T11" s="17" t="s">
        <v>34</v>
      </c>
      <c r="U11" s="17" t="s">
        <v>35</v>
      </c>
      <c r="W11" s="37"/>
      <c r="X11" s="17" t="s">
        <v>34</v>
      </c>
      <c r="Y11" s="17" t="s">
        <v>35</v>
      </c>
    </row>
    <row r="12">
      <c r="O12" s="37"/>
      <c r="P12" s="17">
        <f t="shared" ref="P12:P16" si="1">($P$7-Q2+1)^$Q$10</f>
        <v>1</v>
      </c>
      <c r="Q12" s="37">
        <f t="shared" ref="Q12:Q16" si="2">P12/$P$17</f>
        <v>0.2</v>
      </c>
      <c r="S12" s="37"/>
      <c r="T12" s="17">
        <f t="shared" ref="T12:T16" si="3">($P$7-Q2+1)^$U$10</f>
        <v>4</v>
      </c>
      <c r="U12" s="37">
        <f t="shared" ref="U12:U16" si="4">T12/$T$17</f>
        <v>0.2666666667</v>
      </c>
      <c r="W12" s="37"/>
      <c r="X12" s="17">
        <f t="shared" ref="X12:X16" si="5">($P$7-$Q2+1)^$Y$10</f>
        <v>16</v>
      </c>
      <c r="Y12" s="37">
        <f t="shared" ref="Y12:Y16" si="6">X12/$X$17</f>
        <v>0.2935779817</v>
      </c>
    </row>
    <row r="13">
      <c r="O13" s="37"/>
      <c r="P13" s="17">
        <f t="shared" si="1"/>
        <v>1</v>
      </c>
      <c r="Q13" s="37">
        <f t="shared" si="2"/>
        <v>0.2</v>
      </c>
      <c r="S13" s="37"/>
      <c r="T13" s="17">
        <f t="shared" si="3"/>
        <v>5</v>
      </c>
      <c r="U13" s="37">
        <f t="shared" si="4"/>
        <v>0.3333333333</v>
      </c>
      <c r="W13" s="37"/>
      <c r="X13" s="17">
        <f t="shared" si="5"/>
        <v>25</v>
      </c>
      <c r="Y13" s="37">
        <f t="shared" si="6"/>
        <v>0.4587155963</v>
      </c>
    </row>
    <row r="14">
      <c r="O14" s="37"/>
      <c r="P14" s="17">
        <f t="shared" si="1"/>
        <v>1</v>
      </c>
      <c r="Q14" s="37">
        <f t="shared" si="2"/>
        <v>0.2</v>
      </c>
      <c r="S14" s="37"/>
      <c r="T14" s="17">
        <f t="shared" si="3"/>
        <v>1</v>
      </c>
      <c r="U14" s="37">
        <f t="shared" si="4"/>
        <v>0.06666666667</v>
      </c>
      <c r="W14" s="37"/>
      <c r="X14" s="17">
        <f t="shared" si="5"/>
        <v>1</v>
      </c>
      <c r="Y14" s="37">
        <f t="shared" si="6"/>
        <v>0.01834862385</v>
      </c>
    </row>
    <row r="15">
      <c r="O15" s="37"/>
      <c r="P15" s="17">
        <f t="shared" si="1"/>
        <v>1</v>
      </c>
      <c r="Q15" s="37">
        <f t="shared" si="2"/>
        <v>0.2</v>
      </c>
      <c r="S15" s="37"/>
      <c r="T15" s="17">
        <f t="shared" si="3"/>
        <v>2.5</v>
      </c>
      <c r="U15" s="37">
        <f t="shared" si="4"/>
        <v>0.1666666667</v>
      </c>
      <c r="W15" s="37"/>
      <c r="X15" s="17">
        <f t="shared" si="5"/>
        <v>6.25</v>
      </c>
      <c r="Y15" s="37">
        <f t="shared" si="6"/>
        <v>0.1146788991</v>
      </c>
    </row>
    <row r="16">
      <c r="O16" s="37"/>
      <c r="P16" s="17">
        <f t="shared" si="1"/>
        <v>1</v>
      </c>
      <c r="Q16" s="37">
        <f t="shared" si="2"/>
        <v>0.2</v>
      </c>
      <c r="S16" s="37"/>
      <c r="T16" s="17">
        <f t="shared" si="3"/>
        <v>2.5</v>
      </c>
      <c r="U16" s="37">
        <f t="shared" si="4"/>
        <v>0.1666666667</v>
      </c>
      <c r="W16" s="37"/>
      <c r="X16" s="17">
        <f t="shared" si="5"/>
        <v>6.25</v>
      </c>
      <c r="Y16" s="37">
        <f t="shared" si="6"/>
        <v>0.1146788991</v>
      </c>
    </row>
    <row r="17">
      <c r="O17" s="38" t="s">
        <v>24</v>
      </c>
      <c r="P17" s="39">
        <f>SUM(P11:P16)</f>
        <v>5</v>
      </c>
      <c r="Q17" s="37"/>
      <c r="S17" s="38" t="s">
        <v>24</v>
      </c>
      <c r="T17" s="39">
        <f>SUM(T12:T16)</f>
        <v>15</v>
      </c>
      <c r="U17" s="37"/>
      <c r="W17" s="38" t="s">
        <v>24</v>
      </c>
      <c r="X17" s="39">
        <f>SUM(X12:X16)</f>
        <v>54.5</v>
      </c>
      <c r="Y17" s="37"/>
    </row>
    <row r="18">
      <c r="P18" s="9" t="s">
        <v>36</v>
      </c>
      <c r="Q18" s="19">
        <f>SUM(Q12:Q16)</f>
        <v>1</v>
      </c>
      <c r="T18" s="9" t="s">
        <v>36</v>
      </c>
      <c r="U18" s="19">
        <f>SUM(U12:U16)</f>
        <v>1</v>
      </c>
      <c r="X18" s="9" t="s">
        <v>36</v>
      </c>
      <c r="Y18" s="19">
        <f>SUM(Y12:Y16)</f>
        <v>1</v>
      </c>
    </row>
    <row r="19">
      <c r="O19" s="37"/>
      <c r="P19" s="17" t="s">
        <v>33</v>
      </c>
      <c r="Q19" s="17">
        <v>3.0</v>
      </c>
      <c r="S19" s="37"/>
      <c r="T19" s="17" t="s">
        <v>33</v>
      </c>
      <c r="U19" s="17">
        <v>4.0</v>
      </c>
      <c r="W19" s="37"/>
      <c r="X19" s="17" t="s">
        <v>33</v>
      </c>
      <c r="Y19" s="17">
        <v>5.0</v>
      </c>
    </row>
    <row r="20">
      <c r="O20" s="37"/>
      <c r="P20" s="17" t="s">
        <v>34</v>
      </c>
      <c r="Q20" s="17" t="s">
        <v>35</v>
      </c>
      <c r="S20" s="37"/>
      <c r="T20" s="17" t="s">
        <v>34</v>
      </c>
      <c r="U20" s="17" t="s">
        <v>35</v>
      </c>
      <c r="W20" s="37"/>
      <c r="X20" s="17" t="s">
        <v>34</v>
      </c>
      <c r="Y20" s="17" t="s">
        <v>35</v>
      </c>
    </row>
    <row r="21" ht="15.75" customHeight="1">
      <c r="O21" s="37"/>
      <c r="P21" s="17">
        <f t="shared" ref="P21:P25" si="7">($P$7-Q2+1)^$Q$19</f>
        <v>64</v>
      </c>
      <c r="Q21" s="37">
        <f t="shared" ref="Q21:Q25" si="8">P21/$P$26</f>
        <v>0.2892655367</v>
      </c>
      <c r="S21" s="37"/>
      <c r="T21" s="17">
        <f t="shared" ref="T21:T25" si="9">($P$7-Q2+1)^$U$19</f>
        <v>256</v>
      </c>
      <c r="U21" s="37">
        <f t="shared" ref="U21:U25" si="10">T21/$T$26</f>
        <v>0.266631949</v>
      </c>
      <c r="W21" s="37"/>
      <c r="X21" s="17">
        <f t="shared" ref="X21:X25" si="11">($P$7-Q2+1)^$Y$19</f>
        <v>1024</v>
      </c>
      <c r="Y21" s="37">
        <f t="shared" ref="Y21:Y25" si="12">X21/$X$26</f>
        <v>0.2356562388</v>
      </c>
    </row>
    <row r="22" ht="15.75" customHeight="1">
      <c r="O22" s="37"/>
      <c r="P22" s="17">
        <f t="shared" si="7"/>
        <v>125</v>
      </c>
      <c r="Q22" s="37">
        <f t="shared" si="8"/>
        <v>0.5649717514</v>
      </c>
      <c r="S22" s="37"/>
      <c r="T22" s="17">
        <f t="shared" si="9"/>
        <v>625</v>
      </c>
      <c r="U22" s="37">
        <f t="shared" si="10"/>
        <v>0.6509569067</v>
      </c>
      <c r="W22" s="37"/>
      <c r="X22" s="17">
        <f t="shared" si="11"/>
        <v>3125</v>
      </c>
      <c r="Y22" s="37">
        <f t="shared" si="12"/>
        <v>0.7191657677</v>
      </c>
    </row>
    <row r="23" ht="15.75" customHeight="1">
      <c r="O23" s="37"/>
      <c r="P23" s="17">
        <f t="shared" si="7"/>
        <v>1</v>
      </c>
      <c r="Q23" s="37">
        <f t="shared" si="8"/>
        <v>0.004519774011</v>
      </c>
      <c r="S23" s="37"/>
      <c r="T23" s="17">
        <f t="shared" si="9"/>
        <v>1</v>
      </c>
      <c r="U23" s="37">
        <f t="shared" si="10"/>
        <v>0.001041531051</v>
      </c>
      <c r="W23" s="37"/>
      <c r="X23" s="17">
        <f t="shared" si="11"/>
        <v>1</v>
      </c>
      <c r="Y23" s="37">
        <f t="shared" si="12"/>
        <v>0.0002301330457</v>
      </c>
    </row>
    <row r="24" ht="15.75" customHeight="1">
      <c r="O24" s="37"/>
      <c r="P24" s="17">
        <f t="shared" si="7"/>
        <v>15.625</v>
      </c>
      <c r="Q24" s="37">
        <f t="shared" si="8"/>
        <v>0.07062146893</v>
      </c>
      <c r="S24" s="37"/>
      <c r="T24" s="17">
        <f t="shared" si="9"/>
        <v>39.0625</v>
      </c>
      <c r="U24" s="37">
        <f t="shared" si="10"/>
        <v>0.04068480667</v>
      </c>
      <c r="W24" s="37"/>
      <c r="X24" s="17">
        <f t="shared" si="11"/>
        <v>97.65625</v>
      </c>
      <c r="Y24" s="37">
        <f t="shared" si="12"/>
        <v>0.02247393024</v>
      </c>
    </row>
    <row r="25" ht="15.75" customHeight="1">
      <c r="O25" s="37"/>
      <c r="P25" s="17">
        <f t="shared" si="7"/>
        <v>15.625</v>
      </c>
      <c r="Q25" s="37">
        <f t="shared" si="8"/>
        <v>0.07062146893</v>
      </c>
      <c r="S25" s="37"/>
      <c r="T25" s="17">
        <f t="shared" si="9"/>
        <v>39.0625</v>
      </c>
      <c r="U25" s="37">
        <f t="shared" si="10"/>
        <v>0.04068480667</v>
      </c>
      <c r="W25" s="37"/>
      <c r="X25" s="17">
        <f t="shared" si="11"/>
        <v>97.65625</v>
      </c>
      <c r="Y25" s="37">
        <f t="shared" si="12"/>
        <v>0.02247393024</v>
      </c>
    </row>
    <row r="26" ht="15.75" customHeight="1">
      <c r="O26" s="38" t="s">
        <v>24</v>
      </c>
      <c r="P26" s="39">
        <f>SUM(P21:P25)</f>
        <v>221.25</v>
      </c>
      <c r="Q26" s="37"/>
      <c r="S26" s="38" t="s">
        <v>24</v>
      </c>
      <c r="T26" s="39">
        <f>SUM(T21:T25)</f>
        <v>960.125</v>
      </c>
      <c r="U26" s="37"/>
      <c r="W26" s="38" t="s">
        <v>24</v>
      </c>
      <c r="X26" s="39">
        <f>SUM(X21:X25)</f>
        <v>4345.3125</v>
      </c>
      <c r="Y26" s="37"/>
    </row>
    <row r="27" ht="15.75" customHeight="1">
      <c r="P27" s="9" t="s">
        <v>36</v>
      </c>
      <c r="Q27" s="19">
        <f>SUM(Q21:Q25)</f>
        <v>1</v>
      </c>
      <c r="T27" s="9" t="s">
        <v>36</v>
      </c>
      <c r="U27" s="19">
        <f>SUM(U21:U25)</f>
        <v>1</v>
      </c>
      <c r="X27" s="9" t="s">
        <v>36</v>
      </c>
      <c r="Y27" s="19">
        <f>SUM(Y21:Y25)</f>
        <v>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9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2.14"/>
    <col customWidth="1" min="10" max="11" width="8.71"/>
    <col customWidth="1" min="12" max="12" width="9.57"/>
    <col customWidth="1" min="13" max="13" width="8.71"/>
    <col customWidth="1" min="14" max="14" width="17.86"/>
    <col customWidth="1" min="15" max="15" width="8.71"/>
    <col customWidth="1" min="16" max="16" width="12.14"/>
    <col customWidth="1" min="17" max="26" width="8.71"/>
  </cols>
  <sheetData>
    <row r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5"/>
      <c r="J1" s="5"/>
      <c r="K1" s="5"/>
      <c r="L1" s="5"/>
      <c r="M1" s="5"/>
      <c r="O1" s="6" t="s">
        <v>2</v>
      </c>
      <c r="P1" s="31" t="s">
        <v>3</v>
      </c>
    </row>
    <row r="2">
      <c r="A2" s="10"/>
      <c r="F2" s="11"/>
      <c r="G2" s="4"/>
      <c r="H2" s="12" t="s">
        <v>7</v>
      </c>
      <c r="I2" s="13" t="s">
        <v>8</v>
      </c>
      <c r="J2" s="13" t="s">
        <v>9</v>
      </c>
      <c r="K2" s="14" t="s">
        <v>10</v>
      </c>
      <c r="L2" s="13" t="s">
        <v>11</v>
      </c>
      <c r="M2" s="13" t="s">
        <v>12</v>
      </c>
      <c r="O2" s="15" t="s">
        <v>8</v>
      </c>
      <c r="P2" s="32" t="s">
        <v>13</v>
      </c>
      <c r="Q2" s="19">
        <f>O15</f>
        <v>0.2542857143</v>
      </c>
    </row>
    <row r="3">
      <c r="A3" s="10"/>
      <c r="F3" s="11"/>
      <c r="G3" s="4"/>
      <c r="H3" s="12"/>
      <c r="I3" s="13" t="s">
        <v>14</v>
      </c>
      <c r="J3" s="13" t="s">
        <v>14</v>
      </c>
      <c r="K3" s="14" t="s">
        <v>15</v>
      </c>
      <c r="L3" s="13" t="s">
        <v>14</v>
      </c>
      <c r="M3" s="13" t="s">
        <v>14</v>
      </c>
      <c r="O3" s="15" t="s">
        <v>9</v>
      </c>
      <c r="P3" s="32" t="s">
        <v>16</v>
      </c>
      <c r="Q3" s="19">
        <f>O14</f>
        <v>0.4542857143</v>
      </c>
    </row>
    <row r="4">
      <c r="A4" s="10"/>
      <c r="F4" s="11"/>
      <c r="G4" s="4"/>
      <c r="H4" s="20" t="s">
        <v>17</v>
      </c>
      <c r="I4" s="21">
        <v>6.0</v>
      </c>
      <c r="J4" s="21">
        <v>5.0</v>
      </c>
      <c r="K4" s="21">
        <v>28.0</v>
      </c>
      <c r="L4" s="21">
        <v>5.0</v>
      </c>
      <c r="M4" s="21">
        <v>5.0</v>
      </c>
      <c r="O4" s="15" t="s">
        <v>10</v>
      </c>
      <c r="P4" s="34" t="s">
        <v>18</v>
      </c>
      <c r="Q4" s="19">
        <f>O18</f>
        <v>0.04</v>
      </c>
    </row>
    <row r="5">
      <c r="A5" s="10"/>
      <c r="F5" s="11"/>
      <c r="G5" s="4"/>
      <c r="H5" s="20" t="s">
        <v>19</v>
      </c>
      <c r="I5" s="21">
        <v>4.0</v>
      </c>
      <c r="J5" s="21">
        <v>2.0</v>
      </c>
      <c r="K5" s="21">
        <v>25.0</v>
      </c>
      <c r="L5" s="21">
        <v>10.0</v>
      </c>
      <c r="M5" s="21">
        <v>9.0</v>
      </c>
      <c r="O5" s="15" t="s">
        <v>11</v>
      </c>
      <c r="P5" s="35" t="s">
        <v>20</v>
      </c>
      <c r="Q5" s="19">
        <f t="shared" ref="Q5:Q6" si="1">O16</f>
        <v>0.1542857143</v>
      </c>
    </row>
    <row r="6">
      <c r="A6" s="10"/>
      <c r="F6" s="11"/>
      <c r="G6" s="4"/>
      <c r="H6" s="20" t="s">
        <v>21</v>
      </c>
      <c r="I6" s="21">
        <v>5.0</v>
      </c>
      <c r="J6" s="21">
        <v>7.0</v>
      </c>
      <c r="K6" s="21">
        <v>35.0</v>
      </c>
      <c r="L6" s="21">
        <v>9.0</v>
      </c>
      <c r="M6" s="21">
        <v>6.0</v>
      </c>
      <c r="O6" s="24" t="s">
        <v>12</v>
      </c>
      <c r="P6" s="36" t="s">
        <v>20</v>
      </c>
      <c r="Q6" s="19">
        <f t="shared" si="1"/>
        <v>0.09714285714</v>
      </c>
    </row>
    <row r="7">
      <c r="A7" s="10"/>
      <c r="F7" s="11"/>
      <c r="G7" s="4"/>
      <c r="H7" s="20" t="s">
        <v>22</v>
      </c>
      <c r="I7" s="21">
        <v>6.0</v>
      </c>
      <c r="J7" s="21">
        <v>1.0</v>
      </c>
      <c r="K7" s="21">
        <v>27.0</v>
      </c>
      <c r="L7" s="21">
        <v>6.0</v>
      </c>
      <c r="M7" s="21">
        <v>7.0</v>
      </c>
    </row>
    <row r="8">
      <c r="A8" s="10"/>
      <c r="F8" s="11"/>
      <c r="G8" s="4"/>
      <c r="H8" s="20" t="s">
        <v>25</v>
      </c>
      <c r="I8" s="21">
        <v>6.0</v>
      </c>
      <c r="J8" s="21">
        <v>8.0</v>
      </c>
      <c r="K8" s="21">
        <v>30.0</v>
      </c>
      <c r="L8" s="21">
        <v>7.0</v>
      </c>
      <c r="M8" s="21">
        <v>9.0</v>
      </c>
    </row>
    <row r="9">
      <c r="A9" s="28"/>
      <c r="B9" s="29"/>
      <c r="C9" s="29"/>
      <c r="D9" s="29"/>
      <c r="E9" s="29"/>
      <c r="F9" s="30"/>
      <c r="G9" s="4"/>
      <c r="H9" s="20" t="s">
        <v>27</v>
      </c>
      <c r="I9" s="21">
        <v>5.0</v>
      </c>
      <c r="J9" s="21">
        <v>6.0</v>
      </c>
      <c r="K9" s="21">
        <v>26.0</v>
      </c>
      <c r="L9" s="21">
        <v>4.0</v>
      </c>
      <c r="M9" s="21">
        <v>8.0</v>
      </c>
    </row>
    <row r="13">
      <c r="K13" s="6" t="s">
        <v>2</v>
      </c>
      <c r="L13" s="40" t="s">
        <v>37</v>
      </c>
      <c r="M13" s="9" t="s">
        <v>29</v>
      </c>
      <c r="N13" s="9" t="s">
        <v>38</v>
      </c>
      <c r="O13" s="9" t="s">
        <v>39</v>
      </c>
    </row>
    <row r="14">
      <c r="K14" s="15" t="s">
        <v>9</v>
      </c>
      <c r="L14" s="41">
        <v>1.0</v>
      </c>
      <c r="M14" s="19">
        <f t="shared" ref="M14:M18" si="2">1/L14</f>
        <v>1</v>
      </c>
      <c r="N14" s="19">
        <f>SUM(M14:M18)</f>
        <v>2.271428571</v>
      </c>
      <c r="O14" s="19">
        <f t="shared" ref="O14:O18" si="3">(1/$L$19)*N14</f>
        <v>0.4542857143</v>
      </c>
    </row>
    <row r="15">
      <c r="K15" s="42" t="s">
        <v>8</v>
      </c>
      <c r="L15" s="41">
        <v>2.0</v>
      </c>
      <c r="M15" s="19">
        <f t="shared" si="2"/>
        <v>0.5</v>
      </c>
      <c r="N15" s="19">
        <f>SUM(M15:M18)</f>
        <v>1.271428571</v>
      </c>
      <c r="O15" s="19">
        <f t="shared" si="3"/>
        <v>0.2542857143</v>
      </c>
    </row>
    <row r="16">
      <c r="K16" s="15" t="s">
        <v>11</v>
      </c>
      <c r="L16" s="43">
        <v>3.5</v>
      </c>
      <c r="M16" s="19">
        <f t="shared" si="2"/>
        <v>0.2857142857</v>
      </c>
      <c r="N16" s="19">
        <f>SUM(M16:M18)</f>
        <v>0.7714285714</v>
      </c>
      <c r="O16" s="19">
        <f t="shared" si="3"/>
        <v>0.1542857143</v>
      </c>
    </row>
    <row r="17">
      <c r="K17" s="24" t="s">
        <v>12</v>
      </c>
      <c r="L17" s="43">
        <v>3.5</v>
      </c>
      <c r="M17" s="19">
        <f t="shared" si="2"/>
        <v>0.2857142857</v>
      </c>
      <c r="N17" s="19">
        <f>SUM(M17:M18)</f>
        <v>0.4857142857</v>
      </c>
      <c r="O17" s="19">
        <f t="shared" si="3"/>
        <v>0.09714285714</v>
      </c>
    </row>
    <row r="18">
      <c r="K18" s="44" t="s">
        <v>10</v>
      </c>
      <c r="L18" s="45">
        <v>5.0</v>
      </c>
      <c r="M18" s="19">
        <f t="shared" si="2"/>
        <v>0.2</v>
      </c>
      <c r="N18" s="19">
        <f>SUM(M18)</f>
        <v>0.2</v>
      </c>
      <c r="O18" s="19">
        <f t="shared" si="3"/>
        <v>0.04</v>
      </c>
    </row>
    <row r="19">
      <c r="K19" s="9" t="s">
        <v>23</v>
      </c>
      <c r="L19" s="9">
        <v>5.0</v>
      </c>
    </row>
    <row r="20">
      <c r="N20" s="9" t="s">
        <v>36</v>
      </c>
      <c r="O20" s="19">
        <f>SUM(O14:O19)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9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  <col customWidth="1" min="16" max="16" width="14.29"/>
    <col customWidth="1" min="17" max="26" width="8.71"/>
  </cols>
  <sheetData>
    <row r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5"/>
      <c r="J1" s="5"/>
      <c r="K1" s="5"/>
      <c r="L1" s="5"/>
      <c r="M1" s="5"/>
      <c r="O1" s="6" t="s">
        <v>2</v>
      </c>
      <c r="P1" s="31" t="s">
        <v>40</v>
      </c>
      <c r="Q1" s="9" t="s">
        <v>39</v>
      </c>
    </row>
    <row r="2">
      <c r="A2" s="10"/>
      <c r="F2" s="11"/>
      <c r="G2" s="4"/>
      <c r="H2" s="12" t="s">
        <v>7</v>
      </c>
      <c r="I2" s="13" t="s">
        <v>8</v>
      </c>
      <c r="J2" s="13" t="s">
        <v>9</v>
      </c>
      <c r="K2" s="14" t="s">
        <v>10</v>
      </c>
      <c r="L2" s="13" t="s">
        <v>11</v>
      </c>
      <c r="M2" s="13" t="s">
        <v>12</v>
      </c>
      <c r="O2" s="15" t="s">
        <v>8</v>
      </c>
      <c r="P2" s="32">
        <v>7.0</v>
      </c>
      <c r="Q2" s="19">
        <f t="shared" ref="Q2:Q6" si="1">P2/$P$8</f>
        <v>0.28</v>
      </c>
    </row>
    <row r="3">
      <c r="A3" s="10"/>
      <c r="F3" s="11"/>
      <c r="G3" s="4"/>
      <c r="H3" s="12"/>
      <c r="I3" s="13" t="s">
        <v>14</v>
      </c>
      <c r="J3" s="13" t="s">
        <v>14</v>
      </c>
      <c r="K3" s="14" t="s">
        <v>15</v>
      </c>
      <c r="L3" s="13" t="s">
        <v>14</v>
      </c>
      <c r="M3" s="13" t="s">
        <v>14</v>
      </c>
      <c r="O3" s="15" t="s">
        <v>9</v>
      </c>
      <c r="P3" s="32">
        <v>5.0</v>
      </c>
      <c r="Q3" s="19">
        <f t="shared" si="1"/>
        <v>0.2</v>
      </c>
    </row>
    <row r="4">
      <c r="A4" s="10"/>
      <c r="F4" s="11"/>
      <c r="G4" s="4"/>
      <c r="H4" s="20" t="s">
        <v>17</v>
      </c>
      <c r="I4" s="21">
        <v>6.0</v>
      </c>
      <c r="J4" s="21">
        <v>5.0</v>
      </c>
      <c r="K4" s="21">
        <v>28.0</v>
      </c>
      <c r="L4" s="21">
        <v>5.0</v>
      </c>
      <c r="M4" s="21">
        <v>5.0</v>
      </c>
      <c r="O4" s="15" t="s">
        <v>10</v>
      </c>
      <c r="P4" s="34">
        <v>6.0</v>
      </c>
      <c r="Q4" s="19">
        <f t="shared" si="1"/>
        <v>0.24</v>
      </c>
    </row>
    <row r="5">
      <c r="A5" s="10"/>
      <c r="F5" s="11"/>
      <c r="G5" s="4"/>
      <c r="H5" s="20" t="s">
        <v>19</v>
      </c>
      <c r="I5" s="21">
        <v>4.0</v>
      </c>
      <c r="J5" s="21">
        <v>2.0</v>
      </c>
      <c r="K5" s="21">
        <v>25.0</v>
      </c>
      <c r="L5" s="21">
        <v>10.0</v>
      </c>
      <c r="M5" s="21">
        <v>9.0</v>
      </c>
      <c r="O5" s="15" t="s">
        <v>11</v>
      </c>
      <c r="P5" s="34">
        <v>4.0</v>
      </c>
      <c r="Q5" s="19">
        <f t="shared" si="1"/>
        <v>0.16</v>
      </c>
    </row>
    <row r="6">
      <c r="A6" s="10"/>
      <c r="F6" s="11"/>
      <c r="G6" s="4"/>
      <c r="H6" s="20" t="s">
        <v>21</v>
      </c>
      <c r="I6" s="21">
        <v>5.0</v>
      </c>
      <c r="J6" s="21">
        <v>7.0</v>
      </c>
      <c r="K6" s="21">
        <v>35.0</v>
      </c>
      <c r="L6" s="21">
        <v>9.0</v>
      </c>
      <c r="M6" s="21">
        <v>6.0</v>
      </c>
      <c r="O6" s="24" t="s">
        <v>12</v>
      </c>
      <c r="P6" s="36">
        <v>3.0</v>
      </c>
      <c r="Q6" s="19">
        <f t="shared" si="1"/>
        <v>0.12</v>
      </c>
    </row>
    <row r="7">
      <c r="A7" s="10"/>
      <c r="F7" s="11"/>
      <c r="G7" s="4"/>
      <c r="H7" s="20" t="s">
        <v>22</v>
      </c>
      <c r="I7" s="21">
        <v>6.0</v>
      </c>
      <c r="J7" s="21">
        <v>1.0</v>
      </c>
      <c r="K7" s="21">
        <v>27.0</v>
      </c>
      <c r="L7" s="21">
        <v>6.0</v>
      </c>
      <c r="M7" s="21">
        <v>7.0</v>
      </c>
    </row>
    <row r="8">
      <c r="A8" s="10"/>
      <c r="F8" s="11"/>
      <c r="G8" s="4"/>
      <c r="H8" s="20" t="s">
        <v>25</v>
      </c>
      <c r="I8" s="21">
        <v>6.0</v>
      </c>
      <c r="J8" s="21">
        <v>8.0</v>
      </c>
      <c r="K8" s="21">
        <v>30.0</v>
      </c>
      <c r="L8" s="21">
        <v>7.0</v>
      </c>
      <c r="M8" s="21">
        <v>9.0</v>
      </c>
      <c r="O8" s="46" t="s">
        <v>24</v>
      </c>
      <c r="P8" s="19">
        <f>SUM(P2:P6)</f>
        <v>25</v>
      </c>
    </row>
    <row r="9">
      <c r="A9" s="28"/>
      <c r="B9" s="29"/>
      <c r="C9" s="29"/>
      <c r="D9" s="29"/>
      <c r="E9" s="29"/>
      <c r="F9" s="30"/>
      <c r="G9" s="4"/>
      <c r="H9" s="20" t="s">
        <v>27</v>
      </c>
      <c r="I9" s="21">
        <v>5.0</v>
      </c>
      <c r="J9" s="21">
        <v>6.0</v>
      </c>
      <c r="K9" s="21">
        <v>26.0</v>
      </c>
      <c r="L9" s="21">
        <v>4.0</v>
      </c>
      <c r="M9" s="21">
        <v>8.0</v>
      </c>
      <c r="P9" s="9" t="s">
        <v>41</v>
      </c>
      <c r="Q9" s="19">
        <f>SUM(Q2:Q6)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9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71"/>
    <col customWidth="1" min="16" max="16" width="22.14"/>
    <col customWidth="1" min="17" max="17" width="18.29"/>
    <col customWidth="1" min="18" max="26" width="8.71"/>
  </cols>
  <sheetData>
    <row r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5"/>
      <c r="J1" s="5"/>
      <c r="K1" s="5"/>
      <c r="L1" s="5"/>
      <c r="M1" s="5"/>
      <c r="O1" s="6" t="s">
        <v>2</v>
      </c>
      <c r="P1" s="31" t="s">
        <v>42</v>
      </c>
      <c r="Q1" s="9" t="s">
        <v>43</v>
      </c>
    </row>
    <row r="2">
      <c r="A2" s="10"/>
      <c r="F2" s="11"/>
      <c r="G2" s="4"/>
      <c r="H2" s="12" t="s">
        <v>7</v>
      </c>
      <c r="I2" s="13" t="s">
        <v>8</v>
      </c>
      <c r="J2" s="13" t="s">
        <v>9</v>
      </c>
      <c r="K2" s="14" t="s">
        <v>10</v>
      </c>
      <c r="L2" s="13" t="s">
        <v>11</v>
      </c>
      <c r="M2" s="13" t="s">
        <v>12</v>
      </c>
      <c r="O2" s="15" t="s">
        <v>8</v>
      </c>
      <c r="P2" s="41">
        <v>20.0</v>
      </c>
      <c r="Q2" s="19">
        <f t="shared" ref="Q2:Q7" si="1">P2/$P$7</f>
        <v>0.4</v>
      </c>
    </row>
    <row r="3">
      <c r="A3" s="10"/>
      <c r="F3" s="11"/>
      <c r="G3" s="4"/>
      <c r="H3" s="12"/>
      <c r="I3" s="13" t="s">
        <v>14</v>
      </c>
      <c r="J3" s="13" t="s">
        <v>14</v>
      </c>
      <c r="K3" s="14" t="s">
        <v>15</v>
      </c>
      <c r="L3" s="13" t="s">
        <v>14</v>
      </c>
      <c r="M3" s="13" t="s">
        <v>14</v>
      </c>
      <c r="O3" s="15" t="s">
        <v>9</v>
      </c>
      <c r="P3" s="41">
        <v>15.0</v>
      </c>
      <c r="Q3" s="19">
        <f t="shared" si="1"/>
        <v>0.3</v>
      </c>
    </row>
    <row r="4">
      <c r="A4" s="10"/>
      <c r="F4" s="11"/>
      <c r="G4" s="4"/>
      <c r="H4" s="20" t="s">
        <v>17</v>
      </c>
      <c r="I4" s="21">
        <v>6.0</v>
      </c>
      <c r="J4" s="21">
        <v>5.0</v>
      </c>
      <c r="K4" s="21">
        <v>28.0</v>
      </c>
      <c r="L4" s="21">
        <v>5.0</v>
      </c>
      <c r="M4" s="21">
        <v>5.0</v>
      </c>
      <c r="O4" s="15" t="s">
        <v>10</v>
      </c>
      <c r="P4" s="43">
        <v>5.0</v>
      </c>
      <c r="Q4" s="19">
        <f t="shared" si="1"/>
        <v>0.1</v>
      </c>
    </row>
    <row r="5">
      <c r="A5" s="10"/>
      <c r="F5" s="11"/>
      <c r="G5" s="4"/>
      <c r="H5" s="20" t="s">
        <v>19</v>
      </c>
      <c r="I5" s="21">
        <v>4.0</v>
      </c>
      <c r="J5" s="21">
        <v>2.0</v>
      </c>
      <c r="K5" s="21">
        <v>25.0</v>
      </c>
      <c r="L5" s="21">
        <v>10.0</v>
      </c>
      <c r="M5" s="21">
        <v>9.0</v>
      </c>
      <c r="O5" s="15" t="s">
        <v>11</v>
      </c>
      <c r="P5" s="43">
        <v>5.0</v>
      </c>
      <c r="Q5" s="19">
        <f t="shared" si="1"/>
        <v>0.1</v>
      </c>
    </row>
    <row r="6">
      <c r="A6" s="10"/>
      <c r="F6" s="11"/>
      <c r="G6" s="4"/>
      <c r="H6" s="20" t="s">
        <v>21</v>
      </c>
      <c r="I6" s="21">
        <v>5.0</v>
      </c>
      <c r="J6" s="21">
        <v>7.0</v>
      </c>
      <c r="K6" s="21">
        <v>35.0</v>
      </c>
      <c r="L6" s="21">
        <v>9.0</v>
      </c>
      <c r="M6" s="21">
        <v>6.0</v>
      </c>
      <c r="O6" s="24" t="s">
        <v>12</v>
      </c>
      <c r="P6" s="45">
        <v>5.0</v>
      </c>
      <c r="Q6" s="19">
        <f t="shared" si="1"/>
        <v>0.1</v>
      </c>
    </row>
    <row r="7">
      <c r="A7" s="10"/>
      <c r="F7" s="11"/>
      <c r="G7" s="4"/>
      <c r="H7" s="20" t="s">
        <v>22</v>
      </c>
      <c r="I7" s="21">
        <v>6.0</v>
      </c>
      <c r="J7" s="21">
        <v>1.0</v>
      </c>
      <c r="K7" s="21">
        <v>27.0</v>
      </c>
      <c r="L7" s="21">
        <v>6.0</v>
      </c>
      <c r="M7" s="21">
        <v>7.0</v>
      </c>
      <c r="O7" s="9" t="s">
        <v>24</v>
      </c>
      <c r="P7" s="19">
        <f>SUM(P2:P6)</f>
        <v>50</v>
      </c>
      <c r="Q7" s="19">
        <f t="shared" si="1"/>
        <v>1</v>
      </c>
    </row>
    <row r="8">
      <c r="A8" s="10"/>
      <c r="F8" s="11"/>
      <c r="G8" s="4"/>
      <c r="H8" s="20" t="s">
        <v>25</v>
      </c>
      <c r="I8" s="21">
        <v>6.0</v>
      </c>
      <c r="J8" s="21">
        <v>8.0</v>
      </c>
      <c r="K8" s="21">
        <v>30.0</v>
      </c>
      <c r="L8" s="21">
        <v>7.0</v>
      </c>
      <c r="M8" s="21">
        <v>9.0</v>
      </c>
      <c r="O8" s="47"/>
    </row>
    <row r="9">
      <c r="A9" s="28"/>
      <c r="B9" s="29"/>
      <c r="C9" s="29"/>
      <c r="D9" s="29"/>
      <c r="E9" s="29"/>
      <c r="F9" s="30"/>
      <c r="G9" s="4"/>
      <c r="H9" s="20" t="s">
        <v>27</v>
      </c>
      <c r="I9" s="21">
        <v>5.0</v>
      </c>
      <c r="J9" s="21">
        <v>6.0</v>
      </c>
      <c r="K9" s="21">
        <v>26.0</v>
      </c>
      <c r="L9" s="21">
        <v>4.0</v>
      </c>
      <c r="M9" s="21">
        <v>8.0</v>
      </c>
    </row>
    <row r="13">
      <c r="B13" s="48" t="s">
        <v>44</v>
      </c>
      <c r="C13" s="49">
        <v>50.0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9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/>
      <c r="C1" s="2"/>
      <c r="D1" s="2"/>
      <c r="E1" s="2"/>
      <c r="F1" s="3"/>
      <c r="G1" s="4"/>
      <c r="H1" s="12" t="s">
        <v>7</v>
      </c>
      <c r="I1" s="13" t="s">
        <v>45</v>
      </c>
      <c r="J1" s="13" t="s">
        <v>46</v>
      </c>
      <c r="K1" s="13" t="s">
        <v>47</v>
      </c>
      <c r="L1" s="13" t="s">
        <v>48</v>
      </c>
      <c r="M1" s="50" t="s">
        <v>49</v>
      </c>
      <c r="N1" s="51"/>
    </row>
    <row r="2">
      <c r="A2" s="10"/>
      <c r="F2" s="11"/>
      <c r="G2" s="4"/>
      <c r="H2" s="20" t="s">
        <v>8</v>
      </c>
      <c r="I2" s="21">
        <f>'Rank sum weights'!S2</f>
        <v>0.2666666667</v>
      </c>
      <c r="J2" s="52">
        <f>'Rank Reciprocal Weight'!S2</f>
        <v>0.2201257862</v>
      </c>
      <c r="K2" s="21">
        <f>'Rank Exponent Method'!Q21</f>
        <v>0.2892655367</v>
      </c>
      <c r="L2" s="21">
        <f>'Rank-order centroid (ROC)'!Q2</f>
        <v>0.2542857143</v>
      </c>
      <c r="M2" s="53">
        <f>'Direct Ranking Method'!Q2</f>
        <v>0.28</v>
      </c>
      <c r="N2" s="54"/>
    </row>
    <row r="3">
      <c r="A3" s="10"/>
      <c r="F3" s="11"/>
      <c r="G3" s="4"/>
      <c r="H3" s="20" t="s">
        <v>9</v>
      </c>
      <c r="I3" s="21">
        <f>'Rank sum weights'!S3</f>
        <v>0.3333333333</v>
      </c>
      <c r="J3" s="52">
        <f>'Rank Reciprocal Weight'!S3</f>
        <v>0.4402515723</v>
      </c>
      <c r="K3" s="21">
        <f>'Rank Exponent Method'!Q22</f>
        <v>0.5649717514</v>
      </c>
      <c r="L3" s="21">
        <f>'Rank-order centroid (ROC)'!Q3</f>
        <v>0.4542857143</v>
      </c>
      <c r="M3" s="53">
        <f>'Direct Ranking Method'!Q3</f>
        <v>0.2</v>
      </c>
      <c r="N3" s="54"/>
    </row>
    <row r="4">
      <c r="A4" s="10"/>
      <c r="F4" s="11"/>
      <c r="G4" s="4"/>
      <c r="H4" s="20" t="s">
        <v>10</v>
      </c>
      <c r="I4" s="21">
        <f>'Rank sum weights'!S4</f>
        <v>0.06666666667</v>
      </c>
      <c r="J4" s="52">
        <f>'Rank Reciprocal Weight'!S4</f>
        <v>0.08805031447</v>
      </c>
      <c r="K4" s="21">
        <f>'Rank Exponent Method'!Q23</f>
        <v>0.004519774011</v>
      </c>
      <c r="L4" s="21">
        <f>'Rank-order centroid (ROC)'!Q4</f>
        <v>0.04</v>
      </c>
      <c r="M4" s="53">
        <f>'Direct Ranking Method'!Q4</f>
        <v>0.24</v>
      </c>
      <c r="N4" s="54"/>
    </row>
    <row r="5">
      <c r="A5" s="10"/>
      <c r="F5" s="11"/>
      <c r="G5" s="4"/>
      <c r="H5" s="20" t="s">
        <v>11</v>
      </c>
      <c r="I5" s="21">
        <f>'Rank sum weights'!S5</f>
        <v>0.1666666667</v>
      </c>
      <c r="J5" s="52">
        <f>'Rank Reciprocal Weight'!S5</f>
        <v>0.1257861635</v>
      </c>
      <c r="K5" s="21">
        <f>'Rank Exponent Method'!Q24</f>
        <v>0.07062146893</v>
      </c>
      <c r="L5" s="21">
        <f>'Rank-order centroid (ROC)'!Q5</f>
        <v>0.1542857143</v>
      </c>
      <c r="M5" s="53">
        <f>'Direct Ranking Method'!Q5</f>
        <v>0.16</v>
      </c>
      <c r="N5" s="54"/>
    </row>
    <row r="6">
      <c r="A6" s="10"/>
      <c r="F6" s="11"/>
      <c r="G6" s="4"/>
      <c r="H6" s="20" t="s">
        <v>12</v>
      </c>
      <c r="I6" s="21">
        <f>'Rank sum weights'!S6</f>
        <v>0.1666666667</v>
      </c>
      <c r="J6" s="52">
        <f>'Rank Reciprocal Weight'!S6</f>
        <v>0.1257861635</v>
      </c>
      <c r="K6" s="21">
        <f>'Rank Exponent Method'!Q25</f>
        <v>0.07062146893</v>
      </c>
      <c r="L6" s="21">
        <f>'Rank-order centroid (ROC)'!Q6</f>
        <v>0.09714285714</v>
      </c>
      <c r="M6" s="53">
        <f>'Direct Ranking Method'!Q6</f>
        <v>0.12</v>
      </c>
      <c r="N6" s="54"/>
    </row>
    <row r="7">
      <c r="A7" s="28"/>
      <c r="B7" s="29"/>
      <c r="C7" s="29"/>
      <c r="D7" s="29"/>
      <c r="E7" s="29"/>
      <c r="F7" s="30"/>
    </row>
    <row r="8">
      <c r="H8" s="9" t="s">
        <v>50</v>
      </c>
      <c r="I8" s="9">
        <v>5.0</v>
      </c>
    </row>
    <row r="9">
      <c r="T9" s="9" t="s">
        <v>51</v>
      </c>
    </row>
    <row r="10">
      <c r="K10" s="55" t="s">
        <v>52</v>
      </c>
    </row>
    <row r="11">
      <c r="K11" s="12" t="s">
        <v>7</v>
      </c>
      <c r="L11" s="13" t="s">
        <v>45</v>
      </c>
      <c r="M11" s="13" t="s">
        <v>46</v>
      </c>
      <c r="N11" s="13" t="s">
        <v>47</v>
      </c>
      <c r="O11" s="13" t="s">
        <v>48</v>
      </c>
      <c r="P11" s="13" t="s">
        <v>49</v>
      </c>
      <c r="Q11" s="9" t="s">
        <v>53</v>
      </c>
      <c r="R11" s="9" t="s">
        <v>39</v>
      </c>
    </row>
    <row r="12">
      <c r="K12" s="20" t="s">
        <v>8</v>
      </c>
      <c r="L12" s="21">
        <f t="shared" ref="L12:P12" si="1">$I$8-I2+1</f>
        <v>5.733333333</v>
      </c>
      <c r="M12" s="52">
        <f t="shared" si="1"/>
        <v>5.779874214</v>
      </c>
      <c r="N12" s="21">
        <f t="shared" si="1"/>
        <v>5.710734463</v>
      </c>
      <c r="O12" s="21">
        <f t="shared" si="1"/>
        <v>5.745714286</v>
      </c>
      <c r="P12" s="21">
        <f t="shared" si="1"/>
        <v>5.72</v>
      </c>
      <c r="Q12" s="19">
        <f t="shared" ref="Q12:Q16" si="3">SUM(L12:P12)</f>
        <v>28.6896563</v>
      </c>
      <c r="R12" s="19">
        <f t="shared" ref="R12:R17" si="4">Q12/$Q$17</f>
        <v>0.1978596986</v>
      </c>
    </row>
    <row r="13">
      <c r="K13" s="20" t="s">
        <v>9</v>
      </c>
      <c r="L13" s="21">
        <f t="shared" ref="L13:P13" si="2">$I$8-I3+1</f>
        <v>5.666666667</v>
      </c>
      <c r="M13" s="52">
        <f t="shared" si="2"/>
        <v>5.559748428</v>
      </c>
      <c r="N13" s="21">
        <f t="shared" si="2"/>
        <v>5.435028249</v>
      </c>
      <c r="O13" s="21">
        <f t="shared" si="2"/>
        <v>5.545714286</v>
      </c>
      <c r="P13" s="21">
        <f t="shared" si="2"/>
        <v>5.8</v>
      </c>
      <c r="Q13" s="19">
        <f t="shared" si="3"/>
        <v>28.00715763</v>
      </c>
      <c r="R13" s="19">
        <f t="shared" si="4"/>
        <v>0.1931528112</v>
      </c>
    </row>
    <row r="14">
      <c r="K14" s="20" t="s">
        <v>10</v>
      </c>
      <c r="L14" s="21">
        <f t="shared" ref="L14:P14" si="5">$I$8-I4+1</f>
        <v>5.933333333</v>
      </c>
      <c r="M14" s="52">
        <f t="shared" si="5"/>
        <v>5.911949686</v>
      </c>
      <c r="N14" s="21">
        <f t="shared" si="5"/>
        <v>5.995480226</v>
      </c>
      <c r="O14" s="21">
        <f t="shared" si="5"/>
        <v>5.96</v>
      </c>
      <c r="P14" s="21">
        <f t="shared" si="5"/>
        <v>5.76</v>
      </c>
      <c r="Q14" s="19">
        <f t="shared" si="3"/>
        <v>29.56076324</v>
      </c>
      <c r="R14" s="19">
        <f t="shared" si="4"/>
        <v>0.2038673327</v>
      </c>
    </row>
    <row r="15">
      <c r="K15" s="20" t="s">
        <v>11</v>
      </c>
      <c r="L15" s="21">
        <f t="shared" ref="L15:P15" si="6">$I$8-I5+1</f>
        <v>5.833333333</v>
      </c>
      <c r="M15" s="52">
        <f t="shared" si="6"/>
        <v>5.874213836</v>
      </c>
      <c r="N15" s="21">
        <f t="shared" si="6"/>
        <v>5.929378531</v>
      </c>
      <c r="O15" s="21">
        <f t="shared" si="6"/>
        <v>5.845714286</v>
      </c>
      <c r="P15" s="21">
        <f t="shared" si="6"/>
        <v>5.84</v>
      </c>
      <c r="Q15" s="19">
        <f t="shared" si="3"/>
        <v>29.32263999</v>
      </c>
      <c r="R15" s="19">
        <f t="shared" si="4"/>
        <v>0.2022251034</v>
      </c>
    </row>
    <row r="16">
      <c r="K16" s="20" t="s">
        <v>12</v>
      </c>
      <c r="L16" s="21">
        <f t="shared" ref="L16:P16" si="7">$I$8-I6+1</f>
        <v>5.833333333</v>
      </c>
      <c r="M16" s="52">
        <f t="shared" si="7"/>
        <v>5.874213836</v>
      </c>
      <c r="N16" s="21">
        <f t="shared" si="7"/>
        <v>5.929378531</v>
      </c>
      <c r="O16" s="21">
        <f t="shared" si="7"/>
        <v>5.902857143</v>
      </c>
      <c r="P16" s="21">
        <f t="shared" si="7"/>
        <v>5.88</v>
      </c>
      <c r="Q16" s="19">
        <f t="shared" si="3"/>
        <v>29.41978284</v>
      </c>
      <c r="R16" s="19">
        <f t="shared" si="4"/>
        <v>0.2028950541</v>
      </c>
    </row>
    <row r="17">
      <c r="P17" s="9" t="s">
        <v>53</v>
      </c>
      <c r="Q17" s="19">
        <f>SUM(Q12:Q16)</f>
        <v>145</v>
      </c>
      <c r="R17" s="19">
        <f t="shared" si="4"/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7"/>
    <mergeCell ref="K10:P10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2022-03-29T19:58:00Z</dcterms:created>
  <dc:creator>Fernanda Cavicchioli</dc:creator>
</cp:coreProperties>
</file>