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Tabela de Apoio" sheetId="2" r:id="rId5"/>
  </sheets>
  <definedNames>
    <definedName name="rendimento_carteira">APP!$C$11</definedName>
    <definedName name="sugestao_investimento">APP!$C$12</definedName>
    <definedName name="salario">APP!$C$10</definedName>
    <definedName name="aporte">APP!$C$17</definedName>
    <definedName name="patrimonio">APP!$C$20</definedName>
    <definedName name="qtd_anos">APP!$C$18</definedName>
    <definedName name="taxa_mensal">APP!$C$19</definedName>
  </definedNames>
  <calcPr/>
</workbook>
</file>

<file path=xl/sharedStrings.xml><?xml version="1.0" encoding="utf-8"?>
<sst xmlns="http://schemas.openxmlformats.org/spreadsheetml/2006/main" count="71" uniqueCount="33">
  <si>
    <t>CONFIGURAÇÕES</t>
  </si>
  <si>
    <t>Salário</t>
  </si>
  <si>
    <t>Rendimento Carteira</t>
  </si>
  <si>
    <t>Sugestão de Investimento (30%)</t>
  </si>
  <si>
    <t>INVESTIMENTO MENSAL</t>
  </si>
  <si>
    <t>Por quantos anos?</t>
  </si>
  <si>
    <t>Quanto investir por mês?</t>
  </si>
  <si>
    <t>Taxa de rendimento mensal ?</t>
  </si>
  <si>
    <t>Patrimônio acumulado ?</t>
  </si>
  <si>
    <t>Dividendos mensais ?</t>
  </si>
  <si>
    <t>Cenários</t>
  </si>
  <si>
    <t>Dividendo</t>
  </si>
  <si>
    <t>Quanto em 2 anos ?</t>
  </si>
  <si>
    <t>Quanto em 5 anos ?</t>
  </si>
  <si>
    <t>Quanto em  10 anos ?</t>
  </si>
  <si>
    <t>Quanto em 20 anos ?</t>
  </si>
  <si>
    <t>Quanto em 30 anos ?</t>
  </si>
  <si>
    <t>PERFIL</t>
  </si>
  <si>
    <t>Conservador</t>
  </si>
  <si>
    <t>VALOR A SER INVESTIDO POR MÊS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</si>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</sst>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/>
    <font>
      <sz val="12.0"/>
      <color theme="1"/>
      <name val="Arial"/>
      <scheme val="minor"/>
    </font>
    <font>
      <color theme="1"/>
      <name val="Arial"/>
      <scheme val="minor"/>
    </font>
    <font>
      <sz val="14.0"/>
      <color rgb="FFFFFFFF"/>
      <name val="Arial"/>
      <scheme val="minor"/>
    </font>
    <font>
      <sz val="14.0"/>
      <color theme="1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rgb="FFE69138"/>
      <name val="Arial"/>
      <scheme val="minor"/>
    </font>
    <font>
      <color theme="1"/>
      <name val="Arial"/>
    </font>
    <font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DF8C"/>
        <bgColor rgb="FFFCDF8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medium">
        <color rgb="FF000000"/>
      </right>
      <bottom style="thin">
        <color rgb="FFD9D9D9"/>
      </bottom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</border>
    <border>
      <left style="medium">
        <color rgb="FF000000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right style="medium">
        <color rgb="FFEFEFEF"/>
      </right>
      <bottom style="medium">
        <color rgb="FFEFEFEF"/>
      </bottom>
    </border>
    <border>
      <left style="medium">
        <color rgb="FFEFEFEF"/>
      </left>
      <right style="medium">
        <color rgb="FFEFEFEF"/>
      </right>
      <bottom style="medium">
        <color rgb="FFEFEFEF"/>
      </bottom>
    </border>
    <border>
      <left style="medium">
        <color rgb="FFEFEFEF"/>
      </left>
      <right style="medium">
        <color rgb="FF000000"/>
      </right>
      <bottom style="medium">
        <color rgb="FFEFEFEF"/>
      </bottom>
    </border>
    <border>
      <left style="medium">
        <color rgb="FF000000"/>
      </left>
      <right style="medium">
        <color rgb="FFEFEFEF"/>
      </right>
      <top style="medium">
        <color rgb="FFEFEFEF"/>
      </top>
      <bottom style="medium">
        <color rgb="FFEFEFEF"/>
      </bottom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</border>
    <border>
      <left style="medium">
        <color rgb="FFEFEFEF"/>
      </left>
      <right style="medium">
        <color rgb="FF000000"/>
      </right>
      <top style="medium">
        <color rgb="FFEFEFEF"/>
      </top>
      <bottom style="medium">
        <color rgb="FFEFEFEF"/>
      </bottom>
    </border>
    <border>
      <left style="medium">
        <color rgb="FF000000"/>
      </left>
      <right style="medium">
        <color rgb="FFEFEFEF"/>
      </right>
      <top style="medium">
        <color rgb="FFEFEFEF"/>
      </top>
      <bottom style="medium">
        <color rgb="FF000000"/>
      </bottom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000000"/>
      </bottom>
    </border>
    <border>
      <left style="medium">
        <color rgb="FFEFEFEF"/>
      </left>
      <right style="medium">
        <color rgb="FF000000"/>
      </right>
      <top style="medium">
        <color rgb="FFEFEFEF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left" readingOrder="0"/>
    </xf>
    <xf borderId="4" fillId="0" fontId="4" numFmtId="164" xfId="0" applyAlignment="1" applyBorder="1" applyFont="1" applyNumberFormat="1">
      <alignment horizontal="center" readingOrder="0"/>
    </xf>
    <xf borderId="5" fillId="3" fontId="3" numFmtId="0" xfId="0" applyAlignment="1" applyBorder="1" applyFont="1">
      <alignment horizontal="left" readingOrder="0"/>
    </xf>
    <xf borderId="6" fillId="0" fontId="4" numFmtId="10" xfId="0" applyAlignment="1" applyBorder="1" applyFont="1" applyNumberFormat="1">
      <alignment horizontal="center" readingOrder="0"/>
    </xf>
    <xf borderId="7" fillId="3" fontId="3" numFmtId="0" xfId="0" applyAlignment="1" applyBorder="1" applyFont="1">
      <alignment horizontal="left" readingOrder="0"/>
    </xf>
    <xf borderId="8" fillId="3" fontId="4" numFmtId="164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1" fillId="4" fontId="5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4" numFmtId="0" xfId="0" applyBorder="1" applyFont="1"/>
    <xf borderId="9" fillId="0" fontId="3" numFmtId="0" xfId="0" applyAlignment="1" applyBorder="1" applyFont="1">
      <alignment readingOrder="0"/>
    </xf>
    <xf borderId="10" fillId="0" fontId="6" numFmtId="0" xfId="0" applyBorder="1" applyFont="1"/>
    <xf borderId="4" fillId="0" fontId="7" numFmtId="164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readingOrder="0"/>
    </xf>
    <xf borderId="6" fillId="0" fontId="7" numFmtId="10" xfId="0" applyAlignment="1" applyBorder="1" applyFont="1" applyNumberFormat="1">
      <alignment horizontal="center" readingOrder="0"/>
    </xf>
    <xf borderId="5" fillId="5" fontId="8" numFmtId="0" xfId="0" applyAlignment="1" applyBorder="1" applyFill="1" applyFont="1">
      <alignment horizontal="left" readingOrder="0"/>
    </xf>
    <xf borderId="6" fillId="0" fontId="8" numFmtId="164" xfId="0" applyAlignment="1" applyBorder="1" applyFont="1" applyNumberFormat="1">
      <alignment horizontal="center"/>
    </xf>
    <xf borderId="7" fillId="5" fontId="8" numFmtId="0" xfId="0" applyAlignment="1" applyBorder="1" applyFont="1">
      <alignment horizontal="left" readingOrder="0"/>
    </xf>
    <xf borderId="8" fillId="0" fontId="8" numFmtId="164" xfId="0" applyAlignment="1" applyBorder="1" applyFont="1" applyNumberFormat="1">
      <alignment horizontal="center"/>
    </xf>
    <xf borderId="0" fillId="0" fontId="9" numFmtId="0" xfId="0" applyFont="1"/>
    <xf borderId="1" fillId="4" fontId="5" numFmtId="0" xfId="0" applyAlignment="1" applyBorder="1" applyFont="1">
      <alignment readingOrder="0"/>
    </xf>
    <xf borderId="11" fillId="0" fontId="2" numFmtId="0" xfId="0" applyBorder="1" applyFont="1"/>
    <xf borderId="2" fillId="4" fontId="5" numFmtId="0" xfId="0" applyAlignment="1" applyBorder="1" applyFont="1">
      <alignment horizontal="center" readingOrder="0"/>
    </xf>
    <xf borderId="0" fillId="6" fontId="10" numFmtId="0" xfId="0" applyAlignment="1" applyFill="1" applyFont="1">
      <alignment readingOrder="0"/>
    </xf>
    <xf borderId="12" fillId="5" fontId="3" numFmtId="0" xfId="0" applyAlignment="1" applyBorder="1" applyFont="1">
      <alignment horizontal="left" readingOrder="0"/>
    </xf>
    <xf borderId="13" fillId="5" fontId="4" numFmtId="164" xfId="0" applyAlignment="1" applyBorder="1" applyFont="1" applyNumberFormat="1">
      <alignment horizontal="center"/>
    </xf>
    <xf borderId="14" fillId="5" fontId="11" numFmtId="164" xfId="0" applyAlignment="1" applyBorder="1" applyFont="1" applyNumberFormat="1">
      <alignment horizontal="center" readingOrder="0"/>
    </xf>
    <xf borderId="15" fillId="5" fontId="3" numFmtId="0" xfId="0" applyAlignment="1" applyBorder="1" applyFont="1">
      <alignment horizontal="left" readingOrder="0"/>
    </xf>
    <xf borderId="16" fillId="5" fontId="4" numFmtId="164" xfId="0" applyAlignment="1" applyBorder="1" applyFont="1" applyNumberFormat="1">
      <alignment horizontal="center"/>
    </xf>
    <xf borderId="17" fillId="5" fontId="4" numFmtId="164" xfId="0" applyAlignment="1" applyBorder="1" applyFont="1" applyNumberFormat="1">
      <alignment horizontal="center" readingOrder="0"/>
    </xf>
    <xf borderId="18" fillId="5" fontId="3" numFmtId="0" xfId="0" applyAlignment="1" applyBorder="1" applyFont="1">
      <alignment horizontal="left" readingOrder="0"/>
    </xf>
    <xf borderId="19" fillId="5" fontId="4" numFmtId="164" xfId="0" applyAlignment="1" applyBorder="1" applyFont="1" applyNumberFormat="1">
      <alignment horizontal="center"/>
    </xf>
    <xf borderId="20" fillId="5" fontId="4" numFmtId="164" xfId="0" applyAlignment="1" applyBorder="1" applyFont="1" applyNumberFormat="1">
      <alignment horizontal="center" readingOrder="0"/>
    </xf>
    <xf borderId="0" fillId="7" fontId="12" numFmtId="0" xfId="0" applyAlignment="1" applyFill="1" applyFont="1">
      <alignment readingOrder="0"/>
    </xf>
    <xf borderId="0" fillId="7" fontId="12" numFmtId="0" xfId="0" applyAlignment="1" applyFont="1">
      <alignment horizontal="center" readingOrder="0"/>
    </xf>
    <xf borderId="0" fillId="7" fontId="4" numFmtId="0" xfId="0" applyFont="1"/>
    <xf borderId="0" fillId="8" fontId="9" numFmtId="0" xfId="0" applyAlignment="1" applyFill="1" applyFont="1">
      <alignment readingOrder="0"/>
    </xf>
    <xf borderId="0" fillId="8" fontId="9" numFmtId="164" xfId="0" applyAlignment="1" applyFont="1" applyNumberFormat="1">
      <alignment horizontal="center"/>
    </xf>
    <xf borderId="0" fillId="8" fontId="9" numFmtId="0" xfId="0" applyFont="1"/>
    <xf borderId="0" fillId="9" fontId="9" numFmtId="0" xfId="0" applyAlignment="1" applyFill="1" applyFont="1">
      <alignment horizontal="center" readingOrder="0"/>
    </xf>
    <xf borderId="0" fillId="9" fontId="9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9" xfId="0" applyAlignment="1" applyFont="1" applyNumberFormat="1">
      <alignment readingOrder="0"/>
    </xf>
    <xf borderId="0" fillId="0" fontId="4" numFmtId="164" xfId="0" applyFont="1" applyNumberFormat="1"/>
    <xf borderId="0" fillId="9" fontId="4" numFmtId="0" xfId="0" applyFont="1"/>
    <xf borderId="0" fillId="9" fontId="4" numFmtId="164" xfId="0" applyFont="1" applyNumberFormat="1"/>
    <xf borderId="0" fillId="0" fontId="13" numFmtId="0" xfId="0" applyAlignment="1" applyFont="1">
      <alignment horizontal="center" vertical="bottom"/>
    </xf>
    <xf borderId="0" fillId="10" fontId="10" numFmtId="0" xfId="0" applyAlignment="1" applyFill="1" applyFont="1">
      <alignment horizontal="center" readingOrder="0"/>
    </xf>
    <xf borderId="0" fillId="10" fontId="14" numFmtId="0" xfId="0" applyAlignment="1" applyFont="1">
      <alignment horizontal="center" readingOrder="0" vertical="bottom"/>
    </xf>
    <xf borderId="0" fillId="0" fontId="4" numFmtId="0" xfId="0" applyFont="1"/>
    <xf borderId="0" fillId="0" fontId="13" numFmtId="0" xfId="0" applyAlignment="1" applyFont="1">
      <alignment horizontal="center" readingOrder="0" vertical="bottom"/>
    </xf>
    <xf borderId="0" fillId="2" fontId="4" numFmtId="0" xfId="0" applyFont="1"/>
    <xf borderId="0" fillId="2" fontId="4" numFmtId="9" xfId="0" applyFont="1" applyNumberFormat="1"/>
    <xf borderId="0" fillId="0" fontId="13" numFmtId="0" xfId="0" applyAlignment="1" applyFont="1">
      <alignment horizontal="center" vertical="bottom"/>
    </xf>
    <xf borderId="21" fillId="0" fontId="4" numFmtId="0" xfId="0" applyBorder="1" applyFont="1"/>
    <xf borderId="21" fillId="0" fontId="13" numFmtId="0" xfId="0" applyAlignment="1" applyBorder="1" applyFont="1">
      <alignment horizontal="center" readingOrder="0" vertical="bottom"/>
    </xf>
    <xf borderId="21" fillId="0" fontId="13" numFmtId="0" xfId="0" applyAlignment="1" applyBorder="1" applyFont="1">
      <alignment horizontal="center" vertical="bottom"/>
    </xf>
    <xf borderId="21" fillId="0" fontId="4" numFmtId="9" xfId="0" applyAlignment="1" applyBorder="1" applyFont="1" applyNumberFormat="1">
      <alignment readingOrder="0"/>
    </xf>
    <xf borderId="0" fillId="11" fontId="4" numFmtId="0" xfId="0" applyFill="1" applyFont="1"/>
    <xf borderId="0" fillId="11" fontId="4" numFmtId="0" xfId="0" applyAlignment="1" applyFont="1">
      <alignment horizontal="center" readingOrder="0"/>
    </xf>
    <xf borderId="0" fillId="11" fontId="13" numFmtId="0" xfId="0" applyAlignment="1" applyFont="1">
      <alignment horizontal="center" vertical="bottom"/>
    </xf>
    <xf borderId="0" fillId="11" fontId="4" numFmtId="9" xfId="0" applyAlignment="1" applyFont="1" applyNumberFormat="1">
      <alignment readingOrder="0"/>
    </xf>
    <xf borderId="2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APP!$C$35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APP!$B$36:$B$41</c:f>
            </c:strRef>
          </c:cat>
          <c:val>
            <c:numRef>
              <c:f>APP!$C$36:$C$41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43</xdr:row>
      <xdr:rowOff>66675</xdr:rowOff>
    </xdr:from>
    <xdr:ext cx="5133975" cy="3457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447675</xdr:colOff>
      <xdr:row>0</xdr:row>
      <xdr:rowOff>0</xdr:rowOff>
    </xdr:from>
    <xdr:ext cx="5705475" cy="1181100"/>
    <xdr:sp>
      <xdr:nvSpPr>
        <xdr:cNvPr id="3" name="Shape 3"/>
        <xdr:cNvSpPr txBox="1"/>
      </xdr:nvSpPr>
      <xdr:spPr>
        <a:xfrm>
          <a:off x="1270925" y="560400"/>
          <a:ext cx="6664800" cy="1020600"/>
        </a:xfrm>
        <a:prstGeom prst="rect">
          <a:avLst/>
        </a:prstGeom>
        <a:solidFill>
          <a:srgbClr val="134F5C"/>
        </a:solidFill>
        <a:ln cap="flat" cmpd="sng" w="38100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rgbClr val="FFFFFF"/>
              </a:solidFill>
              <a:latin typeface="Merriweather"/>
              <a:ea typeface="Merriweather"/>
              <a:cs typeface="Merriweather"/>
              <a:sym typeface="Merriweather"/>
            </a:rPr>
            <a:t>DU INVEST</a:t>
          </a:r>
          <a:endParaRPr b="1" sz="3600">
            <a:solidFill>
              <a:srgbClr val="FFFFFF"/>
            </a:solidFill>
            <a:latin typeface="Merriweather"/>
            <a:ea typeface="Merriweather"/>
            <a:cs typeface="Merriweather"/>
            <a:sym typeface="Merriweather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75"/>
    <col customWidth="1" min="2" max="2" width="33.63"/>
    <col customWidth="1" min="3" max="3" width="20.25"/>
    <col customWidth="1" min="4" max="4" width="13.63"/>
    <col customWidth="1" min="5" max="5" width="12.38"/>
    <col hidden="1" min="6" max="25" width="12.63"/>
  </cols>
  <sheetData>
    <row r="9">
      <c r="B9" s="1" t="s">
        <v>0</v>
      </c>
      <c r="C9" s="2"/>
    </row>
    <row r="10">
      <c r="B10" s="3" t="s">
        <v>1</v>
      </c>
      <c r="C10" s="4">
        <v>2000.0</v>
      </c>
    </row>
    <row r="11">
      <c r="B11" s="5" t="s">
        <v>2</v>
      </c>
      <c r="C11" s="6">
        <v>0.006</v>
      </c>
    </row>
    <row r="12">
      <c r="B12" s="7" t="s">
        <v>3</v>
      </c>
      <c r="C12" s="8">
        <f>C10*30%</f>
        <v>600</v>
      </c>
    </row>
    <row r="14" ht="35.25" customHeight="1">
      <c r="A14" s="9"/>
      <c r="B14" s="10" t="s">
        <v>4</v>
      </c>
      <c r="C14" s="2"/>
    </row>
    <row r="15" ht="1.5" customHeight="1">
      <c r="A15" s="9"/>
      <c r="B15" s="11"/>
      <c r="C15" s="12"/>
    </row>
    <row r="16" ht="1.5" customHeight="1">
      <c r="B16" s="13" t="s">
        <v>5</v>
      </c>
      <c r="C16" s="14"/>
    </row>
    <row r="17">
      <c r="B17" s="3" t="s">
        <v>6</v>
      </c>
      <c r="C17" s="15">
        <v>200.0</v>
      </c>
    </row>
    <row r="18">
      <c r="B18" s="5" t="s">
        <v>5</v>
      </c>
      <c r="C18" s="16">
        <v>5.0</v>
      </c>
    </row>
    <row r="19">
      <c r="B19" s="5" t="s">
        <v>7</v>
      </c>
      <c r="C19" s="17">
        <v>0.01079</v>
      </c>
    </row>
    <row r="20">
      <c r="B20" s="18" t="s">
        <v>8</v>
      </c>
      <c r="C20" s="19">
        <f>FV(taxa_mensal,qtd_anos*12,aporte*-1)</f>
        <v>16755.3828</v>
      </c>
    </row>
    <row r="21">
      <c r="B21" s="20" t="s">
        <v>9</v>
      </c>
      <c r="C21" s="21">
        <f>patrimonio*rendimento_carteira</f>
        <v>100.5322968</v>
      </c>
      <c r="F21" s="22"/>
    </row>
    <row r="23">
      <c r="B23" s="23" t="s">
        <v>10</v>
      </c>
      <c r="C23" s="24"/>
      <c r="D23" s="25" t="s">
        <v>11</v>
      </c>
    </row>
    <row r="24">
      <c r="A24" s="26">
        <v>2.0</v>
      </c>
      <c r="B24" s="27" t="s">
        <v>12</v>
      </c>
      <c r="C24" s="28">
        <f t="shared" ref="C24:C28" si="1">FV($C$19,$A24*12,$C$17*-1)</f>
        <v>5445.52546</v>
      </c>
      <c r="D24" s="29">
        <f>C24*rendimento_carteira</f>
        <v>32.67315276</v>
      </c>
    </row>
    <row r="25">
      <c r="A25" s="26">
        <v>5.0</v>
      </c>
      <c r="B25" s="30" t="s">
        <v>13</v>
      </c>
      <c r="C25" s="31">
        <f t="shared" si="1"/>
        <v>16755.3828</v>
      </c>
      <c r="D25" s="32">
        <f>C25*rendimento_carteira</f>
        <v>100.5322968</v>
      </c>
    </row>
    <row r="26">
      <c r="A26" s="26">
        <v>10.0</v>
      </c>
      <c r="B26" s="30" t="s">
        <v>14</v>
      </c>
      <c r="C26" s="31">
        <f t="shared" si="1"/>
        <v>48656.84251</v>
      </c>
      <c r="D26" s="32">
        <f>C26*rendimento_carteira</f>
        <v>291.941055</v>
      </c>
    </row>
    <row r="27">
      <c r="A27" s="26">
        <v>20.0</v>
      </c>
      <c r="B27" s="30" t="s">
        <v>15</v>
      </c>
      <c r="C27" s="31">
        <f t="shared" si="1"/>
        <v>225039.68</v>
      </c>
      <c r="D27" s="32">
        <f>C27*rendimento_carteira</f>
        <v>1350.23808</v>
      </c>
    </row>
    <row r="28">
      <c r="A28" s="26">
        <v>30.0</v>
      </c>
      <c r="B28" s="33" t="s">
        <v>16</v>
      </c>
      <c r="C28" s="34">
        <f t="shared" si="1"/>
        <v>864433.931</v>
      </c>
      <c r="D28" s="35">
        <f>C28*rendimento_carteira</f>
        <v>5186.603586</v>
      </c>
    </row>
    <row r="32">
      <c r="B32" s="36" t="s">
        <v>17</v>
      </c>
      <c r="C32" s="37" t="s">
        <v>18</v>
      </c>
      <c r="D32" s="38"/>
    </row>
    <row r="33">
      <c r="B33" s="39" t="s">
        <v>19</v>
      </c>
      <c r="C33" s="40">
        <f>aporte</f>
        <v>200</v>
      </c>
      <c r="D33" s="41"/>
    </row>
    <row r="35">
      <c r="B35" s="42" t="s">
        <v>20</v>
      </c>
      <c r="C35" s="43" t="s">
        <v>21</v>
      </c>
      <c r="D35" s="43" t="s">
        <v>22</v>
      </c>
    </row>
    <row r="36">
      <c r="B36" s="44" t="s">
        <v>23</v>
      </c>
      <c r="C36" s="45">
        <f>VLOOKUP($C$32&amp;"-"&amp;B36,'Tabela de Apoio'!A:D,4,FALSE)</f>
        <v>0.3</v>
      </c>
      <c r="D36" s="46">
        <f t="shared" ref="D36:D41" si="2">C36*$C$33</f>
        <v>60</v>
      </c>
    </row>
    <row r="37">
      <c r="B37" s="44" t="s">
        <v>24</v>
      </c>
      <c r="C37" s="45">
        <f>VLOOKUP($C$32&amp;"-"&amp;B37,'Tabela de Apoio'!A:D,4,FALSE)</f>
        <v>0.5</v>
      </c>
      <c r="D37" s="46">
        <f t="shared" si="2"/>
        <v>100</v>
      </c>
    </row>
    <row r="38">
      <c r="B38" s="44" t="s">
        <v>25</v>
      </c>
      <c r="C38" s="45">
        <f>VLOOKUP($C$32&amp;"-"&amp;B38,'Tabela de Apoio'!A:D,4,FALSE)</f>
        <v>0.1</v>
      </c>
      <c r="D38" s="46">
        <f t="shared" si="2"/>
        <v>20</v>
      </c>
    </row>
    <row r="39">
      <c r="B39" s="44" t="s">
        <v>26</v>
      </c>
      <c r="C39" s="45">
        <f>VLOOKUP($C$32&amp;"-"&amp;B39,'Tabela de Apoio'!A:D,4,FALSE)</f>
        <v>0.1</v>
      </c>
      <c r="D39" s="46">
        <f t="shared" si="2"/>
        <v>20</v>
      </c>
    </row>
    <row r="40">
      <c r="B40" s="44" t="s">
        <v>27</v>
      </c>
      <c r="C40" s="45">
        <f>VLOOKUP($C$32&amp;"-"&amp;B40,'Tabela de Apoio'!A:D,4,FALSE)</f>
        <v>0</v>
      </c>
      <c r="D40" s="46">
        <f t="shared" si="2"/>
        <v>0</v>
      </c>
    </row>
    <row r="41">
      <c r="B41" s="44" t="s">
        <v>28</v>
      </c>
      <c r="C41" s="45">
        <f>VLOOKUP($C$32&amp;"-"&amp;B41,'Tabela de Apoio'!A:D,4,FALSE)</f>
        <v>0</v>
      </c>
      <c r="D41" s="46">
        <f t="shared" si="2"/>
        <v>0</v>
      </c>
    </row>
    <row r="42">
      <c r="B42" s="47"/>
      <c r="C42" s="47"/>
      <c r="D42" s="48">
        <f>SUM(D36:D41)</f>
        <v>200</v>
      </c>
    </row>
  </sheetData>
  <mergeCells count="3">
    <mergeCell ref="B9:C9"/>
    <mergeCell ref="B14:C14"/>
    <mergeCell ref="B23:C23"/>
  </mergeCells>
  <dataValidations>
    <dataValidation type="list" allowBlank="1" showErrorMessage="1" sqref="C32">
      <formula1>"Agressivo,Moderado,Conservador"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7.38"/>
    <col customWidth="1" min="3" max="3" width="18.13"/>
    <col customWidth="1" min="6" max="6" width="16.13"/>
  </cols>
  <sheetData>
    <row r="1">
      <c r="B1" s="49"/>
    </row>
    <row r="2">
      <c r="A2" s="50" t="s">
        <v>29</v>
      </c>
      <c r="B2" s="51" t="s">
        <v>17</v>
      </c>
      <c r="C2" s="51" t="s">
        <v>20</v>
      </c>
      <c r="D2" s="50" t="s">
        <v>30</v>
      </c>
    </row>
    <row r="3">
      <c r="A3" s="52" t="str">
        <f t="shared" ref="A3:A8" si="1">$B$3&amp;"-"&amp;C3</f>
        <v>Conservador-PAPEL</v>
      </c>
      <c r="B3" s="53" t="s">
        <v>18</v>
      </c>
      <c r="C3" s="49" t="s">
        <v>23</v>
      </c>
      <c r="D3" s="45">
        <v>0.3</v>
      </c>
      <c r="G3" s="44" t="s">
        <v>30</v>
      </c>
    </row>
    <row r="4">
      <c r="A4" s="52" t="str">
        <f t="shared" si="1"/>
        <v>Conservador-TIJOLO</v>
      </c>
      <c r="B4" s="53" t="s">
        <v>18</v>
      </c>
      <c r="C4" s="49" t="s">
        <v>24</v>
      </c>
      <c r="D4" s="45">
        <v>0.5</v>
      </c>
      <c r="F4" s="54" t="str">
        <f>$B$9&amp;"-"&amp;C10</f>
        <v>Moderado-TIJOLO</v>
      </c>
      <c r="G4" s="55">
        <f>VLOOKUP(F4,A:D,4,FALSE)</f>
        <v>0.35</v>
      </c>
    </row>
    <row r="5">
      <c r="A5" s="52" t="str">
        <f t="shared" si="1"/>
        <v>Conservador-HÍBRIDOS</v>
      </c>
      <c r="B5" s="53" t="s">
        <v>18</v>
      </c>
      <c r="C5" s="49" t="s">
        <v>25</v>
      </c>
      <c r="D5" s="45">
        <v>0.1</v>
      </c>
    </row>
    <row r="6">
      <c r="A6" s="52" t="str">
        <f t="shared" si="1"/>
        <v>Conservador-FOFs</v>
      </c>
      <c r="B6" s="53" t="s">
        <v>18</v>
      </c>
      <c r="C6" s="49" t="s">
        <v>26</v>
      </c>
      <c r="D6" s="45">
        <v>0.1</v>
      </c>
    </row>
    <row r="7">
      <c r="A7" s="52" t="str">
        <f t="shared" si="1"/>
        <v>Conservador-DESENVOLVIMENTO</v>
      </c>
      <c r="B7" s="53" t="s">
        <v>18</v>
      </c>
      <c r="C7" s="56" t="s">
        <v>27</v>
      </c>
      <c r="D7" s="45">
        <v>0.0</v>
      </c>
    </row>
    <row r="8">
      <c r="A8" s="57" t="str">
        <f t="shared" si="1"/>
        <v>Conservador-HOTELARIAS</v>
      </c>
      <c r="B8" s="58" t="s">
        <v>18</v>
      </c>
      <c r="C8" s="59" t="s">
        <v>28</v>
      </c>
      <c r="D8" s="60">
        <v>0.0</v>
      </c>
    </row>
    <row r="9">
      <c r="A9" s="52" t="str">
        <f t="shared" ref="A9:A14" si="2">$B$9&amp;"-"&amp;C9</f>
        <v>Moderado-PAPEL</v>
      </c>
      <c r="B9" s="44" t="s">
        <v>31</v>
      </c>
      <c r="C9" s="49" t="s">
        <v>23</v>
      </c>
      <c r="D9" s="45">
        <v>0.32</v>
      </c>
    </row>
    <row r="10">
      <c r="A10" s="61" t="str">
        <f t="shared" si="2"/>
        <v>Moderado-TIJOLO</v>
      </c>
      <c r="B10" s="62" t="s">
        <v>31</v>
      </c>
      <c r="C10" s="63" t="s">
        <v>24</v>
      </c>
      <c r="D10" s="64">
        <v>0.35</v>
      </c>
    </row>
    <row r="11">
      <c r="A11" s="52" t="str">
        <f t="shared" si="2"/>
        <v>Moderado-HÍBRIDOS</v>
      </c>
      <c r="B11" s="44" t="s">
        <v>31</v>
      </c>
      <c r="C11" s="49" t="s">
        <v>25</v>
      </c>
      <c r="D11" s="45">
        <v>0.08</v>
      </c>
    </row>
    <row r="12">
      <c r="A12" s="52" t="str">
        <f t="shared" si="2"/>
        <v>Moderado-FOFs</v>
      </c>
      <c r="B12" s="44" t="s">
        <v>31</v>
      </c>
      <c r="C12" s="49" t="s">
        <v>26</v>
      </c>
      <c r="D12" s="45">
        <v>0.05</v>
      </c>
    </row>
    <row r="13">
      <c r="A13" s="52" t="str">
        <f t="shared" si="2"/>
        <v>Moderado-DESENVOLVIMENTO</v>
      </c>
      <c r="B13" s="44" t="s">
        <v>31</v>
      </c>
      <c r="C13" s="56" t="s">
        <v>27</v>
      </c>
      <c r="D13" s="45">
        <v>0.1</v>
      </c>
    </row>
    <row r="14">
      <c r="A14" s="57" t="str">
        <f t="shared" si="2"/>
        <v>Moderado-HOTELARIAS</v>
      </c>
      <c r="B14" s="65" t="s">
        <v>31</v>
      </c>
      <c r="C14" s="59" t="s">
        <v>28</v>
      </c>
      <c r="D14" s="60">
        <v>0.1</v>
      </c>
    </row>
    <row r="15">
      <c r="A15" s="52" t="str">
        <f t="shared" ref="A15:A20" si="3">$B$15&amp;"-"&amp;C15</f>
        <v>Agressivo-PAPEL</v>
      </c>
      <c r="B15" s="44" t="s">
        <v>32</v>
      </c>
      <c r="C15" s="49" t="s">
        <v>23</v>
      </c>
      <c r="D15" s="45">
        <v>0.5</v>
      </c>
    </row>
    <row r="16">
      <c r="A16" s="52" t="str">
        <f t="shared" si="3"/>
        <v>Agressivo-TIJOLO</v>
      </c>
      <c r="B16" s="44" t="s">
        <v>32</v>
      </c>
      <c r="C16" s="49" t="s">
        <v>24</v>
      </c>
      <c r="D16" s="45">
        <v>0.1</v>
      </c>
    </row>
    <row r="17">
      <c r="A17" s="52" t="str">
        <f t="shared" si="3"/>
        <v>Agressivo-HÍBRIDOS</v>
      </c>
      <c r="B17" s="44" t="s">
        <v>32</v>
      </c>
      <c r="C17" s="49" t="s">
        <v>25</v>
      </c>
      <c r="D17" s="45">
        <v>0.05</v>
      </c>
    </row>
    <row r="18">
      <c r="A18" s="52" t="str">
        <f t="shared" si="3"/>
        <v>Agressivo-FOFs</v>
      </c>
      <c r="B18" s="44" t="s">
        <v>32</v>
      </c>
      <c r="C18" s="49" t="s">
        <v>26</v>
      </c>
      <c r="D18" s="45">
        <v>0.05</v>
      </c>
    </row>
    <row r="19">
      <c r="A19" s="52" t="str">
        <f t="shared" si="3"/>
        <v>Agressivo-DESENVOLVIMENTO</v>
      </c>
      <c r="B19" s="44" t="s">
        <v>32</v>
      </c>
      <c r="C19" s="56" t="s">
        <v>27</v>
      </c>
      <c r="D19" s="45">
        <v>0.2</v>
      </c>
    </row>
    <row r="20">
      <c r="A20" s="52" t="str">
        <f t="shared" si="3"/>
        <v>Agressivo-HOTELARIAS</v>
      </c>
      <c r="B20" s="44" t="s">
        <v>32</v>
      </c>
      <c r="C20" s="56" t="s">
        <v>28</v>
      </c>
      <c r="D20" s="45">
        <v>0.1</v>
      </c>
    </row>
  </sheetData>
  <drawing r:id="rId1"/>
</worksheet>
</file>