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HD_21_01_19\MY_PAPERS\ECOGENIE_PRESENT\sediment_trap\traps_for_plots\"/>
    </mc:Choice>
  </mc:AlternateContent>
  <xr:revisionPtr revIDLastSave="0" documentId="13_ncr:40009_{7AAAC85F-1173-4BD0-AAC3-A5B6C94B2740}" xr6:coauthVersionLast="43" xr6:coauthVersionMax="43" xr10:uidLastSave="{00000000-0000-0000-0000-000000000000}"/>
  <bookViews>
    <workbookView xWindow="-108" yWindow="-108" windowWidth="23256" windowHeight="12576"/>
  </bookViews>
  <sheets>
    <sheet name="Temperate_close_to_Japan" sheetId="1" r:id="rId1"/>
  </sheets>
  <calcPr calcId="0"/>
</workbook>
</file>

<file path=xl/calcChain.xml><?xml version="1.0" encoding="utf-8"?>
<calcChain xmlns="http://schemas.openxmlformats.org/spreadsheetml/2006/main">
  <c r="O38" i="1" l="1"/>
  <c r="N38" i="1"/>
  <c r="O37" i="1"/>
  <c r="N37" i="1"/>
  <c r="O36" i="1"/>
  <c r="N36" i="1"/>
  <c r="N35" i="1"/>
  <c r="O35" i="1"/>
  <c r="O34" i="1"/>
  <c r="N34" i="1"/>
  <c r="O33" i="1"/>
  <c r="N33" i="1"/>
  <c r="O32" i="1"/>
  <c r="N32" i="1"/>
  <c r="O31" i="1"/>
  <c r="N31" i="1"/>
  <c r="O30" i="1"/>
  <c r="N30" i="1"/>
  <c r="N29" i="1"/>
  <c r="N28" i="1"/>
  <c r="N27" i="1"/>
  <c r="O29" i="1"/>
  <c r="O28" i="1"/>
  <c r="O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27" i="1"/>
</calcChain>
</file>

<file path=xl/sharedStrings.xml><?xml version="1.0" encoding="utf-8"?>
<sst xmlns="http://schemas.openxmlformats.org/spreadsheetml/2006/main" count="82" uniqueCount="82">
  <si>
    <t>/* DATA DESCRIPTION:</t>
  </si>
  <si>
    <t>Citation:</t>
  </si>
  <si>
    <t>Zaric, Snjezana (2005): Planktic foraminiferal flux of sediment trap MIR97_KNOT-1_trap. PANGAEA, https://doi.org/10.1594/PANGAEA.264514</t>
  </si>
  <si>
    <t>Related to:</t>
  </si>
  <si>
    <t>Kuroyanagi, Azumi; Kawahata, Hodaka; Nishi, Hiroshi; Honda, Makio C (2002): Seasonal changes in planktonic foraminifera in the northwestern North Pacific Ocean: sediment trap experiments from subarctic and subtropical gyres. Deep Sea Research Part II: Topical Studies in Oceanography, 49(24-25), 5627-5645, https://doi.org/10.1016/S0967-0645(02)00202-3</t>
  </si>
  <si>
    <t>Zaric, Snjezana; Donner, Barbara; Fischer, Gerhard; Mulitza, Stefan; Wefer, Gerold (2005): Sensitivity of planktic foraminifera to sea surface temperature and export production as derived from sediment trap data. Marine Micropaleontology, 55(1-2), 75-105, https://doi.org/10.1016/j.marmicro.2005.01.002</t>
  </si>
  <si>
    <t>Project(s):</t>
  </si>
  <si>
    <t>Center for Marine Environmental Sciences (MARUM) (URI: http://www.marum.de/en/)</t>
  </si>
  <si>
    <t>Coverage:</t>
  </si>
  <si>
    <t>LATITUDE: 43.966667 * LONGITUDE: 155.050000</t>
  </si>
  <si>
    <t>DATE/TIME START: 1997-12-01T00:00:00 * DATE/TIME END: 1998-11-17T00:00:00</t>
  </si>
  <si>
    <t>MINIMUM DEPTH, water: 2957 m * MAXIMUM DEPTH, water: 2957 m</t>
  </si>
  <si>
    <t>Event(s):</t>
  </si>
  <si>
    <t>MIR97_KNOT-1_trap (KNOT-1) * LATITUDE: 43.966667 * LONGITUDE: 155.050000 * DATE/TIME START: 1997-12-01T00:00:00 * DATE/TIME END: 1998-12-31T00:00:00 * ELEVATION: -5375.0 m * LOCATION: North Pacific * CAMPAIGN: MIR97 * BASIS: Mirai * DEVICE: Trap, sediment (TRAPS)</t>
  </si>
  <si>
    <t>Comment:</t>
  </si>
  <si>
    <t>Counting &gt;125 micron fraction</t>
  </si>
  <si>
    <t>Parameter(s):</t>
  </si>
  <si>
    <t>DEPTH, water [m] (Depth water) * GEOCODE</t>
  </si>
  <si>
    <t>DATE/TIME (Date/Time) * GEOCODE</t>
  </si>
  <si>
    <t>Date/time end (Date/time end) * PI: Zaric, Snjezana (zaric@uni-bremen.de)</t>
  </si>
  <si>
    <t>Duration, number of days [days] (Duration) * PI: Zaric, Snjezana (zaric@uni-bremen.de) * METHOD: Calculated</t>
  </si>
  <si>
    <t>Sample code/label (Sample label) * PI: Zaric, Snjezana (zaric@uni-bremen.de)</t>
  </si>
  <si>
    <t>Temperature, water, interpolated [Â°C] (Temp interp) * PI: Zaric, Snjezana (zaric@uni-bremen.de) * COMMENT: mean sea-surface temperature of 3 weeks prior to the sampling interval</t>
  </si>
  <si>
    <t>Carbon, organic, particulate flux per day [mg/m**2/day] (POC flux) * PI: Zaric, Snjezana (zaric@uni-bremen.de)</t>
  </si>
  <si>
    <t>Foraminifera, planktic flux [#/m**2/day] (Foram plankt flux) * PI: Zaric, Snjezana (zaric@uni-bremen.de) * METHOD: Calculated, see reference(s)</t>
  </si>
  <si>
    <t>Globigerina bulloides flux [#/m**2/day] (G. bulloides flux) * PI: Zaric, Snjezana (zaric@uni-bremen.de) * METHOD: Calculated, see reference(s)</t>
  </si>
  <si>
    <t>Globigerinoides ruber white flux [#/m**2/day] (G. ruber w flux) * PI: Zaric, Snjezana (zaric@uni-bremen.de) * METHOD: Calculated, see reference(s)</t>
  </si>
  <si>
    <t>Neogloboquadrina pachyderma sinistral flux [#/m**2/day] (N. pachyderma s flux) * PI: Zaric, Snjezana (zaric@uni-bremen.de) * METHOD: Calculated, see reference(s)</t>
  </si>
  <si>
    <t>Neogloboquadrina pachyderma dextral flux [#/m**2/day] (N. pachyderma d flux) * PI: Zaric, Snjezana (zaric@uni-bremen.de) * METHOD: Calculated, see reference(s)</t>
  </si>
  <si>
    <t>License:</t>
  </si>
  <si>
    <t>Creative Commons Attribution 3.0 Unported (CC-BY-3.0)</t>
  </si>
  <si>
    <t>Size:</t>
  </si>
  <si>
    <t>200 data points</t>
  </si>
  <si>
    <t>*/</t>
  </si>
  <si>
    <t>Depth water [m]</t>
  </si>
  <si>
    <t>Date/Time</t>
  </si>
  <si>
    <t>Date/time end</t>
  </si>
  <si>
    <t>Duration [days]</t>
  </si>
  <si>
    <t>Sample label</t>
  </si>
  <si>
    <t>Temp interp [Â°C]</t>
  </si>
  <si>
    <t>POC flux [mg/m**2/day]</t>
  </si>
  <si>
    <t>Foram plankt flux [#/m**2/day]</t>
  </si>
  <si>
    <t>G. bulloides flux [#/m**2/day]</t>
  </si>
  <si>
    <t>G. ruber w flux [#/m**2/day]</t>
  </si>
  <si>
    <t>N. pachyderma s flux [#/m**2/day]</t>
  </si>
  <si>
    <t>N. pachyderma d flux [#/m**2/day]</t>
  </si>
  <si>
    <t>KNOT-1</t>
  </si>
  <si>
    <t>KNOT-2</t>
  </si>
  <si>
    <t>KNOT-3</t>
  </si>
  <si>
    <t>KNOT-4</t>
  </si>
  <si>
    <t>KNOT-5</t>
  </si>
  <si>
    <t>KNOT-6</t>
  </si>
  <si>
    <t>KNOT-7</t>
  </si>
  <si>
    <t>KNOT-8</t>
  </si>
  <si>
    <t>KNOT-9</t>
  </si>
  <si>
    <t>KNOT-10</t>
  </si>
  <si>
    <t>KNOT-11</t>
  </si>
  <si>
    <t>KNOT-15</t>
  </si>
  <si>
    <t>KNOT-16</t>
  </si>
  <si>
    <t>KNOT-17</t>
  </si>
  <si>
    <t>KNOT-18</t>
  </si>
  <si>
    <t>KNOT-19</t>
  </si>
  <si>
    <t>KNOT-20</t>
  </si>
  <si>
    <t>KNOT-21</t>
  </si>
  <si>
    <t>KNOT-22</t>
  </si>
  <si>
    <t>KNOT-23</t>
  </si>
  <si>
    <t>sum</t>
  </si>
  <si>
    <t>daily average</t>
  </si>
  <si>
    <t>monthly</t>
  </si>
  <si>
    <t>month</t>
  </si>
  <si>
    <t>D</t>
  </si>
  <si>
    <t>J</t>
  </si>
  <si>
    <t>A</t>
  </si>
  <si>
    <t>MAY</t>
  </si>
  <si>
    <t>JUN</t>
  </si>
  <si>
    <t>JUL</t>
  </si>
  <si>
    <t>AUG</t>
  </si>
  <si>
    <t>S</t>
  </si>
  <si>
    <t>O</t>
  </si>
  <si>
    <t>N</t>
  </si>
  <si>
    <t>F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</si>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</sst>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0" fillId="33" borderId="0" xfId="0" applyFill="1"/>
    <xf numFmtId="14" fontId="0" fillId="33" borderId="0" xfId="0" applyNumberFormat="1" applyFill="1"/>
    <xf numFmtId="0" fontId="0" fillId="0" borderId="0" xfId="0" applyFill="1"/>
    <xf numFmtId="14" fontId="0" fillId="0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6"/>
  <sheetViews>
    <sheetView tabSelected="1" topLeftCell="A25" workbookViewId="0">
      <selection activeCell="N39" sqref="N39:P39"/>
    </sheetView>
  </sheetViews>
  <sheetFormatPr defaultRowHeight="14.4" x14ac:dyDescent="0.3"/>
  <cols>
    <col min="2" max="2" width="12.21875" customWidth="1"/>
    <col min="3" max="3" width="10.88671875" customWidth="1"/>
  </cols>
  <sheetData>
    <row r="1" spans="1:2" x14ac:dyDescent="0.3">
      <c r="A1" t="s">
        <v>0</v>
      </c>
    </row>
    <row r="2" spans="1:2" x14ac:dyDescent="0.3">
      <c r="A2" t="s">
        <v>1</v>
      </c>
      <c r="B2" t="s">
        <v>2</v>
      </c>
    </row>
    <row r="3" spans="1:2" x14ac:dyDescent="0.3">
      <c r="A3" t="s">
        <v>3</v>
      </c>
      <c r="B3" t="s">
        <v>4</v>
      </c>
    </row>
    <row r="4" spans="1:2" x14ac:dyDescent="0.3">
      <c r="B4" t="s">
        <v>5</v>
      </c>
    </row>
    <row r="5" spans="1:2" x14ac:dyDescent="0.3">
      <c r="A5" t="s">
        <v>6</v>
      </c>
      <c r="B5" t="s">
        <v>7</v>
      </c>
    </row>
    <row r="6" spans="1:2" x14ac:dyDescent="0.3">
      <c r="A6" t="s">
        <v>8</v>
      </c>
      <c r="B6" t="s">
        <v>9</v>
      </c>
    </row>
    <row r="7" spans="1:2" x14ac:dyDescent="0.3">
      <c r="B7" t="s">
        <v>10</v>
      </c>
    </row>
    <row r="8" spans="1:2" x14ac:dyDescent="0.3">
      <c r="B8" t="s">
        <v>11</v>
      </c>
    </row>
    <row r="9" spans="1:2" x14ac:dyDescent="0.3">
      <c r="A9" t="s">
        <v>12</v>
      </c>
      <c r="B9" t="s">
        <v>13</v>
      </c>
    </row>
    <row r="10" spans="1:2" x14ac:dyDescent="0.3">
      <c r="A10" t="s">
        <v>14</v>
      </c>
      <c r="B10" t="s">
        <v>15</v>
      </c>
    </row>
    <row r="11" spans="1:2" x14ac:dyDescent="0.3">
      <c r="A11" t="s">
        <v>16</v>
      </c>
      <c r="B11" t="s">
        <v>17</v>
      </c>
    </row>
    <row r="12" spans="1:2" x14ac:dyDescent="0.3">
      <c r="B12" t="s">
        <v>18</v>
      </c>
    </row>
    <row r="13" spans="1:2" x14ac:dyDescent="0.3">
      <c r="B13" t="s">
        <v>19</v>
      </c>
    </row>
    <row r="14" spans="1:2" x14ac:dyDescent="0.3">
      <c r="B14" t="s">
        <v>20</v>
      </c>
    </row>
    <row r="15" spans="1:2" x14ac:dyDescent="0.3">
      <c r="B15" t="s">
        <v>21</v>
      </c>
    </row>
    <row r="16" spans="1:2" x14ac:dyDescent="0.3">
      <c r="B16" t="s">
        <v>22</v>
      </c>
    </row>
    <row r="17" spans="1:16" x14ac:dyDescent="0.3">
      <c r="B17" t="s">
        <v>23</v>
      </c>
    </row>
    <row r="18" spans="1:16" x14ac:dyDescent="0.3">
      <c r="B18" t="s">
        <v>24</v>
      </c>
    </row>
    <row r="19" spans="1:16" x14ac:dyDescent="0.3">
      <c r="B19" t="s">
        <v>25</v>
      </c>
    </row>
    <row r="20" spans="1:16" x14ac:dyDescent="0.3">
      <c r="B20" t="s">
        <v>26</v>
      </c>
    </row>
    <row r="21" spans="1:16" x14ac:dyDescent="0.3">
      <c r="B21" t="s">
        <v>27</v>
      </c>
    </row>
    <row r="22" spans="1:16" x14ac:dyDescent="0.3">
      <c r="B22" t="s">
        <v>28</v>
      </c>
    </row>
    <row r="23" spans="1:16" x14ac:dyDescent="0.3">
      <c r="A23" t="s">
        <v>29</v>
      </c>
      <c r="B23" t="s">
        <v>30</v>
      </c>
    </row>
    <row r="24" spans="1:16" x14ac:dyDescent="0.3">
      <c r="A24" t="s">
        <v>31</v>
      </c>
      <c r="B24" t="s">
        <v>32</v>
      </c>
    </row>
    <row r="25" spans="1:16" x14ac:dyDescent="0.3">
      <c r="A25" t="s">
        <v>33</v>
      </c>
    </row>
    <row r="26" spans="1:16" x14ac:dyDescent="0.3">
      <c r="A26" t="s">
        <v>34</v>
      </c>
      <c r="B26" t="s">
        <v>35</v>
      </c>
      <c r="C26" t="s">
        <v>36</v>
      </c>
      <c r="D26" t="s">
        <v>37</v>
      </c>
      <c r="E26" t="s">
        <v>38</v>
      </c>
      <c r="F26" t="s">
        <v>39</v>
      </c>
      <c r="G26" t="s">
        <v>40</v>
      </c>
      <c r="H26" t="s">
        <v>41</v>
      </c>
      <c r="I26" t="s">
        <v>42</v>
      </c>
      <c r="J26" t="s">
        <v>43</v>
      </c>
      <c r="K26" t="s">
        <v>44</v>
      </c>
      <c r="L26" t="s">
        <v>45</v>
      </c>
      <c r="M26" t="s">
        <v>66</v>
      </c>
      <c r="N26" t="s">
        <v>67</v>
      </c>
      <c r="O26" t="s">
        <v>68</v>
      </c>
      <c r="P26" t="s">
        <v>69</v>
      </c>
    </row>
    <row r="27" spans="1:16" x14ac:dyDescent="0.3">
      <c r="A27">
        <v>2957</v>
      </c>
      <c r="B27" s="1">
        <v>35765</v>
      </c>
      <c r="C27" s="1">
        <v>35782</v>
      </c>
      <c r="D27">
        <v>17.399999999999999</v>
      </c>
      <c r="E27" t="s">
        <v>46</v>
      </c>
      <c r="F27">
        <v>10.01</v>
      </c>
      <c r="G27">
        <v>4.72</v>
      </c>
      <c r="H27">
        <v>8136</v>
      </c>
      <c r="I27">
        <v>916</v>
      </c>
      <c r="J27">
        <v>0</v>
      </c>
      <c r="K27">
        <v>516</v>
      </c>
      <c r="L27">
        <v>189</v>
      </c>
      <c r="M27">
        <f>SUM(K27:L27)</f>
        <v>705</v>
      </c>
      <c r="N27">
        <f>(M27*17.4+M28*13.4)/31</f>
        <v>1042.367741935484</v>
      </c>
      <c r="O27">
        <f>N27*31</f>
        <v>32313.400000000005</v>
      </c>
      <c r="P27" t="s">
        <v>70</v>
      </c>
    </row>
    <row r="28" spans="1:16" s="4" customFormat="1" x14ac:dyDescent="0.3">
      <c r="A28" s="4">
        <v>2957</v>
      </c>
      <c r="B28" s="5">
        <v>35782</v>
      </c>
      <c r="C28" s="5">
        <v>35799</v>
      </c>
      <c r="D28" s="4">
        <v>17.399999999999999</v>
      </c>
      <c r="E28" s="4" t="s">
        <v>47</v>
      </c>
      <c r="F28" s="4">
        <v>8.6300000000000008</v>
      </c>
      <c r="G28" s="4">
        <v>5.83</v>
      </c>
      <c r="H28" s="4">
        <v>9338</v>
      </c>
      <c r="I28" s="4">
        <v>1565</v>
      </c>
      <c r="J28" s="4">
        <v>0</v>
      </c>
      <c r="K28" s="4">
        <v>1427</v>
      </c>
      <c r="L28" s="4">
        <v>69</v>
      </c>
      <c r="M28" s="4">
        <f t="shared" ref="M28:M46" si="0">SUM(K28:L28)</f>
        <v>1496</v>
      </c>
      <c r="N28" s="4">
        <f>(M28*4+M29*17.4+M30*9)/31</f>
        <v>810.6258064516129</v>
      </c>
      <c r="O28" s="4">
        <f>N28*31</f>
        <v>25129.4</v>
      </c>
      <c r="P28" s="4" t="s">
        <v>71</v>
      </c>
    </row>
    <row r="29" spans="1:16" s="4" customFormat="1" x14ac:dyDescent="0.3">
      <c r="A29" s="4">
        <v>2957</v>
      </c>
      <c r="B29" s="5">
        <v>35799</v>
      </c>
      <c r="C29" s="5">
        <v>35817</v>
      </c>
      <c r="D29" s="4">
        <v>17.399999999999999</v>
      </c>
      <c r="E29" s="4" t="s">
        <v>48</v>
      </c>
      <c r="F29" s="4">
        <v>6.77</v>
      </c>
      <c r="G29" s="4">
        <v>6.44</v>
      </c>
      <c r="H29" s="4">
        <v>2588</v>
      </c>
      <c r="I29" s="4">
        <v>516</v>
      </c>
      <c r="J29" s="4">
        <v>0</v>
      </c>
      <c r="K29" s="4">
        <v>640</v>
      </c>
      <c r="L29" s="4">
        <v>46</v>
      </c>
      <c r="M29" s="4">
        <f t="shared" si="0"/>
        <v>686</v>
      </c>
      <c r="N29" s="4">
        <f>(M30*8+M31*17.4+M32*2.4)/28</f>
        <v>499.8</v>
      </c>
      <c r="O29" s="4">
        <f>N29*28</f>
        <v>13994.4</v>
      </c>
      <c r="P29" s="4" t="s">
        <v>80</v>
      </c>
    </row>
    <row r="30" spans="1:16" s="4" customFormat="1" x14ac:dyDescent="0.3">
      <c r="A30" s="4">
        <v>2957</v>
      </c>
      <c r="B30" s="5">
        <v>35817</v>
      </c>
      <c r="C30" s="5">
        <v>35834</v>
      </c>
      <c r="D30" s="4">
        <v>17.399999999999999</v>
      </c>
      <c r="E30" s="4" t="s">
        <v>49</v>
      </c>
      <c r="F30" s="4">
        <v>5.49</v>
      </c>
      <c r="G30" s="4">
        <v>2.83</v>
      </c>
      <c r="H30" s="4">
        <v>2367</v>
      </c>
      <c r="I30" s="4">
        <v>603</v>
      </c>
      <c r="J30" s="4">
        <v>0</v>
      </c>
      <c r="K30" s="4">
        <v>732</v>
      </c>
      <c r="L30" s="4">
        <v>69</v>
      </c>
      <c r="M30" s="4">
        <f t="shared" si="0"/>
        <v>801</v>
      </c>
      <c r="N30" s="4">
        <f>(M32*15+M33*15.4)/30.4</f>
        <v>855.3026315789474</v>
      </c>
      <c r="O30" s="4">
        <f>N30*30.4</f>
        <v>26001.200000000001</v>
      </c>
      <c r="P30" s="4" t="s">
        <v>81</v>
      </c>
    </row>
    <row r="31" spans="1:16" s="4" customFormat="1" x14ac:dyDescent="0.3">
      <c r="A31" s="4">
        <v>2957</v>
      </c>
      <c r="B31" s="5">
        <v>35834</v>
      </c>
      <c r="C31" s="5">
        <v>35851</v>
      </c>
      <c r="D31" s="4">
        <v>17.399999999999999</v>
      </c>
      <c r="E31" s="4" t="s">
        <v>50</v>
      </c>
      <c r="F31" s="4">
        <v>4.13</v>
      </c>
      <c r="G31" s="4">
        <v>3.28</v>
      </c>
      <c r="H31" s="4">
        <v>815</v>
      </c>
      <c r="I31" s="4">
        <v>212</v>
      </c>
      <c r="J31" s="4">
        <v>0</v>
      </c>
      <c r="K31" s="4">
        <v>281</v>
      </c>
      <c r="L31" s="4">
        <v>19</v>
      </c>
      <c r="M31" s="4">
        <f t="shared" si="0"/>
        <v>300</v>
      </c>
      <c r="N31" s="4">
        <f>(M34*17.8+M35*12)/30</f>
        <v>2028.7733333333335</v>
      </c>
      <c r="O31" s="4">
        <f>N31*30</f>
        <v>60863.200000000004</v>
      </c>
      <c r="P31" s="4" t="s">
        <v>72</v>
      </c>
    </row>
    <row r="32" spans="1:16" s="4" customFormat="1" x14ac:dyDescent="0.3">
      <c r="A32" s="4">
        <v>2957</v>
      </c>
      <c r="B32" s="5">
        <v>35851</v>
      </c>
      <c r="C32" s="5">
        <v>35869</v>
      </c>
      <c r="D32" s="4">
        <v>17.399999999999999</v>
      </c>
      <c r="E32" s="4" t="s">
        <v>51</v>
      </c>
      <c r="F32" s="4">
        <v>3.41</v>
      </c>
      <c r="G32" s="4">
        <v>4.9400000000000004</v>
      </c>
      <c r="H32" s="4">
        <v>1640</v>
      </c>
      <c r="I32" s="4">
        <v>267</v>
      </c>
      <c r="J32" s="4">
        <v>0</v>
      </c>
      <c r="K32" s="4">
        <v>944</v>
      </c>
      <c r="L32" s="4">
        <v>42</v>
      </c>
      <c r="M32" s="4">
        <f t="shared" si="0"/>
        <v>986</v>
      </c>
      <c r="N32" s="4">
        <f>(M35*6+M36*17.4+M37*7)/30.4</f>
        <v>1544.578947368421</v>
      </c>
      <c r="O32" s="4">
        <f>N32*30.4</f>
        <v>46955.199999999997</v>
      </c>
      <c r="P32" s="4" t="s">
        <v>73</v>
      </c>
    </row>
    <row r="33" spans="1:16" s="4" customFormat="1" x14ac:dyDescent="0.3">
      <c r="A33" s="4">
        <v>2957</v>
      </c>
      <c r="B33" s="5">
        <v>35869</v>
      </c>
      <c r="C33" s="5">
        <v>35886</v>
      </c>
      <c r="D33" s="4">
        <v>17.399999999999999</v>
      </c>
      <c r="E33" s="4" t="s">
        <v>52</v>
      </c>
      <c r="F33" s="4">
        <v>3.42</v>
      </c>
      <c r="G33" s="4">
        <v>4.4400000000000004</v>
      </c>
      <c r="H33" s="4">
        <v>1354</v>
      </c>
      <c r="I33" s="4">
        <v>147</v>
      </c>
      <c r="J33" s="4">
        <v>0</v>
      </c>
      <c r="K33" s="4">
        <v>668</v>
      </c>
      <c r="L33" s="4">
        <v>60</v>
      </c>
      <c r="M33" s="4">
        <f t="shared" si="0"/>
        <v>728</v>
      </c>
      <c r="N33" s="4">
        <f>M37</f>
        <v>1216</v>
      </c>
      <c r="O33" s="4">
        <f>N33*10</f>
        <v>12160</v>
      </c>
      <c r="P33" s="4" t="s">
        <v>74</v>
      </c>
    </row>
    <row r="34" spans="1:16" s="4" customFormat="1" x14ac:dyDescent="0.3">
      <c r="A34" s="4">
        <v>2957</v>
      </c>
      <c r="B34" s="5">
        <v>35886</v>
      </c>
      <c r="C34" s="5">
        <v>35904</v>
      </c>
      <c r="D34" s="4">
        <v>17.399999999999999</v>
      </c>
      <c r="E34" s="4" t="s">
        <v>53</v>
      </c>
      <c r="F34" s="4">
        <v>3.54</v>
      </c>
      <c r="G34" s="4">
        <v>5.1100000000000003</v>
      </c>
      <c r="H34" s="4">
        <v>3863</v>
      </c>
      <c r="I34" s="4">
        <v>608</v>
      </c>
      <c r="J34" s="4">
        <v>0</v>
      </c>
      <c r="K34" s="4">
        <v>2141</v>
      </c>
      <c r="L34" s="4">
        <v>83</v>
      </c>
      <c r="M34" s="4">
        <f t="shared" si="0"/>
        <v>2224</v>
      </c>
      <c r="N34" s="4">
        <f>M38</f>
        <v>1484</v>
      </c>
      <c r="O34" s="4">
        <f>N34*11</f>
        <v>16324</v>
      </c>
      <c r="P34" s="4" t="s">
        <v>75</v>
      </c>
    </row>
    <row r="35" spans="1:16" s="4" customFormat="1" x14ac:dyDescent="0.3">
      <c r="A35" s="4">
        <v>2957</v>
      </c>
      <c r="B35" s="5">
        <v>35904</v>
      </c>
      <c r="C35" s="5">
        <v>35921</v>
      </c>
      <c r="D35" s="4">
        <v>17.399999999999999</v>
      </c>
      <c r="E35" s="4" t="s">
        <v>54</v>
      </c>
      <c r="F35" s="4">
        <v>3.93</v>
      </c>
      <c r="G35" s="4">
        <v>4.83</v>
      </c>
      <c r="H35" s="4">
        <v>3527</v>
      </c>
      <c r="I35" s="4">
        <v>470</v>
      </c>
      <c r="J35" s="4">
        <v>0</v>
      </c>
      <c r="K35" s="4">
        <v>1621</v>
      </c>
      <c r="L35" s="4">
        <v>152</v>
      </c>
      <c r="M35" s="4">
        <f t="shared" si="0"/>
        <v>1773</v>
      </c>
      <c r="N35" s="4">
        <f>(M38*4+M39*15+M40*12)/31</f>
        <v>1083.1612903225807</v>
      </c>
      <c r="O35" s="4">
        <f>N35*31</f>
        <v>33578</v>
      </c>
      <c r="P35" s="4" t="s">
        <v>76</v>
      </c>
    </row>
    <row r="36" spans="1:16" s="4" customFormat="1" x14ac:dyDescent="0.3">
      <c r="A36" s="4">
        <v>2957</v>
      </c>
      <c r="B36" s="5">
        <v>35921</v>
      </c>
      <c r="C36" s="5">
        <v>35940</v>
      </c>
      <c r="D36" s="4">
        <v>17.399999999999999</v>
      </c>
      <c r="E36" s="4" t="s">
        <v>55</v>
      </c>
      <c r="F36" s="4">
        <v>3.69</v>
      </c>
      <c r="G36" s="4">
        <v>4.5599999999999996</v>
      </c>
      <c r="H36" s="4">
        <v>4213</v>
      </c>
      <c r="I36" s="4">
        <v>410</v>
      </c>
      <c r="J36" s="4">
        <v>0</v>
      </c>
      <c r="K36" s="4">
        <v>1524</v>
      </c>
      <c r="L36" s="4">
        <v>74</v>
      </c>
      <c r="M36" s="4">
        <f t="shared" si="0"/>
        <v>1598</v>
      </c>
      <c r="N36" s="4">
        <f>(M40*3+M41*15+M42*12)/30</f>
        <v>640.29999999999995</v>
      </c>
      <c r="O36" s="4">
        <f>N36*3</f>
        <v>1920.8999999999999</v>
      </c>
      <c r="P36" s="4" t="s">
        <v>77</v>
      </c>
    </row>
    <row r="37" spans="1:16" s="2" customFormat="1" x14ac:dyDescent="0.3">
      <c r="A37" s="2">
        <v>2957</v>
      </c>
      <c r="B37" s="3">
        <v>35940</v>
      </c>
      <c r="C37" s="3">
        <v>35956</v>
      </c>
      <c r="D37" s="2">
        <v>17.399999999999999</v>
      </c>
      <c r="E37" s="2" t="s">
        <v>56</v>
      </c>
      <c r="F37" s="2">
        <v>5.0199999999999996</v>
      </c>
      <c r="G37" s="2">
        <v>5.56</v>
      </c>
      <c r="H37" s="2">
        <v>5033</v>
      </c>
      <c r="I37" s="2">
        <v>216</v>
      </c>
      <c r="J37" s="2">
        <v>0</v>
      </c>
      <c r="K37" s="2">
        <v>1119</v>
      </c>
      <c r="L37" s="2">
        <v>97</v>
      </c>
      <c r="M37" s="2">
        <f t="shared" si="0"/>
        <v>1216</v>
      </c>
      <c r="N37" s="2">
        <f>(M42*3+M43*15+M44*13)/31</f>
        <v>906.90322580645159</v>
      </c>
      <c r="O37" s="2">
        <f>N37*31</f>
        <v>28114</v>
      </c>
      <c r="P37" s="2" t="s">
        <v>78</v>
      </c>
    </row>
    <row r="38" spans="1:16" x14ac:dyDescent="0.3">
      <c r="A38">
        <v>2957</v>
      </c>
      <c r="B38" s="1">
        <v>35996</v>
      </c>
      <c r="C38" s="1">
        <v>36011</v>
      </c>
      <c r="D38">
        <v>15</v>
      </c>
      <c r="E38" t="s">
        <v>57</v>
      </c>
      <c r="F38">
        <v>11.91</v>
      </c>
      <c r="G38">
        <v>11.72</v>
      </c>
      <c r="H38">
        <v>4686</v>
      </c>
      <c r="I38">
        <v>144</v>
      </c>
      <c r="J38">
        <v>11</v>
      </c>
      <c r="K38">
        <v>606</v>
      </c>
      <c r="L38">
        <v>878</v>
      </c>
      <c r="M38">
        <f t="shared" si="0"/>
        <v>1484</v>
      </c>
      <c r="N38">
        <f>(M44*2+M45*15+M46*13)/30</f>
        <v>1954.2666666666667</v>
      </c>
      <c r="O38">
        <f>N38*30</f>
        <v>58628</v>
      </c>
      <c r="P38" s="2" t="s">
        <v>79</v>
      </c>
    </row>
    <row r="39" spans="1:16" s="2" customFormat="1" x14ac:dyDescent="0.3">
      <c r="A39" s="2">
        <v>2957</v>
      </c>
      <c r="B39" s="3">
        <v>36011</v>
      </c>
      <c r="C39" s="3">
        <v>36026</v>
      </c>
      <c r="D39" s="2">
        <v>15</v>
      </c>
      <c r="E39" s="2" t="s">
        <v>58</v>
      </c>
      <c r="F39" s="2">
        <v>14.61</v>
      </c>
      <c r="G39" s="2">
        <v>11.22</v>
      </c>
      <c r="H39" s="2">
        <v>3202</v>
      </c>
      <c r="I39" s="2">
        <v>165</v>
      </c>
      <c r="J39" s="2">
        <v>0</v>
      </c>
      <c r="K39" s="2">
        <v>1000</v>
      </c>
      <c r="L39" s="2">
        <v>298</v>
      </c>
      <c r="M39" s="2">
        <f t="shared" si="0"/>
        <v>1298</v>
      </c>
    </row>
    <row r="40" spans="1:16" s="2" customFormat="1" x14ac:dyDescent="0.3">
      <c r="A40" s="2">
        <v>2957</v>
      </c>
      <c r="B40" s="3">
        <v>36026</v>
      </c>
      <c r="C40" s="3">
        <v>36041</v>
      </c>
      <c r="D40" s="2">
        <v>15</v>
      </c>
      <c r="E40" s="2" t="s">
        <v>59</v>
      </c>
      <c r="F40" s="2">
        <v>16.510000000000002</v>
      </c>
      <c r="G40" s="2">
        <v>9.5</v>
      </c>
      <c r="H40" s="2">
        <v>1745</v>
      </c>
      <c r="I40" s="2">
        <v>202</v>
      </c>
      <c r="J40" s="2">
        <v>0</v>
      </c>
      <c r="K40" s="2">
        <v>553</v>
      </c>
      <c r="L40" s="2">
        <v>128</v>
      </c>
      <c r="M40" s="2">
        <f t="shared" si="0"/>
        <v>681</v>
      </c>
    </row>
    <row r="41" spans="1:16" x14ac:dyDescent="0.3">
      <c r="A41">
        <v>2957</v>
      </c>
      <c r="B41" s="1">
        <v>36041</v>
      </c>
      <c r="C41" s="1">
        <v>36056</v>
      </c>
      <c r="D41">
        <v>15</v>
      </c>
      <c r="E41" t="s">
        <v>60</v>
      </c>
      <c r="F41">
        <v>17.78</v>
      </c>
      <c r="G41">
        <v>8.2200000000000006</v>
      </c>
      <c r="H41">
        <v>2213</v>
      </c>
      <c r="I41">
        <v>90</v>
      </c>
      <c r="J41">
        <v>0</v>
      </c>
      <c r="K41">
        <v>628</v>
      </c>
      <c r="L41">
        <v>154</v>
      </c>
      <c r="M41">
        <f t="shared" si="0"/>
        <v>782</v>
      </c>
    </row>
    <row r="42" spans="1:16" s="2" customFormat="1" x14ac:dyDescent="0.3">
      <c r="A42" s="2">
        <v>2957</v>
      </c>
      <c r="B42" s="3">
        <v>36056</v>
      </c>
      <c r="C42" s="3">
        <v>36071</v>
      </c>
      <c r="D42" s="2">
        <v>15</v>
      </c>
      <c r="E42" s="2" t="s">
        <v>61</v>
      </c>
      <c r="F42" s="2">
        <v>19.34</v>
      </c>
      <c r="G42" s="2">
        <v>7.72</v>
      </c>
      <c r="H42" s="2">
        <v>2207</v>
      </c>
      <c r="I42" s="2">
        <v>106</v>
      </c>
      <c r="J42" s="2">
        <v>0</v>
      </c>
      <c r="K42" s="2">
        <v>261</v>
      </c>
      <c r="L42" s="2">
        <v>192</v>
      </c>
      <c r="M42" s="2">
        <f t="shared" si="0"/>
        <v>453</v>
      </c>
    </row>
    <row r="43" spans="1:16" s="2" customFormat="1" x14ac:dyDescent="0.3">
      <c r="A43" s="2">
        <v>2957</v>
      </c>
      <c r="B43" s="3">
        <v>36071</v>
      </c>
      <c r="C43" s="3">
        <v>36086</v>
      </c>
      <c r="D43" s="2">
        <v>15</v>
      </c>
      <c r="E43" s="2" t="s">
        <v>62</v>
      </c>
      <c r="F43" s="2">
        <v>17.28</v>
      </c>
      <c r="G43" s="2">
        <v>5.22</v>
      </c>
      <c r="H43" s="2">
        <v>1681</v>
      </c>
      <c r="I43" s="2">
        <v>181</v>
      </c>
      <c r="J43" s="2">
        <v>32</v>
      </c>
      <c r="K43" s="2">
        <v>479</v>
      </c>
      <c r="L43" s="2">
        <v>165</v>
      </c>
      <c r="M43" s="2">
        <f t="shared" si="0"/>
        <v>644</v>
      </c>
    </row>
    <row r="44" spans="1:16" s="2" customFormat="1" x14ac:dyDescent="0.3">
      <c r="A44" s="2">
        <v>2957</v>
      </c>
      <c r="B44" s="3">
        <v>36086</v>
      </c>
      <c r="C44" s="3">
        <v>36101</v>
      </c>
      <c r="D44" s="2">
        <v>15</v>
      </c>
      <c r="E44" s="2" t="s">
        <v>63</v>
      </c>
      <c r="F44" s="2">
        <v>15</v>
      </c>
      <c r="G44" s="2">
        <v>10.33</v>
      </c>
      <c r="H44" s="2">
        <v>2883</v>
      </c>
      <c r="I44" s="2">
        <v>191</v>
      </c>
      <c r="J44" s="2">
        <v>21</v>
      </c>
      <c r="K44" s="2">
        <v>1043</v>
      </c>
      <c r="L44" s="2">
        <v>272</v>
      </c>
      <c r="M44" s="2">
        <f t="shared" si="0"/>
        <v>1315</v>
      </c>
    </row>
    <row r="45" spans="1:16" x14ac:dyDescent="0.3">
      <c r="A45">
        <v>2957</v>
      </c>
      <c r="B45" s="1">
        <v>36101</v>
      </c>
      <c r="C45" s="1">
        <v>36116</v>
      </c>
      <c r="D45">
        <v>15</v>
      </c>
      <c r="E45" t="s">
        <v>64</v>
      </c>
      <c r="F45">
        <v>13.95</v>
      </c>
      <c r="G45">
        <v>3.5</v>
      </c>
      <c r="H45">
        <v>4798</v>
      </c>
      <c r="I45">
        <v>372</v>
      </c>
      <c r="J45">
        <v>37</v>
      </c>
      <c r="K45">
        <v>309</v>
      </c>
      <c r="L45">
        <v>1963</v>
      </c>
      <c r="M45">
        <f t="shared" si="0"/>
        <v>2272</v>
      </c>
    </row>
    <row r="46" spans="1:16" s="2" customFormat="1" x14ac:dyDescent="0.3">
      <c r="A46" s="2">
        <v>2957</v>
      </c>
      <c r="B46" s="3">
        <v>36116</v>
      </c>
      <c r="C46" s="3">
        <v>36131</v>
      </c>
      <c r="D46" s="2">
        <v>15</v>
      </c>
      <c r="E46" s="2" t="s">
        <v>65</v>
      </c>
      <c r="F46" s="2">
        <v>12.19</v>
      </c>
      <c r="G46" s="2">
        <v>4.33</v>
      </c>
      <c r="H46" s="2">
        <v>4176</v>
      </c>
      <c r="I46" s="2">
        <v>298</v>
      </c>
      <c r="J46" s="2">
        <v>32</v>
      </c>
      <c r="K46" s="2">
        <v>410</v>
      </c>
      <c r="L46" s="2">
        <v>1276</v>
      </c>
      <c r="M46" s="2">
        <f t="shared" si="0"/>
        <v>1686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Temperate_close_to_Japan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MARIA GRIGORATOU</cp:lastModifiedBy>
  <dcterms:created xsi:type="dcterms:W3CDTF">2019-04-17T12:57:30Z</dcterms:created>
  <dcterms:modified xsi:type="dcterms:W3CDTF">2019-04-17T13:11:11Z</dcterms:modified>
</cp:coreProperties>
</file>