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IE_PRESENT\MONTHLY_OUTPUT_GENIE\Traps\traps_original_files\"/>
    </mc:Choice>
  </mc:AlternateContent>
  <xr:revisionPtr revIDLastSave="0" documentId="8_{A77ED6F5-2F96-4A23-B0E1-AC48C3C1543E}" xr6:coauthVersionLast="43" xr6:coauthVersionMax="43" xr10:uidLastSave="{00000000-0000-0000-0000-000000000000}"/>
  <bookViews>
    <workbookView xWindow="-108" yWindow="-108" windowWidth="23256" windowHeight="12576"/>
  </bookViews>
  <sheets>
    <sheet name="WAB1_trap_foram_flux_727m" sheetId="1" r:id="rId1"/>
  </sheets>
  <calcPr calcId="0"/>
</workbook>
</file>

<file path=xl/calcChain.xml><?xml version="1.0" encoding="utf-8"?>
<calcChain xmlns="http://schemas.openxmlformats.org/spreadsheetml/2006/main">
  <c r="Q42" i="1" l="1"/>
  <c r="P42" i="1"/>
  <c r="P41" i="1"/>
  <c r="Q41" i="1" s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P33" i="1"/>
  <c r="P32" i="1"/>
  <c r="P31" i="1"/>
  <c r="P30" i="1"/>
  <c r="P29" i="1"/>
  <c r="P28" i="1"/>
  <c r="P27" i="1"/>
  <c r="Q33" i="1"/>
  <c r="Q32" i="1"/>
  <c r="Q31" i="1"/>
  <c r="Q30" i="1"/>
  <c r="Q29" i="1"/>
  <c r="Q28" i="1"/>
  <c r="Q27" i="1"/>
  <c r="N28" i="1"/>
  <c r="O28" i="1" s="1"/>
  <c r="N29" i="1"/>
  <c r="O29" i="1"/>
  <c r="N30" i="1"/>
  <c r="O30" i="1" s="1"/>
  <c r="N31" i="1"/>
  <c r="O31" i="1"/>
  <c r="N32" i="1"/>
  <c r="O32" i="1" s="1"/>
  <c r="N33" i="1"/>
  <c r="O33" i="1"/>
  <c r="N34" i="1"/>
  <c r="O34" i="1" s="1"/>
  <c r="N35" i="1"/>
  <c r="O35" i="1"/>
  <c r="N36" i="1"/>
  <c r="O36" i="1" s="1"/>
  <c r="N37" i="1"/>
  <c r="O37" i="1"/>
  <c r="N38" i="1"/>
  <c r="O38" i="1" s="1"/>
  <c r="N39" i="1"/>
  <c r="O39" i="1"/>
  <c r="N40" i="1"/>
  <c r="O40" i="1" s="1"/>
  <c r="N41" i="1"/>
  <c r="O41" i="1"/>
  <c r="N42" i="1"/>
  <c r="O42" i="1" s="1"/>
  <c r="N43" i="1"/>
  <c r="O43" i="1"/>
  <c r="N44" i="1"/>
  <c r="O44" i="1" s="1"/>
  <c r="N45" i="1"/>
  <c r="O45" i="1"/>
  <c r="N46" i="1"/>
  <c r="O46" i="1" s="1"/>
  <c r="O27" i="1"/>
  <c r="N27" i="1"/>
</calcChain>
</file>

<file path=xl/sharedStrings.xml><?xml version="1.0" encoding="utf-8"?>
<sst xmlns="http://schemas.openxmlformats.org/spreadsheetml/2006/main" count="88" uniqueCount="84">
  <si>
    <t>/* DATA DESCRIPTION:</t>
  </si>
  <si>
    <t>Citation:</t>
  </si>
  <si>
    <t>Zaric, Snjezana (2005): Planktic foraminiferal flux of sediment trap WAB1_trap, 727 m trap depth. Department of Geosciences, Bremen University, PANGAEA, https://doi.org/10.1594/PANGAEA.264747</t>
  </si>
  <si>
    <t>Related to:</t>
  </si>
  <si>
    <t>Zaric, Snjezana; Donner, Barbara; Fischer, Gerhard; Mulitza, Stefan; Wefer, Gerold (2005): Sensitivity of planktic foraminifera to sea surface temperature and export production as derived from sediment trap data. Marine Micropaleontology, 55(1-2), 75-105, https://doi.org/10.1016/j.marmicro.2005.01.002</t>
  </si>
  <si>
    <t>Project(s):</t>
  </si>
  <si>
    <t>Center for Marine Environmental Sciences (MARUM) (URI: http://www.marum.de/en/)</t>
  </si>
  <si>
    <t>Coverage:</t>
  </si>
  <si>
    <t>LATITUDE: -11.550000 * LONGITUDE: -28.520000</t>
  </si>
  <si>
    <t>DATE/TIME START: 1997-02-27T00:00:00 * DATE/TIME END: 1998-04-28T00:00:00</t>
  </si>
  <si>
    <t>MINIMUM DEPTH, water: 727 m * MAXIMUM DEPTH, water: 727 m</t>
  </si>
  <si>
    <t>Event(s):</t>
  </si>
  <si>
    <t>WAB1_trap (WAB1) * LATITUDE: -11.550000 * LONGITUDE: -28.520000 * DATE/TIME: 1997-02-27T00:00:00 * ELEVATION: -5483.0 m * LOCATION: West Atlantic * DEVICE: Trap (TRAP)</t>
  </si>
  <si>
    <t>Comment:</t>
  </si>
  <si>
    <t>Counting &gt;150 micron fraction</t>
  </si>
  <si>
    <t>Parameter(s):</t>
  </si>
  <si>
    <t>DEPTH, water [m] (Depth water) * GEOCODE</t>
  </si>
  <si>
    <t>DATE/TIME (Date/Time) * GEOCODE</t>
  </si>
  <si>
    <t>Date/time end (Date/time end) * PI: Zaric, Snjezana (zaric@uni-bremen.de)</t>
  </si>
  <si>
    <t>Duration, number of days [days] (Duration) * PI: Zaric, Snjezana (zaric@uni-bremen.de) * METHOD: Calculated</t>
  </si>
  <si>
    <t>Sample code/label (Sample label) * PI: Zaric, Snjezana (zaric@uni-bremen.de)</t>
  </si>
  <si>
    <t>Temperature, water, interpolated [Â°C] (Temp interp) * PI: Zaric, Snjezana (zaric@uni-bremen.de) * COMMENT: mean sea-surface temperature of 2 weeks prior to the sampling interval</t>
  </si>
  <si>
    <t>Carbon, organic, particulate flux per day [mg/m**2/day] (POC flux) * PI: Zaric, Snjezana (zaric@uni-bremen.de) * METHOD: Calculated, see reference(s)</t>
  </si>
  <si>
    <t>Foraminifera, planktic flux [#/m**2/day] (Foram plankt flux) * PI: Zaric, Snjezana (zaric@uni-bremen.de) * METHOD: Calculated, see reference(s)</t>
  </si>
  <si>
    <t>Globigerina bulloides flux [#/m**2/day] (G. bulloides flux) * PI: Zaric, Snjezana (zaric@uni-bremen.de) * METHOD: Calculated, see reference(s)</t>
  </si>
  <si>
    <t>Globigerinella siphonifera flux [#/m**2/day] (G. siphonifera flux) * PI: Zaric, Snjezana (zaric@uni-bremen.de) * METHOD: Calculated, see reference(s)</t>
  </si>
  <si>
    <t>Globigerinoides ruber white flux [#/m**2/day] (G. ruber w flux) * PI: Zaric, Snjezana (zaric@uni-bremen.de) * METHOD: Calculated, see reference(s)</t>
  </si>
  <si>
    <t>Globigerinoides ruber pink flux [#/m**2/day] (G. ruber p flux) * PI: Zaric, Snjezana (zaric@uni-bremen.de) * METHOD: Calculated, see reference(s)</t>
  </si>
  <si>
    <t>Globigerinoides sacculifer flux [#/m**2/day] (G. sacculifer flux) * PI: Zaric, Snjezana (zaric@uni-bremen.de) * METHOD: Calculated, see reference(s)</t>
  </si>
  <si>
    <t>License:</t>
  </si>
  <si>
    <t>Creative Commons Attribution 3.0 Unported (CC-BY-3.0)</t>
  </si>
  <si>
    <t>Size:</t>
  </si>
  <si>
    <t>220 data points</t>
  </si>
  <si>
    <t>*/</t>
  </si>
  <si>
    <t>Depth water [m]</t>
  </si>
  <si>
    <t>Date/Time</t>
  </si>
  <si>
    <t>Date/time end</t>
  </si>
  <si>
    <t>Duration [days]</t>
  </si>
  <si>
    <t>Sample label</t>
  </si>
  <si>
    <t>Temp interp [Â°C]</t>
  </si>
  <si>
    <t>POC flux [mg/m**2/day]</t>
  </si>
  <si>
    <t>Foram plankt flux [#/m**2/day]</t>
  </si>
  <si>
    <t>G. bulloides flux [#/m**2/day]</t>
  </si>
  <si>
    <t>G. siphonifera flux [#/m**2/day]</t>
  </si>
  <si>
    <t>G. ruber w flux [#/m**2/day]</t>
  </si>
  <si>
    <t>G. ruber p flux [#/m**2/day]</t>
  </si>
  <si>
    <t>G. sacculifer flux [#/m**2/day]</t>
  </si>
  <si>
    <t>WAB1o-1</t>
  </si>
  <si>
    <t>WAB1o-2</t>
  </si>
  <si>
    <t>WAB1o-3</t>
  </si>
  <si>
    <t>WAB1o-4</t>
  </si>
  <si>
    <t>WAB1o-5</t>
  </si>
  <si>
    <t>WAB1o-6</t>
  </si>
  <si>
    <t>WAB1o-7</t>
  </si>
  <si>
    <t>WAB1o-8</t>
  </si>
  <si>
    <t>WAB1o-9</t>
  </si>
  <si>
    <t>WAB1o-10</t>
  </si>
  <si>
    <t>WAB1o-11</t>
  </si>
  <si>
    <t>WAB1o-12</t>
  </si>
  <si>
    <t>WAB1o-13</t>
  </si>
  <si>
    <t>WAB1o-14</t>
  </si>
  <si>
    <t>WAB1o-15</t>
  </si>
  <si>
    <t>WAB1o-16</t>
  </si>
  <si>
    <t>WAB1o-17</t>
  </si>
  <si>
    <t>WAB1o-18</t>
  </si>
  <si>
    <t>WAB1o-19</t>
  </si>
  <si>
    <t>WAB1o-20</t>
  </si>
  <si>
    <t>sum</t>
  </si>
  <si>
    <t>nonspinose</t>
  </si>
  <si>
    <t>daily</t>
  </si>
  <si>
    <t>MONTHLY</t>
  </si>
  <si>
    <t>month</t>
  </si>
  <si>
    <t>F</t>
  </si>
  <si>
    <t>M</t>
  </si>
  <si>
    <t>A</t>
  </si>
  <si>
    <t>MAY</t>
  </si>
  <si>
    <t>JUN</t>
  </si>
  <si>
    <t>JUL</t>
  </si>
  <si>
    <t>AUG</t>
  </si>
  <si>
    <t>S</t>
  </si>
  <si>
    <t>O</t>
  </si>
  <si>
    <t>N</t>
  </si>
  <si>
    <t>D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</si>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</sst>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topLeftCell="A22" workbookViewId="0">
      <selection activeCell="P26" sqref="P26:R42"/>
    </sheetView>
  </sheetViews>
  <sheetFormatPr defaultRowHeight="14.4" x14ac:dyDescent="0.3"/>
  <cols>
    <col min="2" max="2" width="12.88671875" customWidth="1"/>
    <col min="3" max="3" width="13.33203125" customWidth="1"/>
    <col min="14" max="14" width="8.88671875" style="2"/>
  </cols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A4" t="s">
        <v>5</v>
      </c>
      <c r="B4" t="s">
        <v>6</v>
      </c>
    </row>
    <row r="5" spans="1:2" x14ac:dyDescent="0.3">
      <c r="A5" t="s">
        <v>7</v>
      </c>
      <c r="B5" t="s">
        <v>8</v>
      </c>
    </row>
    <row r="6" spans="1:2" x14ac:dyDescent="0.3">
      <c r="B6" t="s">
        <v>9</v>
      </c>
    </row>
    <row r="7" spans="1:2" x14ac:dyDescent="0.3">
      <c r="B7" t="s">
        <v>10</v>
      </c>
    </row>
    <row r="8" spans="1:2" x14ac:dyDescent="0.3">
      <c r="A8" t="s">
        <v>11</v>
      </c>
      <c r="B8" t="s">
        <v>12</v>
      </c>
    </row>
    <row r="9" spans="1:2" x14ac:dyDescent="0.3">
      <c r="A9" t="s">
        <v>13</v>
      </c>
      <c r="B9" t="s">
        <v>14</v>
      </c>
    </row>
    <row r="10" spans="1:2" x14ac:dyDescent="0.3">
      <c r="A10" t="s">
        <v>15</v>
      </c>
      <c r="B10" t="s">
        <v>16</v>
      </c>
    </row>
    <row r="11" spans="1:2" x14ac:dyDescent="0.3">
      <c r="B11" t="s">
        <v>17</v>
      </c>
    </row>
    <row r="12" spans="1:2" x14ac:dyDescent="0.3">
      <c r="B12" t="s">
        <v>18</v>
      </c>
    </row>
    <row r="13" spans="1:2" x14ac:dyDescent="0.3">
      <c r="B13" t="s">
        <v>19</v>
      </c>
    </row>
    <row r="14" spans="1:2" x14ac:dyDescent="0.3">
      <c r="B14" t="s">
        <v>20</v>
      </c>
    </row>
    <row r="15" spans="1:2" x14ac:dyDescent="0.3">
      <c r="B15" t="s">
        <v>21</v>
      </c>
    </row>
    <row r="16" spans="1:2" x14ac:dyDescent="0.3">
      <c r="B16" t="s">
        <v>22</v>
      </c>
    </row>
    <row r="17" spans="1:18" x14ac:dyDescent="0.3">
      <c r="B17" t="s">
        <v>23</v>
      </c>
    </row>
    <row r="18" spans="1:18" x14ac:dyDescent="0.3">
      <c r="B18" t="s">
        <v>24</v>
      </c>
    </row>
    <row r="19" spans="1:18" x14ac:dyDescent="0.3">
      <c r="B19" t="s">
        <v>25</v>
      </c>
    </row>
    <row r="20" spans="1:18" x14ac:dyDescent="0.3">
      <c r="B20" t="s">
        <v>26</v>
      </c>
    </row>
    <row r="21" spans="1:18" x14ac:dyDescent="0.3">
      <c r="B21" t="s">
        <v>27</v>
      </c>
    </row>
    <row r="22" spans="1:18" x14ac:dyDescent="0.3">
      <c r="B22" t="s">
        <v>28</v>
      </c>
    </row>
    <row r="23" spans="1:18" x14ac:dyDescent="0.3">
      <c r="A23" t="s">
        <v>29</v>
      </c>
      <c r="B23" t="s">
        <v>30</v>
      </c>
    </row>
    <row r="24" spans="1:18" x14ac:dyDescent="0.3">
      <c r="A24" t="s">
        <v>31</v>
      </c>
      <c r="B24" t="s">
        <v>32</v>
      </c>
    </row>
    <row r="25" spans="1:18" x14ac:dyDescent="0.3">
      <c r="A25" t="s">
        <v>33</v>
      </c>
    </row>
    <row r="26" spans="1:18" x14ac:dyDescent="0.3">
      <c r="A26" t="s">
        <v>34</v>
      </c>
      <c r="B26" t="s">
        <v>35</v>
      </c>
      <c r="C26" t="s">
        <v>36</v>
      </c>
      <c r="D26" t="s">
        <v>37</v>
      </c>
      <c r="E26" t="s">
        <v>38</v>
      </c>
      <c r="F26" t="s">
        <v>39</v>
      </c>
      <c r="G26" t="s">
        <v>40</v>
      </c>
      <c r="H26" t="s">
        <v>41</v>
      </c>
      <c r="I26" t="s">
        <v>42</v>
      </c>
      <c r="J26" t="s">
        <v>43</v>
      </c>
      <c r="K26" t="s">
        <v>44</v>
      </c>
      <c r="L26" t="s">
        <v>45</v>
      </c>
      <c r="M26" t="s">
        <v>46</v>
      </c>
      <c r="N26" s="2" t="s">
        <v>67</v>
      </c>
      <c r="O26" t="s">
        <v>68</v>
      </c>
      <c r="P26" t="s">
        <v>69</v>
      </c>
      <c r="Q26" t="s">
        <v>70</v>
      </c>
      <c r="R26" t="s">
        <v>71</v>
      </c>
    </row>
    <row r="27" spans="1:18" x14ac:dyDescent="0.3">
      <c r="A27">
        <v>727</v>
      </c>
      <c r="B27" s="1">
        <v>35488</v>
      </c>
      <c r="C27" s="1">
        <v>35508</v>
      </c>
      <c r="D27">
        <v>20.5</v>
      </c>
      <c r="E27" t="s">
        <v>47</v>
      </c>
      <c r="F27">
        <v>27.42</v>
      </c>
      <c r="G27">
        <v>1.2</v>
      </c>
      <c r="H27">
        <v>33.700000000000003</v>
      </c>
      <c r="I27">
        <v>0.5</v>
      </c>
      <c r="J27">
        <v>2.4</v>
      </c>
      <c r="K27">
        <v>1</v>
      </c>
      <c r="L27">
        <v>2.4</v>
      </c>
      <c r="M27">
        <v>21</v>
      </c>
      <c r="N27" s="2">
        <f>SUM(I27:M27)</f>
        <v>27.3</v>
      </c>
      <c r="O27">
        <f>H27-N27</f>
        <v>6.4000000000000021</v>
      </c>
      <c r="P27">
        <f>O27</f>
        <v>6.4000000000000021</v>
      </c>
      <c r="Q27">
        <f>P27*4</f>
        <v>25.600000000000009</v>
      </c>
      <c r="R27" t="s">
        <v>72</v>
      </c>
    </row>
    <row r="28" spans="1:18" x14ac:dyDescent="0.3">
      <c r="A28">
        <v>727</v>
      </c>
      <c r="B28" s="1">
        <v>35508</v>
      </c>
      <c r="C28" s="1">
        <v>35531</v>
      </c>
      <c r="D28">
        <v>22.5</v>
      </c>
      <c r="E28" t="s">
        <v>48</v>
      </c>
      <c r="F28">
        <v>27.47</v>
      </c>
      <c r="G28">
        <v>1.9</v>
      </c>
      <c r="H28">
        <v>48.4</v>
      </c>
      <c r="I28">
        <v>0</v>
      </c>
      <c r="J28">
        <v>9.3000000000000007</v>
      </c>
      <c r="K28">
        <v>8.4</v>
      </c>
      <c r="L28">
        <v>4.4000000000000004</v>
      </c>
      <c r="M28">
        <v>15.6</v>
      </c>
      <c r="N28" s="2">
        <f t="shared" ref="N28:N46" si="0">SUM(I28:M28)</f>
        <v>37.700000000000003</v>
      </c>
      <c r="O28">
        <f t="shared" ref="O28:O46" si="1">H28-N28</f>
        <v>10.699999999999996</v>
      </c>
      <c r="P28">
        <f>(N27*19+N28*11)/30</f>
        <v>31.113333333333337</v>
      </c>
      <c r="Q28">
        <f>P28*30</f>
        <v>933.40000000000009</v>
      </c>
      <c r="R28" t="s">
        <v>73</v>
      </c>
    </row>
    <row r="29" spans="1:18" x14ac:dyDescent="0.3">
      <c r="A29">
        <v>727</v>
      </c>
      <c r="B29" s="1">
        <v>35531</v>
      </c>
      <c r="C29" s="1">
        <v>35553</v>
      </c>
      <c r="D29">
        <v>22.5</v>
      </c>
      <c r="E29" t="s">
        <v>49</v>
      </c>
      <c r="F29">
        <v>27.44</v>
      </c>
      <c r="G29">
        <v>1.4</v>
      </c>
      <c r="H29">
        <v>60</v>
      </c>
      <c r="I29">
        <v>0.4</v>
      </c>
      <c r="J29">
        <v>7.1</v>
      </c>
      <c r="K29">
        <v>12</v>
      </c>
      <c r="L29">
        <v>6.2</v>
      </c>
      <c r="M29">
        <v>25.3</v>
      </c>
      <c r="N29" s="2">
        <f t="shared" si="0"/>
        <v>51</v>
      </c>
      <c r="O29">
        <f t="shared" si="1"/>
        <v>9</v>
      </c>
      <c r="P29">
        <f>(N28*11+N29*19)/30</f>
        <v>46.123333333333335</v>
      </c>
      <c r="Q29">
        <f>P29*30</f>
        <v>1383.7</v>
      </c>
      <c r="R29" t="s">
        <v>74</v>
      </c>
    </row>
    <row r="30" spans="1:18" x14ac:dyDescent="0.3">
      <c r="A30">
        <v>727</v>
      </c>
      <c r="B30" s="1">
        <v>35553</v>
      </c>
      <c r="C30" s="1">
        <v>35576</v>
      </c>
      <c r="D30">
        <v>22.5</v>
      </c>
      <c r="E30" t="s">
        <v>50</v>
      </c>
      <c r="F30">
        <v>27.31</v>
      </c>
      <c r="G30">
        <v>1</v>
      </c>
      <c r="H30">
        <v>5.3</v>
      </c>
      <c r="I30">
        <v>0.4</v>
      </c>
      <c r="J30">
        <v>1.3</v>
      </c>
      <c r="K30">
        <v>0</v>
      </c>
      <c r="L30">
        <v>0.4</v>
      </c>
      <c r="M30">
        <v>2.7</v>
      </c>
      <c r="N30" s="2">
        <f t="shared" si="0"/>
        <v>4.8000000000000007</v>
      </c>
      <c r="O30">
        <f t="shared" si="1"/>
        <v>0.49999999999999911</v>
      </c>
      <c r="P30">
        <f>(N29*3+N30*22.5+N31*4)/31</f>
        <v>8.8193548387096765</v>
      </c>
      <c r="Q30">
        <f>P30*31</f>
        <v>273.39999999999998</v>
      </c>
      <c r="R30" t="s">
        <v>75</v>
      </c>
    </row>
    <row r="31" spans="1:18" x14ac:dyDescent="0.3">
      <c r="A31">
        <v>727</v>
      </c>
      <c r="B31" s="1">
        <v>35576</v>
      </c>
      <c r="C31" s="1">
        <v>35598</v>
      </c>
      <c r="D31">
        <v>22.5</v>
      </c>
      <c r="E31" t="s">
        <v>51</v>
      </c>
      <c r="F31">
        <v>27.05</v>
      </c>
      <c r="G31">
        <v>0.9</v>
      </c>
      <c r="H31">
        <v>5.3</v>
      </c>
      <c r="I31">
        <v>0</v>
      </c>
      <c r="J31">
        <v>0</v>
      </c>
      <c r="K31">
        <v>0</v>
      </c>
      <c r="L31">
        <v>0.4</v>
      </c>
      <c r="M31">
        <v>2.7</v>
      </c>
      <c r="N31" s="2">
        <f t="shared" si="0"/>
        <v>3.1</v>
      </c>
      <c r="O31">
        <f t="shared" si="1"/>
        <v>2.1999999999999997</v>
      </c>
      <c r="P31">
        <f>(N31*17+N32*13)/30</f>
        <v>4.6166666666666663</v>
      </c>
      <c r="Q31">
        <f>P31*30</f>
        <v>138.5</v>
      </c>
      <c r="R31" t="s">
        <v>76</v>
      </c>
    </row>
    <row r="32" spans="1:18" x14ac:dyDescent="0.3">
      <c r="A32">
        <v>727</v>
      </c>
      <c r="B32" s="1">
        <v>35598</v>
      </c>
      <c r="C32" s="1">
        <v>35621</v>
      </c>
      <c r="D32">
        <v>22.5</v>
      </c>
      <c r="E32" t="s">
        <v>52</v>
      </c>
      <c r="F32">
        <v>26.95</v>
      </c>
      <c r="G32">
        <v>1.3</v>
      </c>
      <c r="H32">
        <v>8.4</v>
      </c>
      <c r="I32">
        <v>0</v>
      </c>
      <c r="J32">
        <v>0.4</v>
      </c>
      <c r="K32">
        <v>1.3</v>
      </c>
      <c r="L32">
        <v>1.3</v>
      </c>
      <c r="M32">
        <v>3.6</v>
      </c>
      <c r="N32" s="2">
        <f t="shared" si="0"/>
        <v>6.6</v>
      </c>
      <c r="O32">
        <f t="shared" si="1"/>
        <v>1.8000000000000007</v>
      </c>
      <c r="P32">
        <f>(N32*10+N33*20)/30</f>
        <v>3</v>
      </c>
      <c r="Q32">
        <f>P32*30</f>
        <v>90</v>
      </c>
      <c r="R32" t="s">
        <v>77</v>
      </c>
    </row>
    <row r="33" spans="1:18" x14ac:dyDescent="0.3">
      <c r="A33">
        <v>727</v>
      </c>
      <c r="B33" s="1">
        <v>35621</v>
      </c>
      <c r="C33" s="1">
        <v>35643</v>
      </c>
      <c r="D33">
        <v>22.5</v>
      </c>
      <c r="E33" t="s">
        <v>53</v>
      </c>
      <c r="F33">
        <v>26.38</v>
      </c>
      <c r="G33">
        <v>0.7</v>
      </c>
      <c r="H33">
        <v>1.3</v>
      </c>
      <c r="I33">
        <v>0</v>
      </c>
      <c r="J33">
        <v>0.4</v>
      </c>
      <c r="K33">
        <v>0.4</v>
      </c>
      <c r="L33">
        <v>0</v>
      </c>
      <c r="M33">
        <v>0.4</v>
      </c>
      <c r="N33" s="2">
        <f t="shared" si="0"/>
        <v>1.2000000000000002</v>
      </c>
      <c r="O33">
        <f t="shared" si="1"/>
        <v>9.9999999999999867E-2</v>
      </c>
      <c r="P33">
        <f>(N34*22+N35*9)/31</f>
        <v>2.6064516129032262</v>
      </c>
      <c r="Q33">
        <f>P33*31</f>
        <v>80.800000000000011</v>
      </c>
      <c r="R33" t="s">
        <v>78</v>
      </c>
    </row>
    <row r="34" spans="1:18" x14ac:dyDescent="0.3">
      <c r="A34">
        <v>727</v>
      </c>
      <c r="B34" s="1">
        <v>35643</v>
      </c>
      <c r="C34" s="1">
        <v>35666</v>
      </c>
      <c r="D34">
        <v>22.5</v>
      </c>
      <c r="E34" t="s">
        <v>54</v>
      </c>
      <c r="F34">
        <v>25.71</v>
      </c>
      <c r="G34">
        <v>2</v>
      </c>
      <c r="H34">
        <v>4.4000000000000004</v>
      </c>
      <c r="I34">
        <v>0</v>
      </c>
      <c r="J34">
        <v>0.9</v>
      </c>
      <c r="K34">
        <v>0.9</v>
      </c>
      <c r="L34">
        <v>0</v>
      </c>
      <c r="M34">
        <v>0.4</v>
      </c>
      <c r="N34" s="2">
        <f t="shared" si="0"/>
        <v>2.2000000000000002</v>
      </c>
      <c r="O34">
        <f t="shared" si="1"/>
        <v>2.2000000000000002</v>
      </c>
      <c r="P34">
        <f>(N35*15+N36*15)/30</f>
        <v>2.2000000000000002</v>
      </c>
      <c r="Q34">
        <f>P34*30</f>
        <v>66</v>
      </c>
      <c r="R34" t="s">
        <v>79</v>
      </c>
    </row>
    <row r="35" spans="1:18" x14ac:dyDescent="0.3">
      <c r="A35">
        <v>727</v>
      </c>
      <c r="B35" s="1">
        <v>35666</v>
      </c>
      <c r="C35" s="1">
        <v>35688</v>
      </c>
      <c r="D35">
        <v>22.5</v>
      </c>
      <c r="E35" t="s">
        <v>55</v>
      </c>
      <c r="F35">
        <v>25.47</v>
      </c>
      <c r="G35">
        <v>0.8</v>
      </c>
      <c r="H35">
        <v>6.7</v>
      </c>
      <c r="I35">
        <v>0</v>
      </c>
      <c r="J35">
        <v>0.9</v>
      </c>
      <c r="K35">
        <v>0.9</v>
      </c>
      <c r="L35">
        <v>0</v>
      </c>
      <c r="M35">
        <v>1.8</v>
      </c>
      <c r="N35" s="2">
        <f t="shared" si="0"/>
        <v>3.6</v>
      </c>
      <c r="O35">
        <f t="shared" si="1"/>
        <v>3.1</v>
      </c>
      <c r="P35">
        <f>(N36*8+N37*23)/31</f>
        <v>0.50322580645161297</v>
      </c>
      <c r="Q35">
        <f>P35*31</f>
        <v>15.600000000000001</v>
      </c>
      <c r="R35" t="s">
        <v>80</v>
      </c>
    </row>
    <row r="36" spans="1:18" s="2" customFormat="1" x14ac:dyDescent="0.3">
      <c r="A36" s="2">
        <v>727</v>
      </c>
      <c r="B36" s="3">
        <v>35688</v>
      </c>
      <c r="C36" s="3">
        <v>35711</v>
      </c>
      <c r="D36" s="2">
        <v>22.5</v>
      </c>
      <c r="E36" s="2" t="s">
        <v>56</v>
      </c>
      <c r="F36" s="2">
        <v>25.68</v>
      </c>
      <c r="G36" s="2">
        <v>0.9</v>
      </c>
      <c r="H36" s="2">
        <v>1.3</v>
      </c>
      <c r="I36" s="2">
        <v>0</v>
      </c>
      <c r="J36" s="2">
        <v>0.4</v>
      </c>
      <c r="K36" s="2">
        <v>0.4</v>
      </c>
      <c r="L36" s="2">
        <v>0</v>
      </c>
      <c r="M36" s="2">
        <v>0</v>
      </c>
      <c r="N36" s="2">
        <f t="shared" si="0"/>
        <v>0.8</v>
      </c>
      <c r="O36" s="2">
        <f t="shared" si="1"/>
        <v>0.5</v>
      </c>
      <c r="P36" s="2">
        <f>(N38*22+N39*8)/30</f>
        <v>8.0466666666666686</v>
      </c>
      <c r="Q36" s="2">
        <f>P36*30</f>
        <v>241.40000000000006</v>
      </c>
      <c r="R36" s="2" t="s">
        <v>81</v>
      </c>
    </row>
    <row r="37" spans="1:18" x14ac:dyDescent="0.3">
      <c r="A37">
        <v>727</v>
      </c>
      <c r="B37" s="1">
        <v>35711</v>
      </c>
      <c r="C37" s="1">
        <v>35733</v>
      </c>
      <c r="D37">
        <v>22.5</v>
      </c>
      <c r="E37" t="s">
        <v>57</v>
      </c>
      <c r="F37">
        <v>26.01</v>
      </c>
      <c r="G37">
        <v>0.7</v>
      </c>
      <c r="H37">
        <v>0.9</v>
      </c>
      <c r="I37">
        <v>0</v>
      </c>
      <c r="J37">
        <v>0</v>
      </c>
      <c r="K37">
        <v>0</v>
      </c>
      <c r="L37">
        <v>0</v>
      </c>
      <c r="M37">
        <v>0.4</v>
      </c>
      <c r="N37" s="2">
        <f t="shared" si="0"/>
        <v>0.4</v>
      </c>
      <c r="O37">
        <f t="shared" si="1"/>
        <v>0.5</v>
      </c>
      <c r="P37">
        <f>(N39*14+N40*16)/31</f>
        <v>1.5806451612903225</v>
      </c>
      <c r="Q37">
        <f>P37*31</f>
        <v>49</v>
      </c>
      <c r="R37" t="s">
        <v>82</v>
      </c>
    </row>
    <row r="38" spans="1:18" x14ac:dyDescent="0.3">
      <c r="A38">
        <v>727</v>
      </c>
      <c r="B38" s="1">
        <v>35733</v>
      </c>
      <c r="C38" s="1">
        <v>35756</v>
      </c>
      <c r="D38">
        <v>22.5</v>
      </c>
      <c r="E38" t="s">
        <v>58</v>
      </c>
      <c r="F38">
        <v>26.46</v>
      </c>
      <c r="G38">
        <v>1.9</v>
      </c>
      <c r="H38">
        <v>9.8000000000000007</v>
      </c>
      <c r="I38">
        <v>0</v>
      </c>
      <c r="J38">
        <v>4.9000000000000004</v>
      </c>
      <c r="K38">
        <v>3.1</v>
      </c>
      <c r="L38">
        <v>0.4</v>
      </c>
      <c r="M38">
        <v>1.3</v>
      </c>
      <c r="N38" s="2">
        <f t="shared" si="0"/>
        <v>9.7000000000000011</v>
      </c>
      <c r="O38">
        <f t="shared" si="1"/>
        <v>9.9999999999999645E-2</v>
      </c>
      <c r="P38">
        <f>(N41*28+N42*5)/31</f>
        <v>0.63548387096774206</v>
      </c>
      <c r="Q38">
        <f>P38*31</f>
        <v>19.700000000000003</v>
      </c>
      <c r="R38" t="s">
        <v>83</v>
      </c>
    </row>
    <row r="39" spans="1:18" s="2" customFormat="1" x14ac:dyDescent="0.3">
      <c r="A39" s="2">
        <v>727</v>
      </c>
      <c r="B39" s="3">
        <v>35756</v>
      </c>
      <c r="C39" s="3">
        <v>35778</v>
      </c>
      <c r="D39" s="2">
        <v>22.5</v>
      </c>
      <c r="E39" s="2" t="s">
        <v>59</v>
      </c>
      <c r="F39" s="2">
        <v>26.61</v>
      </c>
      <c r="G39" s="2">
        <v>1.4</v>
      </c>
      <c r="H39" s="2">
        <v>7.1</v>
      </c>
      <c r="I39" s="2">
        <v>0</v>
      </c>
      <c r="J39" s="2">
        <v>1.8</v>
      </c>
      <c r="K39" s="2">
        <v>0.4</v>
      </c>
      <c r="L39" s="2">
        <v>0.4</v>
      </c>
      <c r="M39" s="2">
        <v>0.9</v>
      </c>
      <c r="N39" s="2">
        <f t="shared" si="0"/>
        <v>3.5</v>
      </c>
      <c r="O39" s="2">
        <f t="shared" si="1"/>
        <v>3.5999999999999996</v>
      </c>
      <c r="P39" s="2">
        <f>(N42*20+N43*8)/28</f>
        <v>1.3285714285714287</v>
      </c>
      <c r="Q39" s="2">
        <f>P39*28</f>
        <v>37.200000000000003</v>
      </c>
      <c r="R39" s="2" t="s">
        <v>72</v>
      </c>
    </row>
    <row r="40" spans="1:18" x14ac:dyDescent="0.3">
      <c r="A40">
        <v>727</v>
      </c>
      <c r="B40" s="1">
        <v>35778</v>
      </c>
      <c r="C40" s="1">
        <v>35801</v>
      </c>
      <c r="D40">
        <v>22.5</v>
      </c>
      <c r="E40" t="s">
        <v>60</v>
      </c>
      <c r="F40">
        <v>27.02</v>
      </c>
      <c r="G40">
        <v>1.8</v>
      </c>
      <c r="H40">
        <v>0.4</v>
      </c>
      <c r="I40">
        <v>0</v>
      </c>
      <c r="J40">
        <v>0</v>
      </c>
      <c r="K40">
        <v>0</v>
      </c>
      <c r="L40">
        <v>0</v>
      </c>
      <c r="M40">
        <v>0</v>
      </c>
      <c r="N40" s="2">
        <f t="shared" si="0"/>
        <v>0</v>
      </c>
      <c r="O40">
        <f t="shared" si="1"/>
        <v>0.4</v>
      </c>
      <c r="P40">
        <f>(N43*14+N44*17)/31</f>
        <v>3.8548387096774195</v>
      </c>
      <c r="Q40">
        <f>P40*31</f>
        <v>119.5</v>
      </c>
      <c r="R40" t="s">
        <v>73</v>
      </c>
    </row>
    <row r="41" spans="1:18" x14ac:dyDescent="0.3">
      <c r="A41">
        <v>727</v>
      </c>
      <c r="B41" s="1">
        <v>35801</v>
      </c>
      <c r="C41" s="1">
        <v>35823</v>
      </c>
      <c r="D41">
        <v>22.5</v>
      </c>
      <c r="E41" t="s">
        <v>61</v>
      </c>
      <c r="F41">
        <v>27.37</v>
      </c>
      <c r="G41">
        <v>0.7</v>
      </c>
      <c r="H41">
        <v>0.9</v>
      </c>
      <c r="I41">
        <v>0</v>
      </c>
      <c r="J41">
        <v>0</v>
      </c>
      <c r="K41">
        <v>0</v>
      </c>
      <c r="L41">
        <v>0</v>
      </c>
      <c r="M41">
        <v>0.4</v>
      </c>
      <c r="N41" s="2">
        <f t="shared" si="0"/>
        <v>0.4</v>
      </c>
      <c r="O41">
        <f t="shared" si="1"/>
        <v>0.5</v>
      </c>
      <c r="P41">
        <f>(N44*6+N45*15+N46*4)/30</f>
        <v>9.3066666666666684</v>
      </c>
      <c r="Q41">
        <f>P41*30</f>
        <v>279.20000000000005</v>
      </c>
      <c r="R41" t="s">
        <v>74</v>
      </c>
    </row>
    <row r="42" spans="1:18" x14ac:dyDescent="0.3">
      <c r="A42">
        <v>727</v>
      </c>
      <c r="B42" s="1">
        <v>35823</v>
      </c>
      <c r="C42" s="1">
        <v>35846</v>
      </c>
      <c r="D42">
        <v>22.5</v>
      </c>
      <c r="E42" t="s">
        <v>62</v>
      </c>
      <c r="F42">
        <v>28</v>
      </c>
      <c r="G42">
        <v>1.2</v>
      </c>
      <c r="H42">
        <v>3.1</v>
      </c>
      <c r="I42">
        <v>0</v>
      </c>
      <c r="J42">
        <v>1.3</v>
      </c>
      <c r="K42">
        <v>0.4</v>
      </c>
      <c r="L42">
        <v>0</v>
      </c>
      <c r="M42">
        <v>0</v>
      </c>
      <c r="N42" s="2">
        <f t="shared" si="0"/>
        <v>1.7000000000000002</v>
      </c>
      <c r="O42">
        <f t="shared" si="1"/>
        <v>1.4</v>
      </c>
      <c r="P42">
        <f>N46</f>
        <v>3.5</v>
      </c>
      <c r="Q42">
        <f>P42*19</f>
        <v>66.5</v>
      </c>
      <c r="R42" t="s">
        <v>75</v>
      </c>
    </row>
    <row r="43" spans="1:18" s="2" customFormat="1" x14ac:dyDescent="0.3">
      <c r="A43" s="2">
        <v>727</v>
      </c>
      <c r="B43" s="3">
        <v>35846</v>
      </c>
      <c r="C43" s="3">
        <v>35868</v>
      </c>
      <c r="D43" s="2">
        <v>22.5</v>
      </c>
      <c r="E43" s="2" t="s">
        <v>63</v>
      </c>
      <c r="F43" s="2">
        <v>28.2</v>
      </c>
      <c r="G43" s="2">
        <v>0.8</v>
      </c>
      <c r="H43" s="2">
        <v>2.2000000000000002</v>
      </c>
      <c r="I43" s="2">
        <v>0</v>
      </c>
      <c r="J43" s="2">
        <v>0.4</v>
      </c>
      <c r="K43" s="2">
        <v>0</v>
      </c>
      <c r="L43" s="2">
        <v>0</v>
      </c>
      <c r="M43" s="2">
        <v>0</v>
      </c>
      <c r="N43" s="2">
        <f t="shared" si="0"/>
        <v>0.4</v>
      </c>
      <c r="O43" s="2">
        <f t="shared" si="1"/>
        <v>1.8000000000000003</v>
      </c>
    </row>
    <row r="44" spans="1:18" x14ac:dyDescent="0.3">
      <c r="A44">
        <v>727</v>
      </c>
      <c r="B44" s="1">
        <v>35868</v>
      </c>
      <c r="C44" s="1">
        <v>35891</v>
      </c>
      <c r="D44">
        <v>22.5</v>
      </c>
      <c r="E44" t="s">
        <v>64</v>
      </c>
      <c r="F44">
        <v>28.38</v>
      </c>
      <c r="G44">
        <v>1.9</v>
      </c>
      <c r="H44">
        <v>8.4</v>
      </c>
      <c r="I44">
        <v>0</v>
      </c>
      <c r="J44">
        <v>3.6</v>
      </c>
      <c r="K44">
        <v>0</v>
      </c>
      <c r="L44">
        <v>1.8</v>
      </c>
      <c r="M44">
        <v>1.3</v>
      </c>
      <c r="N44" s="2">
        <f t="shared" si="0"/>
        <v>6.7</v>
      </c>
      <c r="O44">
        <f t="shared" si="1"/>
        <v>1.7000000000000002</v>
      </c>
    </row>
    <row r="45" spans="1:18" x14ac:dyDescent="0.3">
      <c r="A45">
        <v>727</v>
      </c>
      <c r="B45" s="1">
        <v>35891</v>
      </c>
      <c r="C45" s="1">
        <v>35913</v>
      </c>
      <c r="D45">
        <v>22.5</v>
      </c>
      <c r="E45" t="s">
        <v>65</v>
      </c>
      <c r="F45">
        <v>28.48</v>
      </c>
      <c r="G45">
        <v>1.4</v>
      </c>
      <c r="H45">
        <v>19.600000000000001</v>
      </c>
      <c r="I45">
        <v>0.4</v>
      </c>
      <c r="J45">
        <v>5.3</v>
      </c>
      <c r="K45">
        <v>2.2000000000000002</v>
      </c>
      <c r="L45">
        <v>2.7</v>
      </c>
      <c r="M45">
        <v>4.4000000000000004</v>
      </c>
      <c r="N45" s="2">
        <f t="shared" si="0"/>
        <v>15.000000000000002</v>
      </c>
      <c r="O45">
        <f t="shared" si="1"/>
        <v>4.5999999999999996</v>
      </c>
    </row>
    <row r="46" spans="1:18" x14ac:dyDescent="0.3">
      <c r="A46">
        <v>727</v>
      </c>
      <c r="B46" s="1">
        <v>35913</v>
      </c>
      <c r="C46" s="1">
        <v>35934</v>
      </c>
      <c r="D46">
        <v>20.5</v>
      </c>
      <c r="E46" t="s">
        <v>66</v>
      </c>
      <c r="F46">
        <v>28.37</v>
      </c>
      <c r="G46">
        <v>0.9</v>
      </c>
      <c r="H46">
        <v>4.9000000000000004</v>
      </c>
      <c r="I46">
        <v>0</v>
      </c>
      <c r="J46">
        <v>1.5</v>
      </c>
      <c r="K46">
        <v>0.5</v>
      </c>
      <c r="L46">
        <v>0.5</v>
      </c>
      <c r="M46">
        <v>1</v>
      </c>
      <c r="N46" s="2">
        <f t="shared" si="0"/>
        <v>3.5</v>
      </c>
      <c r="O46">
        <f t="shared" si="1"/>
        <v>1.4000000000000004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WAB1_trap_foram_flux_727m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GRIGORATOU</dc:creator>
  <cp:lastModifiedBy>MARIA GRIGORATOU</cp:lastModifiedBy>
  <dcterms:created xsi:type="dcterms:W3CDTF">2019-04-17T23:14:09Z</dcterms:created>
  <dcterms:modified xsi:type="dcterms:W3CDTF">2019-04-17T23:15:36Z</dcterms:modified>
</cp:coreProperties>
</file>