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 codeName="ThisWorkbook"/>
  <mc:AlternateContent xmlns:mc="http://schemas.openxmlformats.org/markup-compatibility/2006">
    <mc:Choice Requires="x15">
      <x15ac:absPath xmlns:x15ac="http://schemas.microsoft.com/office/spreadsheetml/2010/11/ac" url="D:\0-SGSI 2022\29 Activos OK\"/>
    </mc:Choice>
  </mc:AlternateContent>
  <xr:revisionPtr revIDLastSave="2" documentId="13_ncr:1_{96C09924-802E-48F8-8240-799484738194}" xr6:coauthVersionLast="47" xr6:coauthVersionMax="47" xr10:uidLastSave="{4F6A88C8-1391-4AE1-BEF8-9104B047B708}"/>
  <bookViews>
    <workbookView xWindow="43080" yWindow="-120" windowWidth="29040" windowHeight="15720" tabRatio="598" xr2:uid="{00000000-000D-0000-FFFF-FFFF00000000}"/>
  </bookViews>
  <sheets>
    <sheet name="Inventario de activos" sheetId="1" r:id="rId1"/>
    <sheet name="Datos" sheetId="2" r:id="rId2"/>
    <sheet name="Información" sheetId="3" state="hidden" r:id="rId3"/>
    <sheet name="AUX" sheetId="4" r:id="rId4"/>
  </sheets>
  <definedNames>
    <definedName name="_xlnm._FilterDatabase" localSheetId="0" hidden="1">'Inventario de activos'!$A$8:$T$224</definedName>
    <definedName name="_xlnm.Print_Area" localSheetId="2">Información!$B$2:$I$6</definedName>
    <definedName name="_xlnm.Print_Area" localSheetId="0">'Inventario de activos'!$A$1:$T$116</definedName>
    <definedName name="Tipos_de_activos">Datos!$B$3:$B$7</definedName>
    <definedName name="_xlnm.Print_Titles" localSheetId="0">'Inventario de activos'!$7:$8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  <c r="O72" i="1" s="1"/>
  <c r="F72" i="1"/>
  <c r="N71" i="1"/>
  <c r="O71" i="1" s="1"/>
  <c r="F71" i="1"/>
  <c r="N70" i="1"/>
  <c r="O70" i="1" s="1"/>
  <c r="F70" i="1"/>
  <c r="N17" i="1"/>
  <c r="O17" i="1" s="1"/>
  <c r="F17" i="1"/>
  <c r="N16" i="1"/>
  <c r="O16" i="1" s="1"/>
  <c r="F16" i="1"/>
  <c r="N15" i="1"/>
  <c r="O15" i="1" s="1"/>
  <c r="F15" i="1"/>
  <c r="N14" i="1"/>
  <c r="O14" i="1" s="1"/>
  <c r="F14" i="1"/>
  <c r="N13" i="1"/>
  <c r="O13" i="1" s="1"/>
  <c r="F13" i="1"/>
  <c r="N10" i="1"/>
  <c r="O10" i="1" s="1"/>
  <c r="F10" i="1"/>
  <c r="N11" i="1"/>
  <c r="O11" i="1" s="1"/>
  <c r="F11" i="1"/>
  <c r="N12" i="1"/>
  <c r="O12" i="1" s="1"/>
  <c r="F12" i="1"/>
  <c r="N41" i="1"/>
  <c r="O41" i="1" s="1"/>
  <c r="F41" i="1"/>
  <c r="N52" i="1"/>
  <c r="N23" i="1"/>
  <c r="O23" i="1" s="1"/>
  <c r="N18" i="1"/>
  <c r="O18" i="1" s="1"/>
  <c r="N19" i="1"/>
  <c r="O19" i="1" s="1"/>
  <c r="N20" i="1"/>
  <c r="O20" i="1" s="1"/>
  <c r="N45" i="1"/>
  <c r="O45" i="1" s="1"/>
  <c r="N46" i="1"/>
  <c r="O46" i="1" s="1"/>
  <c r="N21" i="1"/>
  <c r="O21" i="1" s="1"/>
  <c r="N22" i="1"/>
  <c r="O22" i="1" s="1"/>
  <c r="N28" i="1"/>
  <c r="O28" i="1" s="1"/>
  <c r="N29" i="1"/>
  <c r="O29" i="1" s="1"/>
  <c r="N31" i="1"/>
  <c r="O31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49" i="1"/>
  <c r="O49" i="1" s="1"/>
  <c r="N50" i="1"/>
  <c r="O50" i="1" s="1"/>
  <c r="N30" i="1"/>
  <c r="O30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2" i="1"/>
  <c r="O42" i="1" s="1"/>
  <c r="N43" i="1"/>
  <c r="O43" i="1" s="1"/>
  <c r="N44" i="1"/>
  <c r="O44" i="1" s="1"/>
  <c r="N47" i="1"/>
  <c r="O47" i="1" s="1"/>
  <c r="N48" i="1"/>
  <c r="O48" i="1" s="1"/>
  <c r="N51" i="1"/>
  <c r="O51" i="1" s="1"/>
  <c r="N56" i="1"/>
  <c r="O56" i="1" s="1"/>
  <c r="N57" i="1"/>
  <c r="O57" i="1" s="1"/>
  <c r="N9" i="1"/>
  <c r="O9" i="1" s="1"/>
  <c r="F36" i="1" l="1"/>
  <c r="F21" i="1" l="1"/>
  <c r="F46" i="1"/>
  <c r="F45" i="1"/>
  <c r="F20" i="1"/>
  <c r="F18" i="1" l="1"/>
  <c r="F19" i="1"/>
  <c r="F22" i="1"/>
  <c r="F28" i="1"/>
  <c r="F29" i="1"/>
  <c r="F31" i="1"/>
  <c r="F58" i="1"/>
  <c r="F59" i="1"/>
  <c r="F60" i="1"/>
  <c r="F61" i="1"/>
  <c r="F62" i="1"/>
  <c r="F63" i="1"/>
  <c r="F64" i="1"/>
  <c r="F65" i="1"/>
  <c r="F66" i="1"/>
  <c r="F67" i="1"/>
  <c r="F68" i="1"/>
  <c r="F69" i="1"/>
  <c r="F49" i="1"/>
  <c r="F50" i="1"/>
  <c r="F30" i="1"/>
  <c r="F32" i="1"/>
  <c r="F33" i="1"/>
  <c r="F34" i="1"/>
  <c r="F35" i="1"/>
  <c r="F37" i="1"/>
  <c r="F38" i="1"/>
  <c r="F39" i="1"/>
  <c r="F40" i="1"/>
  <c r="F42" i="1"/>
  <c r="F9" i="1" l="1"/>
  <c r="S2" i="1"/>
</calcChain>
</file>

<file path=xl/sharedStrings.xml><?xml version="1.0" encoding="utf-8"?>
<sst xmlns="http://schemas.openxmlformats.org/spreadsheetml/2006/main" count="830" uniqueCount="179">
  <si>
    <t>INVENTARIO DE ACTIVOS DE INFORMACIÓN GTK</t>
  </si>
  <si>
    <t>VERSION Marzo 2024</t>
  </si>
  <si>
    <t>Federico G - Omar B</t>
  </si>
  <si>
    <t>ID</t>
  </si>
  <si>
    <t>Proceso / Área</t>
  </si>
  <si>
    <t>Tipo de activo</t>
  </si>
  <si>
    <t>Nombre del activo</t>
  </si>
  <si>
    <t>ID - Nombre</t>
  </si>
  <si>
    <t>Descripción / Observaciones</t>
  </si>
  <si>
    <t>Criterios de clasificación</t>
  </si>
  <si>
    <t>Activo padre</t>
  </si>
  <si>
    <t xml:space="preserve">Dueño del activo </t>
  </si>
  <si>
    <t>Custodio</t>
  </si>
  <si>
    <t>Confidencialidad</t>
  </si>
  <si>
    <t>Integridad</t>
  </si>
  <si>
    <t>Disponibilidad</t>
  </si>
  <si>
    <t>Criticidad</t>
  </si>
  <si>
    <t>Datos Personales</t>
  </si>
  <si>
    <t>Servicios</t>
  </si>
  <si>
    <t>Hardware</t>
  </si>
  <si>
    <t>Teléfono físico</t>
  </si>
  <si>
    <t>Información Pública</t>
  </si>
  <si>
    <t>Baja</t>
  </si>
  <si>
    <t>No clasificada</t>
  </si>
  <si>
    <t xml:space="preserve">Gerente Administrativo y Financiero </t>
  </si>
  <si>
    <t xml:space="preserve">Director Técnico </t>
  </si>
  <si>
    <t xml:space="preserve">Computador Portátil </t>
  </si>
  <si>
    <t xml:space="preserve">Información Clasificada </t>
  </si>
  <si>
    <t>Media</t>
  </si>
  <si>
    <t xml:space="preserve">Televisores </t>
  </si>
  <si>
    <t>Video Beam</t>
  </si>
  <si>
    <t>Aire acondicionado</t>
  </si>
  <si>
    <t>Monitores</t>
  </si>
  <si>
    <t>Switches</t>
  </si>
  <si>
    <t>Equipos de repuesto</t>
  </si>
  <si>
    <t xml:space="preserve">Kit Hacking </t>
  </si>
  <si>
    <t xml:space="preserve">Kit Forense </t>
  </si>
  <si>
    <t>Equipos de comunicaciones</t>
  </si>
  <si>
    <t>Alta</t>
  </si>
  <si>
    <t>Red de datos interna</t>
  </si>
  <si>
    <t>Ingeniero Junior  de soporte técnico</t>
  </si>
  <si>
    <t>Modem UNE</t>
  </si>
  <si>
    <t>Modem ETB</t>
  </si>
  <si>
    <t>Servidor físico SUPERMICRO</t>
  </si>
  <si>
    <t>Servidor Forcepoint G2 -Dell Inc</t>
  </si>
  <si>
    <t>Dell Inc  Saint</t>
  </si>
  <si>
    <t>Intel Corporation SAINT</t>
  </si>
  <si>
    <t>Dell System Winserver 2022</t>
  </si>
  <si>
    <t>Líneas telefónicas</t>
  </si>
  <si>
    <t>CRM Servidor Físico</t>
  </si>
  <si>
    <t>Información Reservada</t>
  </si>
  <si>
    <t>Información digital</t>
  </si>
  <si>
    <t>Repositorio Documental - Ctera</t>
  </si>
  <si>
    <t>Sensible</t>
  </si>
  <si>
    <t>Software</t>
  </si>
  <si>
    <t>Teléfono virtual X-Lite</t>
  </si>
  <si>
    <t>Requerimiento de Preventa/Posventa/Entrenamiento/Instalacion y configuración - Ticket</t>
  </si>
  <si>
    <t>Privado</t>
  </si>
  <si>
    <t>Agenda Ingenieros de soporte - Ticket</t>
  </si>
  <si>
    <t>Semi Privado</t>
  </si>
  <si>
    <t xml:space="preserve">Gerente comercial </t>
  </si>
  <si>
    <t>Confirmación de cierre de ticket</t>
  </si>
  <si>
    <t>Acta escaneada de atención de Preventa/Posventa/Entrenamiento/Instalacion y configuración</t>
  </si>
  <si>
    <t>Contrato de soporte - Digitalizado</t>
  </si>
  <si>
    <t>Listas de asistencia de entrenamiento - digital</t>
  </si>
  <si>
    <t>Evaluación de entrenamiento - escaneada</t>
  </si>
  <si>
    <t>Listas de asistencia de entrenamiento - escaneada</t>
  </si>
  <si>
    <t>Información física</t>
  </si>
  <si>
    <t>Acta física de atención de Preventa/Posventa/Entrenamiento/Instalacion y configuración</t>
  </si>
  <si>
    <t>Contratos de trabajo</t>
  </si>
  <si>
    <t>Evaluación de entrenamiento - fisica</t>
  </si>
  <si>
    <t>Infraestructura - Acceso</t>
  </si>
  <si>
    <t>Servicio de Acceso a Internet - UNE</t>
  </si>
  <si>
    <t>Servicio de Acceso a Internet - ETB</t>
  </si>
  <si>
    <t>Infraestructura - Almacenamiento</t>
  </si>
  <si>
    <t>Servidor físico Ctera</t>
  </si>
  <si>
    <t xml:space="preserve">NAS - servidor fisico </t>
  </si>
  <si>
    <t>Infraestructura - Instalaciones</t>
  </si>
  <si>
    <t>Puestos de trabajo Ingenieros</t>
  </si>
  <si>
    <t>Puestos de trabajo comerciales</t>
  </si>
  <si>
    <t>Inside Sales</t>
  </si>
  <si>
    <t xml:space="preserve">Comercial </t>
  </si>
  <si>
    <t>Personas (Roles)</t>
  </si>
  <si>
    <t xml:space="preserve">Gerente Comercial </t>
  </si>
  <si>
    <t xml:space="preserve">Gerente general </t>
  </si>
  <si>
    <t xml:space="preserve">Ingeniero de soporte </t>
  </si>
  <si>
    <t>Director Técnico</t>
  </si>
  <si>
    <t xml:space="preserve">Gerencial </t>
  </si>
  <si>
    <t>Director General</t>
  </si>
  <si>
    <t>Consultor Senior</t>
  </si>
  <si>
    <t>Implementadores RPA</t>
  </si>
  <si>
    <t>Ingeniero Senior</t>
  </si>
  <si>
    <t>Comerciales</t>
  </si>
  <si>
    <t>Asistente de Ventas</t>
  </si>
  <si>
    <t>Aplicaciones  MS-Office365</t>
  </si>
  <si>
    <t>Programas Ofimáticos - MS-Office</t>
  </si>
  <si>
    <t>Sistemas Operativos Windows 8-10</t>
  </si>
  <si>
    <t>Sistemas Operativos Windows server</t>
  </si>
  <si>
    <t>Sistemas Operativos Linux</t>
  </si>
  <si>
    <t xml:space="preserve">Directorio Activo </t>
  </si>
  <si>
    <t>Servidor virtual Ctera</t>
  </si>
  <si>
    <t xml:space="preserve">NAS - Software de Administración </t>
  </si>
  <si>
    <t xml:space="preserve">CRM Base de Datos </t>
  </si>
  <si>
    <t>CRM Servidor Virtual</t>
  </si>
  <si>
    <t>Windows Server CRM</t>
  </si>
  <si>
    <t xml:space="preserve">Aplicación Project </t>
  </si>
  <si>
    <t xml:space="preserve">Aplicación Visio </t>
  </si>
  <si>
    <t>Antivirus  Sophos, endopoint, email security, intercept</t>
  </si>
  <si>
    <t xml:space="preserve">Forcepoint ONE bitglass </t>
  </si>
  <si>
    <t xml:space="preserve">FIN DEL DOCUMENTO </t>
  </si>
  <si>
    <t>Tipos de activos</t>
  </si>
  <si>
    <t>Proceso / Area</t>
  </si>
  <si>
    <t>Custodios</t>
  </si>
  <si>
    <t>Gestión de Calidad</t>
  </si>
  <si>
    <t>Gerente de operaciones</t>
  </si>
  <si>
    <t>Público</t>
  </si>
  <si>
    <t>Gerente de cuenta Senior</t>
  </si>
  <si>
    <t xml:space="preserve">Logístico </t>
  </si>
  <si>
    <t>Gerente de cuenta Junior</t>
  </si>
  <si>
    <t xml:space="preserve">Financiero </t>
  </si>
  <si>
    <t>Administrativo</t>
  </si>
  <si>
    <t>Asistente de Mercadeo</t>
  </si>
  <si>
    <t>Infraestructura - Utilidades</t>
  </si>
  <si>
    <t xml:space="preserve">Practicante Comercial </t>
  </si>
  <si>
    <t xml:space="preserve">Arquitecto de Seguridad </t>
  </si>
  <si>
    <t>Director de Consultoría</t>
  </si>
  <si>
    <t>Coordinador PMO</t>
  </si>
  <si>
    <t>Ingeniero Especialista de soporte técnico</t>
  </si>
  <si>
    <t>Ingeniero Senior  de soporte técnico</t>
  </si>
  <si>
    <t xml:space="preserve">Practicante Soporte Técnico </t>
  </si>
  <si>
    <t>Consultor Junior</t>
  </si>
  <si>
    <t xml:space="preserve">CEH </t>
  </si>
  <si>
    <t>Contador</t>
  </si>
  <si>
    <t>Asistente Contable</t>
  </si>
  <si>
    <t>Asistente Administrativa</t>
  </si>
  <si>
    <t>Servicios Genrales I</t>
  </si>
  <si>
    <t>Servicios generales II</t>
  </si>
  <si>
    <t xml:space="preserve">Practicate Administrativo </t>
  </si>
  <si>
    <t>Revisor Fiscal</t>
  </si>
  <si>
    <t>Junta de Socios</t>
  </si>
  <si>
    <t>Confidenciliadad</t>
  </si>
  <si>
    <t xml:space="preserve">A (ALTA) </t>
  </si>
  <si>
    <t xml:space="preserve">Información disponible sólo para un proceso de la organización y que en caso de ser conocida por terceros sin autorización puede conllevar un impacto negativo severo de índole legal, operativa, de pérdida de imagen o económica. </t>
  </si>
  <si>
    <t xml:space="preserve">Información cuya modificación indebida puede conllevar un impacto negativo de índole legal o económica, retrasar sus funciones, o generar pérdidas de imagen severas de la organización. </t>
  </si>
  <si>
    <r>
      <t>1 (ALTA)</t>
    </r>
    <r>
      <rPr>
        <b/>
        <sz val="10"/>
        <color rgb="FFFF0000"/>
        <rFont val="Calibri"/>
        <family val="2"/>
      </rPr>
      <t xml:space="preserve"> </t>
    </r>
  </si>
  <si>
    <t>La no disponibilidad de la información puede conllevar un impacto negativo de índole legal o económica, retrasar sus funciones, o generar pérdidas de imagen severas a entes externos.</t>
  </si>
  <si>
    <r>
      <t>M (MEDIA)</t>
    </r>
    <r>
      <rPr>
        <b/>
        <sz val="10"/>
        <color rgb="FFFFCC00"/>
        <rFont val="Calibri"/>
        <family val="2"/>
      </rPr>
      <t xml:space="preserve"> </t>
    </r>
  </si>
  <si>
    <t xml:space="preserve">Información disponible para todos los procesos de la organización y que en caso de ser conocida por terceros sin autorización puede conllevar un impacto negativo para los procesos de la misma.
Esta información es propia de la organización o de terceros y puede ser utilizada por todos los funcionarios de la organización para realizar labores propias de los procesos, pero no puede ser conocida por terceros sin autorización del propietario. </t>
  </si>
  <si>
    <t>Información cuya modificación indebida puede conllevar un impacto negativo de índole legal o económica, retrasar sus funciones, o generar pérdida de imagen moderado a funcionarios de la organización.</t>
  </si>
  <si>
    <r>
      <t>2 (MEDIA)</t>
    </r>
    <r>
      <rPr>
        <b/>
        <sz val="10"/>
        <color rgb="FFFFCC00"/>
        <rFont val="Calibri"/>
        <family val="2"/>
      </rPr>
      <t xml:space="preserve"> </t>
    </r>
  </si>
  <si>
    <t>La no disponibilidad de la información puede conllevar un impacto negativo de índole legal o económica, retrasar sus funciones, o generar pérdida de imagen moderado de la organización.</t>
  </si>
  <si>
    <r>
      <t>B (BAJA)</t>
    </r>
    <r>
      <rPr>
        <b/>
        <sz val="10"/>
        <color rgb="FF333399"/>
        <rFont val="Calibri"/>
        <family val="2"/>
      </rPr>
      <t xml:space="preserve"> </t>
    </r>
  </si>
  <si>
    <t>Información que puede ser entregada o publicada sin restricciones a cualquier persona dentro y fuera de la organización, sin que esto implique daños a terceros ni a las actividades y procesos de la organización.</t>
  </si>
  <si>
    <t>Información cuya modificación indebida conlleva un impacto no significativo para la organización o entes externos.</t>
  </si>
  <si>
    <r>
      <t>3 (BAJA)</t>
    </r>
    <r>
      <rPr>
        <b/>
        <sz val="10"/>
        <color rgb="FF333399"/>
        <rFont val="Calibri"/>
        <family val="2"/>
      </rPr>
      <t xml:space="preserve"> </t>
    </r>
  </si>
  <si>
    <t>La no disponibilidad de la información puede afectar la operación normal de la organización o entes externos, pero no conlleva implicaciones legales, económicas o de pérdida de imagen.</t>
  </si>
  <si>
    <r>
      <t>NO CLASIFICADA</t>
    </r>
    <r>
      <rPr>
        <b/>
        <sz val="10"/>
        <color rgb="FF000000"/>
        <rFont val="Arial"/>
        <family val="2"/>
      </rPr>
      <t xml:space="preserve"> </t>
    </r>
  </si>
  <si>
    <t>Activos de Información que deben ser incluidos en el inventario y que aún no han sido clasificados, deben ser tratados como activos de nivel de confidencialidad ALTO</t>
  </si>
  <si>
    <r>
      <t>NO CLASIFICADA</t>
    </r>
    <r>
      <rPr>
        <b/>
        <sz val="10"/>
        <color rgb="FF008000"/>
        <rFont val="Calibri"/>
        <family val="2"/>
      </rPr>
      <t xml:space="preserve"> </t>
    </r>
  </si>
  <si>
    <t xml:space="preserve">Activos de Información que deben ser incluidos en el inventario y que aún no han sido clasificados, deben ser tratados como activos de información de integridad ALTA. </t>
  </si>
  <si>
    <t xml:space="preserve">Activos de Información que deben ser incluidos en el inventario y que aún no han sido clasificados, deben ser tratados como activos de información de disponibilidad ALTA. </t>
  </si>
  <si>
    <t>HW</t>
  </si>
  <si>
    <t>Correo electronico MS-Office365</t>
  </si>
  <si>
    <t>SW</t>
  </si>
  <si>
    <t>Aplicación Gotomeeting - Atención remota de soprote técnico</t>
  </si>
  <si>
    <t>PW</t>
  </si>
  <si>
    <t xml:space="preserve">Info digital </t>
  </si>
  <si>
    <t>Requerimiento de Preventa - Ticket</t>
  </si>
  <si>
    <t>Requerimiento de Posventa - Ticket</t>
  </si>
  <si>
    <t xml:space="preserve">Requerimiento de Entrenamiento - Ticket </t>
  </si>
  <si>
    <t>Requerimiento de Instalación y configuración - Ticket</t>
  </si>
  <si>
    <t xml:space="preserve">Acta escaneada de atención de Preventa </t>
  </si>
  <si>
    <t xml:space="preserve">Acta escaneada de atención de Posventa </t>
  </si>
  <si>
    <t xml:space="preserve">Acta escaneada de atención de  Instalación y configuración </t>
  </si>
  <si>
    <t>Acta física de atención de Preventa</t>
  </si>
  <si>
    <t>Acta física de atención presencial de Posventa</t>
  </si>
  <si>
    <t>Acta física de atención presencial de Instalación y configuración</t>
  </si>
  <si>
    <t>Info Fisica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</si>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</sst>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0"/>
      <color rgb="FF76923C"/>
      <name val="Arial"/>
      <family val="2"/>
    </font>
    <font>
      <b/>
      <sz val="10"/>
      <color rgb="FF17365D"/>
      <name val="Arial"/>
      <family val="2"/>
    </font>
    <font>
      <b/>
      <sz val="10"/>
      <color rgb="FFFFCC00"/>
      <name val="Calibri"/>
      <family val="2"/>
    </font>
    <font>
      <b/>
      <sz val="10"/>
      <color rgb="FF333399"/>
      <name val="Calibri"/>
      <family val="2"/>
    </font>
    <font>
      <b/>
      <sz val="10"/>
      <color rgb="FF00800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Exo 2"/>
    </font>
    <font>
      <b/>
      <sz val="14"/>
      <color theme="1"/>
      <name val="Exo 2"/>
    </font>
    <font>
      <sz val="11"/>
      <color theme="0"/>
      <name val="Exo 2"/>
    </font>
    <font>
      <b/>
      <sz val="11"/>
      <color theme="0"/>
      <name val="Exo 2"/>
    </font>
    <font>
      <b/>
      <sz val="10"/>
      <color theme="0"/>
      <name val="Exo 2"/>
    </font>
    <font>
      <b/>
      <sz val="11"/>
      <color theme="1"/>
      <name val="Exo 2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3" borderId="0" xfId="0" applyFont="1" applyFill="1" applyAlignment="1">
      <alignment horizontal="justify" vertical="center" wrapText="1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197827</xdr:colOff>
      <xdr:row>1</xdr:row>
      <xdr:rowOff>175847</xdr:rowOff>
    </xdr:from>
    <xdr:to>
      <xdr:col>4</xdr:col>
      <xdr:colOff>1277827</xdr:colOff>
      <xdr:row>3</xdr:row>
      <xdr:rowOff>117159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884EA-534A-99DB-14B5-A80DFB2A5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4577" y="373674"/>
          <a:ext cx="1080000" cy="5415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A30A9-3E27-4DFA-B7B1-AD5FB0343825}" name="Tabla1" displayName="Tabla1" ref="F2:F6" totalsRowShown="0" headerRowDxfId="2" dataDxfId="1">
  <autoFilter ref="F2:F6" xr:uid="{0E139343-9CC9-4BA4-8269-1EAF3A37E54A}"/>
  <tableColumns count="1">
    <tableColumn id="1" xr3:uid="{B6D34AF6-6008-4E0D-9F90-706D861E92F0}" name="Disponibi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>
    <pageSetUpPr fitToPage="1"/>
  </sheetPr>
  <dimension ref="A1:X225"/>
  <sheetViews>
    <sheetView showGridLines="0" tabSelected="1" topLeftCell="P5" zoomScale="98" zoomScaleNormal="98" workbookViewId="0">
      <selection activeCell="R7" sqref="R7:R8"/>
    </sheetView>
  </sheetViews>
  <sheetFormatPr defaultColWidth="11.42578125" defaultRowHeight="13.5"/>
  <cols>
    <col min="1" max="1" width="4.28515625" style="8" customWidth="1"/>
    <col min="2" max="2" width="12.85546875" style="9" customWidth="1"/>
    <col min="3" max="3" width="15.85546875" style="8" customWidth="1"/>
    <col min="4" max="4" width="34.140625" style="8" bestFit="1" customWidth="1"/>
    <col min="5" max="5" width="47.5703125" style="8" customWidth="1"/>
    <col min="6" max="6" width="39.5703125" style="8" hidden="1" customWidth="1"/>
    <col min="7" max="7" width="8.7109375" style="8" customWidth="1"/>
    <col min="8" max="8" width="22.28515625" style="8" bestFit="1" customWidth="1"/>
    <col min="9" max="9" width="2.5703125" style="8" bestFit="1" customWidth="1"/>
    <col min="10" max="10" width="13.85546875" style="8" customWidth="1"/>
    <col min="11" max="11" width="2.5703125" style="8" bestFit="1" customWidth="1"/>
    <col min="12" max="12" width="13.85546875" style="8" customWidth="1"/>
    <col min="13" max="14" width="2.5703125" style="8" bestFit="1" customWidth="1"/>
    <col min="15" max="15" width="13.85546875" style="8" customWidth="1"/>
    <col min="16" max="16" width="14.5703125" style="8" customWidth="1"/>
    <col min="17" max="17" width="20.85546875" style="8" hidden="1" customWidth="1"/>
    <col min="18" max="18" width="18.7109375" style="8" customWidth="1"/>
    <col min="19" max="19" width="35.140625" style="8" bestFit="1" customWidth="1"/>
    <col min="20" max="20" width="4.28515625" style="8" customWidth="1"/>
    <col min="21" max="21" width="11.42578125" style="8"/>
    <col min="22" max="24" width="11.5703125" style="8" bestFit="1" customWidth="1"/>
    <col min="25" max="16384" width="11.42578125" style="8"/>
  </cols>
  <sheetData>
    <row r="1" spans="1:24" ht="14.1" thickBot="1"/>
    <row r="2" spans="1:24" ht="18">
      <c r="B2" s="8"/>
      <c r="E2" s="20" t="s">
        <v>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10"/>
      <c r="S2" s="11">
        <f>COUNT(B:B)</f>
        <v>64</v>
      </c>
    </row>
    <row r="3" spans="1:24" ht="18">
      <c r="B3" s="8"/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5"/>
      <c r="R3" s="10"/>
    </row>
    <row r="4" spans="1:24" ht="18">
      <c r="B4" s="19" t="s">
        <v>1</v>
      </c>
      <c r="C4" s="19"/>
      <c r="E4" s="23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/>
      <c r="R4" s="10"/>
    </row>
    <row r="5" spans="1:24" ht="18.600000000000001" thickBot="1">
      <c r="B5" s="19" t="s">
        <v>2</v>
      </c>
      <c r="C5" s="19"/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  <c r="R5" s="10"/>
    </row>
    <row r="6" spans="1:24">
      <c r="B6" s="8"/>
    </row>
    <row r="7" spans="1:24">
      <c r="A7" s="29"/>
      <c r="B7" s="30" t="s">
        <v>3</v>
      </c>
      <c r="C7" s="30" t="s">
        <v>4</v>
      </c>
      <c r="D7" s="30" t="s">
        <v>5</v>
      </c>
      <c r="E7" s="30" t="s">
        <v>6</v>
      </c>
      <c r="F7" s="30" t="s">
        <v>7</v>
      </c>
      <c r="G7" s="30" t="s">
        <v>8</v>
      </c>
      <c r="H7" s="30" t="s">
        <v>9</v>
      </c>
      <c r="I7" s="30"/>
      <c r="J7" s="30"/>
      <c r="K7" s="30"/>
      <c r="L7" s="30"/>
      <c r="M7" s="30"/>
      <c r="N7" s="30"/>
      <c r="O7" s="30"/>
      <c r="P7" s="12"/>
      <c r="Q7" s="30" t="s">
        <v>10</v>
      </c>
      <c r="R7" s="30" t="s">
        <v>11</v>
      </c>
      <c r="S7" s="30" t="s">
        <v>12</v>
      </c>
      <c r="T7" s="29"/>
    </row>
    <row r="8" spans="1:24">
      <c r="A8" s="29"/>
      <c r="B8" s="30"/>
      <c r="C8" s="30"/>
      <c r="D8" s="30"/>
      <c r="E8" s="30"/>
      <c r="F8" s="30"/>
      <c r="G8" s="30"/>
      <c r="H8" s="12" t="s">
        <v>13</v>
      </c>
      <c r="I8" s="12"/>
      <c r="J8" s="12" t="s">
        <v>14</v>
      </c>
      <c r="K8" s="12"/>
      <c r="L8" s="12" t="s">
        <v>15</v>
      </c>
      <c r="M8" s="12"/>
      <c r="N8" s="12"/>
      <c r="O8" s="12" t="s">
        <v>16</v>
      </c>
      <c r="P8" s="12" t="s">
        <v>17</v>
      </c>
      <c r="Q8" s="30"/>
      <c r="R8" s="30"/>
      <c r="S8" s="30"/>
      <c r="T8" s="29"/>
    </row>
    <row r="9" spans="1:24" hidden="1">
      <c r="B9" s="13">
        <v>1</v>
      </c>
      <c r="C9" s="13" t="s">
        <v>18</v>
      </c>
      <c r="D9" s="13" t="s">
        <v>19</v>
      </c>
      <c r="E9" s="14" t="s">
        <v>20</v>
      </c>
      <c r="F9" s="13" t="str">
        <f t="shared" ref="F9:F20" si="0">IF(ISBLANK(C9),"",CONCATENATE(B9," - ",E9))</f>
        <v>1 - Teléfono físico</v>
      </c>
      <c r="G9" s="13"/>
      <c r="H9" s="14" t="s">
        <v>21</v>
      </c>
      <c r="I9" s="8">
        <v>1</v>
      </c>
      <c r="J9" s="13" t="s">
        <v>22</v>
      </c>
      <c r="K9" s="8">
        <v>1</v>
      </c>
      <c r="L9" s="13" t="s">
        <v>22</v>
      </c>
      <c r="M9" s="8">
        <v>1</v>
      </c>
      <c r="N9" s="8">
        <f t="shared" ref="N9:N23" si="1">SUM(I9,K9,M9)</f>
        <v>3</v>
      </c>
      <c r="O9" s="13" t="str">
        <f t="shared" ref="O9:O23" si="2">IF(N9&gt;6,"Alta",IF(N9&gt;=4,"Media",IF(N9&gt;=2,"Baja","No clasificada")))</f>
        <v>Baja</v>
      </c>
      <c r="P9" s="13" t="s">
        <v>23</v>
      </c>
      <c r="Q9" s="13"/>
      <c r="R9" s="15" t="s">
        <v>24</v>
      </c>
      <c r="S9" s="15" t="s">
        <v>25</v>
      </c>
    </row>
    <row r="10" spans="1:24" hidden="1">
      <c r="B10" s="16">
        <v>2</v>
      </c>
      <c r="C10" s="16" t="s">
        <v>18</v>
      </c>
      <c r="D10" s="16" t="s">
        <v>19</v>
      </c>
      <c r="E10" s="17" t="s">
        <v>26</v>
      </c>
      <c r="F10" s="16" t="str">
        <f t="shared" si="0"/>
        <v xml:space="preserve">2 - Computador Portátil </v>
      </c>
      <c r="G10" s="16"/>
      <c r="H10" s="17" t="s">
        <v>27</v>
      </c>
      <c r="I10" s="8">
        <v>2</v>
      </c>
      <c r="J10" s="16" t="s">
        <v>22</v>
      </c>
      <c r="K10" s="8">
        <v>1</v>
      </c>
      <c r="L10" s="16" t="s">
        <v>28</v>
      </c>
      <c r="M10" s="8">
        <v>2</v>
      </c>
      <c r="N10" s="8">
        <f t="shared" si="1"/>
        <v>5</v>
      </c>
      <c r="O10" s="16" t="str">
        <f t="shared" si="2"/>
        <v>Media</v>
      </c>
      <c r="P10" s="16" t="s">
        <v>23</v>
      </c>
      <c r="Q10" s="16"/>
      <c r="R10" s="18" t="s">
        <v>24</v>
      </c>
      <c r="S10" s="18" t="s">
        <v>25</v>
      </c>
      <c r="V10" s="8">
        <v>3</v>
      </c>
      <c r="W10" s="8">
        <v>3</v>
      </c>
      <c r="X10" s="8">
        <v>3</v>
      </c>
    </row>
    <row r="11" spans="1:24" hidden="1">
      <c r="B11" s="16">
        <v>3</v>
      </c>
      <c r="C11" s="16" t="s">
        <v>18</v>
      </c>
      <c r="D11" s="16" t="s">
        <v>19</v>
      </c>
      <c r="E11" s="17" t="s">
        <v>29</v>
      </c>
      <c r="F11" s="16" t="str">
        <f t="shared" si="0"/>
        <v xml:space="preserve">3 - Televisores </v>
      </c>
      <c r="G11" s="16"/>
      <c r="H11" s="17" t="s">
        <v>27</v>
      </c>
      <c r="I11" s="8">
        <v>2</v>
      </c>
      <c r="J11" s="16" t="s">
        <v>22</v>
      </c>
      <c r="K11" s="8">
        <v>1</v>
      </c>
      <c r="L11" s="16" t="s">
        <v>28</v>
      </c>
      <c r="M11" s="8">
        <v>2</v>
      </c>
      <c r="N11" s="8">
        <f t="shared" si="1"/>
        <v>5</v>
      </c>
      <c r="O11" s="16" t="str">
        <f t="shared" si="2"/>
        <v>Media</v>
      </c>
      <c r="P11" s="16" t="s">
        <v>23</v>
      </c>
      <c r="Q11" s="16"/>
      <c r="R11" s="18" t="s">
        <v>24</v>
      </c>
      <c r="S11" s="18" t="s">
        <v>25</v>
      </c>
      <c r="V11" s="8">
        <v>3</v>
      </c>
      <c r="W11" s="8">
        <v>3</v>
      </c>
      <c r="X11" s="8">
        <v>3</v>
      </c>
    </row>
    <row r="12" spans="1:24" hidden="1">
      <c r="B12" s="13">
        <v>4</v>
      </c>
      <c r="C12" s="16" t="s">
        <v>18</v>
      </c>
      <c r="D12" s="16" t="s">
        <v>19</v>
      </c>
      <c r="E12" s="17" t="s">
        <v>30</v>
      </c>
      <c r="F12" s="16" t="str">
        <f t="shared" si="0"/>
        <v>4 - Video Beam</v>
      </c>
      <c r="G12" s="16"/>
      <c r="H12" s="17" t="s">
        <v>27</v>
      </c>
      <c r="I12" s="8">
        <v>2</v>
      </c>
      <c r="J12" s="16" t="s">
        <v>22</v>
      </c>
      <c r="K12" s="8">
        <v>1</v>
      </c>
      <c r="L12" s="16" t="s">
        <v>28</v>
      </c>
      <c r="M12" s="8">
        <v>2</v>
      </c>
      <c r="N12" s="8">
        <f t="shared" si="1"/>
        <v>5</v>
      </c>
      <c r="O12" s="16" t="str">
        <f t="shared" si="2"/>
        <v>Media</v>
      </c>
      <c r="P12" s="16" t="s">
        <v>23</v>
      </c>
      <c r="Q12" s="16"/>
      <c r="R12" s="18" t="s">
        <v>24</v>
      </c>
      <c r="S12" s="18" t="s">
        <v>25</v>
      </c>
      <c r="V12" s="8">
        <v>3</v>
      </c>
      <c r="W12" s="8">
        <v>3</v>
      </c>
      <c r="X12" s="8">
        <v>3</v>
      </c>
    </row>
    <row r="13" spans="1:24" hidden="1">
      <c r="B13" s="16">
        <v>5</v>
      </c>
      <c r="C13" s="16" t="s">
        <v>18</v>
      </c>
      <c r="D13" s="16" t="s">
        <v>19</v>
      </c>
      <c r="E13" s="17" t="s">
        <v>31</v>
      </c>
      <c r="F13" s="16" t="str">
        <f t="shared" si="0"/>
        <v>5 - Aire acondicionado</v>
      </c>
      <c r="G13" s="16"/>
      <c r="H13" s="17" t="s">
        <v>27</v>
      </c>
      <c r="I13" s="8">
        <v>2</v>
      </c>
      <c r="J13" s="16" t="s">
        <v>22</v>
      </c>
      <c r="K13" s="8">
        <v>1</v>
      </c>
      <c r="L13" s="16" t="s">
        <v>28</v>
      </c>
      <c r="M13" s="8">
        <v>2</v>
      </c>
      <c r="N13" s="8">
        <f t="shared" si="1"/>
        <v>5</v>
      </c>
      <c r="O13" s="16" t="str">
        <f t="shared" si="2"/>
        <v>Media</v>
      </c>
      <c r="P13" s="16" t="s">
        <v>23</v>
      </c>
      <c r="Q13" s="16"/>
      <c r="R13" s="18" t="s">
        <v>24</v>
      </c>
      <c r="S13" s="18" t="s">
        <v>25</v>
      </c>
      <c r="V13" s="8">
        <v>3</v>
      </c>
      <c r="W13" s="8">
        <v>3</v>
      </c>
      <c r="X13" s="8">
        <v>3</v>
      </c>
    </row>
    <row r="14" spans="1:24" hidden="1">
      <c r="B14" s="16">
        <v>6</v>
      </c>
      <c r="C14" s="16" t="s">
        <v>18</v>
      </c>
      <c r="D14" s="16" t="s">
        <v>19</v>
      </c>
      <c r="E14" s="17" t="s">
        <v>32</v>
      </c>
      <c r="F14" s="16" t="str">
        <f t="shared" si="0"/>
        <v>6 - Monitores</v>
      </c>
      <c r="G14" s="16"/>
      <c r="H14" s="17" t="s">
        <v>27</v>
      </c>
      <c r="I14" s="8">
        <v>2</v>
      </c>
      <c r="J14" s="16" t="s">
        <v>22</v>
      </c>
      <c r="K14" s="8">
        <v>1</v>
      </c>
      <c r="L14" s="16" t="s">
        <v>28</v>
      </c>
      <c r="M14" s="8">
        <v>2</v>
      </c>
      <c r="N14" s="8">
        <f t="shared" si="1"/>
        <v>5</v>
      </c>
      <c r="O14" s="16" t="str">
        <f t="shared" si="2"/>
        <v>Media</v>
      </c>
      <c r="P14" s="16" t="s">
        <v>23</v>
      </c>
      <c r="Q14" s="16"/>
      <c r="R14" s="18" t="s">
        <v>24</v>
      </c>
      <c r="S14" s="18" t="s">
        <v>25</v>
      </c>
      <c r="V14" s="8">
        <v>3</v>
      </c>
      <c r="W14" s="8">
        <v>3</v>
      </c>
      <c r="X14" s="8">
        <v>3</v>
      </c>
    </row>
    <row r="15" spans="1:24" hidden="1">
      <c r="B15" s="13">
        <v>7</v>
      </c>
      <c r="C15" s="16" t="s">
        <v>18</v>
      </c>
      <c r="D15" s="16" t="s">
        <v>19</v>
      </c>
      <c r="E15" s="17" t="s">
        <v>33</v>
      </c>
      <c r="F15" s="16" t="str">
        <f t="shared" si="0"/>
        <v>7 - Switches</v>
      </c>
      <c r="G15" s="16"/>
      <c r="H15" s="17" t="s">
        <v>27</v>
      </c>
      <c r="I15" s="8">
        <v>2</v>
      </c>
      <c r="J15" s="16" t="s">
        <v>22</v>
      </c>
      <c r="K15" s="8">
        <v>1</v>
      </c>
      <c r="L15" s="16" t="s">
        <v>28</v>
      </c>
      <c r="M15" s="8">
        <v>2</v>
      </c>
      <c r="N15" s="8">
        <f t="shared" si="1"/>
        <v>5</v>
      </c>
      <c r="O15" s="16" t="str">
        <f t="shared" si="2"/>
        <v>Media</v>
      </c>
      <c r="P15" s="16" t="s">
        <v>23</v>
      </c>
      <c r="Q15" s="16"/>
      <c r="R15" s="18" t="s">
        <v>24</v>
      </c>
      <c r="S15" s="18" t="s">
        <v>25</v>
      </c>
      <c r="V15" s="8">
        <v>3</v>
      </c>
      <c r="W15" s="8">
        <v>3</v>
      </c>
      <c r="X15" s="8">
        <v>3</v>
      </c>
    </row>
    <row r="16" spans="1:24" hidden="1">
      <c r="B16" s="16">
        <v>8</v>
      </c>
      <c r="C16" s="16" t="s">
        <v>18</v>
      </c>
      <c r="D16" s="16" t="s">
        <v>19</v>
      </c>
      <c r="E16" s="17" t="s">
        <v>34</v>
      </c>
      <c r="F16" s="16" t="str">
        <f t="shared" si="0"/>
        <v>8 - Equipos de repuesto</v>
      </c>
      <c r="G16" s="16"/>
      <c r="H16" s="17" t="s">
        <v>27</v>
      </c>
      <c r="I16" s="8">
        <v>2</v>
      </c>
      <c r="J16" s="16" t="s">
        <v>22</v>
      </c>
      <c r="K16" s="8">
        <v>1</v>
      </c>
      <c r="L16" s="16" t="s">
        <v>28</v>
      </c>
      <c r="M16" s="8">
        <v>2</v>
      </c>
      <c r="N16" s="8">
        <f t="shared" si="1"/>
        <v>5</v>
      </c>
      <c r="O16" s="16" t="str">
        <f t="shared" si="2"/>
        <v>Media</v>
      </c>
      <c r="P16" s="16" t="s">
        <v>23</v>
      </c>
      <c r="Q16" s="16"/>
      <c r="R16" s="18" t="s">
        <v>24</v>
      </c>
      <c r="S16" s="18" t="s">
        <v>25</v>
      </c>
      <c r="V16" s="8">
        <v>3</v>
      </c>
      <c r="W16" s="8">
        <v>3</v>
      </c>
      <c r="X16" s="8">
        <v>3</v>
      </c>
    </row>
    <row r="17" spans="2:24" hidden="1">
      <c r="B17" s="16">
        <v>9</v>
      </c>
      <c r="C17" s="16" t="s">
        <v>18</v>
      </c>
      <c r="D17" s="16" t="s">
        <v>19</v>
      </c>
      <c r="E17" s="17" t="s">
        <v>35</v>
      </c>
      <c r="F17" s="16" t="str">
        <f t="shared" si="0"/>
        <v xml:space="preserve">9 - Kit Hacking </v>
      </c>
      <c r="G17" s="16"/>
      <c r="H17" s="17" t="s">
        <v>27</v>
      </c>
      <c r="I17" s="8">
        <v>2</v>
      </c>
      <c r="J17" s="16" t="s">
        <v>22</v>
      </c>
      <c r="K17" s="8">
        <v>1</v>
      </c>
      <c r="L17" s="16" t="s">
        <v>28</v>
      </c>
      <c r="M17" s="8">
        <v>2</v>
      </c>
      <c r="N17" s="8">
        <f t="shared" si="1"/>
        <v>5</v>
      </c>
      <c r="O17" s="16" t="str">
        <f t="shared" si="2"/>
        <v>Media</v>
      </c>
      <c r="P17" s="16" t="s">
        <v>23</v>
      </c>
      <c r="Q17" s="16"/>
      <c r="R17" s="18" t="s">
        <v>24</v>
      </c>
      <c r="S17" s="18" t="s">
        <v>25</v>
      </c>
      <c r="V17" s="8">
        <v>3</v>
      </c>
      <c r="W17" s="8">
        <v>3</v>
      </c>
      <c r="X17" s="8">
        <v>3</v>
      </c>
    </row>
    <row r="18" spans="2:24" hidden="1">
      <c r="B18" s="16">
        <v>10</v>
      </c>
      <c r="C18" s="16" t="s">
        <v>18</v>
      </c>
      <c r="D18" s="16" t="s">
        <v>19</v>
      </c>
      <c r="E18" s="17" t="s">
        <v>36</v>
      </c>
      <c r="F18" s="16" t="str">
        <f t="shared" si="0"/>
        <v xml:space="preserve">10 - Kit Forense </v>
      </c>
      <c r="G18" s="16"/>
      <c r="H18" s="17" t="s">
        <v>27</v>
      </c>
      <c r="I18" s="8">
        <v>2</v>
      </c>
      <c r="J18" s="16" t="s">
        <v>22</v>
      </c>
      <c r="K18" s="8">
        <v>1</v>
      </c>
      <c r="L18" s="16" t="s">
        <v>28</v>
      </c>
      <c r="M18" s="8">
        <v>2</v>
      </c>
      <c r="N18" s="8">
        <f t="shared" si="1"/>
        <v>5</v>
      </c>
      <c r="O18" s="16" t="str">
        <f t="shared" si="2"/>
        <v>Media</v>
      </c>
      <c r="P18" s="16" t="s">
        <v>23</v>
      </c>
      <c r="Q18" s="16"/>
      <c r="R18" s="18" t="s">
        <v>24</v>
      </c>
      <c r="S18" s="18" t="s">
        <v>25</v>
      </c>
      <c r="V18" s="8">
        <v>3</v>
      </c>
      <c r="W18" s="8">
        <v>3</v>
      </c>
      <c r="X18" s="8">
        <v>3</v>
      </c>
    </row>
    <row r="19" spans="2:24">
      <c r="B19" s="16">
        <v>11</v>
      </c>
      <c r="C19" s="13" t="s">
        <v>18</v>
      </c>
      <c r="D19" s="13" t="s">
        <v>19</v>
      </c>
      <c r="E19" s="14" t="s">
        <v>37</v>
      </c>
      <c r="F19" s="13" t="str">
        <f t="shared" si="0"/>
        <v>11 - Equipos de comunicaciones</v>
      </c>
      <c r="G19" s="13"/>
      <c r="H19" s="14" t="s">
        <v>27</v>
      </c>
      <c r="I19" s="8">
        <v>2</v>
      </c>
      <c r="J19" s="13" t="s">
        <v>38</v>
      </c>
      <c r="K19" s="8">
        <v>3</v>
      </c>
      <c r="L19" s="13" t="s">
        <v>38</v>
      </c>
      <c r="M19" s="8">
        <v>3</v>
      </c>
      <c r="N19" s="8">
        <f t="shared" si="1"/>
        <v>8</v>
      </c>
      <c r="O19" s="13" t="str">
        <f t="shared" si="2"/>
        <v>Alta</v>
      </c>
      <c r="P19" s="13" t="s">
        <v>23</v>
      </c>
      <c r="Q19" s="13"/>
      <c r="R19" s="15" t="s">
        <v>25</v>
      </c>
      <c r="S19" s="15" t="s">
        <v>25</v>
      </c>
      <c r="V19" s="8">
        <v>3</v>
      </c>
      <c r="W19" s="8">
        <v>3</v>
      </c>
      <c r="X19" s="8">
        <v>2</v>
      </c>
    </row>
    <row r="20" spans="2:24">
      <c r="B20" s="16">
        <v>12</v>
      </c>
      <c r="C20" s="16" t="s">
        <v>18</v>
      </c>
      <c r="D20" s="16" t="s">
        <v>19</v>
      </c>
      <c r="E20" s="17" t="s">
        <v>39</v>
      </c>
      <c r="F20" s="16" t="str">
        <f t="shared" si="0"/>
        <v>12 - Red de datos interna</v>
      </c>
      <c r="G20" s="16"/>
      <c r="H20" s="17" t="s">
        <v>27</v>
      </c>
      <c r="I20" s="8">
        <v>2</v>
      </c>
      <c r="J20" s="16" t="s">
        <v>38</v>
      </c>
      <c r="K20" s="8">
        <v>3</v>
      </c>
      <c r="L20" s="16" t="s">
        <v>38</v>
      </c>
      <c r="M20" s="8">
        <v>3</v>
      </c>
      <c r="N20" s="8">
        <f t="shared" si="1"/>
        <v>8</v>
      </c>
      <c r="O20" s="16" t="str">
        <f t="shared" si="2"/>
        <v>Alta</v>
      </c>
      <c r="P20" s="16" t="s">
        <v>23</v>
      </c>
      <c r="Q20" s="16"/>
      <c r="R20" s="18" t="s">
        <v>25</v>
      </c>
      <c r="S20" s="18" t="s">
        <v>40</v>
      </c>
      <c r="V20" s="8">
        <v>3</v>
      </c>
      <c r="W20" s="8">
        <v>2</v>
      </c>
      <c r="X20" s="8">
        <v>0</v>
      </c>
    </row>
    <row r="21" spans="2:24" hidden="1">
      <c r="B21" s="13">
        <v>13</v>
      </c>
      <c r="C21" s="13" t="s">
        <v>18</v>
      </c>
      <c r="D21" s="13" t="s">
        <v>19</v>
      </c>
      <c r="E21" s="14" t="s">
        <v>41</v>
      </c>
      <c r="F21" s="13" t="str">
        <f>IF(ISBLANK(C20),"",CONCATENATE(B21," - ",E20))</f>
        <v>13 - Red de datos interna</v>
      </c>
      <c r="G21" s="13"/>
      <c r="H21" s="14" t="s">
        <v>27</v>
      </c>
      <c r="I21" s="8">
        <v>2</v>
      </c>
      <c r="J21" s="13" t="s">
        <v>28</v>
      </c>
      <c r="K21" s="8">
        <v>2</v>
      </c>
      <c r="L21" s="13" t="s">
        <v>28</v>
      </c>
      <c r="M21" s="8">
        <v>2</v>
      </c>
      <c r="N21" s="8">
        <f t="shared" si="1"/>
        <v>6</v>
      </c>
      <c r="O21" s="13" t="str">
        <f t="shared" si="2"/>
        <v>Media</v>
      </c>
      <c r="P21" s="13" t="s">
        <v>23</v>
      </c>
      <c r="Q21" s="13"/>
      <c r="R21" s="15" t="s">
        <v>25</v>
      </c>
      <c r="S21" s="15" t="s">
        <v>40</v>
      </c>
    </row>
    <row r="22" spans="2:24" hidden="1">
      <c r="B22" s="16">
        <v>14</v>
      </c>
      <c r="C22" s="16" t="s">
        <v>18</v>
      </c>
      <c r="D22" s="16" t="s">
        <v>19</v>
      </c>
      <c r="E22" s="17" t="s">
        <v>42</v>
      </c>
      <c r="F22" s="16" t="str">
        <f>IF(ISBLANK(C21),"",CONCATENATE(B22," - ",E21))</f>
        <v>14 - Modem UNE</v>
      </c>
      <c r="G22" s="16"/>
      <c r="H22" s="17" t="s">
        <v>27</v>
      </c>
      <c r="I22" s="8">
        <v>2</v>
      </c>
      <c r="J22" s="16" t="s">
        <v>28</v>
      </c>
      <c r="K22" s="8">
        <v>2</v>
      </c>
      <c r="L22" s="16" t="s">
        <v>28</v>
      </c>
      <c r="M22" s="8">
        <v>2</v>
      </c>
      <c r="N22" s="8">
        <f t="shared" si="1"/>
        <v>6</v>
      </c>
      <c r="O22" s="16" t="str">
        <f t="shared" si="2"/>
        <v>Media</v>
      </c>
      <c r="P22" s="16" t="s">
        <v>23</v>
      </c>
      <c r="Q22" s="16"/>
      <c r="R22" s="18" t="s">
        <v>25</v>
      </c>
      <c r="S22" s="18" t="s">
        <v>40</v>
      </c>
    </row>
    <row r="23" spans="2:24">
      <c r="B23" s="16">
        <v>15</v>
      </c>
      <c r="C23" s="16" t="s">
        <v>18</v>
      </c>
      <c r="D23" s="16" t="s">
        <v>19</v>
      </c>
      <c r="E23" s="17" t="s">
        <v>43</v>
      </c>
      <c r="F23" s="16"/>
      <c r="G23" s="16"/>
      <c r="H23" s="17" t="s">
        <v>27</v>
      </c>
      <c r="I23" s="8">
        <v>3</v>
      </c>
      <c r="J23" s="16" t="s">
        <v>38</v>
      </c>
      <c r="K23" s="8">
        <v>3</v>
      </c>
      <c r="L23" s="16" t="s">
        <v>38</v>
      </c>
      <c r="M23" s="8">
        <v>3</v>
      </c>
      <c r="N23" s="8">
        <f t="shared" si="1"/>
        <v>9</v>
      </c>
      <c r="O23" s="16" t="str">
        <f t="shared" si="2"/>
        <v>Alta</v>
      </c>
      <c r="P23" s="16" t="s">
        <v>23</v>
      </c>
      <c r="Q23" s="16"/>
      <c r="R23" s="18" t="s">
        <v>25</v>
      </c>
      <c r="S23" s="18" t="s">
        <v>40</v>
      </c>
    </row>
    <row r="24" spans="2:24">
      <c r="B24" s="16">
        <v>16</v>
      </c>
      <c r="C24" s="16" t="s">
        <v>18</v>
      </c>
      <c r="D24" s="16" t="s">
        <v>19</v>
      </c>
      <c r="E24" s="17" t="s">
        <v>44</v>
      </c>
      <c r="F24" s="16"/>
      <c r="G24" s="16"/>
      <c r="H24" s="17" t="s">
        <v>27</v>
      </c>
      <c r="I24" s="8">
        <v>3</v>
      </c>
      <c r="J24" s="16" t="s">
        <v>38</v>
      </c>
      <c r="K24" s="8">
        <v>3</v>
      </c>
      <c r="L24" s="16" t="s">
        <v>38</v>
      </c>
      <c r="M24" s="8">
        <v>3</v>
      </c>
      <c r="N24" s="8">
        <v>9</v>
      </c>
      <c r="O24" s="16" t="s">
        <v>38</v>
      </c>
      <c r="P24" s="16" t="s">
        <v>23</v>
      </c>
      <c r="Q24" s="16"/>
      <c r="R24" s="18" t="s">
        <v>25</v>
      </c>
      <c r="S24" s="18" t="s">
        <v>40</v>
      </c>
    </row>
    <row r="25" spans="2:24">
      <c r="B25" s="16">
        <v>17</v>
      </c>
      <c r="C25" s="16" t="s">
        <v>18</v>
      </c>
      <c r="D25" s="16" t="s">
        <v>19</v>
      </c>
      <c r="E25" s="17" t="s">
        <v>45</v>
      </c>
      <c r="F25" s="16"/>
      <c r="G25" s="16"/>
      <c r="H25" s="17" t="s">
        <v>27</v>
      </c>
      <c r="I25" s="8">
        <v>3</v>
      </c>
      <c r="J25" s="16" t="s">
        <v>38</v>
      </c>
      <c r="K25" s="8">
        <v>3</v>
      </c>
      <c r="L25" s="16" t="s">
        <v>38</v>
      </c>
      <c r="M25" s="8">
        <v>3</v>
      </c>
      <c r="N25" s="8">
        <v>9</v>
      </c>
      <c r="O25" s="16" t="s">
        <v>38</v>
      </c>
      <c r="P25" s="16" t="s">
        <v>23</v>
      </c>
      <c r="Q25" s="16"/>
      <c r="R25" s="18" t="s">
        <v>25</v>
      </c>
      <c r="S25" s="18" t="s">
        <v>40</v>
      </c>
    </row>
    <row r="26" spans="2:24">
      <c r="B26" s="16">
        <v>18</v>
      </c>
      <c r="C26" s="16" t="s">
        <v>18</v>
      </c>
      <c r="D26" s="16" t="s">
        <v>19</v>
      </c>
      <c r="E26" s="17" t="s">
        <v>46</v>
      </c>
      <c r="F26" s="16"/>
      <c r="G26" s="16"/>
      <c r="H26" s="17" t="s">
        <v>27</v>
      </c>
      <c r="I26" s="8">
        <v>3</v>
      </c>
      <c r="J26" s="16" t="s">
        <v>38</v>
      </c>
      <c r="K26" s="8">
        <v>3</v>
      </c>
      <c r="L26" s="16" t="s">
        <v>38</v>
      </c>
      <c r="M26" s="8">
        <v>3</v>
      </c>
      <c r="N26" s="8">
        <v>9</v>
      </c>
      <c r="O26" s="16" t="s">
        <v>38</v>
      </c>
      <c r="P26" s="16" t="s">
        <v>23</v>
      </c>
      <c r="Q26" s="16"/>
      <c r="R26" s="18" t="s">
        <v>25</v>
      </c>
      <c r="S26" s="18" t="s">
        <v>40</v>
      </c>
    </row>
    <row r="27" spans="2:24">
      <c r="B27" s="13">
        <v>19</v>
      </c>
      <c r="C27" s="16" t="s">
        <v>18</v>
      </c>
      <c r="D27" s="16" t="s">
        <v>19</v>
      </c>
      <c r="E27" s="17" t="s">
        <v>47</v>
      </c>
      <c r="F27" s="16"/>
      <c r="G27" s="16"/>
      <c r="H27" s="17" t="s">
        <v>27</v>
      </c>
      <c r="I27" s="8">
        <v>3</v>
      </c>
      <c r="J27" s="16" t="s">
        <v>38</v>
      </c>
      <c r="K27" s="8">
        <v>3</v>
      </c>
      <c r="L27" s="16" t="s">
        <v>38</v>
      </c>
      <c r="M27" s="8">
        <v>3</v>
      </c>
      <c r="N27" s="8">
        <v>9</v>
      </c>
      <c r="O27" s="16" t="s">
        <v>38</v>
      </c>
      <c r="P27" s="16" t="s">
        <v>23</v>
      </c>
      <c r="Q27" s="16"/>
      <c r="R27" s="18" t="s">
        <v>25</v>
      </c>
      <c r="S27" s="18" t="s">
        <v>40</v>
      </c>
    </row>
    <row r="28" spans="2:24" hidden="1">
      <c r="B28" s="16">
        <v>20</v>
      </c>
      <c r="C28" s="13" t="s">
        <v>18</v>
      </c>
      <c r="D28" s="13" t="s">
        <v>19</v>
      </c>
      <c r="E28" s="14" t="s">
        <v>48</v>
      </c>
      <c r="F28" s="13" t="str">
        <f>IF(ISBLANK(C22),"",CONCATENATE(B28," - ",E22))</f>
        <v>20 - Modem ETB</v>
      </c>
      <c r="G28" s="13"/>
      <c r="H28" s="14" t="s">
        <v>21</v>
      </c>
      <c r="I28" s="8">
        <v>1</v>
      </c>
      <c r="J28" s="13" t="s">
        <v>28</v>
      </c>
      <c r="K28" s="8">
        <v>2</v>
      </c>
      <c r="L28" s="13" t="s">
        <v>22</v>
      </c>
      <c r="M28" s="8">
        <v>1</v>
      </c>
      <c r="N28" s="8">
        <f t="shared" ref="N28:N52" si="3">SUM(I28,K28,M28)</f>
        <v>4</v>
      </c>
      <c r="O28" s="13" t="str">
        <f t="shared" ref="O28:O51" si="4">IF(N28&gt;6,"Alta",IF(N28&gt;=4,"Media",IF(N28&gt;=2,"Baja","No clasificada")))</f>
        <v>Media</v>
      </c>
      <c r="P28" s="13" t="s">
        <v>23</v>
      </c>
      <c r="Q28" s="13"/>
      <c r="R28" s="15" t="s">
        <v>25</v>
      </c>
      <c r="S28" s="15" t="s">
        <v>40</v>
      </c>
    </row>
    <row r="29" spans="2:24">
      <c r="B29" s="16">
        <v>21</v>
      </c>
      <c r="C29" s="16" t="s">
        <v>18</v>
      </c>
      <c r="D29" s="16" t="s">
        <v>19</v>
      </c>
      <c r="E29" s="17" t="s">
        <v>49</v>
      </c>
      <c r="F29" s="16" t="str">
        <f>IF(ISBLANK(C28),"",CONCATENATE(B29," - ",E28))</f>
        <v>21 - Líneas telefónicas</v>
      </c>
      <c r="G29" s="16"/>
      <c r="H29" s="17" t="s">
        <v>50</v>
      </c>
      <c r="I29" s="8">
        <v>3</v>
      </c>
      <c r="J29" s="16" t="s">
        <v>38</v>
      </c>
      <c r="K29" s="8">
        <v>3</v>
      </c>
      <c r="L29" s="16" t="s">
        <v>22</v>
      </c>
      <c r="M29" s="8">
        <v>1</v>
      </c>
      <c r="N29" s="8">
        <f t="shared" si="3"/>
        <v>7</v>
      </c>
      <c r="O29" s="16" t="str">
        <f t="shared" si="4"/>
        <v>Alta</v>
      </c>
      <c r="P29" s="16" t="s">
        <v>23</v>
      </c>
      <c r="Q29" s="16"/>
      <c r="R29" s="18" t="s">
        <v>25</v>
      </c>
      <c r="S29" s="18" t="s">
        <v>40</v>
      </c>
    </row>
    <row r="30" spans="2:24">
      <c r="B30" s="16">
        <v>22</v>
      </c>
      <c r="C30" s="16" t="s">
        <v>18</v>
      </c>
      <c r="D30" s="16" t="s">
        <v>51</v>
      </c>
      <c r="E30" s="17" t="s">
        <v>52</v>
      </c>
      <c r="F30" s="16" t="e">
        <f>IF(ISBLANK(C29),"",CONCATENATE(#REF!," - ",E29))</f>
        <v>#REF!</v>
      </c>
      <c r="G30" s="16"/>
      <c r="H30" s="17" t="s">
        <v>50</v>
      </c>
      <c r="I30" s="8">
        <v>3</v>
      </c>
      <c r="J30" s="16" t="s">
        <v>28</v>
      </c>
      <c r="K30" s="8">
        <v>2</v>
      </c>
      <c r="L30" s="16" t="s">
        <v>28</v>
      </c>
      <c r="M30" s="8">
        <v>2</v>
      </c>
      <c r="N30" s="8">
        <f t="shared" si="3"/>
        <v>7</v>
      </c>
      <c r="O30" s="16" t="str">
        <f t="shared" si="4"/>
        <v>Alta</v>
      </c>
      <c r="P30" s="16" t="s">
        <v>53</v>
      </c>
      <c r="Q30" s="16"/>
      <c r="R30" s="18" t="s">
        <v>25</v>
      </c>
      <c r="S30" s="18" t="s">
        <v>40</v>
      </c>
    </row>
    <row r="31" spans="2:24" hidden="1">
      <c r="B31" s="16">
        <v>23</v>
      </c>
      <c r="C31" s="13" t="s">
        <v>18</v>
      </c>
      <c r="D31" s="13" t="s">
        <v>54</v>
      </c>
      <c r="E31" s="14" t="s">
        <v>55</v>
      </c>
      <c r="F31" s="13" t="str">
        <f>IF(ISBLANK(C30),"",CONCATENATE(B31," - ",E30))</f>
        <v>23 - Repositorio Documental - Ctera</v>
      </c>
      <c r="G31" s="13"/>
      <c r="H31" s="14" t="s">
        <v>27</v>
      </c>
      <c r="I31" s="8">
        <v>2</v>
      </c>
      <c r="J31" s="13" t="s">
        <v>22</v>
      </c>
      <c r="K31" s="8">
        <v>1</v>
      </c>
      <c r="L31" s="13" t="s">
        <v>22</v>
      </c>
      <c r="M31" s="8">
        <v>1</v>
      </c>
      <c r="N31" s="8">
        <f t="shared" si="3"/>
        <v>4</v>
      </c>
      <c r="O31" s="13" t="str">
        <f t="shared" si="4"/>
        <v>Media</v>
      </c>
      <c r="P31" s="13" t="s">
        <v>23</v>
      </c>
      <c r="Q31" s="13"/>
      <c r="R31" s="15" t="s">
        <v>25</v>
      </c>
      <c r="S31" s="15" t="s">
        <v>40</v>
      </c>
    </row>
    <row r="32" spans="2:24">
      <c r="B32" s="16">
        <v>24</v>
      </c>
      <c r="C32" s="13" t="s">
        <v>18</v>
      </c>
      <c r="D32" s="13" t="s">
        <v>51</v>
      </c>
      <c r="E32" s="14" t="s">
        <v>56</v>
      </c>
      <c r="F32" s="13" t="str">
        <f>IF(ISBLANK(C31),"",CONCATENATE(B34," - ",E31))</f>
        <v>26 - Teléfono virtual X-Lite</v>
      </c>
      <c r="G32" s="13"/>
      <c r="H32" s="14" t="s">
        <v>50</v>
      </c>
      <c r="I32" s="8">
        <v>3</v>
      </c>
      <c r="J32" s="13" t="s">
        <v>38</v>
      </c>
      <c r="K32" s="8">
        <v>3</v>
      </c>
      <c r="L32" s="13" t="s">
        <v>38</v>
      </c>
      <c r="M32" s="8">
        <v>3</v>
      </c>
      <c r="N32" s="8">
        <f t="shared" si="3"/>
        <v>9</v>
      </c>
      <c r="O32" s="13" t="str">
        <f t="shared" si="4"/>
        <v>Alta</v>
      </c>
      <c r="P32" s="13" t="s">
        <v>57</v>
      </c>
      <c r="Q32" s="13"/>
      <c r="R32" s="15" t="s">
        <v>25</v>
      </c>
      <c r="S32" s="15" t="s">
        <v>40</v>
      </c>
    </row>
    <row r="33" spans="2:19">
      <c r="B33" s="13">
        <v>25</v>
      </c>
      <c r="C33" s="16" t="s">
        <v>18</v>
      </c>
      <c r="D33" s="16" t="s">
        <v>51</v>
      </c>
      <c r="E33" s="17" t="s">
        <v>58</v>
      </c>
      <c r="F33" s="16" t="str">
        <f>IF(ISBLANK(C32),"",CONCATENATE(B35," - ",E32))</f>
        <v>27 - Requerimiento de Preventa/Posventa/Entrenamiento/Instalacion y configuración - Ticket</v>
      </c>
      <c r="G33" s="16"/>
      <c r="H33" s="17" t="s">
        <v>21</v>
      </c>
      <c r="I33" s="8">
        <v>1</v>
      </c>
      <c r="J33" s="16" t="s">
        <v>38</v>
      </c>
      <c r="K33" s="8">
        <v>3</v>
      </c>
      <c r="L33" s="16" t="s">
        <v>38</v>
      </c>
      <c r="M33" s="8">
        <v>3</v>
      </c>
      <c r="N33" s="8">
        <f t="shared" si="3"/>
        <v>7</v>
      </c>
      <c r="O33" s="16" t="str">
        <f t="shared" si="4"/>
        <v>Alta</v>
      </c>
      <c r="P33" s="16" t="s">
        <v>59</v>
      </c>
      <c r="Q33" s="16"/>
      <c r="R33" s="18" t="s">
        <v>60</v>
      </c>
      <c r="S33" s="18" t="s">
        <v>40</v>
      </c>
    </row>
    <row r="34" spans="2:19" hidden="1">
      <c r="B34" s="16">
        <v>26</v>
      </c>
      <c r="C34" s="13" t="s">
        <v>18</v>
      </c>
      <c r="D34" s="13" t="s">
        <v>51</v>
      </c>
      <c r="E34" s="14" t="s">
        <v>61</v>
      </c>
      <c r="F34" s="13" t="e">
        <f>IF(ISBLANK(C33),"",CONCATENATE(B36," - ",#REF!))</f>
        <v>#REF!</v>
      </c>
      <c r="G34" s="13"/>
      <c r="H34" s="14" t="s">
        <v>21</v>
      </c>
      <c r="I34" s="8">
        <v>1</v>
      </c>
      <c r="J34" s="13" t="s">
        <v>22</v>
      </c>
      <c r="K34" s="8">
        <v>1</v>
      </c>
      <c r="L34" s="13" t="s">
        <v>22</v>
      </c>
      <c r="M34" s="8">
        <v>1</v>
      </c>
      <c r="N34" s="8">
        <f t="shared" si="3"/>
        <v>3</v>
      </c>
      <c r="O34" s="13" t="str">
        <f t="shared" si="4"/>
        <v>Baja</v>
      </c>
      <c r="P34" s="13" t="s">
        <v>57</v>
      </c>
      <c r="Q34" s="13"/>
      <c r="R34" s="15" t="s">
        <v>24</v>
      </c>
      <c r="S34" s="15" t="s">
        <v>40</v>
      </c>
    </row>
    <row r="35" spans="2:19" hidden="1">
      <c r="B35" s="16">
        <v>27</v>
      </c>
      <c r="C35" s="16" t="s">
        <v>18</v>
      </c>
      <c r="D35" s="16" t="s">
        <v>51</v>
      </c>
      <c r="E35" s="17" t="s">
        <v>62</v>
      </c>
      <c r="F35" s="16" t="e">
        <f>IF(ISBLANK(C34),"",CONCATENATE(B37," - ",#REF!))</f>
        <v>#REF!</v>
      </c>
      <c r="G35" s="16"/>
      <c r="H35" s="17" t="s">
        <v>27</v>
      </c>
      <c r="I35" s="8">
        <v>2</v>
      </c>
      <c r="J35" s="16" t="s">
        <v>28</v>
      </c>
      <c r="K35" s="8">
        <v>2</v>
      </c>
      <c r="L35" s="16" t="s">
        <v>28</v>
      </c>
      <c r="M35" s="8">
        <v>2</v>
      </c>
      <c r="N35" s="8">
        <f t="shared" si="3"/>
        <v>6</v>
      </c>
      <c r="O35" s="16" t="str">
        <f t="shared" si="4"/>
        <v>Media</v>
      </c>
      <c r="P35" s="16" t="s">
        <v>59</v>
      </c>
      <c r="Q35" s="16"/>
      <c r="R35" s="18" t="s">
        <v>24</v>
      </c>
      <c r="S35" s="18" t="s">
        <v>40</v>
      </c>
    </row>
    <row r="36" spans="2:19">
      <c r="B36" s="16">
        <v>28</v>
      </c>
      <c r="C36" s="13" t="s">
        <v>18</v>
      </c>
      <c r="D36" s="13" t="s">
        <v>51</v>
      </c>
      <c r="E36" s="14" t="s">
        <v>63</v>
      </c>
      <c r="F36" s="13" t="e">
        <f>IF(ISBLANK(C35),"",CONCATENATE(B38," - ",#REF!))</f>
        <v>#REF!</v>
      </c>
      <c r="G36" s="13"/>
      <c r="H36" s="14" t="s">
        <v>50</v>
      </c>
      <c r="I36" s="8">
        <v>3</v>
      </c>
      <c r="J36" s="13" t="s">
        <v>38</v>
      </c>
      <c r="K36" s="8">
        <v>3</v>
      </c>
      <c r="L36" s="13" t="s">
        <v>38</v>
      </c>
      <c r="M36" s="8">
        <v>3</v>
      </c>
      <c r="N36" s="8">
        <f t="shared" si="3"/>
        <v>9</v>
      </c>
      <c r="O36" s="13" t="str">
        <f t="shared" si="4"/>
        <v>Alta</v>
      </c>
      <c r="P36" s="13" t="s">
        <v>53</v>
      </c>
      <c r="Q36" s="13"/>
      <c r="R36" s="15" t="s">
        <v>60</v>
      </c>
      <c r="S36" s="15" t="s">
        <v>40</v>
      </c>
    </row>
    <row r="37" spans="2:19" hidden="1">
      <c r="B37" s="16">
        <v>29</v>
      </c>
      <c r="C37" s="16" t="s">
        <v>18</v>
      </c>
      <c r="D37" s="16" t="s">
        <v>51</v>
      </c>
      <c r="E37" s="17" t="s">
        <v>64</v>
      </c>
      <c r="F37" s="16" t="str">
        <f>IF(ISBLANK(C36),"",CONCATENATE(B39," - ",E33))</f>
        <v>31 - Agenda Ingenieros de soporte - Ticket</v>
      </c>
      <c r="G37" s="16"/>
      <c r="H37" s="17" t="s">
        <v>50</v>
      </c>
      <c r="I37" s="8">
        <v>3</v>
      </c>
      <c r="J37" s="16" t="s">
        <v>22</v>
      </c>
      <c r="K37" s="8">
        <v>1</v>
      </c>
      <c r="L37" s="16" t="s">
        <v>22</v>
      </c>
      <c r="M37" s="8">
        <v>1</v>
      </c>
      <c r="N37" s="8">
        <f t="shared" si="3"/>
        <v>5</v>
      </c>
      <c r="O37" s="16" t="str">
        <f t="shared" si="4"/>
        <v>Media</v>
      </c>
      <c r="P37" s="16" t="s">
        <v>59</v>
      </c>
      <c r="Q37" s="16"/>
      <c r="R37" s="18" t="s">
        <v>24</v>
      </c>
      <c r="S37" s="18" t="s">
        <v>40</v>
      </c>
    </row>
    <row r="38" spans="2:19" hidden="1">
      <c r="B38" s="16">
        <v>30</v>
      </c>
      <c r="C38" s="13" t="s">
        <v>18</v>
      </c>
      <c r="D38" s="13" t="s">
        <v>51</v>
      </c>
      <c r="E38" s="14" t="s">
        <v>65</v>
      </c>
      <c r="F38" s="13" t="str">
        <f>IF(ISBLANK(C37),"",CONCATENATE(B40," - ",E34))</f>
        <v>32 - Confirmación de cierre de ticket</v>
      </c>
      <c r="G38" s="13"/>
      <c r="H38" s="14" t="s">
        <v>50</v>
      </c>
      <c r="I38" s="8">
        <v>3</v>
      </c>
      <c r="J38" s="13" t="s">
        <v>22</v>
      </c>
      <c r="K38" s="8">
        <v>1</v>
      </c>
      <c r="L38" s="13" t="s">
        <v>22</v>
      </c>
      <c r="M38" s="8">
        <v>1</v>
      </c>
      <c r="N38" s="8">
        <f t="shared" si="3"/>
        <v>5</v>
      </c>
      <c r="O38" s="13" t="str">
        <f t="shared" si="4"/>
        <v>Media</v>
      </c>
      <c r="P38" s="13" t="s">
        <v>57</v>
      </c>
      <c r="Q38" s="13"/>
      <c r="R38" s="15" t="s">
        <v>24</v>
      </c>
      <c r="S38" s="15" t="s">
        <v>40</v>
      </c>
    </row>
    <row r="39" spans="2:19" hidden="1">
      <c r="B39" s="13">
        <v>31</v>
      </c>
      <c r="C39" s="16" t="s">
        <v>18</v>
      </c>
      <c r="D39" s="16" t="s">
        <v>51</v>
      </c>
      <c r="E39" s="17" t="s">
        <v>66</v>
      </c>
      <c r="F39" s="16" t="str">
        <f>IF(ISBLANK(C38),"",CONCATENATE(B42," - ",E35))</f>
        <v>34 - Acta escaneada de atención de Preventa/Posventa/Entrenamiento/Instalacion y configuración</v>
      </c>
      <c r="G39" s="16"/>
      <c r="H39" s="17" t="s">
        <v>50</v>
      </c>
      <c r="I39" s="8">
        <v>3</v>
      </c>
      <c r="J39" s="16" t="s">
        <v>22</v>
      </c>
      <c r="K39" s="8">
        <v>1</v>
      </c>
      <c r="L39" s="16" t="s">
        <v>22</v>
      </c>
      <c r="M39" s="8">
        <v>1</v>
      </c>
      <c r="N39" s="8">
        <f t="shared" si="3"/>
        <v>5</v>
      </c>
      <c r="O39" s="16" t="str">
        <f t="shared" si="4"/>
        <v>Media</v>
      </c>
      <c r="P39" s="16" t="s">
        <v>57</v>
      </c>
      <c r="Q39" s="16"/>
      <c r="R39" s="18" t="s">
        <v>24</v>
      </c>
      <c r="S39" s="18" t="s">
        <v>40</v>
      </c>
    </row>
    <row r="40" spans="2:19">
      <c r="B40" s="16">
        <v>32</v>
      </c>
      <c r="C40" s="13" t="s">
        <v>18</v>
      </c>
      <c r="D40" s="13" t="s">
        <v>67</v>
      </c>
      <c r="E40" s="14" t="s">
        <v>68</v>
      </c>
      <c r="F40" s="13" t="e">
        <f>IF(ISBLANK(C39),"",CONCATENATE(B43," - ",#REF!))</f>
        <v>#REF!</v>
      </c>
      <c r="G40" s="13"/>
      <c r="H40" s="14" t="s">
        <v>27</v>
      </c>
      <c r="I40" s="8">
        <v>2</v>
      </c>
      <c r="J40" s="13" t="s">
        <v>38</v>
      </c>
      <c r="K40" s="8">
        <v>3</v>
      </c>
      <c r="L40" s="13" t="s">
        <v>38</v>
      </c>
      <c r="M40" s="8">
        <v>3</v>
      </c>
      <c r="N40" s="8">
        <f t="shared" si="3"/>
        <v>8</v>
      </c>
      <c r="O40" s="13" t="str">
        <f t="shared" si="4"/>
        <v>Alta</v>
      </c>
      <c r="P40" s="13" t="s">
        <v>57</v>
      </c>
      <c r="Q40" s="13"/>
      <c r="R40" s="15" t="s">
        <v>24</v>
      </c>
      <c r="S40" s="15" t="s">
        <v>40</v>
      </c>
    </row>
    <row r="41" spans="2:19">
      <c r="B41" s="16">
        <v>33</v>
      </c>
      <c r="C41" s="13" t="s">
        <v>18</v>
      </c>
      <c r="D41" s="13" t="s">
        <v>67</v>
      </c>
      <c r="E41" s="14" t="s">
        <v>69</v>
      </c>
      <c r="F41" s="13" t="e">
        <f>IF(ISBLANK(C40),"",CONCATENATE(B44," - ",#REF!))</f>
        <v>#REF!</v>
      </c>
      <c r="G41" s="13"/>
      <c r="H41" s="14" t="s">
        <v>27</v>
      </c>
      <c r="I41" s="8">
        <v>2</v>
      </c>
      <c r="J41" s="13" t="s">
        <v>38</v>
      </c>
      <c r="K41" s="8">
        <v>3</v>
      </c>
      <c r="L41" s="13" t="s">
        <v>38</v>
      </c>
      <c r="M41" s="8">
        <v>3</v>
      </c>
      <c r="N41" s="8">
        <f t="shared" si="3"/>
        <v>8</v>
      </c>
      <c r="O41" s="13" t="str">
        <f t="shared" si="4"/>
        <v>Alta</v>
      </c>
      <c r="P41" s="13" t="s">
        <v>57</v>
      </c>
      <c r="Q41" s="13"/>
      <c r="R41" s="15" t="s">
        <v>24</v>
      </c>
      <c r="S41" s="15" t="s">
        <v>40</v>
      </c>
    </row>
    <row r="42" spans="2:19" hidden="1">
      <c r="B42" s="16">
        <v>34</v>
      </c>
      <c r="C42" s="16" t="s">
        <v>18</v>
      </c>
      <c r="D42" s="16" t="s">
        <v>67</v>
      </c>
      <c r="E42" s="17" t="s">
        <v>70</v>
      </c>
      <c r="F42" s="16" t="e">
        <f>IF(ISBLANK(C40),"",CONCATENATE(B44," - ",#REF!))</f>
        <v>#REF!</v>
      </c>
      <c r="G42" s="16"/>
      <c r="H42" s="17" t="s">
        <v>50</v>
      </c>
      <c r="I42" s="8">
        <v>3</v>
      </c>
      <c r="J42" s="16" t="s">
        <v>22</v>
      </c>
      <c r="K42" s="8">
        <v>1</v>
      </c>
      <c r="L42" s="16" t="s">
        <v>22</v>
      </c>
      <c r="M42" s="8">
        <v>1</v>
      </c>
      <c r="N42" s="8">
        <f t="shared" si="3"/>
        <v>5</v>
      </c>
      <c r="O42" s="16" t="str">
        <f t="shared" si="4"/>
        <v>Media</v>
      </c>
      <c r="P42" s="16" t="s">
        <v>59</v>
      </c>
      <c r="Q42" s="16"/>
      <c r="R42" s="18" t="s">
        <v>24</v>
      </c>
      <c r="S42" s="18" t="s">
        <v>40</v>
      </c>
    </row>
    <row r="43" spans="2:19">
      <c r="B43" s="16">
        <v>35</v>
      </c>
      <c r="C43" s="13" t="s">
        <v>18</v>
      </c>
      <c r="D43" s="13" t="s">
        <v>71</v>
      </c>
      <c r="E43" s="14" t="s">
        <v>72</v>
      </c>
      <c r="F43" s="13"/>
      <c r="G43" s="13"/>
      <c r="H43" s="14" t="s">
        <v>50</v>
      </c>
      <c r="I43" s="8">
        <v>3</v>
      </c>
      <c r="J43" s="13" t="s">
        <v>23</v>
      </c>
      <c r="K43" s="8">
        <v>3</v>
      </c>
      <c r="L43" s="13" t="s">
        <v>28</v>
      </c>
      <c r="M43" s="8">
        <v>2</v>
      </c>
      <c r="N43" s="8">
        <f t="shared" si="3"/>
        <v>8</v>
      </c>
      <c r="O43" s="13" t="str">
        <f t="shared" si="4"/>
        <v>Alta</v>
      </c>
      <c r="P43" s="13" t="s">
        <v>23</v>
      </c>
      <c r="Q43" s="13"/>
      <c r="R43" s="15" t="s">
        <v>25</v>
      </c>
      <c r="S43" s="15" t="s">
        <v>40</v>
      </c>
    </row>
    <row r="44" spans="2:19">
      <c r="B44" s="16">
        <v>36</v>
      </c>
      <c r="C44" s="16" t="s">
        <v>18</v>
      </c>
      <c r="D44" s="16" t="s">
        <v>71</v>
      </c>
      <c r="E44" s="17" t="s">
        <v>73</v>
      </c>
      <c r="F44" s="16"/>
      <c r="G44" s="16"/>
      <c r="H44" s="17" t="s">
        <v>50</v>
      </c>
      <c r="I44" s="8">
        <v>3</v>
      </c>
      <c r="J44" s="16" t="s">
        <v>23</v>
      </c>
      <c r="K44" s="8">
        <v>3</v>
      </c>
      <c r="L44" s="16" t="s">
        <v>28</v>
      </c>
      <c r="M44" s="8">
        <v>2</v>
      </c>
      <c r="N44" s="8">
        <f t="shared" si="3"/>
        <v>8</v>
      </c>
      <c r="O44" s="16" t="str">
        <f t="shared" si="4"/>
        <v>Alta</v>
      </c>
      <c r="P44" s="16" t="s">
        <v>23</v>
      </c>
      <c r="Q44" s="16"/>
      <c r="R44" s="18" t="s">
        <v>25</v>
      </c>
      <c r="S44" s="18" t="s">
        <v>40</v>
      </c>
    </row>
    <row r="45" spans="2:19">
      <c r="B45" s="13">
        <v>37</v>
      </c>
      <c r="C45" s="13" t="s">
        <v>18</v>
      </c>
      <c r="D45" s="13" t="s">
        <v>74</v>
      </c>
      <c r="E45" s="14" t="s">
        <v>75</v>
      </c>
      <c r="F45" s="13" t="e">
        <f>IF(ISBLANK(#REF!),"",CONCATENATE(B45," - ",#REF!))</f>
        <v>#REF!</v>
      </c>
      <c r="G45" s="13"/>
      <c r="H45" s="14" t="s">
        <v>50</v>
      </c>
      <c r="I45" s="8">
        <v>3</v>
      </c>
      <c r="J45" s="13" t="s">
        <v>38</v>
      </c>
      <c r="K45" s="8">
        <v>3</v>
      </c>
      <c r="L45" s="13" t="s">
        <v>38</v>
      </c>
      <c r="M45" s="8">
        <v>3</v>
      </c>
      <c r="N45" s="8">
        <f t="shared" si="3"/>
        <v>9</v>
      </c>
      <c r="O45" s="13" t="str">
        <f t="shared" si="4"/>
        <v>Alta</v>
      </c>
      <c r="P45" s="13" t="s">
        <v>23</v>
      </c>
      <c r="Q45" s="13"/>
      <c r="R45" s="15" t="s">
        <v>25</v>
      </c>
      <c r="S45" s="15" t="s">
        <v>40</v>
      </c>
    </row>
    <row r="46" spans="2:19">
      <c r="B46" s="16">
        <v>38</v>
      </c>
      <c r="C46" s="16" t="s">
        <v>18</v>
      </c>
      <c r="D46" s="16" t="s">
        <v>74</v>
      </c>
      <c r="E46" s="17" t="s">
        <v>76</v>
      </c>
      <c r="F46" s="16" t="str">
        <f>IF(ISBLANK(C45),"",CONCATENATE(B46," - ",E45))</f>
        <v>38 - Servidor físico Ctera</v>
      </c>
      <c r="G46" s="16"/>
      <c r="H46" s="17" t="s">
        <v>50</v>
      </c>
      <c r="I46" s="8">
        <v>3</v>
      </c>
      <c r="J46" s="16" t="s">
        <v>38</v>
      </c>
      <c r="K46" s="8">
        <v>3</v>
      </c>
      <c r="L46" s="16" t="s">
        <v>38</v>
      </c>
      <c r="M46" s="8">
        <v>3</v>
      </c>
      <c r="N46" s="8">
        <f t="shared" si="3"/>
        <v>9</v>
      </c>
      <c r="O46" s="16" t="str">
        <f t="shared" si="4"/>
        <v>Alta</v>
      </c>
      <c r="P46" s="16" t="s">
        <v>23</v>
      </c>
      <c r="Q46" s="16"/>
      <c r="R46" s="18" t="s">
        <v>25</v>
      </c>
      <c r="S46" s="18" t="s">
        <v>40</v>
      </c>
    </row>
    <row r="47" spans="2:19" hidden="1">
      <c r="B47" s="16">
        <v>39</v>
      </c>
      <c r="C47" s="13" t="s">
        <v>18</v>
      </c>
      <c r="D47" s="13" t="s">
        <v>77</v>
      </c>
      <c r="E47" s="14" t="s">
        <v>78</v>
      </c>
      <c r="F47" s="13"/>
      <c r="G47" s="13"/>
      <c r="H47" s="14" t="s">
        <v>21</v>
      </c>
      <c r="I47" s="8">
        <v>1</v>
      </c>
      <c r="J47" s="13" t="s">
        <v>23</v>
      </c>
      <c r="K47" s="8">
        <v>3</v>
      </c>
      <c r="L47" s="13" t="s">
        <v>28</v>
      </c>
      <c r="M47" s="8">
        <v>2</v>
      </c>
      <c r="N47" s="8">
        <f t="shared" si="3"/>
        <v>6</v>
      </c>
      <c r="O47" s="13" t="str">
        <f t="shared" si="4"/>
        <v>Media</v>
      </c>
      <c r="P47" s="13" t="s">
        <v>23</v>
      </c>
      <c r="Q47" s="13"/>
      <c r="R47" s="15" t="s">
        <v>24</v>
      </c>
      <c r="S47" s="15" t="s">
        <v>40</v>
      </c>
    </row>
    <row r="48" spans="2:19" hidden="1">
      <c r="B48" s="16">
        <v>40</v>
      </c>
      <c r="C48" s="16" t="s">
        <v>18</v>
      </c>
      <c r="D48" s="16" t="s">
        <v>77</v>
      </c>
      <c r="E48" s="17" t="s">
        <v>79</v>
      </c>
      <c r="F48" s="16"/>
      <c r="G48" s="16"/>
      <c r="H48" s="17" t="s">
        <v>21</v>
      </c>
      <c r="I48" s="8">
        <v>1</v>
      </c>
      <c r="J48" s="16" t="s">
        <v>23</v>
      </c>
      <c r="K48" s="8">
        <v>3</v>
      </c>
      <c r="L48" s="16" t="s">
        <v>28</v>
      </c>
      <c r="M48" s="8">
        <v>2</v>
      </c>
      <c r="N48" s="8">
        <f t="shared" si="3"/>
        <v>6</v>
      </c>
      <c r="O48" s="16" t="str">
        <f t="shared" si="4"/>
        <v>Media</v>
      </c>
      <c r="P48" s="16" t="s">
        <v>23</v>
      </c>
      <c r="Q48" s="16"/>
      <c r="R48" s="18" t="s">
        <v>24</v>
      </c>
      <c r="S48" s="18" t="s">
        <v>80</v>
      </c>
    </row>
    <row r="49" spans="2:19" hidden="1">
      <c r="B49" s="16">
        <v>41</v>
      </c>
      <c r="C49" s="16" t="s">
        <v>81</v>
      </c>
      <c r="D49" s="16" t="s">
        <v>82</v>
      </c>
      <c r="E49" s="17" t="s">
        <v>83</v>
      </c>
      <c r="F49" s="16" t="str">
        <f>IF(ISBLANK(C48),"",CONCATENATE(B51," - ",E48))</f>
        <v>43 - Puestos de trabajo comerciales</v>
      </c>
      <c r="G49" s="16"/>
      <c r="H49" s="17" t="s">
        <v>23</v>
      </c>
      <c r="I49" s="8">
        <v>3</v>
      </c>
      <c r="J49" s="16" t="s">
        <v>22</v>
      </c>
      <c r="K49" s="8">
        <v>1</v>
      </c>
      <c r="L49" s="16" t="s">
        <v>22</v>
      </c>
      <c r="M49" s="8">
        <v>1</v>
      </c>
      <c r="N49" s="8">
        <f t="shared" si="3"/>
        <v>5</v>
      </c>
      <c r="O49" s="16" t="str">
        <f t="shared" si="4"/>
        <v>Media</v>
      </c>
      <c r="P49" s="16" t="s">
        <v>23</v>
      </c>
      <c r="Q49" s="16"/>
      <c r="R49" s="18" t="s">
        <v>84</v>
      </c>
      <c r="S49" s="18" t="s">
        <v>60</v>
      </c>
    </row>
    <row r="50" spans="2:19">
      <c r="B50" s="16">
        <v>42</v>
      </c>
      <c r="C50" s="13" t="s">
        <v>18</v>
      </c>
      <c r="D50" s="13" t="s">
        <v>82</v>
      </c>
      <c r="E50" s="14" t="s">
        <v>85</v>
      </c>
      <c r="F50" s="13" t="str">
        <f>IF(ISBLANK(C49),"",CONCATENATE(B56," - ",E49))</f>
        <v xml:space="preserve">48 - Gerente Comercial </v>
      </c>
      <c r="G50" s="13"/>
      <c r="H50" s="14" t="s">
        <v>23</v>
      </c>
      <c r="I50" s="8">
        <v>3</v>
      </c>
      <c r="J50" s="13" t="s">
        <v>38</v>
      </c>
      <c r="K50" s="8">
        <v>3</v>
      </c>
      <c r="L50" s="13" t="s">
        <v>38</v>
      </c>
      <c r="M50" s="8">
        <v>3</v>
      </c>
      <c r="N50" s="8">
        <f t="shared" si="3"/>
        <v>9</v>
      </c>
      <c r="O50" s="13" t="str">
        <f t="shared" si="4"/>
        <v>Alta</v>
      </c>
      <c r="P50" s="13" t="s">
        <v>23</v>
      </c>
      <c r="Q50" s="13"/>
      <c r="R50" s="15" t="s">
        <v>25</v>
      </c>
      <c r="S50" s="15" t="s">
        <v>40</v>
      </c>
    </row>
    <row r="51" spans="2:19">
      <c r="B51" s="13">
        <v>43</v>
      </c>
      <c r="C51" s="13" t="s">
        <v>18</v>
      </c>
      <c r="D51" s="13" t="s">
        <v>82</v>
      </c>
      <c r="E51" s="14" t="s">
        <v>86</v>
      </c>
      <c r="F51" s="13"/>
      <c r="G51" s="13"/>
      <c r="H51" s="14" t="s">
        <v>23</v>
      </c>
      <c r="I51" s="8">
        <v>3</v>
      </c>
      <c r="J51" s="13" t="s">
        <v>38</v>
      </c>
      <c r="K51" s="8">
        <v>3</v>
      </c>
      <c r="L51" s="13" t="s">
        <v>38</v>
      </c>
      <c r="M51" s="8">
        <v>3</v>
      </c>
      <c r="N51" s="8">
        <f t="shared" si="3"/>
        <v>9</v>
      </c>
      <c r="O51" s="13" t="str">
        <f t="shared" si="4"/>
        <v>Alta</v>
      </c>
      <c r="P51" s="13" t="s">
        <v>23</v>
      </c>
      <c r="Q51" s="13"/>
      <c r="R51" s="15" t="s">
        <v>60</v>
      </c>
      <c r="S51" s="15" t="s">
        <v>24</v>
      </c>
    </row>
    <row r="52" spans="2:19" hidden="1">
      <c r="B52" s="16">
        <v>44</v>
      </c>
      <c r="C52" s="13" t="s">
        <v>87</v>
      </c>
      <c r="D52" s="13" t="s">
        <v>82</v>
      </c>
      <c r="E52" s="14" t="s">
        <v>88</v>
      </c>
      <c r="F52" s="13"/>
      <c r="G52" s="13"/>
      <c r="H52" s="14" t="s">
        <v>23</v>
      </c>
      <c r="I52" s="8">
        <v>1</v>
      </c>
      <c r="J52" s="13" t="s">
        <v>22</v>
      </c>
      <c r="K52" s="8">
        <v>1</v>
      </c>
      <c r="L52" s="13" t="s">
        <v>22</v>
      </c>
      <c r="M52" s="8">
        <v>1</v>
      </c>
      <c r="N52" s="8">
        <f t="shared" si="3"/>
        <v>3</v>
      </c>
      <c r="O52" s="13" t="s">
        <v>22</v>
      </c>
      <c r="P52" s="13" t="s">
        <v>23</v>
      </c>
      <c r="Q52" s="13"/>
      <c r="R52" s="15" t="s">
        <v>84</v>
      </c>
      <c r="S52" s="15" t="s">
        <v>24</v>
      </c>
    </row>
    <row r="53" spans="2:19">
      <c r="B53" s="16">
        <v>45</v>
      </c>
      <c r="C53" s="13" t="s">
        <v>18</v>
      </c>
      <c r="D53" s="13" t="s">
        <v>82</v>
      </c>
      <c r="E53" s="14" t="s">
        <v>89</v>
      </c>
      <c r="F53" s="13"/>
      <c r="G53" s="13"/>
      <c r="H53" s="14" t="s">
        <v>23</v>
      </c>
      <c r="I53" s="8">
        <v>3</v>
      </c>
      <c r="J53" s="13" t="s">
        <v>38</v>
      </c>
      <c r="K53" s="8">
        <v>3</v>
      </c>
      <c r="L53" s="13" t="s">
        <v>38</v>
      </c>
      <c r="M53" s="8">
        <v>3</v>
      </c>
      <c r="N53" s="8">
        <v>9</v>
      </c>
      <c r="O53" s="13" t="s">
        <v>38</v>
      </c>
      <c r="P53" s="13" t="s">
        <v>23</v>
      </c>
      <c r="Q53" s="13"/>
      <c r="R53" s="15" t="s">
        <v>25</v>
      </c>
      <c r="S53" s="15" t="s">
        <v>24</v>
      </c>
    </row>
    <row r="54" spans="2:19">
      <c r="B54" s="16">
        <v>46</v>
      </c>
      <c r="C54" s="13" t="s">
        <v>18</v>
      </c>
      <c r="D54" s="13" t="s">
        <v>82</v>
      </c>
      <c r="E54" s="14" t="s">
        <v>90</v>
      </c>
      <c r="F54" s="13"/>
      <c r="G54" s="13"/>
      <c r="H54" s="14" t="s">
        <v>23</v>
      </c>
      <c r="I54" s="8">
        <v>3</v>
      </c>
      <c r="J54" s="13" t="s">
        <v>38</v>
      </c>
      <c r="K54" s="8">
        <v>3</v>
      </c>
      <c r="L54" s="13" t="s">
        <v>38</v>
      </c>
      <c r="M54" s="8">
        <v>3</v>
      </c>
      <c r="N54" s="8">
        <v>9</v>
      </c>
      <c r="O54" s="13" t="s">
        <v>38</v>
      </c>
      <c r="P54" s="13" t="s">
        <v>23</v>
      </c>
      <c r="Q54" s="13"/>
      <c r="R54" s="15" t="s">
        <v>25</v>
      </c>
      <c r="S54" s="15" t="s">
        <v>24</v>
      </c>
    </row>
    <row r="55" spans="2:19">
      <c r="B55" s="16">
        <v>47</v>
      </c>
      <c r="C55" s="13" t="s">
        <v>18</v>
      </c>
      <c r="D55" s="13" t="s">
        <v>82</v>
      </c>
      <c r="E55" s="14" t="s">
        <v>91</v>
      </c>
      <c r="F55" s="13"/>
      <c r="G55" s="13"/>
      <c r="H55" s="14" t="s">
        <v>23</v>
      </c>
      <c r="I55" s="8">
        <v>3</v>
      </c>
      <c r="J55" s="13" t="s">
        <v>38</v>
      </c>
      <c r="K55" s="8">
        <v>3</v>
      </c>
      <c r="L55" s="13" t="s">
        <v>38</v>
      </c>
      <c r="M55" s="8">
        <v>3</v>
      </c>
      <c r="N55" s="8">
        <v>9</v>
      </c>
      <c r="O55" s="13" t="s">
        <v>38</v>
      </c>
      <c r="P55" s="13" t="s">
        <v>23</v>
      </c>
      <c r="Q55" s="13"/>
      <c r="R55" s="15" t="s">
        <v>25</v>
      </c>
      <c r="S55" s="15" t="s">
        <v>24</v>
      </c>
    </row>
    <row r="56" spans="2:19" hidden="1">
      <c r="B56" s="16">
        <v>48</v>
      </c>
      <c r="C56" s="16" t="s">
        <v>18</v>
      </c>
      <c r="D56" s="16" t="s">
        <v>82</v>
      </c>
      <c r="E56" s="17" t="s">
        <v>92</v>
      </c>
      <c r="F56" s="16"/>
      <c r="G56" s="16"/>
      <c r="H56" s="17" t="s">
        <v>23</v>
      </c>
      <c r="I56" s="8">
        <v>3</v>
      </c>
      <c r="J56" s="16" t="s">
        <v>22</v>
      </c>
      <c r="K56" s="8">
        <v>1</v>
      </c>
      <c r="L56" s="16" t="s">
        <v>22</v>
      </c>
      <c r="M56" s="8">
        <v>1</v>
      </c>
      <c r="N56" s="8">
        <f t="shared" ref="N56:N72" si="5">SUM(I56,K56,M56)</f>
        <v>5</v>
      </c>
      <c r="O56" s="16" t="str">
        <f t="shared" ref="O56:O72" si="6">IF(N56&gt;6,"Alta",IF(N56&gt;=4,"Media",IF(N56&gt;=2,"Baja","No clasificada")))</f>
        <v>Media</v>
      </c>
      <c r="P56" s="16" t="s">
        <v>23</v>
      </c>
      <c r="Q56" s="16"/>
      <c r="R56" s="18" t="s">
        <v>60</v>
      </c>
      <c r="S56" s="18" t="s">
        <v>80</v>
      </c>
    </row>
    <row r="57" spans="2:19" hidden="1">
      <c r="B57" s="13">
        <v>49</v>
      </c>
      <c r="C57" s="13" t="s">
        <v>18</v>
      </c>
      <c r="D57" s="13" t="s">
        <v>82</v>
      </c>
      <c r="E57" s="14" t="s">
        <v>93</v>
      </c>
      <c r="F57" s="13"/>
      <c r="G57" s="13"/>
      <c r="H57" s="14" t="s">
        <v>23</v>
      </c>
      <c r="I57" s="8">
        <v>3</v>
      </c>
      <c r="J57" s="13" t="s">
        <v>22</v>
      </c>
      <c r="K57" s="8">
        <v>1</v>
      </c>
      <c r="L57" s="13" t="s">
        <v>22</v>
      </c>
      <c r="M57" s="8">
        <v>1</v>
      </c>
      <c r="N57" s="8">
        <f t="shared" si="5"/>
        <v>5</v>
      </c>
      <c r="O57" s="13" t="str">
        <f t="shared" si="6"/>
        <v>Media</v>
      </c>
      <c r="P57" s="13" t="s">
        <v>23</v>
      </c>
      <c r="Q57" s="13"/>
      <c r="R57" s="15" t="s">
        <v>60</v>
      </c>
      <c r="S57" s="15" t="s">
        <v>93</v>
      </c>
    </row>
    <row r="58" spans="2:19">
      <c r="B58" s="16">
        <v>50</v>
      </c>
      <c r="C58" s="16" t="s">
        <v>18</v>
      </c>
      <c r="D58" s="16" t="s">
        <v>54</v>
      </c>
      <c r="E58" s="17" t="s">
        <v>94</v>
      </c>
      <c r="F58" s="16" t="str">
        <f t="shared" ref="F58:F65" si="7">IF(ISBLANK(C57),"",CONCATENATE(B58," - ",E57))</f>
        <v>50 - Asistente de Ventas</v>
      </c>
      <c r="G58" s="16"/>
      <c r="H58" s="17" t="s">
        <v>50</v>
      </c>
      <c r="I58" s="8">
        <v>3</v>
      </c>
      <c r="J58" s="16" t="s">
        <v>38</v>
      </c>
      <c r="K58" s="8">
        <v>3</v>
      </c>
      <c r="L58" s="16" t="s">
        <v>38</v>
      </c>
      <c r="M58" s="8">
        <v>3</v>
      </c>
      <c r="N58" s="8">
        <f t="shared" si="5"/>
        <v>9</v>
      </c>
      <c r="O58" s="16" t="str">
        <f t="shared" si="6"/>
        <v>Alta</v>
      </c>
      <c r="P58" s="16" t="s">
        <v>23</v>
      </c>
      <c r="Q58" s="16"/>
      <c r="R58" s="18" t="s">
        <v>25</v>
      </c>
      <c r="S58" s="18" t="s">
        <v>40</v>
      </c>
    </row>
    <row r="59" spans="2:19">
      <c r="B59" s="16">
        <v>51</v>
      </c>
      <c r="C59" s="13" t="s">
        <v>18</v>
      </c>
      <c r="D59" s="13" t="s">
        <v>54</v>
      </c>
      <c r="E59" s="14" t="s">
        <v>95</v>
      </c>
      <c r="F59" s="13" t="str">
        <f t="shared" si="7"/>
        <v>51 - Aplicaciones  MS-Office365</v>
      </c>
      <c r="G59" s="13"/>
      <c r="H59" s="14" t="s">
        <v>27</v>
      </c>
      <c r="I59" s="8">
        <v>2</v>
      </c>
      <c r="J59" s="13" t="s">
        <v>38</v>
      </c>
      <c r="K59" s="8">
        <v>3</v>
      </c>
      <c r="L59" s="13" t="s">
        <v>38</v>
      </c>
      <c r="M59" s="8">
        <v>3</v>
      </c>
      <c r="N59" s="8">
        <f t="shared" si="5"/>
        <v>8</v>
      </c>
      <c r="O59" s="13" t="str">
        <f t="shared" si="6"/>
        <v>Alta</v>
      </c>
      <c r="P59" s="13" t="s">
        <v>23</v>
      </c>
      <c r="Q59" s="13"/>
      <c r="R59" s="15" t="s">
        <v>25</v>
      </c>
      <c r="S59" s="15" t="s">
        <v>40</v>
      </c>
    </row>
    <row r="60" spans="2:19" hidden="1">
      <c r="B60" s="16">
        <v>52</v>
      </c>
      <c r="C60" s="16" t="s">
        <v>18</v>
      </c>
      <c r="D60" s="16" t="s">
        <v>54</v>
      </c>
      <c r="E60" s="17" t="s">
        <v>96</v>
      </c>
      <c r="F60" s="16" t="str">
        <f t="shared" si="7"/>
        <v>52 - Programas Ofimáticos - MS-Office</v>
      </c>
      <c r="G60" s="16"/>
      <c r="H60" s="17" t="s">
        <v>27</v>
      </c>
      <c r="I60" s="8">
        <v>2</v>
      </c>
      <c r="J60" s="16" t="s">
        <v>22</v>
      </c>
      <c r="K60" s="8">
        <v>1</v>
      </c>
      <c r="L60" s="16" t="s">
        <v>22</v>
      </c>
      <c r="M60" s="8">
        <v>1</v>
      </c>
      <c r="N60" s="8">
        <f t="shared" si="5"/>
        <v>4</v>
      </c>
      <c r="O60" s="16" t="str">
        <f t="shared" si="6"/>
        <v>Media</v>
      </c>
      <c r="P60" s="16" t="s">
        <v>23</v>
      </c>
      <c r="Q60" s="16"/>
      <c r="R60" s="18" t="s">
        <v>25</v>
      </c>
      <c r="S60" s="18" t="s">
        <v>40</v>
      </c>
    </row>
    <row r="61" spans="2:19">
      <c r="B61" s="16">
        <v>53</v>
      </c>
      <c r="C61" s="13" t="s">
        <v>18</v>
      </c>
      <c r="D61" s="13" t="s">
        <v>54</v>
      </c>
      <c r="E61" s="14" t="s">
        <v>97</v>
      </c>
      <c r="F61" s="13" t="str">
        <f t="shared" si="7"/>
        <v>53 - Sistemas Operativos Windows 8-10</v>
      </c>
      <c r="G61" s="13"/>
      <c r="H61" s="14" t="s">
        <v>27</v>
      </c>
      <c r="I61" s="8">
        <v>2</v>
      </c>
      <c r="J61" s="13" t="s">
        <v>38</v>
      </c>
      <c r="K61" s="8">
        <v>3</v>
      </c>
      <c r="L61" s="13" t="s">
        <v>38</v>
      </c>
      <c r="M61" s="8">
        <v>3</v>
      </c>
      <c r="N61" s="8">
        <f t="shared" si="5"/>
        <v>8</v>
      </c>
      <c r="O61" s="13" t="str">
        <f t="shared" si="6"/>
        <v>Alta</v>
      </c>
      <c r="P61" s="13" t="s">
        <v>23</v>
      </c>
      <c r="Q61" s="13"/>
      <c r="R61" s="15" t="s">
        <v>25</v>
      </c>
      <c r="S61" s="15" t="s">
        <v>40</v>
      </c>
    </row>
    <row r="62" spans="2:19">
      <c r="B62" s="16">
        <v>54</v>
      </c>
      <c r="C62" s="16" t="s">
        <v>18</v>
      </c>
      <c r="D62" s="16" t="s">
        <v>54</v>
      </c>
      <c r="E62" s="17" t="s">
        <v>98</v>
      </c>
      <c r="F62" s="16" t="str">
        <f t="shared" si="7"/>
        <v>54 - Sistemas Operativos Windows server</v>
      </c>
      <c r="G62" s="16"/>
      <c r="H62" s="17" t="s">
        <v>27</v>
      </c>
      <c r="I62" s="8">
        <v>2</v>
      </c>
      <c r="J62" s="16" t="s">
        <v>38</v>
      </c>
      <c r="K62" s="8">
        <v>3</v>
      </c>
      <c r="L62" s="16" t="s">
        <v>38</v>
      </c>
      <c r="M62" s="8">
        <v>3</v>
      </c>
      <c r="N62" s="8">
        <f t="shared" si="5"/>
        <v>8</v>
      </c>
      <c r="O62" s="16" t="str">
        <f t="shared" si="6"/>
        <v>Alta</v>
      </c>
      <c r="P62" s="16" t="s">
        <v>23</v>
      </c>
      <c r="Q62" s="16"/>
      <c r="R62" s="18" t="s">
        <v>25</v>
      </c>
      <c r="S62" s="18" t="s">
        <v>40</v>
      </c>
    </row>
    <row r="63" spans="2:19">
      <c r="B63" s="13">
        <v>55</v>
      </c>
      <c r="C63" s="13" t="s">
        <v>18</v>
      </c>
      <c r="D63" s="13" t="s">
        <v>54</v>
      </c>
      <c r="E63" s="14" t="s">
        <v>99</v>
      </c>
      <c r="F63" s="13" t="str">
        <f t="shared" si="7"/>
        <v>55 - Sistemas Operativos Linux</v>
      </c>
      <c r="G63" s="13"/>
      <c r="H63" s="14" t="s">
        <v>27</v>
      </c>
      <c r="I63" s="8">
        <v>2</v>
      </c>
      <c r="J63" s="13" t="s">
        <v>38</v>
      </c>
      <c r="K63" s="8">
        <v>3</v>
      </c>
      <c r="L63" s="13" t="s">
        <v>38</v>
      </c>
      <c r="M63" s="8">
        <v>3</v>
      </c>
      <c r="N63" s="8">
        <f t="shared" si="5"/>
        <v>8</v>
      </c>
      <c r="O63" s="13" t="str">
        <f t="shared" si="6"/>
        <v>Alta</v>
      </c>
      <c r="P63" s="13" t="s">
        <v>23</v>
      </c>
      <c r="Q63" s="13"/>
      <c r="R63" s="15" t="s">
        <v>25</v>
      </c>
      <c r="S63" s="15" t="s">
        <v>40</v>
      </c>
    </row>
    <row r="64" spans="2:19">
      <c r="B64" s="16">
        <v>56</v>
      </c>
      <c r="C64" s="16" t="s">
        <v>18</v>
      </c>
      <c r="D64" s="16" t="s">
        <v>54</v>
      </c>
      <c r="E64" s="17" t="s">
        <v>100</v>
      </c>
      <c r="F64" s="16" t="str">
        <f t="shared" si="7"/>
        <v xml:space="preserve">56 - Directorio Activo </v>
      </c>
      <c r="G64" s="16"/>
      <c r="H64" s="17" t="s">
        <v>50</v>
      </c>
      <c r="I64" s="8">
        <v>3</v>
      </c>
      <c r="J64" s="16" t="s">
        <v>38</v>
      </c>
      <c r="K64" s="8">
        <v>3</v>
      </c>
      <c r="L64" s="16" t="s">
        <v>38</v>
      </c>
      <c r="M64" s="8">
        <v>3</v>
      </c>
      <c r="N64" s="8">
        <f t="shared" si="5"/>
        <v>9</v>
      </c>
      <c r="O64" s="16" t="str">
        <f t="shared" si="6"/>
        <v>Alta</v>
      </c>
      <c r="P64" s="16" t="s">
        <v>23</v>
      </c>
      <c r="Q64" s="16"/>
      <c r="R64" s="18" t="s">
        <v>25</v>
      </c>
      <c r="S64" s="18" t="s">
        <v>40</v>
      </c>
    </row>
    <row r="65" spans="2:19">
      <c r="B65" s="16">
        <v>57</v>
      </c>
      <c r="C65" s="13" t="s">
        <v>18</v>
      </c>
      <c r="D65" s="13" t="s">
        <v>54</v>
      </c>
      <c r="E65" s="14" t="s">
        <v>101</v>
      </c>
      <c r="F65" s="13" t="str">
        <f t="shared" si="7"/>
        <v>57 - Servidor virtual Ctera</v>
      </c>
      <c r="G65" s="13"/>
      <c r="H65" s="14" t="s">
        <v>50</v>
      </c>
      <c r="I65" s="8">
        <v>3</v>
      </c>
      <c r="J65" s="13" t="s">
        <v>28</v>
      </c>
      <c r="K65" s="8">
        <v>2</v>
      </c>
      <c r="L65" s="13" t="s">
        <v>28</v>
      </c>
      <c r="M65" s="8">
        <v>2</v>
      </c>
      <c r="N65" s="8">
        <f t="shared" si="5"/>
        <v>7</v>
      </c>
      <c r="O65" s="13" t="str">
        <f t="shared" si="6"/>
        <v>Alta</v>
      </c>
      <c r="P65" s="13" t="s">
        <v>23</v>
      </c>
      <c r="Q65" s="13"/>
      <c r="R65" s="15" t="s">
        <v>25</v>
      </c>
      <c r="S65" s="15" t="s">
        <v>40</v>
      </c>
    </row>
    <row r="66" spans="2:19">
      <c r="B66" s="16">
        <v>58</v>
      </c>
      <c r="C66" s="16" t="s">
        <v>18</v>
      </c>
      <c r="D66" s="16" t="s">
        <v>54</v>
      </c>
      <c r="E66" s="17" t="s">
        <v>102</v>
      </c>
      <c r="F66" s="16" t="str">
        <f>IF(ISBLANK(C65),"",CONCATENATE(B67," - ",E65))</f>
        <v xml:space="preserve">59 - NAS - Software de Administración </v>
      </c>
      <c r="G66" s="16"/>
      <c r="H66" s="17" t="s">
        <v>50</v>
      </c>
      <c r="I66" s="8">
        <v>3</v>
      </c>
      <c r="J66" s="16" t="s">
        <v>38</v>
      </c>
      <c r="K66" s="8">
        <v>3</v>
      </c>
      <c r="L66" s="16" t="s">
        <v>38</v>
      </c>
      <c r="M66" s="8">
        <v>3</v>
      </c>
      <c r="N66" s="8">
        <f t="shared" si="5"/>
        <v>9</v>
      </c>
      <c r="O66" s="16" t="str">
        <f t="shared" si="6"/>
        <v>Alta</v>
      </c>
      <c r="P66" s="16" t="s">
        <v>23</v>
      </c>
      <c r="Q66" s="16"/>
      <c r="R66" s="18" t="s">
        <v>25</v>
      </c>
      <c r="S66" s="18" t="s">
        <v>40</v>
      </c>
    </row>
    <row r="67" spans="2:19">
      <c r="B67" s="16">
        <v>59</v>
      </c>
      <c r="C67" s="13" t="s">
        <v>18</v>
      </c>
      <c r="D67" s="13" t="s">
        <v>54</v>
      </c>
      <c r="E67" s="14" t="s">
        <v>103</v>
      </c>
      <c r="F67" s="13" t="str">
        <f>IF(ISBLANK(C66),"",CONCATENATE(B68," - ",E66))</f>
        <v xml:space="preserve">60 - CRM Base de Datos </v>
      </c>
      <c r="G67" s="13"/>
      <c r="H67" s="14" t="s">
        <v>27</v>
      </c>
      <c r="I67" s="8">
        <v>2</v>
      </c>
      <c r="J67" s="13" t="s">
        <v>38</v>
      </c>
      <c r="K67" s="8">
        <v>3</v>
      </c>
      <c r="L67" s="13" t="s">
        <v>38</v>
      </c>
      <c r="M67" s="8">
        <v>3</v>
      </c>
      <c r="N67" s="8">
        <f t="shared" si="5"/>
        <v>8</v>
      </c>
      <c r="O67" s="13" t="str">
        <f t="shared" si="6"/>
        <v>Alta</v>
      </c>
      <c r="P67" s="13" t="s">
        <v>23</v>
      </c>
      <c r="Q67" s="13"/>
      <c r="R67" s="15" t="s">
        <v>25</v>
      </c>
      <c r="S67" s="15" t="s">
        <v>40</v>
      </c>
    </row>
    <row r="68" spans="2:19">
      <c r="B68" s="16">
        <v>60</v>
      </c>
      <c r="C68" s="16" t="s">
        <v>18</v>
      </c>
      <c r="D68" s="16" t="s">
        <v>54</v>
      </c>
      <c r="E68" s="17" t="s">
        <v>104</v>
      </c>
      <c r="F68" s="16" t="str">
        <f>IF(ISBLANK(C67),"",CONCATENATE(B69," - ",E67))</f>
        <v>61 - CRM Servidor Virtual</v>
      </c>
      <c r="G68" s="16"/>
      <c r="H68" s="17" t="s">
        <v>27</v>
      </c>
      <c r="I68" s="8">
        <v>2</v>
      </c>
      <c r="J68" s="16" t="s">
        <v>38</v>
      </c>
      <c r="K68" s="8">
        <v>3</v>
      </c>
      <c r="L68" s="16" t="s">
        <v>38</v>
      </c>
      <c r="M68" s="8">
        <v>3</v>
      </c>
      <c r="N68" s="8">
        <f t="shared" si="5"/>
        <v>8</v>
      </c>
      <c r="O68" s="16" t="str">
        <f t="shared" si="6"/>
        <v>Alta</v>
      </c>
      <c r="P68" s="16" t="s">
        <v>23</v>
      </c>
      <c r="Q68" s="16"/>
      <c r="R68" s="18" t="s">
        <v>25</v>
      </c>
      <c r="S68" s="18" t="s">
        <v>40</v>
      </c>
    </row>
    <row r="69" spans="2:19">
      <c r="B69" s="16">
        <v>61</v>
      </c>
      <c r="C69" s="13" t="s">
        <v>18</v>
      </c>
      <c r="D69" s="13" t="s">
        <v>54</v>
      </c>
      <c r="E69" s="14" t="s">
        <v>105</v>
      </c>
      <c r="F69" s="13" t="str">
        <f>IF(ISBLANK(C68),"",CONCATENATE(B71," - ",E68))</f>
        <v>63 - Windows Server CRM</v>
      </c>
      <c r="G69" s="13"/>
      <c r="H69" s="14" t="s">
        <v>27</v>
      </c>
      <c r="I69" s="18">
        <v>1</v>
      </c>
      <c r="J69" s="13" t="s">
        <v>38</v>
      </c>
      <c r="K69" s="18">
        <v>3</v>
      </c>
      <c r="L69" s="13" t="s">
        <v>38</v>
      </c>
      <c r="M69" s="18">
        <v>3</v>
      </c>
      <c r="N69" s="18">
        <f t="shared" si="5"/>
        <v>7</v>
      </c>
      <c r="O69" s="13" t="str">
        <f t="shared" si="6"/>
        <v>Alta</v>
      </c>
      <c r="P69" s="13" t="s">
        <v>23</v>
      </c>
      <c r="Q69" s="13"/>
      <c r="R69" s="15" t="s">
        <v>25</v>
      </c>
      <c r="S69" s="15" t="s">
        <v>40</v>
      </c>
    </row>
    <row r="70" spans="2:19">
      <c r="B70" s="16">
        <v>62</v>
      </c>
      <c r="C70" s="13" t="s">
        <v>18</v>
      </c>
      <c r="D70" s="13" t="s">
        <v>54</v>
      </c>
      <c r="E70" s="14" t="s">
        <v>106</v>
      </c>
      <c r="F70" s="13" t="str">
        <f>IF(ISBLANK(C69),"",CONCATENATE(B72," - ",E69))</f>
        <v xml:space="preserve">64 - Aplicación Project </v>
      </c>
      <c r="G70" s="13"/>
      <c r="H70" s="14" t="s">
        <v>27</v>
      </c>
      <c r="I70" s="18">
        <v>1</v>
      </c>
      <c r="J70" s="13" t="s">
        <v>38</v>
      </c>
      <c r="K70" s="18">
        <v>3</v>
      </c>
      <c r="L70" s="13" t="s">
        <v>38</v>
      </c>
      <c r="M70" s="18">
        <v>3</v>
      </c>
      <c r="N70" s="18">
        <f t="shared" si="5"/>
        <v>7</v>
      </c>
      <c r="O70" s="13" t="str">
        <f t="shared" si="6"/>
        <v>Alta</v>
      </c>
      <c r="P70" s="13" t="s">
        <v>23</v>
      </c>
      <c r="Q70" s="13"/>
      <c r="R70" s="15" t="s">
        <v>25</v>
      </c>
      <c r="S70" s="15" t="s">
        <v>40</v>
      </c>
    </row>
    <row r="71" spans="2:19">
      <c r="B71" s="16">
        <v>63</v>
      </c>
      <c r="C71" s="13" t="s">
        <v>18</v>
      </c>
      <c r="D71" s="13" t="s">
        <v>54</v>
      </c>
      <c r="E71" s="14" t="s">
        <v>107</v>
      </c>
      <c r="F71" s="13" t="str">
        <f>IF(ISBLANK(C70),"",CONCATENATE(B73," - ",E70))</f>
        <v xml:space="preserve"> - Aplicación Visio </v>
      </c>
      <c r="G71" s="13"/>
      <c r="H71" s="14" t="s">
        <v>27</v>
      </c>
      <c r="I71" s="18">
        <v>1</v>
      </c>
      <c r="J71" s="13" t="s">
        <v>38</v>
      </c>
      <c r="K71" s="18">
        <v>3</v>
      </c>
      <c r="L71" s="13" t="s">
        <v>38</v>
      </c>
      <c r="M71" s="18">
        <v>3</v>
      </c>
      <c r="N71" s="18">
        <f t="shared" si="5"/>
        <v>7</v>
      </c>
      <c r="O71" s="13" t="str">
        <f t="shared" si="6"/>
        <v>Alta</v>
      </c>
      <c r="P71" s="13" t="s">
        <v>23</v>
      </c>
      <c r="Q71" s="13"/>
      <c r="R71" s="15" t="s">
        <v>25</v>
      </c>
      <c r="S71" s="15" t="s">
        <v>40</v>
      </c>
    </row>
    <row r="72" spans="2:19">
      <c r="B72" s="16">
        <v>64</v>
      </c>
      <c r="C72" s="13" t="s">
        <v>18</v>
      </c>
      <c r="D72" s="13" t="s">
        <v>54</v>
      </c>
      <c r="E72" s="14" t="s">
        <v>108</v>
      </c>
      <c r="F72" s="13" t="str">
        <f>IF(ISBLANK(C71),"",CONCATENATE(B74," - ",E71))</f>
        <v>FIN DEL DOCUMENTO  - Antivirus  Sophos, endopoint, email security, intercept</v>
      </c>
      <c r="G72" s="13"/>
      <c r="H72" s="14" t="s">
        <v>27</v>
      </c>
      <c r="I72" s="18">
        <v>1</v>
      </c>
      <c r="J72" s="13" t="s">
        <v>38</v>
      </c>
      <c r="K72" s="18">
        <v>3</v>
      </c>
      <c r="L72" s="13" t="s">
        <v>38</v>
      </c>
      <c r="M72" s="18">
        <v>3</v>
      </c>
      <c r="N72" s="18">
        <f t="shared" si="5"/>
        <v>7</v>
      </c>
      <c r="O72" s="13" t="str">
        <f t="shared" si="6"/>
        <v>Alta</v>
      </c>
      <c r="P72" s="13" t="s">
        <v>23</v>
      </c>
      <c r="Q72" s="13"/>
      <c r="R72" s="15" t="s">
        <v>25</v>
      </c>
      <c r="S72" s="15" t="s">
        <v>40</v>
      </c>
    </row>
    <row r="73" spans="2:19" hidden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</row>
    <row r="74" spans="2:19" hidden="1">
      <c r="B74" s="13" t="s">
        <v>109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5"/>
      <c r="S74" s="15"/>
    </row>
    <row r="75" spans="2:19" hidden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8"/>
      <c r="S75" s="18"/>
    </row>
    <row r="76" spans="2:19" hidden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5"/>
      <c r="S76" s="15"/>
    </row>
    <row r="77" spans="2:19" hidden="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8"/>
      <c r="S77" s="18"/>
    </row>
    <row r="78" spans="2:19" hidden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5"/>
      <c r="S78" s="15"/>
    </row>
    <row r="79" spans="2:19" hidden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8"/>
      <c r="S79" s="18"/>
    </row>
    <row r="80" spans="2:19" hidden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5"/>
      <c r="S80" s="15"/>
    </row>
    <row r="81" spans="2:19" hidden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8"/>
      <c r="S81" s="18"/>
    </row>
    <row r="82" spans="2:19" hidden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5"/>
      <c r="S82" s="15"/>
    </row>
    <row r="83" spans="2:19" hidden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8"/>
      <c r="S83" s="18"/>
    </row>
    <row r="84" spans="2:19" hidden="1">
      <c r="B84" s="16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5"/>
      <c r="S84" s="15"/>
    </row>
    <row r="85" spans="2:19" hidden="1">
      <c r="B85" s="1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8"/>
      <c r="S85" s="18"/>
    </row>
    <row r="86" spans="2:19" hidden="1">
      <c r="B86" s="16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5"/>
      <c r="S86" s="15"/>
    </row>
    <row r="87" spans="2:19" hidden="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8"/>
      <c r="S87" s="18"/>
    </row>
    <row r="88" spans="2:19" hidden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5"/>
      <c r="S88" s="15"/>
    </row>
    <row r="89" spans="2:19" hidden="1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8"/>
      <c r="S89" s="18"/>
    </row>
    <row r="90" spans="2:19" hidden="1">
      <c r="B90" s="13"/>
      <c r="C90" s="13"/>
      <c r="D90" s="13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5"/>
      <c r="S90" s="15"/>
    </row>
    <row r="91" spans="2:19" hidden="1">
      <c r="B91" s="16"/>
      <c r="C91" s="16"/>
      <c r="D91" s="16"/>
      <c r="E91" s="17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8"/>
      <c r="S91" s="18"/>
    </row>
    <row r="92" spans="2:19" hidden="1">
      <c r="B92" s="13"/>
      <c r="C92" s="13"/>
      <c r="D92" s="13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5"/>
      <c r="S92" s="15"/>
    </row>
    <row r="93" spans="2:19" hidden="1">
      <c r="B93" s="16"/>
      <c r="C93" s="16"/>
      <c r="D93" s="16"/>
      <c r="E93" s="17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8"/>
      <c r="S93" s="18"/>
    </row>
    <row r="94" spans="2:19" hidden="1">
      <c r="B94" s="13"/>
      <c r="C94" s="13"/>
      <c r="D94" s="13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5"/>
      <c r="S94" s="15"/>
    </row>
    <row r="95" spans="2:19" hidden="1">
      <c r="B95" s="16"/>
      <c r="C95" s="16"/>
      <c r="D95" s="16"/>
      <c r="E95" s="17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8"/>
      <c r="S95" s="18"/>
    </row>
    <row r="96" spans="2:19" hidden="1">
      <c r="B96" s="13"/>
      <c r="C96" s="13"/>
      <c r="D96" s="13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5"/>
      <c r="S96" s="15"/>
    </row>
    <row r="97" spans="2:19" hidden="1">
      <c r="B97" s="16"/>
      <c r="C97" s="16"/>
      <c r="D97" s="16"/>
      <c r="E97" s="17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8"/>
      <c r="S97" s="18"/>
    </row>
    <row r="98" spans="2:19" hidden="1">
      <c r="B98" s="13"/>
      <c r="C98" s="13"/>
      <c r="D98" s="13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5"/>
      <c r="S98" s="15"/>
    </row>
    <row r="99" spans="2:19" hidden="1">
      <c r="B99" s="16"/>
      <c r="C99" s="16"/>
      <c r="D99" s="16"/>
      <c r="E99" s="17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8"/>
      <c r="S99" s="18"/>
    </row>
    <row r="100" spans="2:19" hidden="1">
      <c r="B100" s="13"/>
      <c r="C100" s="13"/>
      <c r="D100" s="13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5"/>
      <c r="S100" s="15"/>
    </row>
    <row r="101" spans="2:19" hidden="1">
      <c r="B101" s="16"/>
      <c r="C101" s="16"/>
      <c r="D101" s="16"/>
      <c r="E101" s="17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8"/>
      <c r="S101" s="18"/>
    </row>
    <row r="102" spans="2:19" hidden="1">
      <c r="B102" s="13"/>
      <c r="C102" s="13"/>
      <c r="D102" s="13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5"/>
      <c r="S102" s="15"/>
    </row>
    <row r="103" spans="2:19" hidden="1">
      <c r="B103" s="16"/>
      <c r="C103" s="16"/>
      <c r="D103" s="16"/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8"/>
      <c r="S103" s="18"/>
    </row>
    <row r="104" spans="2:19" hidden="1">
      <c r="B104" s="13"/>
      <c r="C104" s="13"/>
      <c r="D104" s="13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5"/>
      <c r="S104" s="15"/>
    </row>
    <row r="105" spans="2:19" hidden="1">
      <c r="B105" s="16"/>
      <c r="C105" s="16"/>
      <c r="D105" s="16"/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2:19" hidden="1">
      <c r="B106" s="13"/>
      <c r="C106" s="13"/>
      <c r="D106" s="13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2:19" hidden="1">
      <c r="B107" s="16"/>
      <c r="C107" s="16"/>
      <c r="D107" s="16"/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2:19" hidden="1">
      <c r="B108" s="13"/>
      <c r="C108" s="13"/>
      <c r="D108" s="13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2:19" hidden="1">
      <c r="B109" s="16"/>
      <c r="C109" s="16"/>
      <c r="D109" s="16"/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 spans="2:19" hidden="1">
      <c r="B110" s="13"/>
      <c r="C110" s="13"/>
      <c r="D110" s="13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2:19" hidden="1">
      <c r="B111" s="16"/>
      <c r="C111" s="16"/>
      <c r="D111" s="16"/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2:19" hidden="1">
      <c r="B112" s="13"/>
      <c r="C112" s="13"/>
      <c r="D112" s="13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2:19" hidden="1">
      <c r="B113" s="16"/>
      <c r="C113" s="16"/>
      <c r="D113" s="16"/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2:19" hidden="1">
      <c r="B114" s="13"/>
      <c r="C114" s="13"/>
      <c r="D114" s="13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2:19" hidden="1">
      <c r="B115" s="16"/>
      <c r="C115" s="16"/>
      <c r="D115" s="16"/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</row>
    <row r="116" spans="2:19" hidden="1">
      <c r="B116" s="13"/>
      <c r="C116" s="13"/>
      <c r="D116" s="13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2:19" hidden="1">
      <c r="B117" s="16"/>
      <c r="C117" s="16"/>
      <c r="D117" s="16"/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 spans="2:19" hidden="1">
      <c r="B118" s="13"/>
      <c r="C118" s="13"/>
      <c r="D118" s="13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2:19" hidden="1">
      <c r="B119" s="16"/>
      <c r="C119" s="16"/>
      <c r="D119" s="16"/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</row>
    <row r="120" spans="2:19" hidden="1">
      <c r="B120" s="13"/>
      <c r="C120" s="13"/>
      <c r="D120" s="13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2:19" hidden="1">
      <c r="B121" s="16"/>
      <c r="C121" s="16"/>
      <c r="D121" s="16"/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2:19" hidden="1">
      <c r="B122" s="13"/>
      <c r="C122" s="13"/>
      <c r="D122" s="13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2:19" hidden="1">
      <c r="B123" s="16"/>
      <c r="C123" s="16"/>
      <c r="D123" s="16"/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  <row r="124" spans="2:19" hidden="1">
      <c r="B124" s="13"/>
      <c r="C124" s="13"/>
      <c r="D124" s="13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2:19" hidden="1">
      <c r="B125" s="16"/>
      <c r="C125" s="16"/>
      <c r="D125" s="16"/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</row>
    <row r="126" spans="2:19" hidden="1">
      <c r="B126" s="13"/>
      <c r="C126" s="13"/>
      <c r="D126" s="13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2:19" hidden="1">
      <c r="B127" s="16"/>
      <c r="C127" s="16"/>
      <c r="D127" s="16"/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 spans="2:19" hidden="1">
      <c r="B128" s="13"/>
      <c r="C128" s="13"/>
      <c r="D128" s="13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2:19" hidden="1">
      <c r="B129" s="16"/>
      <c r="C129" s="16"/>
      <c r="D129" s="16"/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 spans="2:19" hidden="1">
      <c r="B130" s="13"/>
      <c r="C130" s="13"/>
      <c r="D130" s="13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2:19" hidden="1">
      <c r="B131" s="16"/>
      <c r="C131" s="16"/>
      <c r="D131" s="16"/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2:19" hidden="1">
      <c r="B132" s="13"/>
      <c r="C132" s="13"/>
      <c r="D132" s="13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2:19" hidden="1">
      <c r="B133" s="16"/>
      <c r="C133" s="16"/>
      <c r="D133" s="16"/>
      <c r="E133" s="1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2:19" hidden="1">
      <c r="B134" s="13"/>
      <c r="C134" s="13"/>
      <c r="D134" s="13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2:19" hidden="1">
      <c r="B135" s="16"/>
      <c r="C135" s="16"/>
      <c r="D135" s="16"/>
      <c r="E135" s="1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2:19" hidden="1">
      <c r="B136" s="13"/>
      <c r="C136" s="13"/>
      <c r="D136" s="13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2:19" hidden="1">
      <c r="B137" s="16"/>
      <c r="C137" s="16"/>
      <c r="D137" s="16"/>
      <c r="E137" s="1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</row>
    <row r="138" spans="2:19" hidden="1">
      <c r="B138" s="13"/>
      <c r="C138" s="13"/>
      <c r="D138" s="13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2:19" hidden="1">
      <c r="B139" s="16"/>
      <c r="C139" s="16"/>
      <c r="D139" s="16"/>
      <c r="E139" s="1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</row>
    <row r="140" spans="2:19" hidden="1">
      <c r="B140" s="13"/>
      <c r="C140" s="13"/>
      <c r="D140" s="13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2:19" hidden="1">
      <c r="B141" s="16"/>
      <c r="C141" s="16"/>
      <c r="D141" s="16"/>
      <c r="E141" s="17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</row>
    <row r="142" spans="2:19" hidden="1">
      <c r="B142" s="13"/>
      <c r="C142" s="13"/>
      <c r="D142" s="13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2:19" hidden="1">
      <c r="B143" s="16"/>
      <c r="C143" s="16"/>
      <c r="D143" s="16"/>
      <c r="E143" s="17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</row>
    <row r="144" spans="2:19" hidden="1">
      <c r="B144" s="13"/>
      <c r="C144" s="13"/>
      <c r="D144" s="13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2:19" hidden="1">
      <c r="B145" s="16"/>
      <c r="C145" s="16"/>
      <c r="D145" s="16"/>
      <c r="E145" s="17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</row>
    <row r="146" spans="2:19" hidden="1">
      <c r="B146" s="13"/>
      <c r="C146" s="13"/>
      <c r="D146" s="13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2:19" hidden="1">
      <c r="B147" s="16"/>
      <c r="C147" s="16"/>
      <c r="D147" s="16"/>
      <c r="E147" s="17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 spans="2:19" hidden="1">
      <c r="B148" s="13"/>
      <c r="C148" s="13"/>
      <c r="D148" s="13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2:19" hidden="1">
      <c r="B149" s="16"/>
      <c r="C149" s="16"/>
      <c r="D149" s="16"/>
      <c r="E149" s="17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</row>
    <row r="150" spans="2:19" hidden="1">
      <c r="B150" s="13"/>
      <c r="C150" s="13"/>
      <c r="D150" s="13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2:19" hidden="1">
      <c r="B151" s="16"/>
      <c r="C151" s="16"/>
      <c r="D151" s="16"/>
      <c r="E151" s="17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 spans="2:19" hidden="1">
      <c r="B152" s="13"/>
      <c r="C152" s="13"/>
      <c r="D152" s="13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2:19" hidden="1">
      <c r="B153" s="16"/>
      <c r="C153" s="16"/>
      <c r="D153" s="16"/>
      <c r="E153" s="1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</row>
    <row r="154" spans="2:19" hidden="1">
      <c r="B154" s="13"/>
      <c r="C154" s="13"/>
      <c r="D154" s="13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2:19" hidden="1">
      <c r="B155" s="16"/>
      <c r="C155" s="16"/>
      <c r="D155" s="16"/>
      <c r="E155" s="17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</row>
    <row r="156" spans="2:19" hidden="1">
      <c r="B156" s="13"/>
      <c r="C156" s="13"/>
      <c r="D156" s="13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2:19" hidden="1">
      <c r="B157" s="16"/>
      <c r="C157" s="16"/>
      <c r="D157" s="16"/>
      <c r="E157" s="17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</row>
    <row r="158" spans="2:19" hidden="1">
      <c r="B158" s="13"/>
      <c r="C158" s="13"/>
      <c r="D158" s="13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2:19" hidden="1">
      <c r="B159" s="16"/>
      <c r="C159" s="16"/>
      <c r="D159" s="16"/>
      <c r="E159" s="17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</row>
    <row r="160" spans="2:19" hidden="1">
      <c r="B160" s="13"/>
      <c r="C160" s="13"/>
      <c r="D160" s="13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2:19" hidden="1">
      <c r="B161" s="16"/>
      <c r="C161" s="16"/>
      <c r="D161" s="16"/>
      <c r="E161" s="17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</row>
    <row r="162" spans="2:19" hidden="1">
      <c r="B162" s="13"/>
      <c r="C162" s="13"/>
      <c r="D162" s="13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2:19" hidden="1">
      <c r="B163" s="16"/>
      <c r="C163" s="16"/>
      <c r="D163" s="16"/>
      <c r="E163" s="1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</row>
    <row r="164" spans="2:19" hidden="1">
      <c r="B164" s="13"/>
      <c r="C164" s="13"/>
      <c r="D164" s="13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2:19" hidden="1">
      <c r="B165" s="16"/>
      <c r="C165" s="16"/>
      <c r="D165" s="16"/>
      <c r="E165" s="17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</row>
    <row r="166" spans="2:19" hidden="1">
      <c r="B166" s="13"/>
      <c r="C166" s="13"/>
      <c r="D166" s="13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2:19" hidden="1">
      <c r="B167" s="16"/>
      <c r="C167" s="16"/>
      <c r="D167" s="16"/>
      <c r="E167" s="1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</row>
    <row r="168" spans="2:19" hidden="1">
      <c r="B168" s="13"/>
      <c r="C168" s="13"/>
      <c r="D168" s="13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2:19" hidden="1">
      <c r="B169" s="16"/>
      <c r="C169" s="16"/>
      <c r="D169" s="16"/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0" spans="2:19" hidden="1">
      <c r="B170" s="13"/>
      <c r="C170" s="13"/>
      <c r="D170" s="13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2:19" hidden="1">
      <c r="B171" s="16"/>
      <c r="C171" s="16"/>
      <c r="D171" s="16"/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</row>
    <row r="172" spans="2:19" hidden="1">
      <c r="B172" s="13"/>
      <c r="C172" s="13"/>
      <c r="D172" s="13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2:19" hidden="1">
      <c r="B173" s="16"/>
      <c r="C173" s="16"/>
      <c r="D173" s="16"/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2:19" hidden="1">
      <c r="B174" s="13"/>
      <c r="C174" s="13"/>
      <c r="D174" s="13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2:19" hidden="1">
      <c r="B175" s="16"/>
      <c r="C175" s="16"/>
      <c r="D175" s="16"/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2:19" hidden="1">
      <c r="B176" s="13"/>
      <c r="C176" s="13"/>
      <c r="D176" s="13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2:19" hidden="1">
      <c r="B177" s="16"/>
      <c r="C177" s="16"/>
      <c r="D177" s="16"/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</row>
    <row r="178" spans="2:19" hidden="1">
      <c r="B178" s="13"/>
      <c r="C178" s="13"/>
      <c r="D178" s="13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2:19" hidden="1">
      <c r="B179" s="16"/>
      <c r="C179" s="16"/>
      <c r="D179" s="16"/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</row>
    <row r="180" spans="2:19" hidden="1">
      <c r="B180" s="13"/>
      <c r="C180" s="13"/>
      <c r="D180" s="13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2:19" hidden="1">
      <c r="B181" s="16"/>
      <c r="C181" s="16"/>
      <c r="D181" s="16"/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</row>
    <row r="182" spans="2:19" hidden="1">
      <c r="B182" s="13"/>
      <c r="C182" s="13"/>
      <c r="D182" s="13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2:19" hidden="1">
      <c r="B183" s="16"/>
      <c r="C183" s="16"/>
      <c r="D183" s="16"/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</row>
    <row r="184" spans="2:19" hidden="1">
      <c r="B184" s="13"/>
      <c r="C184" s="13"/>
      <c r="D184" s="13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2:19" hidden="1">
      <c r="B185" s="16"/>
      <c r="C185" s="16"/>
      <c r="D185" s="16"/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</row>
    <row r="186" spans="2:19" hidden="1">
      <c r="B186" s="13"/>
      <c r="C186" s="13"/>
      <c r="D186" s="13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2:19" hidden="1">
      <c r="B187" s="16"/>
      <c r="C187" s="16"/>
      <c r="D187" s="16"/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</row>
    <row r="188" spans="2:19" hidden="1">
      <c r="B188" s="13"/>
      <c r="C188" s="13"/>
      <c r="D188" s="13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2:19" hidden="1">
      <c r="B189" s="16"/>
      <c r="C189" s="16"/>
      <c r="D189" s="16"/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</row>
    <row r="190" spans="2:19" hidden="1">
      <c r="B190" s="13"/>
      <c r="C190" s="13"/>
      <c r="D190" s="13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2:19" hidden="1">
      <c r="B191" s="16"/>
      <c r="C191" s="16"/>
      <c r="D191" s="16"/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</row>
    <row r="192" spans="2:19" hidden="1">
      <c r="B192" s="13"/>
      <c r="C192" s="13"/>
      <c r="D192" s="13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2:19" hidden="1">
      <c r="B193" s="16"/>
      <c r="C193" s="16"/>
      <c r="D193" s="16"/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</row>
    <row r="194" spans="2:19" hidden="1">
      <c r="B194" s="13"/>
      <c r="C194" s="13"/>
      <c r="D194" s="13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2:19" hidden="1">
      <c r="B195" s="16"/>
      <c r="C195" s="16"/>
      <c r="D195" s="16"/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</row>
    <row r="196" spans="2:19" hidden="1">
      <c r="B196" s="13"/>
      <c r="C196" s="13"/>
      <c r="D196" s="13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2:19" hidden="1">
      <c r="B197" s="16"/>
      <c r="C197" s="16"/>
      <c r="D197" s="16"/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</row>
    <row r="198" spans="2:19" hidden="1">
      <c r="B198" s="13"/>
      <c r="C198" s="13"/>
      <c r="D198" s="13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2:19" hidden="1">
      <c r="B199" s="16"/>
      <c r="C199" s="16"/>
      <c r="D199" s="16"/>
      <c r="E199" s="1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</row>
    <row r="200" spans="2:19" hidden="1">
      <c r="B200" s="13"/>
      <c r="C200" s="13"/>
      <c r="D200" s="13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2:19" hidden="1">
      <c r="B201" s="16"/>
      <c r="C201" s="16"/>
      <c r="D201" s="16"/>
      <c r="E201" s="1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</row>
    <row r="202" spans="2:19" hidden="1">
      <c r="B202" s="13"/>
      <c r="C202" s="13"/>
      <c r="D202" s="13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2:19" hidden="1">
      <c r="B203" s="16"/>
      <c r="C203" s="16"/>
      <c r="D203" s="16"/>
      <c r="E203" s="1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</row>
    <row r="204" spans="2:19" hidden="1">
      <c r="B204" s="13"/>
      <c r="C204" s="13"/>
      <c r="D204" s="13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2:19" hidden="1">
      <c r="B205" s="16"/>
      <c r="C205" s="16"/>
      <c r="D205" s="16"/>
      <c r="E205" s="1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</row>
    <row r="206" spans="2:19" hidden="1">
      <c r="B206" s="13"/>
      <c r="C206" s="13"/>
      <c r="D206" s="13"/>
      <c r="E206" s="14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2:19" hidden="1">
      <c r="B207" s="16"/>
      <c r="C207" s="16"/>
      <c r="D207" s="16"/>
      <c r="E207" s="1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</row>
    <row r="208" spans="2:19" hidden="1">
      <c r="B208" s="13"/>
      <c r="C208" s="13"/>
      <c r="D208" s="13"/>
      <c r="E208" s="14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2:19" hidden="1">
      <c r="B209" s="16"/>
      <c r="C209" s="16"/>
      <c r="D209" s="16"/>
      <c r="E209" s="17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</row>
    <row r="210" spans="2:19" hidden="1">
      <c r="B210" s="13"/>
      <c r="C210" s="13"/>
      <c r="D210" s="13"/>
      <c r="E210" s="14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2:19" hidden="1">
      <c r="B211" s="16"/>
      <c r="C211" s="16"/>
      <c r="D211" s="16"/>
      <c r="E211" s="17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</row>
    <row r="212" spans="2:19" hidden="1">
      <c r="B212" s="13"/>
      <c r="C212" s="13"/>
      <c r="D212" s="13"/>
      <c r="E212" s="14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2:19" hidden="1">
      <c r="B213" s="16"/>
      <c r="C213" s="16"/>
      <c r="D213" s="16"/>
      <c r="E213" s="17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</row>
    <row r="214" spans="2:19" hidden="1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2:19" hidden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</row>
    <row r="216" spans="2:19" hidden="1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2:19" hidden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</row>
    <row r="218" spans="2:19" hidden="1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2:19" hidden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</row>
    <row r="220" spans="2:19" hidden="1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2:19" hidden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</row>
    <row r="222" spans="2:19" hidden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2:19" hidden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</row>
    <row r="224" spans="2:19" hidden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2:19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</row>
  </sheetData>
  <sheetProtection selectLockedCells="1"/>
  <autoFilter ref="A8:T224" xr:uid="{7107BCCF-17AD-47D8-A64D-6ED05530B188}">
    <filterColumn colId="14">
      <filters>
        <filter val="Alta"/>
      </filters>
    </filterColumn>
    <sortState xmlns:xlrd2="http://schemas.microsoft.com/office/spreadsheetml/2017/richdata2" ref="A10:T224">
      <sortCondition ref="D8:D224"/>
    </sortState>
  </autoFilter>
  <dataConsolidate link="1"/>
  <mergeCells count="13">
    <mergeCell ref="E2:Q5"/>
    <mergeCell ref="A7:A8"/>
    <mergeCell ref="T7:T8"/>
    <mergeCell ref="B7:B8"/>
    <mergeCell ref="C7:C8"/>
    <mergeCell ref="D7:D8"/>
    <mergeCell ref="E7:E8"/>
    <mergeCell ref="Q7:Q8"/>
    <mergeCell ref="R7:R8"/>
    <mergeCell ref="S7:S8"/>
    <mergeCell ref="F7:F8"/>
    <mergeCell ref="G7:G8"/>
    <mergeCell ref="H7:O7"/>
  </mergeCells>
  <dataValidations count="4">
    <dataValidation type="list" allowBlank="1" sqref="E77 E169" xr:uid="{00000000-0002-0000-0000-000000000000}">
      <formula1>Tipos_de_activos</formula1>
    </dataValidation>
    <dataValidation allowBlank="1" showInputMessage="1" showErrorMessage="1" sqref="Q94:Q95 E99 Q114" xr:uid="{00000000-0002-0000-0000-000001000000}"/>
    <dataValidation type="list" allowBlank="1" showErrorMessage="1" error="Debe escoger un valor de celda" sqref="E58:E59" xr:uid="{00000000-0002-0000-0000-000002000000}">
      <formula1>Tipos_de_activos</formula1>
    </dataValidation>
    <dataValidation type="list" allowBlank="1" showInputMessage="1" showErrorMessage="1" sqref="Q115:Q224 Q108:Q113 Q96:Q97 Q99:Q106 Q9:Q66 Q69:Q93" xr:uid="{00000000-0002-0000-0000-000003000000}">
      <formula1>$F$9:$F$224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36" fitToHeight="0" orientation="landscape" r:id="rId1"/>
  <headerFooter>
    <oddHeader>&amp;C&amp;G</oddHeader>
    <oddFooter>&amp;R&amp;P / &amp;N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error="Debe escoger un valor de celda" xr:uid="{00000000-0002-0000-0000-000005000000}">
          <x14:formula1>
            <xm:f>Datos!$G$3:$G$7</xm:f>
          </x14:formula1>
          <xm:sqref>L224:O224 P9:P224</xm:sqref>
        </x14:dataValidation>
        <x14:dataValidation type="list" allowBlank="1" showErrorMessage="1" error="Debe escoger un valor de celda" xr:uid="{00000000-0002-0000-0000-000004000000}">
          <x14:formula1>
            <xm:f>Datos!$E$3:$E$6</xm:f>
          </x14:formula1>
          <xm:sqref>L10:L28 L66 L31:L61 J9:J66 J69:K224</xm:sqref>
        </x14:dataValidation>
        <x14:dataValidation type="list" allowBlank="1" showInputMessage="1" showErrorMessage="1" xr:uid="{00000000-0002-0000-0000-000006000000}">
          <x14:formula1>
            <xm:f>Datos!$D$3:$D$6</xm:f>
          </x14:formula1>
          <xm:sqref>H9:H224 I69:I224</xm:sqref>
        </x14:dataValidation>
        <x14:dataValidation type="list" allowBlank="1" showErrorMessage="1" error="Debe escoger un valor de celda" xr:uid="{F77341A2-642A-4B58-8861-A81A525E9B62}">
          <x14:formula1>
            <xm:f>Datos!$F$3:$F$6</xm:f>
          </x14:formula1>
          <xm:sqref>L9 L29:L30 L62:L65 L69:O223</xm:sqref>
        </x14:dataValidation>
        <x14:dataValidation type="list" allowBlank="1" showInputMessage="1" showErrorMessage="1" xr:uid="{F689BB5E-890C-43AE-A01C-7E071F4B11A6}">
          <x14:formula1>
            <xm:f>Datos!$J$7:$J$23</xm:f>
          </x14:formula1>
          <xm:sqref>R10:R43 R69:R223</xm:sqref>
        </x14:dataValidation>
        <x14:dataValidation type="list" allowBlank="1" showInputMessage="1" showErrorMessage="1" xr:uid="{E64685F8-6AA0-4566-A3D7-462B6FF59971}">
          <x14:formula1>
            <xm:f>Datos!$J$3:$J$30</xm:f>
          </x14:formula1>
          <xm:sqref>S9 S40:S41 S19 S21 S67 S30 S32 S34 S36 S38 S43 S45 S47 S49 S23:S28 S57 S59 S61 S63 S65 S51:S55 S69:S223</xm:sqref>
        </x14:dataValidation>
        <x14:dataValidation type="list" allowBlank="1" showInputMessage="1" showErrorMessage="1" xr:uid="{21FF1C3E-3654-4E1B-AD74-603EB14F6BB1}">
          <x14:formula1>
            <xm:f>Datos!$J$3:$J$26</xm:f>
          </x14:formula1>
          <xm:sqref>S37 S20 S39 S42 S22 S29 S31 S33 S35 S10:S18</xm:sqref>
        </x14:dataValidation>
        <x14:dataValidation type="list" allowBlank="1" showInputMessage="1" showErrorMessage="1" xr:uid="{DD9365E7-925E-47C1-9B96-F9DA18C9C857}">
          <x14:formula1>
            <xm:f>Datos!$B$2:$B$16</xm:f>
          </x14:formula1>
          <xm:sqref>D9:D1048576</xm:sqref>
        </x14:dataValidation>
        <x14:dataValidation type="list" allowBlank="1" showInputMessage="1" showErrorMessage="1" xr:uid="{4333484C-62FC-4AC8-8C07-9938707E793D}">
          <x14:formula1>
            <xm:f>Datos!$I$2:$I$16</xm:f>
          </x14:formula1>
          <xm:sqref>C9:C48 C56:C1048576</xm:sqref>
        </x14:dataValidation>
        <x14:dataValidation type="list" allowBlank="1" showInputMessage="1" showErrorMessage="1" xr:uid="{CEA3E0FC-FDDF-4B3C-A0CA-1C30A104CCB9}">
          <x14:formula1>
            <xm:f>Datos!$H$3:$H$31</xm:f>
          </x14:formula1>
          <xm:sqref>S44 S48 S46 S68 S50 S56 S58 S60 S62 S64 S66 R44:R68</xm:sqref>
        </x14:dataValidation>
        <x14:dataValidation type="list" allowBlank="1" showInputMessage="1" showErrorMessage="1" xr:uid="{82E07D00-586E-446C-812C-60694AEB84DE}">
          <x14:formula1>
            <xm:f>Datos!$I$3:$I$9</xm:f>
          </x14:formula1>
          <xm:sqref>C49:C55</xm:sqref>
        </x14:dataValidation>
        <x14:dataValidation type="list" allowBlank="1" showInputMessage="1" showErrorMessage="1" xr:uid="{69CA5DAF-C4DC-4D9E-95BA-A5D0841C206A}">
          <x14:formula1>
            <xm:f>Datos!$H$3:$H$30</xm:f>
          </x14:formula1>
          <xm:sqref>R9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2:J31"/>
  <sheetViews>
    <sheetView topLeftCell="C3" zoomScaleNormal="100" workbookViewId="0">
      <selection activeCell="I4" sqref="I3:I9"/>
    </sheetView>
  </sheetViews>
  <sheetFormatPr defaultColWidth="11" defaultRowHeight="14.45"/>
  <cols>
    <col min="1" max="1" width="2.85546875" customWidth="1"/>
    <col min="2" max="2" width="31.28515625" bestFit="1" customWidth="1"/>
    <col min="3" max="3" width="2.85546875" customWidth="1"/>
    <col min="4" max="6" width="22.5703125" customWidth="1"/>
    <col min="7" max="7" width="25.7109375" customWidth="1"/>
    <col min="8" max="8" width="35.28515625" bestFit="1" customWidth="1"/>
    <col min="9" max="9" width="17.28515625" customWidth="1"/>
    <col min="10" max="10" width="22" bestFit="1" customWidth="1"/>
  </cols>
  <sheetData>
    <row r="2" spans="2:10">
      <c r="B2" s="1" t="s">
        <v>110</v>
      </c>
      <c r="D2" s="1" t="s">
        <v>13</v>
      </c>
      <c r="E2" s="1" t="s">
        <v>14</v>
      </c>
      <c r="F2" s="1" t="s">
        <v>15</v>
      </c>
      <c r="G2" s="1" t="s">
        <v>17</v>
      </c>
      <c r="H2" s="1" t="s">
        <v>11</v>
      </c>
      <c r="I2" s="1" t="s">
        <v>111</v>
      </c>
      <c r="J2" s="1" t="s">
        <v>112</v>
      </c>
    </row>
    <row r="3" spans="2:10">
      <c r="B3" t="s">
        <v>51</v>
      </c>
      <c r="D3" t="s">
        <v>50</v>
      </c>
      <c r="E3" t="s">
        <v>38</v>
      </c>
      <c r="F3" t="s">
        <v>38</v>
      </c>
      <c r="G3" t="s">
        <v>53</v>
      </c>
      <c r="H3" t="s">
        <v>84</v>
      </c>
      <c r="I3" t="s">
        <v>87</v>
      </c>
      <c r="J3" t="s">
        <v>84</v>
      </c>
    </row>
    <row r="4" spans="2:10">
      <c r="B4" t="s">
        <v>67</v>
      </c>
      <c r="D4" t="s">
        <v>27</v>
      </c>
      <c r="E4" t="s">
        <v>28</v>
      </c>
      <c r="F4" t="s">
        <v>28</v>
      </c>
      <c r="G4" t="s">
        <v>57</v>
      </c>
      <c r="H4" t="s">
        <v>60</v>
      </c>
      <c r="I4" t="s">
        <v>113</v>
      </c>
      <c r="J4" t="s">
        <v>60</v>
      </c>
    </row>
    <row r="5" spans="2:10">
      <c r="B5" t="s">
        <v>19</v>
      </c>
      <c r="D5" t="s">
        <v>21</v>
      </c>
      <c r="E5" t="s">
        <v>22</v>
      </c>
      <c r="F5" t="s">
        <v>22</v>
      </c>
      <c r="G5" t="s">
        <v>59</v>
      </c>
      <c r="H5" t="s">
        <v>114</v>
      </c>
      <c r="I5" t="s">
        <v>81</v>
      </c>
      <c r="J5" t="s">
        <v>114</v>
      </c>
    </row>
    <row r="6" spans="2:10">
      <c r="B6" t="s">
        <v>54</v>
      </c>
      <c r="D6" t="s">
        <v>23</v>
      </c>
      <c r="E6" t="s">
        <v>23</v>
      </c>
      <c r="F6" t="s">
        <v>23</v>
      </c>
      <c r="G6" t="s">
        <v>115</v>
      </c>
      <c r="H6" t="s">
        <v>24</v>
      </c>
      <c r="I6" t="s">
        <v>18</v>
      </c>
      <c r="J6" t="s">
        <v>24</v>
      </c>
    </row>
    <row r="7" spans="2:10">
      <c r="B7" t="s">
        <v>82</v>
      </c>
      <c r="G7" t="s">
        <v>23</v>
      </c>
      <c r="H7" t="s">
        <v>116</v>
      </c>
      <c r="I7" t="s">
        <v>117</v>
      </c>
      <c r="J7" t="s">
        <v>116</v>
      </c>
    </row>
    <row r="8" spans="2:10">
      <c r="B8" t="s">
        <v>71</v>
      </c>
      <c r="H8" t="s">
        <v>118</v>
      </c>
      <c r="I8" t="s">
        <v>119</v>
      </c>
      <c r="J8" t="s">
        <v>118</v>
      </c>
    </row>
    <row r="9" spans="2:10">
      <c r="B9" t="s">
        <v>74</v>
      </c>
      <c r="H9" t="s">
        <v>80</v>
      </c>
      <c r="I9" t="s">
        <v>120</v>
      </c>
      <c r="J9" t="s">
        <v>80</v>
      </c>
    </row>
    <row r="10" spans="2:10">
      <c r="B10" t="s">
        <v>77</v>
      </c>
      <c r="H10" t="s">
        <v>121</v>
      </c>
      <c r="J10" t="s">
        <v>121</v>
      </c>
    </row>
    <row r="11" spans="2:10">
      <c r="B11" t="s">
        <v>122</v>
      </c>
      <c r="H11" t="s">
        <v>93</v>
      </c>
      <c r="J11" t="s">
        <v>93</v>
      </c>
    </row>
    <row r="12" spans="2:10">
      <c r="H12" t="s">
        <v>123</v>
      </c>
      <c r="J12" t="s">
        <v>123</v>
      </c>
    </row>
    <row r="13" spans="2:10">
      <c r="H13" t="s">
        <v>124</v>
      </c>
      <c r="J13" t="s">
        <v>124</v>
      </c>
    </row>
    <row r="14" spans="2:10">
      <c r="H14" t="s">
        <v>25</v>
      </c>
      <c r="J14" t="s">
        <v>25</v>
      </c>
    </row>
    <row r="15" spans="2:10">
      <c r="H15" t="s">
        <v>125</v>
      </c>
      <c r="J15" t="s">
        <v>125</v>
      </c>
    </row>
    <row r="16" spans="2:10">
      <c r="H16" t="s">
        <v>126</v>
      </c>
      <c r="J16" t="s">
        <v>126</v>
      </c>
    </row>
    <row r="17" spans="8:10">
      <c r="H17" t="s">
        <v>127</v>
      </c>
      <c r="J17" t="s">
        <v>127</v>
      </c>
    </row>
    <row r="18" spans="8:10">
      <c r="H18" t="s">
        <v>128</v>
      </c>
      <c r="J18" t="s">
        <v>128</v>
      </c>
    </row>
    <row r="19" spans="8:10">
      <c r="H19" t="s">
        <v>40</v>
      </c>
      <c r="J19" t="s">
        <v>40</v>
      </c>
    </row>
    <row r="20" spans="8:10">
      <c r="H20" t="s">
        <v>129</v>
      </c>
      <c r="J20" t="s">
        <v>129</v>
      </c>
    </row>
    <row r="21" spans="8:10">
      <c r="H21" t="s">
        <v>89</v>
      </c>
      <c r="J21" t="s">
        <v>89</v>
      </c>
    </row>
    <row r="22" spans="8:10">
      <c r="H22" t="s">
        <v>130</v>
      </c>
      <c r="J22" t="s">
        <v>130</v>
      </c>
    </row>
    <row r="23" spans="8:10">
      <c r="H23" t="s">
        <v>131</v>
      </c>
      <c r="J23" t="s">
        <v>131</v>
      </c>
    </row>
    <row r="24" spans="8:10">
      <c r="H24" t="s">
        <v>132</v>
      </c>
      <c r="J24" t="s">
        <v>132</v>
      </c>
    </row>
    <row r="25" spans="8:10">
      <c r="H25" t="s">
        <v>133</v>
      </c>
      <c r="J25" t="s">
        <v>133</v>
      </c>
    </row>
    <row r="26" spans="8:10">
      <c r="H26" t="s">
        <v>134</v>
      </c>
      <c r="J26" t="s">
        <v>134</v>
      </c>
    </row>
    <row r="27" spans="8:10">
      <c r="H27" t="s">
        <v>135</v>
      </c>
      <c r="J27" t="s">
        <v>135</v>
      </c>
    </row>
    <row r="28" spans="8:10">
      <c r="H28" t="s">
        <v>136</v>
      </c>
      <c r="J28" t="s">
        <v>136</v>
      </c>
    </row>
    <row r="29" spans="8:10">
      <c r="H29" t="s">
        <v>137</v>
      </c>
      <c r="J29" t="s">
        <v>137</v>
      </c>
    </row>
    <row r="30" spans="8:10">
      <c r="H30" t="s">
        <v>138</v>
      </c>
      <c r="J30" t="s">
        <v>138</v>
      </c>
    </row>
    <row r="31" spans="8:10">
      <c r="H31" t="s">
        <v>139</v>
      </c>
      <c r="J31" t="s">
        <v>139</v>
      </c>
    </row>
  </sheetData>
  <sortState xmlns:xlrd2="http://schemas.microsoft.com/office/spreadsheetml/2017/richdata2" ref="B2:B10">
    <sortCondition ref="B2"/>
  </sortState>
  <pageMargins left="0.7" right="0.7" top="0.75" bottom="0.75" header="0.3" footer="0.3"/>
  <pageSetup paperSize="9" orientation="portrait" r:id="rId1"/>
  <headerFooter>
    <oddHeader>&amp;C&amp;G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J7"/>
  <sheetViews>
    <sheetView showGridLines="0" showRowColHeaders="0" zoomScale="55" zoomScaleNormal="55" workbookViewId="0">
      <selection activeCell="B6" sqref="B6"/>
    </sheetView>
  </sheetViews>
  <sheetFormatPr defaultColWidth="0" defaultRowHeight="14.45" zeroHeight="1"/>
  <cols>
    <col min="1" max="1" width="2.85546875" customWidth="1"/>
    <col min="2" max="2" width="14.28515625" customWidth="1"/>
    <col min="3" max="3" width="42.85546875" customWidth="1"/>
    <col min="4" max="4" width="2.85546875" customWidth="1"/>
    <col min="5" max="5" width="14.28515625" customWidth="1"/>
    <col min="6" max="6" width="42.85546875" customWidth="1"/>
    <col min="7" max="7" width="2.85546875" customWidth="1"/>
    <col min="8" max="8" width="11.42578125" customWidth="1"/>
    <col min="9" max="9" width="42.85546875" customWidth="1"/>
    <col min="10" max="10" width="2.85546875" customWidth="1"/>
    <col min="11" max="16384" width="11.42578125" hidden="1"/>
  </cols>
  <sheetData>
    <row r="1" spans="2:9"/>
    <row r="2" spans="2:9">
      <c r="B2" s="31" t="s">
        <v>140</v>
      </c>
      <c r="C2" s="31"/>
      <c r="E2" s="31" t="s">
        <v>14</v>
      </c>
      <c r="F2" s="31"/>
      <c r="H2" s="31" t="s">
        <v>15</v>
      </c>
      <c r="I2" s="31"/>
    </row>
    <row r="3" spans="2:9" ht="76.5" customHeight="1">
      <c r="B3" s="2" t="s">
        <v>141</v>
      </c>
      <c r="C3" s="3" t="s">
        <v>142</v>
      </c>
      <c r="E3" s="2" t="s">
        <v>141</v>
      </c>
      <c r="F3" s="3" t="s">
        <v>143</v>
      </c>
      <c r="H3" s="2" t="s">
        <v>144</v>
      </c>
      <c r="I3" s="3" t="s">
        <v>145</v>
      </c>
    </row>
    <row r="4" spans="2:9" ht="165.75" customHeight="1">
      <c r="B4" s="4" t="s">
        <v>146</v>
      </c>
      <c r="C4" s="5" t="s">
        <v>147</v>
      </c>
      <c r="E4" s="4" t="s">
        <v>146</v>
      </c>
      <c r="F4" s="5" t="s">
        <v>148</v>
      </c>
      <c r="H4" s="4" t="s">
        <v>149</v>
      </c>
      <c r="I4" s="5" t="s">
        <v>150</v>
      </c>
    </row>
    <row r="5" spans="2:9" ht="76.5" customHeight="1">
      <c r="B5" s="6" t="s">
        <v>151</v>
      </c>
      <c r="C5" s="5" t="s">
        <v>152</v>
      </c>
      <c r="E5" s="6" t="s">
        <v>151</v>
      </c>
      <c r="F5" s="5" t="s">
        <v>153</v>
      </c>
      <c r="H5" s="6" t="s">
        <v>154</v>
      </c>
      <c r="I5" s="5" t="s">
        <v>155</v>
      </c>
    </row>
    <row r="6" spans="2:9" ht="76.5" customHeight="1">
      <c r="B6" s="7" t="s">
        <v>156</v>
      </c>
      <c r="C6" s="5" t="s">
        <v>157</v>
      </c>
      <c r="E6" s="7" t="s">
        <v>158</v>
      </c>
      <c r="F6" s="5" t="s">
        <v>159</v>
      </c>
      <c r="H6" s="7" t="s">
        <v>158</v>
      </c>
      <c r="I6" s="5" t="s">
        <v>160</v>
      </c>
    </row>
    <row r="7" spans="2:9"/>
  </sheetData>
  <mergeCells count="3">
    <mergeCell ref="B2:C2"/>
    <mergeCell ref="E2:F2"/>
    <mergeCell ref="H2:I2"/>
  </mergeCells>
  <printOptions horizontalCentered="1" verticalCentered="1"/>
  <pageMargins left="1" right="1" top="1" bottom="1" header="0.5" footer="0.5"/>
  <pageSetup paperSize="9" scale="70" fitToHeight="0" orientation="landscape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9A56-0156-41B6-99DF-D5770995999D}">
  <dimension ref="B3:E50"/>
  <sheetViews>
    <sheetView zoomScale="70" zoomScaleNormal="70" workbookViewId="0">
      <selection activeCell="C31" sqref="C31"/>
    </sheetView>
  </sheetViews>
  <sheetFormatPr defaultColWidth="11.42578125" defaultRowHeight="14.45"/>
  <cols>
    <col min="3" max="3" width="58.85546875" bestFit="1" customWidth="1"/>
    <col min="5" max="5" width="58.85546875" bestFit="1" customWidth="1"/>
    <col min="6" max="6" width="19.7109375" bestFit="1" customWidth="1"/>
    <col min="7" max="7" width="24" bestFit="1" customWidth="1"/>
    <col min="8" max="8" width="12.42578125" bestFit="1" customWidth="1"/>
    <col min="9" max="9" width="15.7109375" bestFit="1" customWidth="1"/>
    <col min="15" max="15" width="7.7109375" customWidth="1"/>
  </cols>
  <sheetData>
    <row r="3" spans="2:5">
      <c r="B3" t="s">
        <v>161</v>
      </c>
      <c r="C3" t="s">
        <v>20</v>
      </c>
    </row>
    <row r="4" spans="2:5">
      <c r="C4" t="s">
        <v>26</v>
      </c>
      <c r="E4" t="s">
        <v>20</v>
      </c>
    </row>
    <row r="5" spans="2:5">
      <c r="C5" t="s">
        <v>37</v>
      </c>
      <c r="E5" t="s">
        <v>55</v>
      </c>
    </row>
    <row r="6" spans="2:5">
      <c r="C6" t="s">
        <v>39</v>
      </c>
      <c r="E6" t="s">
        <v>26</v>
      </c>
    </row>
    <row r="7" spans="2:5">
      <c r="C7" t="s">
        <v>37</v>
      </c>
      <c r="E7" t="s">
        <v>162</v>
      </c>
    </row>
    <row r="8" spans="2:5">
      <c r="C8" t="s">
        <v>75</v>
      </c>
      <c r="E8" t="s">
        <v>95</v>
      </c>
    </row>
    <row r="9" spans="2:5">
      <c r="C9" t="s">
        <v>76</v>
      </c>
      <c r="E9" t="s">
        <v>96</v>
      </c>
    </row>
    <row r="10" spans="2:5">
      <c r="C10" t="s">
        <v>41</v>
      </c>
      <c r="E10" t="s">
        <v>97</v>
      </c>
    </row>
    <row r="11" spans="2:5">
      <c r="C11" t="s">
        <v>42</v>
      </c>
      <c r="E11" t="s">
        <v>98</v>
      </c>
    </row>
    <row r="12" spans="2:5">
      <c r="C12" t="s">
        <v>48</v>
      </c>
      <c r="E12" t="s">
        <v>37</v>
      </c>
    </row>
    <row r="13" spans="2:5">
      <c r="C13" t="s">
        <v>49</v>
      </c>
      <c r="E13" t="s">
        <v>39</v>
      </c>
    </row>
    <row r="14" spans="2:5">
      <c r="B14" t="s">
        <v>163</v>
      </c>
      <c r="C14" t="s">
        <v>55</v>
      </c>
      <c r="E14" t="s">
        <v>99</v>
      </c>
    </row>
    <row r="15" spans="2:5">
      <c r="C15" t="s">
        <v>162</v>
      </c>
      <c r="E15" t="s">
        <v>52</v>
      </c>
    </row>
    <row r="16" spans="2:5">
      <c r="C16" t="s">
        <v>95</v>
      </c>
      <c r="E16" t="s">
        <v>75</v>
      </c>
    </row>
    <row r="17" spans="2:5">
      <c r="C17" t="s">
        <v>96</v>
      </c>
      <c r="E17" t="s">
        <v>100</v>
      </c>
    </row>
    <row r="18" spans="2:5">
      <c r="C18" t="s">
        <v>97</v>
      </c>
      <c r="E18" t="s">
        <v>76</v>
      </c>
    </row>
    <row r="19" spans="2:5">
      <c r="C19" t="s">
        <v>98</v>
      </c>
      <c r="E19" t="s">
        <v>101</v>
      </c>
    </row>
    <row r="20" spans="2:5">
      <c r="C20" t="s">
        <v>99</v>
      </c>
      <c r="E20" t="s">
        <v>72</v>
      </c>
    </row>
    <row r="21" spans="2:5">
      <c r="C21" t="s">
        <v>100</v>
      </c>
      <c r="E21" t="s">
        <v>73</v>
      </c>
    </row>
    <row r="22" spans="2:5">
      <c r="C22" t="s">
        <v>101</v>
      </c>
      <c r="E22" t="s">
        <v>41</v>
      </c>
    </row>
    <row r="23" spans="2:5">
      <c r="C23" t="s">
        <v>102</v>
      </c>
      <c r="E23" t="s">
        <v>42</v>
      </c>
    </row>
    <row r="24" spans="2:5">
      <c r="C24" t="s">
        <v>103</v>
      </c>
      <c r="E24" t="s">
        <v>48</v>
      </c>
    </row>
    <row r="25" spans="2:5">
      <c r="C25" t="s">
        <v>104</v>
      </c>
      <c r="E25" t="s">
        <v>78</v>
      </c>
    </row>
    <row r="26" spans="2:5">
      <c r="C26" t="s">
        <v>164</v>
      </c>
      <c r="E26" t="s">
        <v>79</v>
      </c>
    </row>
    <row r="27" spans="2:5">
      <c r="B27" t="s">
        <v>165</v>
      </c>
      <c r="C27" t="s">
        <v>83</v>
      </c>
      <c r="E27" t="s">
        <v>83</v>
      </c>
    </row>
    <row r="28" spans="2:5">
      <c r="C28" t="s">
        <v>85</v>
      </c>
      <c r="E28" t="s">
        <v>85</v>
      </c>
    </row>
    <row r="29" spans="2:5">
      <c r="B29" t="s">
        <v>166</v>
      </c>
      <c r="C29" t="s">
        <v>52</v>
      </c>
      <c r="E29" t="s">
        <v>102</v>
      </c>
    </row>
    <row r="30" spans="2:5">
      <c r="C30" t="s">
        <v>167</v>
      </c>
      <c r="E30" t="s">
        <v>103</v>
      </c>
    </row>
    <row r="31" spans="2:5">
      <c r="C31" t="s">
        <v>168</v>
      </c>
      <c r="E31" t="s">
        <v>49</v>
      </c>
    </row>
    <row r="32" spans="2:5">
      <c r="C32" t="s">
        <v>169</v>
      </c>
      <c r="E32" t="s">
        <v>104</v>
      </c>
    </row>
    <row r="33" spans="2:5">
      <c r="C33" t="s">
        <v>170</v>
      </c>
      <c r="E33" t="s">
        <v>167</v>
      </c>
    </row>
    <row r="34" spans="2:5">
      <c r="C34" t="s">
        <v>58</v>
      </c>
      <c r="E34" t="s">
        <v>168</v>
      </c>
    </row>
    <row r="35" spans="2:5">
      <c r="C35" t="s">
        <v>61</v>
      </c>
      <c r="E35" t="s">
        <v>169</v>
      </c>
    </row>
    <row r="36" spans="2:5">
      <c r="C36" t="s">
        <v>171</v>
      </c>
      <c r="E36" t="s">
        <v>170</v>
      </c>
    </row>
    <row r="37" spans="2:5">
      <c r="C37" t="s">
        <v>172</v>
      </c>
      <c r="E37" t="s">
        <v>58</v>
      </c>
    </row>
    <row r="38" spans="2:5">
      <c r="C38" t="s">
        <v>173</v>
      </c>
      <c r="E38" t="s">
        <v>164</v>
      </c>
    </row>
    <row r="39" spans="2:5">
      <c r="C39" t="s">
        <v>63</v>
      </c>
      <c r="E39" t="s">
        <v>174</v>
      </c>
    </row>
    <row r="40" spans="2:5">
      <c r="C40" t="s">
        <v>64</v>
      </c>
      <c r="E40" t="s">
        <v>175</v>
      </c>
    </row>
    <row r="41" spans="2:5">
      <c r="C41" t="s">
        <v>65</v>
      </c>
      <c r="E41" t="s">
        <v>176</v>
      </c>
    </row>
    <row r="42" spans="2:5">
      <c r="C42" t="s">
        <v>66</v>
      </c>
      <c r="E42" t="s">
        <v>61</v>
      </c>
    </row>
    <row r="43" spans="2:5">
      <c r="B43" t="s">
        <v>177</v>
      </c>
      <c r="C43" t="s">
        <v>174</v>
      </c>
      <c r="E43" t="s">
        <v>171</v>
      </c>
    </row>
    <row r="44" spans="2:5">
      <c r="C44" t="s">
        <v>175</v>
      </c>
      <c r="E44" t="s">
        <v>172</v>
      </c>
    </row>
    <row r="45" spans="2:5">
      <c r="C45" t="s">
        <v>176</v>
      </c>
      <c r="E45" t="s">
        <v>173</v>
      </c>
    </row>
    <row r="46" spans="2:5">
      <c r="C46" t="s">
        <v>70</v>
      </c>
      <c r="E46" t="s">
        <v>63</v>
      </c>
    </row>
    <row r="47" spans="2:5">
      <c r="B47" t="s">
        <v>178</v>
      </c>
      <c r="C47" t="s">
        <v>72</v>
      </c>
      <c r="E47" t="s">
        <v>70</v>
      </c>
    </row>
    <row r="48" spans="2:5">
      <c r="C48" t="s">
        <v>73</v>
      </c>
      <c r="E48" t="s">
        <v>64</v>
      </c>
    </row>
    <row r="49" spans="3:5">
      <c r="C49" t="s">
        <v>78</v>
      </c>
      <c r="E49" t="s">
        <v>65</v>
      </c>
    </row>
    <row r="50" spans="3:5">
      <c r="C50" t="s">
        <v>79</v>
      </c>
      <c r="E50" t="s">
        <v>66</v>
      </c>
    </row>
  </sheetData>
  <pageMargins left="0.7" right="0.7" top="0.75" bottom="0.75" header="0.3" footer="0.3"/>
  <headerFooter>
    <oddHeader>&amp;C&amp;G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83FB32989A074E966782090364C910" ma:contentTypeVersion="2" ma:contentTypeDescription="Crear nuevo documento." ma:contentTypeScope="" ma:versionID="5f612dc1f527b6aae5b1f131100ae8f8">
  <xsd:schema xmlns:xsd="http://www.w3.org/2001/XMLSchema" xmlns:xs="http://www.w3.org/2001/XMLSchema" xmlns:p="http://schemas.microsoft.com/office/2006/metadata/properties" xmlns:ns2="a482fbc6-c659-406a-933a-5193be63ca2a" targetNamespace="http://schemas.microsoft.com/office/2006/metadata/properties" ma:root="true" ma:fieldsID="e858cf7a99620940d040154a79d08d43" ns2:_="">
    <xsd:import namespace="a482fbc6-c659-406a-933a-5193be63c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2fbc6-c659-406a-933a-5193be63c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4731A-DD47-4446-BFB1-F166C3837271}"/>
</file>

<file path=customXml/itemProps2.xml><?xml version="1.0" encoding="utf-8"?>
<ds:datastoreItem xmlns:ds="http://schemas.openxmlformats.org/officeDocument/2006/customXml" ds:itemID="{4EC29612-E86E-4390-A594-7CD58DAF06F1}"/>
</file>

<file path=customXml/itemProps3.xml><?xml version="1.0" encoding="utf-8"?>
<ds:datastoreItem xmlns:ds="http://schemas.openxmlformats.org/officeDocument/2006/customXml" ds:itemID="{DD7CE689-4744-4997-A7C9-9E574CC580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Gacharna</dc:creator>
  <cp:keywords/>
  <dc:description/>
  <cp:lastModifiedBy>Carmen Herrera</cp:lastModifiedBy>
  <cp:revision/>
  <dcterms:created xsi:type="dcterms:W3CDTF">2016-08-03T19:08:41Z</dcterms:created>
  <dcterms:modified xsi:type="dcterms:W3CDTF">2025-03-05T19:17:10Z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0x0101007F83FB32989A074E966782090364C910</vt:lpwstr>
  </property>
  <property fmtid="{D5CDD505-2E9C-101B-9397-08002B2CF9AE}" pid="3" name="Order">
    <vt:r8>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MSIP_Label_9ef525a1-1d8e-482f-841c-259c46c6d176_Enabled">
    <vt:lpwstr>true</vt:lpwstr>
  </property>
  <property fmtid="{D5CDD505-2E9C-101B-9397-08002B2CF9AE}" pid="9" name="MSIP_Label_9ef525a1-1d8e-482f-841c-259c46c6d176_SetDate">
    <vt:lpwstr>2025-03-05T19:16:49Z</vt:lpwstr>
  </property>
  <property fmtid="{D5CDD505-2E9C-101B-9397-08002B2CF9AE}" pid="10" name="MSIP_Label_9ef525a1-1d8e-482f-841c-259c46c6d176_Method">
    <vt:lpwstr>Standard</vt:lpwstr>
  </property>
  <property fmtid="{D5CDD505-2E9C-101B-9397-08002B2CF9AE}" pid="11" name="MSIP_Label_9ef525a1-1d8e-482f-841c-259c46c6d176_Name">
    <vt:lpwstr>Privado</vt:lpwstr>
  </property>
  <property fmtid="{D5CDD505-2E9C-101B-9397-08002B2CF9AE}" pid="12" name="MSIP_Label_9ef525a1-1d8e-482f-841c-259c46c6d176_SiteId">
    <vt:lpwstr>3f5e8c28-dc5b-4ce5-be25-a277b5876c13</vt:lpwstr>
  </property>
  <property fmtid="{D5CDD505-2E9C-101B-9397-08002B2CF9AE}" pid="13" name="MSIP_Label_9ef525a1-1d8e-482f-841c-259c46c6d176_ActionId">
    <vt:lpwstr>c270168b-c679-4b2d-8cd3-96237634e98f</vt:lpwstr>
  </property>
  <property fmtid="{D5CDD505-2E9C-101B-9397-08002B2CF9AE}" pid="14" name="MSIP_Label_9ef525a1-1d8e-482f-841c-259c46c6d176_ContentBits">
    <vt:lpwstr>4</vt:lpwstr>
  </property>
  <property fmtid="{D5CDD505-2E9C-101B-9397-08002B2CF9AE}" pid="15" name="MSIP_Label_9ef525a1-1d8e-482f-841c-259c46c6d176_Tag">
    <vt:lpwstr>10, 3, 0, 2</vt:lpwstr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Macro1_1" visible="true" label="Macro1" imageMso="ListMacros" onAction="Macro1"/>
      </mso:documentControls>
    </mso:qat>
  </mso:ribbon>
</mso:customUI>
</file>