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<sst xmlns="http://schemas.openxmlformats.org/spreadsheetml/2006/main" count="88" uniqueCount="57">
  <si>
    <t>Date</t>
  </si>
  <si>
    <t>Inv No</t>
  </si>
  <si>
    <t>Voucher No</t>
  </si>
  <si>
    <t>Company Name</t>
  </si>
  <si>
    <t>Description</t>
  </si>
  <si>
    <t>Currency</t>
  </si>
  <si>
    <t>Original Amount</t>
  </si>
  <si>
    <t>Original Rate</t>
  </si>
  <si>
    <t>Amount</t>
  </si>
  <si>
    <t>Receive</t>
  </si>
  <si>
    <t>Ending Balance</t>
  </si>
  <si>
    <t>Rate</t>
  </si>
  <si>
    <t>Ending Balance After Revaluation</t>
  </si>
  <si>
    <t>Remark</t>
  </si>
  <si>
    <t>Voucher No.</t>
  </si>
  <si>
    <t>Alwafi-2023-11</t>
  </si>
  <si>
    <t xml:space="preserve">AR-23-10-0002 </t>
  </si>
  <si>
    <t xml:space="preserve">Yayasan Al Sudais Indonesia </t>
  </si>
  <si>
    <t>(YAYASAN AL SUDAIS INDONESIA) Yayasan Al Sudais Indonesia/ Phone Number 021, MiiTel usage fee Full ID, MiiTel usage fee Mobile App, Big Data Pack 1 Year, Administrative fee, CCR, IVR/Alwafi-2023-11/ 010.011-23.03888422</t>
  </si>
  <si>
    <t>IDR</t>
  </si>
  <si>
    <t>BCA-IDR-24-05-073</t>
  </si>
  <si>
    <t xml:space="preserve">BCA-IDR-24-10-075 </t>
  </si>
  <si>
    <t xml:space="preserve"> </t>
  </si>
  <si>
    <t>Sub total</t>
  </si>
  <si>
    <t>Nusantara Umroh-2023-07</t>
  </si>
  <si>
    <t>AR-23-07-0005</t>
  </si>
  <si>
    <t>PT. HANAN NUSANTARA</t>
  </si>
  <si>
    <t>(PT. Hanan Nusantara) PT. HANAN NUSANTARA/ Miitel usage fee 7 months contract/ Nusantara Umroh-2023-07/ 010.008-23.98650256</t>
  </si>
  <si>
    <t>Nusantara Umroh-2023-08</t>
  </si>
  <si>
    <t>AR-23-08-0008</t>
  </si>
  <si>
    <t>(PT. Hanan Nusantara) PT. HANAN NUSANTARA/ Miitel usage fee 7 months contract/ Nusantara Umroh-2023-08/ 010.008-23.98650287</t>
  </si>
  <si>
    <t>ISTA-2023-07</t>
  </si>
  <si>
    <t>AR-23-07-0004</t>
  </si>
  <si>
    <t>INSTITUT SAINS DAN TEKNOLOGI AL-KAMAL (ISTA)</t>
  </si>
  <si>
    <t>(Institut Sains Dan Teknologi Al-Kamal (Ista)) INSTITUT SAINS DAN TEKNOLOGI AL-KAMAL (ISTA)/ Phone number, Miitel usage fee, Big Data Pack/ ISTA-2023-07/ 010.008-23.98650255</t>
  </si>
  <si>
    <t>ISTA-2023-08</t>
  </si>
  <si>
    <t>AR-23-08-0006</t>
  </si>
  <si>
    <t>(Institut Sains Dan Teknologi Al-Kamal (Ista)) INSTITUT SAINS DAN TEKNOLOGI AL-KAMAL (ISTA)/ Phone Number, Miitel usage fee, Big Data Pack/ ISTA-2023-08/ 010.008-23.98650279</t>
  </si>
  <si>
    <t>Kompiku-2023-09</t>
  </si>
  <si>
    <t>AR-23-09-0005</t>
  </si>
  <si>
    <t>PT Digital Jaya Semesta</t>
  </si>
  <si>
    <t>(PT Digital Jaya Semesta) PT Digital Jaya Semesta/ Phone number, Miitel usage fee, Big Data Pack, Administrative Fee, CCR, IVR/ Kompiku-2023-09/ 010.010-23.66298079</t>
  </si>
  <si>
    <t>Buzzlive-2023-09</t>
  </si>
  <si>
    <t>AR-23-09-0003</t>
  </si>
  <si>
    <t>PT. BAYANAKA HASTA PAMUNGKAS</t>
  </si>
  <si>
    <t xml:space="preserve">(PT Bayanaka Hasta Pamungkas) PT. BAYANAKA HASTA PAMUNGKAS/ Phone number, Miitel usage fee, CCR/ Buzzlive-2023-09/ 010.010-23.66298060 </t>
  </si>
  <si>
    <t>Adjusted due to not realized in cashflow</t>
  </si>
  <si>
    <t>ADJ-24-06-0119</t>
  </si>
  <si>
    <t xml:space="preserve"> Crowdo-2023-11C</t>
  </si>
  <si>
    <t xml:space="preserve">AR-23-10-0051 </t>
  </si>
  <si>
    <t>PT. MEDIATOR KOMUNITAS INDONESIA</t>
  </si>
  <si>
    <t>(PT. MEDIATOR KOMUNITAS INDONESIA) PT. MEDIATOR KOMUNITAS INDONESIA/ Call Fee/ Crowdo-2023-11C/ 010.011-23.70850022</t>
  </si>
  <si>
    <t xml:space="preserve">BCA-IDR-24-10-064 </t>
  </si>
  <si>
    <t xml:space="preserve"> Crowdo-2023-12</t>
  </si>
  <si>
    <t>AR-23-11-0080 (T)</t>
  </si>
  <si>
    <t>(PT. MEDIATOR KOMUNITAS INDONESIA) PT. MEDIATOR KOMUNITAS INDONESIA/ Phone number, Miitel usage fee, Big Data Pack, CCR, Call Fee/ Crowdo-2023-12/ 010.012-23.17092839</t>
  </si>
  <si>
    <t xml:space="preserve">BCA-IDR-24-11-053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</si>
</sst>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[$-409]dd\-mmm\-yy"/>
    <numFmt numFmtId="165" formatCode="_-* #,##0.00_-;\-* #,##0.00_-;_-* &quot;-&quot;??_-;_-@"/>
    <numFmt numFmtId="166" formatCode="_-* #,##0_-;\-* #,##0_-;_-* &quot;-&quot;_-;_-@"/>
    <numFmt numFmtId="167" formatCode="_-* #,##0_-;\-* #,##0_-;_-* &quot;-&quot;??_-;_-@"/>
  </numFmts>
  <fonts count="7">
    <font>
      <sz val="10.0"/>
      <color rgb="FF000000"/>
      <name val="Arial"/>
      <scheme val="minor"/>
    </font>
    <font>
      <b/>
      <sz val="8.0"/>
      <color theme="1"/>
      <name val="Arial"/>
    </font>
    <font>
      <sz val="11.0"/>
      <color theme="1"/>
      <name val="Calibri"/>
    </font>
    <font/>
    <font>
      <sz val="8.0"/>
      <color theme="1"/>
      <name val="Arial"/>
    </font>
    <font>
      <b/>
      <sz val="8.0"/>
      <color rgb="FFFFFFFF"/>
      <name val="Arial"/>
    </font>
    <font>
      <sz val="11.0"/>
      <color theme="1"/>
      <name val="MS PGothic"/>
    </font>
  </fonts>
  <fills count="4">
    <fill>
      <patternFill patternType="none"/>
    </fill>
    <fill>
      <patternFill patternType="lightGray"/>
    </fill>
    <fill>
      <patternFill patternType="solid">
        <fgColor rgb="FFFFD965"/>
        <bgColor rgb="FFFFD965"/>
      </patternFill>
    </fill>
    <fill>
      <patternFill patternType="solid">
        <fgColor rgb="FF000000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1" fillId="2" fontId="1" numFmtId="164" xfId="0" applyAlignment="1" applyBorder="1" applyFill="1" applyFont="1" applyNumberFormat="1">
      <alignment horizontal="center"/>
    </xf>
    <xf borderId="1" fillId="2" fontId="1" numFmtId="0" xfId="0" applyAlignment="1" applyBorder="1" applyFont="1">
      <alignment horizontal="center"/>
    </xf>
    <xf borderId="2" fillId="2" fontId="1" numFmtId="0" xfId="0" applyAlignment="1" applyBorder="1" applyFont="1">
      <alignment horizontal="center"/>
    </xf>
    <xf borderId="2" fillId="2" fontId="2" numFmtId="0" xfId="0" applyBorder="1" applyFont="1"/>
    <xf borderId="1" fillId="2" fontId="1" numFmtId="0" xfId="0" applyAlignment="1" applyBorder="1" applyFont="1">
      <alignment horizontal="center" shrinkToFit="0" wrapText="1"/>
    </xf>
    <xf borderId="0" fillId="0" fontId="2" numFmtId="0" xfId="0" applyAlignment="1" applyFont="1">
      <alignment vertical="bottom"/>
    </xf>
    <xf borderId="0" fillId="0" fontId="2" numFmtId="165" xfId="0" applyAlignment="1" applyFont="1" applyNumberFormat="1">
      <alignment vertical="bottom"/>
    </xf>
    <xf borderId="3" fillId="0" fontId="3" numFmtId="0" xfId="0" applyBorder="1" applyFont="1"/>
    <xf borderId="4" fillId="0" fontId="3" numFmtId="0" xfId="0" applyBorder="1" applyFont="1"/>
    <xf borderId="5" fillId="2" fontId="1" numFmtId="164" xfId="0" applyAlignment="1" applyBorder="1" applyFont="1" applyNumberFormat="1">
      <alignment horizontal="center"/>
    </xf>
    <xf borderId="5" fillId="2" fontId="1" numFmtId="0" xfId="0" applyAlignment="1" applyBorder="1" applyFont="1">
      <alignment horizontal="center"/>
    </xf>
    <xf borderId="5" fillId="2" fontId="1" numFmtId="166" xfId="0" applyAlignment="1" applyBorder="1" applyFont="1" applyNumberFormat="1">
      <alignment horizontal="center"/>
    </xf>
    <xf borderId="5" fillId="2" fontId="2" numFmtId="164" xfId="0" applyBorder="1" applyFont="1" applyNumberFormat="1"/>
    <xf borderId="5" fillId="2" fontId="2" numFmtId="0" xfId="0" applyBorder="1" applyFont="1"/>
    <xf borderId="6" fillId="2" fontId="2" numFmtId="0" xfId="0" applyBorder="1" applyFont="1"/>
    <xf borderId="7" fillId="2" fontId="2" numFmtId="0" xfId="0" applyBorder="1" applyFont="1"/>
    <xf borderId="5" fillId="2" fontId="2" numFmtId="166" xfId="0" applyBorder="1" applyFont="1" applyNumberFormat="1"/>
    <xf borderId="1" fillId="0" fontId="4" numFmtId="164" xfId="0" applyAlignment="1" applyBorder="1" applyFont="1" applyNumberFormat="1">
      <alignment horizontal="center"/>
    </xf>
    <xf quotePrefix="1" borderId="1" fillId="0" fontId="4" numFmtId="0" xfId="0" applyBorder="1" applyFont="1"/>
    <xf quotePrefix="1" borderId="1" fillId="0" fontId="4" numFmtId="0" xfId="0" applyAlignment="1" applyBorder="1" applyFont="1">
      <alignment horizontal="center"/>
    </xf>
    <xf borderId="1" fillId="0" fontId="4" numFmtId="0" xfId="0" applyAlignment="1" applyBorder="1" applyFont="1">
      <alignment horizontal="center"/>
    </xf>
    <xf borderId="1" fillId="0" fontId="4" numFmtId="167" xfId="0" applyAlignment="1" applyBorder="1" applyFont="1" applyNumberFormat="1">
      <alignment horizontal="center"/>
    </xf>
    <xf borderId="4" fillId="0" fontId="4" numFmtId="164" xfId="0" applyAlignment="1" applyBorder="1" applyFont="1" applyNumberFormat="1">
      <alignment horizontal="center"/>
    </xf>
    <xf borderId="4" fillId="0" fontId="4" numFmtId="0" xfId="0" applyAlignment="1" applyBorder="1" applyFont="1">
      <alignment horizontal="center"/>
    </xf>
    <xf borderId="4" fillId="0" fontId="4" numFmtId="4" xfId="0" applyAlignment="1" applyBorder="1" applyFont="1" applyNumberFormat="1">
      <alignment horizontal="right"/>
    </xf>
    <xf borderId="1" fillId="0" fontId="4" numFmtId="165" xfId="0" applyAlignment="1" applyBorder="1" applyFont="1" applyNumberFormat="1">
      <alignment horizontal="right"/>
    </xf>
    <xf borderId="1" fillId="0" fontId="4" numFmtId="3" xfId="0" applyAlignment="1" applyBorder="1" applyFont="1" applyNumberFormat="1">
      <alignment horizontal="right"/>
    </xf>
    <xf borderId="1" fillId="0" fontId="4" numFmtId="4" xfId="0" applyAlignment="1" applyBorder="1" applyFont="1" applyNumberFormat="1">
      <alignment horizontal="right"/>
    </xf>
    <xf borderId="4" fillId="0" fontId="2" numFmtId="0" xfId="0" applyBorder="1" applyFont="1"/>
    <xf borderId="0" fillId="0" fontId="2" numFmtId="0" xfId="0" applyFont="1"/>
    <xf borderId="4" fillId="0" fontId="2" numFmtId="164" xfId="0" applyBorder="1" applyFont="1" applyNumberFormat="1"/>
    <xf borderId="4" fillId="0" fontId="2" numFmtId="167" xfId="0" applyBorder="1" applyFont="1" applyNumberFormat="1"/>
    <xf borderId="4" fillId="0" fontId="2" numFmtId="165" xfId="0" applyBorder="1" applyFont="1" applyNumberFormat="1"/>
    <xf borderId="4" fillId="0" fontId="2" numFmtId="3" xfId="0" applyBorder="1" applyFont="1" applyNumberFormat="1"/>
    <xf borderId="4" fillId="0" fontId="2" numFmtId="4" xfId="0" applyBorder="1" applyFont="1" applyNumberFormat="1"/>
    <xf borderId="7" fillId="3" fontId="1" numFmtId="164" xfId="0" applyAlignment="1" applyBorder="1" applyFill="1" applyFont="1" applyNumberFormat="1">
      <alignment horizontal="center" vertical="bottom"/>
    </xf>
    <xf borderId="8" fillId="3" fontId="2" numFmtId="0" xfId="0" applyAlignment="1" applyBorder="1" applyFont="1">
      <alignment vertical="bottom"/>
    </xf>
    <xf borderId="7" fillId="3" fontId="2" numFmtId="0" xfId="0" applyAlignment="1" applyBorder="1" applyFont="1">
      <alignment vertical="bottom"/>
    </xf>
    <xf borderId="7" fillId="3" fontId="5" numFmtId="0" xfId="0" applyAlignment="1" applyBorder="1" applyFont="1">
      <alignment vertical="bottom"/>
    </xf>
    <xf borderId="2" fillId="3" fontId="2" numFmtId="0" xfId="0" applyBorder="1" applyFont="1"/>
    <xf borderId="7" fillId="3" fontId="5" numFmtId="167" xfId="0" applyAlignment="1" applyBorder="1" applyFont="1" applyNumberFormat="1">
      <alignment horizontal="right" vertical="bottom"/>
    </xf>
    <xf borderId="7" fillId="3" fontId="2" numFmtId="167" xfId="0" applyBorder="1" applyFont="1" applyNumberFormat="1"/>
    <xf borderId="7" fillId="3" fontId="2" numFmtId="164" xfId="0" applyAlignment="1" applyBorder="1" applyFont="1" applyNumberFormat="1">
      <alignment vertical="bottom"/>
    </xf>
    <xf borderId="7" fillId="3" fontId="5" numFmtId="165" xfId="0" applyAlignment="1" applyBorder="1" applyFont="1" applyNumberFormat="1">
      <alignment horizontal="right" vertical="bottom"/>
    </xf>
    <xf borderId="7" fillId="3" fontId="2" numFmtId="167" xfId="0" applyAlignment="1" applyBorder="1" applyFont="1" applyNumberFormat="1">
      <alignment vertical="bottom"/>
    </xf>
    <xf borderId="7" fillId="3" fontId="5" numFmtId="4" xfId="0" applyAlignment="1" applyBorder="1" applyFont="1" applyNumberFormat="1">
      <alignment horizontal="right" vertical="bottom"/>
    </xf>
    <xf borderId="7" fillId="3" fontId="2" numFmtId="4" xfId="0" applyAlignment="1" applyBorder="1" applyFont="1" applyNumberFormat="1">
      <alignment vertical="bottom"/>
    </xf>
    <xf quotePrefix="1" borderId="4" fillId="0" fontId="4" numFmtId="0" xfId="0" applyBorder="1" applyFont="1"/>
    <xf quotePrefix="1" borderId="4" fillId="0" fontId="4" numFmtId="0" xfId="0" applyAlignment="1" applyBorder="1" applyFont="1">
      <alignment horizontal="center"/>
    </xf>
    <xf borderId="4" fillId="0" fontId="4" numFmtId="0" xfId="0" applyBorder="1" applyFont="1"/>
    <xf borderId="4" fillId="0" fontId="4" numFmtId="167" xfId="0" applyAlignment="1" applyBorder="1" applyFont="1" applyNumberFormat="1">
      <alignment horizontal="right"/>
    </xf>
    <xf borderId="2" fillId="0" fontId="2" numFmtId="164" xfId="0" applyBorder="1" applyFont="1" applyNumberFormat="1"/>
    <xf borderId="2" fillId="0" fontId="2" numFmtId="0" xfId="0" applyBorder="1" applyFont="1"/>
    <xf borderId="2" fillId="0" fontId="2" numFmtId="3" xfId="0" applyBorder="1" applyFont="1" applyNumberFormat="1"/>
    <xf borderId="4" fillId="0" fontId="4" numFmtId="165" xfId="0" applyAlignment="1" applyBorder="1" applyFont="1" applyNumberFormat="1">
      <alignment horizontal="right"/>
    </xf>
    <xf borderId="2" fillId="0" fontId="4" numFmtId="0" xfId="0" applyAlignment="1" applyBorder="1" applyFont="1">
      <alignment horizontal="center"/>
    </xf>
    <xf borderId="2" fillId="0" fontId="4" numFmtId="167" xfId="0" applyAlignment="1" applyBorder="1" applyFont="1" applyNumberFormat="1">
      <alignment horizontal="right"/>
    </xf>
    <xf borderId="4" fillId="0" fontId="4" numFmtId="3" xfId="0" applyAlignment="1" applyBorder="1" applyFont="1" applyNumberFormat="1">
      <alignment horizontal="right"/>
    </xf>
    <xf borderId="0" fillId="0" fontId="6" numFmtId="0" xfId="0" applyAlignment="1" applyFont="1">
      <alignment horizontal="right"/>
    </xf>
    <xf borderId="0" fillId="0" fontId="6" numFmtId="0" xfId="0" applyFont="1"/>
    <xf borderId="4" fillId="0" fontId="4" numFmtId="3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/>
      <c r="L1" s="4"/>
      <c r="M1" s="2" t="s">
        <v>10</v>
      </c>
      <c r="N1" s="2" t="s">
        <v>11</v>
      </c>
      <c r="O1" s="5" t="s">
        <v>12</v>
      </c>
      <c r="P1" s="2" t="s">
        <v>13</v>
      </c>
      <c r="Q1" s="6"/>
      <c r="R1" s="6"/>
      <c r="S1" s="6"/>
      <c r="T1" s="7"/>
      <c r="U1" s="6"/>
      <c r="V1" s="6"/>
      <c r="W1" s="6"/>
      <c r="X1" s="6"/>
      <c r="Y1" s="6"/>
      <c r="Z1" s="6"/>
    </row>
    <row r="2">
      <c r="A2" s="8"/>
      <c r="B2" s="8"/>
      <c r="C2" s="9"/>
      <c r="D2" s="8"/>
      <c r="E2" s="8"/>
      <c r="F2" s="8"/>
      <c r="G2" s="8"/>
      <c r="H2" s="9"/>
      <c r="I2" s="8"/>
      <c r="J2" s="10" t="s">
        <v>0</v>
      </c>
      <c r="K2" s="11" t="s">
        <v>14</v>
      </c>
      <c r="L2" s="12" t="s">
        <v>8</v>
      </c>
      <c r="M2" s="8"/>
      <c r="N2" s="8"/>
      <c r="O2" s="8"/>
      <c r="P2" s="8"/>
      <c r="Q2" s="6"/>
      <c r="R2" s="6"/>
      <c r="S2" s="6"/>
      <c r="T2" s="7"/>
      <c r="U2" s="6"/>
      <c r="V2" s="6"/>
      <c r="W2" s="6"/>
      <c r="X2" s="6"/>
      <c r="Y2" s="6"/>
      <c r="Z2" s="6"/>
    </row>
    <row r="3">
      <c r="A3" s="13"/>
      <c r="B3" s="14"/>
      <c r="C3" s="15"/>
      <c r="D3" s="14"/>
      <c r="E3" s="14"/>
      <c r="F3" s="14"/>
      <c r="G3" s="14"/>
      <c r="H3" s="16"/>
      <c r="I3" s="14"/>
      <c r="J3" s="13"/>
      <c r="K3" s="14"/>
      <c r="L3" s="17"/>
      <c r="M3" s="14"/>
      <c r="N3" s="14"/>
      <c r="O3" s="14"/>
      <c r="P3" s="14"/>
      <c r="Q3" s="6"/>
      <c r="R3" s="6"/>
      <c r="S3" s="6"/>
      <c r="T3" s="7"/>
      <c r="U3" s="6"/>
      <c r="V3" s="6"/>
      <c r="W3" s="6"/>
      <c r="X3" s="6"/>
      <c r="Y3" s="6"/>
      <c r="Z3" s="6"/>
    </row>
    <row r="4">
      <c r="A4" s="18">
        <v>45230.0</v>
      </c>
      <c r="B4" s="19" t="s">
        <v>15</v>
      </c>
      <c r="C4" s="20" t="s">
        <v>16</v>
      </c>
      <c r="D4" s="19" t="s">
        <v>17</v>
      </c>
      <c r="E4" s="21" t="s">
        <v>18</v>
      </c>
      <c r="F4" s="21" t="s">
        <v>19</v>
      </c>
      <c r="G4" s="22">
        <v>1.8322E7</v>
      </c>
      <c r="H4" s="22">
        <v>1.0</v>
      </c>
      <c r="I4" s="22">
        <f>ROUND(G4*H4,0)</f>
        <v>18322000</v>
      </c>
      <c r="J4" s="23">
        <v>45442.0</v>
      </c>
      <c r="K4" s="24" t="s">
        <v>20</v>
      </c>
      <c r="L4" s="25">
        <v>6216000.0</v>
      </c>
      <c r="M4" s="26">
        <f>I4-L4-L5</f>
        <v>5890000</v>
      </c>
      <c r="N4" s="27">
        <v>1.0</v>
      </c>
      <c r="O4" s="28">
        <f>M4*N4</f>
        <v>5890000</v>
      </c>
      <c r="P4" s="29"/>
      <c r="Q4" s="30"/>
      <c r="R4" s="30"/>
      <c r="S4" s="30"/>
      <c r="T4" s="7"/>
      <c r="U4" s="7"/>
      <c r="V4" s="6"/>
      <c r="W4" s="6"/>
      <c r="X4" s="6"/>
      <c r="Y4" s="6"/>
      <c r="Z4" s="6"/>
    </row>
    <row r="5">
      <c r="A5" s="31"/>
      <c r="B5" s="29"/>
      <c r="C5" s="29"/>
      <c r="D5" s="29"/>
      <c r="E5" s="29"/>
      <c r="F5" s="29"/>
      <c r="G5" s="32"/>
      <c r="H5" s="32"/>
      <c r="I5" s="32"/>
      <c r="J5" s="23">
        <v>45596.0</v>
      </c>
      <c r="K5" s="24" t="s">
        <v>21</v>
      </c>
      <c r="L5" s="25">
        <v>6216000.0</v>
      </c>
      <c r="M5" s="33"/>
      <c r="N5" s="34"/>
      <c r="O5" s="35"/>
      <c r="P5" s="29"/>
      <c r="Q5" s="30"/>
      <c r="R5" s="30"/>
      <c r="S5" s="30"/>
      <c r="T5" s="7"/>
      <c r="U5" s="7"/>
      <c r="V5" s="6"/>
      <c r="W5" s="6"/>
      <c r="X5" s="6"/>
      <c r="Y5" s="6"/>
      <c r="Z5" s="6"/>
    </row>
    <row r="6">
      <c r="A6" s="36" t="s">
        <v>22</v>
      </c>
      <c r="B6" s="37"/>
      <c r="C6" s="37"/>
      <c r="D6" s="38"/>
      <c r="E6" s="39" t="s">
        <v>23</v>
      </c>
      <c r="F6" s="40"/>
      <c r="G6" s="41">
        <f>SUM(G4:G5)</f>
        <v>18322000</v>
      </c>
      <c r="H6" s="42"/>
      <c r="I6" s="41">
        <f>SUM(I4:I5)</f>
        <v>18322000</v>
      </c>
      <c r="J6" s="43"/>
      <c r="K6" s="38"/>
      <c r="L6" s="41">
        <f t="shared" ref="L6:M6" si="1">SUM(L4:L5)</f>
        <v>12432000</v>
      </c>
      <c r="M6" s="44">
        <f t="shared" si="1"/>
        <v>5890000</v>
      </c>
      <c r="N6" s="45"/>
      <c r="O6" s="46">
        <f>SUM(O4:O5)</f>
        <v>5890000</v>
      </c>
      <c r="P6" s="47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23">
        <v>45108.0</v>
      </c>
      <c r="B7" s="48" t="s">
        <v>24</v>
      </c>
      <c r="C7" s="49" t="s">
        <v>25</v>
      </c>
      <c r="D7" s="48" t="s">
        <v>26</v>
      </c>
      <c r="E7" s="50" t="s">
        <v>27</v>
      </c>
      <c r="F7" s="24" t="s">
        <v>19</v>
      </c>
      <c r="G7" s="51">
        <v>2647489.0</v>
      </c>
      <c r="H7" s="51">
        <v>1.0</v>
      </c>
      <c r="I7" s="51">
        <f t="shared" ref="I7:I8" si="2">ROUND(G7*H7,0)</f>
        <v>2647489</v>
      </c>
      <c r="J7" s="52"/>
      <c r="K7" s="53"/>
      <c r="L7" s="54"/>
      <c r="M7" s="55">
        <f t="shared" ref="M7:M8" si="3">I7-L7</f>
        <v>2647489</v>
      </c>
      <c r="N7" s="51">
        <v>1.0</v>
      </c>
      <c r="O7" s="25">
        <f t="shared" ref="O7:O8" si="4">M7*N7</f>
        <v>2647489</v>
      </c>
      <c r="P7" s="29"/>
      <c r="Q7" s="30"/>
      <c r="R7" s="30"/>
      <c r="S7" s="30"/>
      <c r="T7" s="7"/>
      <c r="U7" s="7"/>
      <c r="V7" s="6"/>
      <c r="W7" s="6"/>
      <c r="X7" s="6"/>
      <c r="Y7" s="6"/>
      <c r="Z7" s="6"/>
    </row>
    <row r="8">
      <c r="A8" s="23">
        <v>45139.0</v>
      </c>
      <c r="B8" s="48" t="s">
        <v>28</v>
      </c>
      <c r="C8" s="49" t="s">
        <v>29</v>
      </c>
      <c r="D8" s="48" t="s">
        <v>26</v>
      </c>
      <c r="E8" s="50" t="s">
        <v>30</v>
      </c>
      <c r="F8" s="56" t="s">
        <v>19</v>
      </c>
      <c r="G8" s="51">
        <v>2647489.0</v>
      </c>
      <c r="H8" s="57">
        <v>1.0</v>
      </c>
      <c r="I8" s="57">
        <f t="shared" si="2"/>
        <v>2647489</v>
      </c>
      <c r="J8" s="31"/>
      <c r="K8" s="29"/>
      <c r="L8" s="34"/>
      <c r="M8" s="55">
        <f t="shared" si="3"/>
        <v>2647489</v>
      </c>
      <c r="N8" s="57">
        <v>1.0</v>
      </c>
      <c r="O8" s="25">
        <f t="shared" si="4"/>
        <v>2647489</v>
      </c>
      <c r="P8" s="29"/>
      <c r="Q8" s="30"/>
      <c r="R8" s="30"/>
      <c r="S8" s="30"/>
      <c r="T8" s="7"/>
      <c r="U8" s="7"/>
      <c r="V8" s="6"/>
      <c r="W8" s="6"/>
      <c r="X8" s="6"/>
      <c r="Y8" s="6"/>
      <c r="Z8" s="6"/>
    </row>
    <row r="9">
      <c r="A9" s="36" t="s">
        <v>22</v>
      </c>
      <c r="B9" s="37"/>
      <c r="C9" s="37"/>
      <c r="D9" s="38"/>
      <c r="E9" s="39" t="s">
        <v>23</v>
      </c>
      <c r="F9" s="40"/>
      <c r="G9" s="41">
        <f>SUM(G7:G8)</f>
        <v>5294978</v>
      </c>
      <c r="H9" s="42"/>
      <c r="I9" s="41">
        <f>SUM(I7:I8)</f>
        <v>5294978</v>
      </c>
      <c r="J9" s="43"/>
      <c r="K9" s="38"/>
      <c r="L9" s="41">
        <f t="shared" ref="L9:M9" si="5">SUM(L7:L8)</f>
        <v>0</v>
      </c>
      <c r="M9" s="44">
        <f t="shared" si="5"/>
        <v>5294978</v>
      </c>
      <c r="N9" s="45"/>
      <c r="O9" s="46">
        <f>SUM(O7:O8)</f>
        <v>5294978</v>
      </c>
      <c r="P9" s="47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23">
        <v>45108.0</v>
      </c>
      <c r="B10" s="48" t="s">
        <v>31</v>
      </c>
      <c r="C10" s="49" t="s">
        <v>32</v>
      </c>
      <c r="D10" s="48" t="s">
        <v>33</v>
      </c>
      <c r="E10" s="50" t="s">
        <v>34</v>
      </c>
      <c r="F10" s="24" t="s">
        <v>19</v>
      </c>
      <c r="G10" s="51">
        <v>555000.0</v>
      </c>
      <c r="H10" s="51">
        <v>1.0</v>
      </c>
      <c r="I10" s="51">
        <f t="shared" ref="I10:I11" si="6">ROUND(G10*H10,0)</f>
        <v>555000</v>
      </c>
      <c r="J10" s="52"/>
      <c r="K10" s="53"/>
      <c r="L10" s="54"/>
      <c r="M10" s="55">
        <f t="shared" ref="M10:M11" si="7">I10-L10</f>
        <v>555000</v>
      </c>
      <c r="N10" s="51">
        <v>1.0</v>
      </c>
      <c r="O10" s="25">
        <f t="shared" ref="O10:O11" si="8">M10*N10</f>
        <v>555000</v>
      </c>
      <c r="P10" s="29"/>
      <c r="Q10" s="30"/>
      <c r="R10" s="30"/>
      <c r="S10" s="30"/>
      <c r="T10" s="7"/>
      <c r="U10" s="7"/>
      <c r="V10" s="6"/>
      <c r="W10" s="6"/>
      <c r="X10" s="6"/>
      <c r="Y10" s="6"/>
      <c r="Z10" s="6"/>
    </row>
    <row r="11">
      <c r="A11" s="23">
        <v>45139.0</v>
      </c>
      <c r="B11" s="48" t="s">
        <v>35</v>
      </c>
      <c r="C11" s="49" t="s">
        <v>36</v>
      </c>
      <c r="D11" s="48" t="s">
        <v>33</v>
      </c>
      <c r="E11" s="50" t="s">
        <v>37</v>
      </c>
      <c r="F11" s="56" t="s">
        <v>19</v>
      </c>
      <c r="G11" s="51">
        <v>555000.0</v>
      </c>
      <c r="H11" s="57">
        <v>1.0</v>
      </c>
      <c r="I11" s="57">
        <f t="shared" si="6"/>
        <v>555000</v>
      </c>
      <c r="J11" s="31"/>
      <c r="K11" s="29"/>
      <c r="L11" s="34"/>
      <c r="M11" s="55">
        <f t="shared" si="7"/>
        <v>555000</v>
      </c>
      <c r="N11" s="57">
        <v>1.0</v>
      </c>
      <c r="O11" s="25">
        <f t="shared" si="8"/>
        <v>555000</v>
      </c>
      <c r="P11" s="29"/>
      <c r="Q11" s="30"/>
      <c r="R11" s="30"/>
      <c r="S11" s="30"/>
      <c r="T11" s="7"/>
      <c r="U11" s="7"/>
      <c r="V11" s="6"/>
      <c r="W11" s="6"/>
      <c r="X11" s="6"/>
      <c r="Y11" s="6"/>
      <c r="Z11" s="6"/>
    </row>
    <row r="12">
      <c r="A12" s="36" t="s">
        <v>22</v>
      </c>
      <c r="B12" s="37"/>
      <c r="C12" s="37"/>
      <c r="D12" s="38"/>
      <c r="E12" s="39" t="s">
        <v>23</v>
      </c>
      <c r="F12" s="40"/>
      <c r="G12" s="41">
        <f>SUM(G10:G11)</f>
        <v>1110000</v>
      </c>
      <c r="H12" s="42"/>
      <c r="I12" s="41">
        <f>SUM(I10:I11)</f>
        <v>1110000</v>
      </c>
      <c r="J12" s="43"/>
      <c r="K12" s="38"/>
      <c r="L12" s="41">
        <f t="shared" ref="L12:M12" si="9">SUM(L10:L11)</f>
        <v>0</v>
      </c>
      <c r="M12" s="44">
        <f t="shared" si="9"/>
        <v>1110000</v>
      </c>
      <c r="N12" s="45"/>
      <c r="O12" s="46">
        <f>SUM(O10:O11)</f>
        <v>1110000</v>
      </c>
      <c r="P12" s="47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23">
        <v>45170.0</v>
      </c>
      <c r="B13" s="48" t="s">
        <v>38</v>
      </c>
      <c r="C13" s="49" t="s">
        <v>39</v>
      </c>
      <c r="D13" s="48" t="s">
        <v>40</v>
      </c>
      <c r="E13" s="50" t="s">
        <v>41</v>
      </c>
      <c r="F13" s="24" t="s">
        <v>19</v>
      </c>
      <c r="G13" s="51">
        <v>2888500.0</v>
      </c>
      <c r="H13" s="51">
        <v>1.0</v>
      </c>
      <c r="I13" s="51">
        <f>ROUND(G13*H13,0)</f>
        <v>2888500</v>
      </c>
      <c r="J13" s="31"/>
      <c r="K13" s="29"/>
      <c r="L13" s="35"/>
      <c r="M13" s="55">
        <f>I13-L13</f>
        <v>2888500</v>
      </c>
      <c r="N13" s="58">
        <v>1.0</v>
      </c>
      <c r="O13" s="25">
        <f>M13*N13</f>
        <v>2888500</v>
      </c>
      <c r="P13" s="29"/>
      <c r="Q13" s="30"/>
      <c r="R13" s="30"/>
      <c r="S13" s="30"/>
      <c r="T13" s="7"/>
      <c r="U13" s="7"/>
      <c r="V13" s="6"/>
      <c r="W13" s="6"/>
      <c r="X13" s="6"/>
      <c r="Y13" s="6"/>
      <c r="Z13" s="6"/>
    </row>
    <row r="14">
      <c r="A14" s="36" t="s">
        <v>22</v>
      </c>
      <c r="B14" s="37"/>
      <c r="C14" s="37"/>
      <c r="D14" s="38"/>
      <c r="E14" s="39" t="s">
        <v>23</v>
      </c>
      <c r="F14" s="40"/>
      <c r="G14" s="41">
        <f>SUM(G13)</f>
        <v>2888500</v>
      </c>
      <c r="H14" s="42"/>
      <c r="I14" s="41">
        <f>SUM(I13)</f>
        <v>2888500</v>
      </c>
      <c r="J14" s="43"/>
      <c r="K14" s="38"/>
      <c r="L14" s="41">
        <f t="shared" ref="L14:M14" si="10">SUM(L13)</f>
        <v>0</v>
      </c>
      <c r="M14" s="44">
        <f t="shared" si="10"/>
        <v>2888500</v>
      </c>
      <c r="N14" s="45"/>
      <c r="O14" s="46">
        <f>SUM(O13)</f>
        <v>2888500</v>
      </c>
      <c r="P14" s="47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23">
        <v>45170.0</v>
      </c>
      <c r="B15" s="48" t="s">
        <v>42</v>
      </c>
      <c r="C15" s="49" t="s">
        <v>43</v>
      </c>
      <c r="D15" s="48" t="s">
        <v>44</v>
      </c>
      <c r="E15" s="50" t="s">
        <v>45</v>
      </c>
      <c r="F15" s="24" t="s">
        <v>19</v>
      </c>
      <c r="G15" s="51">
        <v>1.14005E7</v>
      </c>
      <c r="H15" s="51">
        <v>1.0</v>
      </c>
      <c r="I15" s="51">
        <f t="shared" ref="I15:I16" si="11">ROUND(G15*H15,0)</f>
        <v>11400500</v>
      </c>
      <c r="J15" s="23">
        <v>45473.0</v>
      </c>
      <c r="K15" s="24" t="str">
        <f>S15</f>
        <v>ADJ-24-06-0119</v>
      </c>
      <c r="L15" s="25">
        <v>950000.0</v>
      </c>
      <c r="M15" s="55">
        <f t="shared" ref="M15:M16" si="12">I15-L15</f>
        <v>10450500</v>
      </c>
      <c r="N15" s="58">
        <v>1.0</v>
      </c>
      <c r="O15" s="25">
        <f t="shared" ref="O15:O16" si="13">M15*N15</f>
        <v>10450500</v>
      </c>
      <c r="P15" s="50" t="str">
        <f t="shared" ref="P15:P16" si="14">R15</f>
        <v>Adjusted due to not realized in cashflow</v>
      </c>
      <c r="Q15" s="59">
        <v>950000.0</v>
      </c>
      <c r="R15" s="60" t="s">
        <v>46</v>
      </c>
      <c r="S15" s="60" t="s">
        <v>47</v>
      </c>
      <c r="T15" s="7"/>
      <c r="U15" s="7"/>
      <c r="V15" s="6"/>
      <c r="W15" s="6"/>
      <c r="X15" s="6"/>
      <c r="Y15" s="6"/>
      <c r="Z15" s="6"/>
    </row>
    <row r="16">
      <c r="A16" s="23">
        <v>45170.0</v>
      </c>
      <c r="B16" s="48" t="s">
        <v>42</v>
      </c>
      <c r="C16" s="49" t="s">
        <v>43</v>
      </c>
      <c r="D16" s="48" t="s">
        <v>44</v>
      </c>
      <c r="E16" s="50" t="s">
        <v>45</v>
      </c>
      <c r="F16" s="24" t="s">
        <v>19</v>
      </c>
      <c r="G16" s="51">
        <f>L15</f>
        <v>950000</v>
      </c>
      <c r="H16" s="51">
        <v>1.0</v>
      </c>
      <c r="I16" s="51">
        <f t="shared" si="11"/>
        <v>950000</v>
      </c>
      <c r="J16" s="31"/>
      <c r="K16" s="29"/>
      <c r="L16" s="35"/>
      <c r="M16" s="55">
        <f t="shared" si="12"/>
        <v>950000</v>
      </c>
      <c r="N16" s="58">
        <v>1.0</v>
      </c>
      <c r="O16" s="25">
        <f t="shared" si="13"/>
        <v>950000</v>
      </c>
      <c r="P16" s="50" t="str">
        <f t="shared" si="14"/>
        <v>Adjusted due to not realized in cashflow</v>
      </c>
      <c r="Q16" s="59">
        <v>950000.0</v>
      </c>
      <c r="R16" s="60" t="s">
        <v>46</v>
      </c>
      <c r="S16" s="60" t="s">
        <v>47</v>
      </c>
      <c r="T16" s="7"/>
      <c r="U16" s="7"/>
      <c r="V16" s="6"/>
      <c r="W16" s="6"/>
      <c r="X16" s="6"/>
      <c r="Y16" s="6"/>
      <c r="Z16" s="6"/>
    </row>
    <row r="17">
      <c r="A17" s="36" t="s">
        <v>22</v>
      </c>
      <c r="B17" s="37"/>
      <c r="C17" s="37"/>
      <c r="D17" s="38"/>
      <c r="E17" s="39" t="s">
        <v>23</v>
      </c>
      <c r="F17" s="40"/>
      <c r="G17" s="41">
        <f>SUM(G15:G16)</f>
        <v>12350500</v>
      </c>
      <c r="H17" s="42"/>
      <c r="I17" s="41">
        <f>SUM(I15:I16)</f>
        <v>12350500</v>
      </c>
      <c r="J17" s="43"/>
      <c r="K17" s="38"/>
      <c r="L17" s="41">
        <f t="shared" ref="L17:M17" si="15">SUM(L15:L16)</f>
        <v>950000</v>
      </c>
      <c r="M17" s="44">
        <f t="shared" si="15"/>
        <v>11400500</v>
      </c>
      <c r="N17" s="45"/>
      <c r="O17" s="46">
        <f>SUM(O15:O16)</f>
        <v>11400500</v>
      </c>
      <c r="P17" s="47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23">
        <v>45230.0</v>
      </c>
      <c r="B18" s="48" t="s">
        <v>48</v>
      </c>
      <c r="C18" s="49" t="s">
        <v>49</v>
      </c>
      <c r="D18" s="48" t="s">
        <v>50</v>
      </c>
      <c r="E18" s="50" t="s">
        <v>51</v>
      </c>
      <c r="F18" s="24" t="s">
        <v>19</v>
      </c>
      <c r="G18" s="51">
        <v>13342.0</v>
      </c>
      <c r="H18" s="51">
        <v>1.0</v>
      </c>
      <c r="I18" s="51">
        <f t="shared" ref="I18:I19" si="16">ROUND(G18*H18,0)</f>
        <v>13342</v>
      </c>
      <c r="J18" s="23">
        <v>45590.0</v>
      </c>
      <c r="K18" s="24" t="s">
        <v>52</v>
      </c>
      <c r="L18" s="25">
        <v>13342.0</v>
      </c>
      <c r="M18" s="55">
        <f>I18-L18</f>
        <v>0</v>
      </c>
      <c r="N18" s="58">
        <v>1.0</v>
      </c>
      <c r="O18" s="25">
        <f t="shared" ref="O18:O19" si="17">M18*N18</f>
        <v>0</v>
      </c>
      <c r="P18" s="29"/>
      <c r="Q18" s="30"/>
      <c r="R18" s="30"/>
      <c r="S18" s="30"/>
      <c r="T18" s="7"/>
      <c r="U18" s="7"/>
      <c r="V18" s="6"/>
      <c r="W18" s="6"/>
      <c r="X18" s="6"/>
      <c r="Y18" s="6"/>
      <c r="Z18" s="6"/>
    </row>
    <row r="19">
      <c r="A19" s="18">
        <v>45260.0</v>
      </c>
      <c r="B19" s="19" t="s">
        <v>53</v>
      </c>
      <c r="C19" s="20" t="s">
        <v>54</v>
      </c>
      <c r="D19" s="19" t="s">
        <v>50</v>
      </c>
      <c r="E19" s="21" t="s">
        <v>55</v>
      </c>
      <c r="F19" s="21" t="s">
        <v>19</v>
      </c>
      <c r="G19" s="22">
        <v>1.0474785E7</v>
      </c>
      <c r="H19" s="22">
        <v>1.0</v>
      </c>
      <c r="I19" s="22">
        <f t="shared" si="16"/>
        <v>10474785</v>
      </c>
      <c r="J19" s="23">
        <v>45590.0</v>
      </c>
      <c r="K19" s="61" t="s">
        <v>52</v>
      </c>
      <c r="L19" s="58">
        <v>2102957.0</v>
      </c>
      <c r="M19" s="26">
        <f>I19-L19-L20</f>
        <v>6278871</v>
      </c>
      <c r="N19" s="27">
        <v>1.0</v>
      </c>
      <c r="O19" s="28">
        <f t="shared" si="17"/>
        <v>6278871</v>
      </c>
      <c r="P19" s="29"/>
      <c r="Q19" s="30"/>
      <c r="R19" s="30"/>
      <c r="S19" s="30"/>
      <c r="T19" s="7"/>
      <c r="U19" s="7"/>
      <c r="V19" s="6"/>
      <c r="W19" s="6"/>
      <c r="X19" s="6"/>
      <c r="Y19" s="6"/>
      <c r="Z19" s="6"/>
    </row>
    <row r="20">
      <c r="A20" s="31"/>
      <c r="B20" s="29"/>
      <c r="C20" s="29"/>
      <c r="D20" s="29"/>
      <c r="E20" s="29"/>
      <c r="F20" s="29"/>
      <c r="G20" s="32"/>
      <c r="H20" s="32"/>
      <c r="I20" s="32"/>
      <c r="J20" s="23">
        <v>45625.0</v>
      </c>
      <c r="K20" s="61" t="s">
        <v>56</v>
      </c>
      <c r="L20" s="58">
        <v>2092957.0</v>
      </c>
      <c r="M20" s="33"/>
      <c r="N20" s="34"/>
      <c r="O20" s="35"/>
      <c r="P20" s="29"/>
      <c r="Q20" s="30"/>
      <c r="R20" s="30"/>
      <c r="S20" s="30"/>
      <c r="T20" s="7"/>
      <c r="U20" s="7"/>
      <c r="V20" s="6"/>
      <c r="W20" s="6"/>
      <c r="X20" s="6"/>
      <c r="Y20" s="6"/>
      <c r="Z20" s="6"/>
    </row>
    <row r="21">
      <c r="A21" s="36" t="s">
        <v>22</v>
      </c>
      <c r="B21" s="37"/>
      <c r="C21" s="37"/>
      <c r="D21" s="38"/>
      <c r="E21" s="39" t="s">
        <v>23</v>
      </c>
      <c r="F21" s="40"/>
      <c r="G21" s="41">
        <f>SUM(G18:G20)</f>
        <v>10488127</v>
      </c>
      <c r="H21" s="42"/>
      <c r="I21" s="41">
        <f>SUM(I18:I20)</f>
        <v>10488127</v>
      </c>
      <c r="J21" s="43"/>
      <c r="K21" s="38"/>
      <c r="L21" s="41">
        <f t="shared" ref="L21:M21" si="18">SUM(L18:L20)</f>
        <v>4209256</v>
      </c>
      <c r="M21" s="44">
        <f t="shared" si="18"/>
        <v>6278871</v>
      </c>
      <c r="N21" s="45"/>
      <c r="O21" s="46">
        <f>SUM(O18:O20)</f>
        <v>6278871</v>
      </c>
      <c r="P21" s="47"/>
      <c r="Q21" s="6"/>
      <c r="R21" s="6"/>
      <c r="S21" s="6"/>
      <c r="T21" s="6"/>
      <c r="U21" s="6"/>
      <c r="V21" s="6"/>
      <c r="W21" s="6"/>
      <c r="X21" s="6"/>
      <c r="Y21" s="6"/>
      <c r="Z21" s="6"/>
    </row>
  </sheetData>
  <mergeCells count="13">
    <mergeCell ref="H1:H2"/>
    <mergeCell ref="I1:I2"/>
    <mergeCell ref="M1:M2"/>
    <mergeCell ref="N1:N2"/>
    <mergeCell ref="O1:O2"/>
    <mergeCell ref="P1:P2"/>
    <mergeCell ref="A1:A2"/>
    <mergeCell ref="B1:B2"/>
    <mergeCell ref="C1:C2"/>
    <mergeCell ref="D1:D2"/>
    <mergeCell ref="E1:E2"/>
    <mergeCell ref="F1:F2"/>
    <mergeCell ref="G1:G2"/>
  </mergeCells>
  <drawing r:id="rId1"/>
</worksheet>
</file>