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1fde5832504c9a/Desktop/Data Analysis/CrowdFunding/"/>
    </mc:Choice>
  </mc:AlternateContent>
  <xr:revisionPtr revIDLastSave="0" documentId="8_{4387168E-4EFC-46D2-BB6D-BB17B1406BE2}" xr6:coauthVersionLast="47" xr6:coauthVersionMax="47" xr10:uidLastSave="{00000000-0000-0000-0000-000000000000}"/>
  <bookViews>
    <workbookView xWindow="5130" yWindow="2145" windowWidth="21600" windowHeight="11295" firstSheet="1" activeTab="2" xr2:uid="{00000000-000D-0000-FFFF-FFFF00000000}"/>
  </bookViews>
  <sheets>
    <sheet name="Crowdfunding" sheetId="1" r:id="rId1"/>
    <sheet name="per year" sheetId="9" r:id="rId2"/>
    <sheet name="per cat" sheetId="7" r:id="rId3"/>
    <sheet name="per sub cat" sheetId="8" r:id="rId4"/>
    <sheet name="Goal Analysis" sheetId="6" r:id="rId5"/>
    <sheet name="Data" sheetId="11" r:id="rId6"/>
  </sheets>
  <definedNames>
    <definedName name="_xlnm._FilterDatabase" localSheetId="0" hidden="1">Crowdfunding!$A$1:$T$1002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D16" i="11"/>
  <c r="D15" i="11"/>
  <c r="D14" i="11"/>
  <c r="D13" i="11"/>
  <c r="D12" i="11"/>
  <c r="B17" i="11"/>
  <c r="B16" i="11"/>
  <c r="B15" i="11"/>
  <c r="B14" i="11"/>
  <c r="B13" i="11"/>
  <c r="B12" i="11"/>
  <c r="H6" i="6"/>
  <c r="G6" i="6"/>
  <c r="F6" i="6"/>
  <c r="E6" i="6"/>
  <c r="D6" i="6"/>
  <c r="C6" i="6"/>
  <c r="C5" i="6"/>
  <c r="B6" i="6"/>
  <c r="B5" i="6"/>
  <c r="D13" i="6"/>
  <c r="D12" i="6"/>
  <c r="D11" i="6"/>
  <c r="D10" i="6"/>
  <c r="D9" i="6"/>
  <c r="D8" i="6"/>
  <c r="D7" i="6"/>
  <c r="D5" i="6"/>
  <c r="D4" i="6"/>
  <c r="D3" i="6"/>
  <c r="D2" i="6"/>
  <c r="C11" i="6"/>
  <c r="C10" i="6"/>
  <c r="C9" i="6"/>
  <c r="C8" i="6"/>
  <c r="C7" i="6"/>
  <c r="C4" i="6"/>
  <c r="C3" i="6"/>
  <c r="C2" i="6"/>
  <c r="C12" i="6"/>
  <c r="C13" i="6"/>
  <c r="B13" i="6"/>
  <c r="B12" i="6"/>
  <c r="E12" i="6" s="1"/>
  <c r="B11" i="6"/>
  <c r="E11" i="6" s="1"/>
  <c r="B10" i="6"/>
  <c r="E10" i="6" s="1"/>
  <c r="B9" i="6"/>
  <c r="B8" i="6"/>
  <c r="B7" i="6"/>
  <c r="B4" i="6"/>
  <c r="E4" i="6" s="1"/>
  <c r="B3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7" i="1"/>
  <c r="F6" i="1"/>
  <c r="F9" i="1"/>
  <c r="F10" i="1"/>
  <c r="F11" i="1"/>
  <c r="F12" i="1"/>
  <c r="F5" i="1"/>
  <c r="F4" i="1"/>
  <c r="F3" i="1"/>
  <c r="F13" i="1"/>
  <c r="F14" i="1"/>
  <c r="F15" i="1"/>
  <c r="F16" i="1"/>
  <c r="F17" i="1"/>
  <c r="F18" i="1"/>
  <c r="F19" i="1"/>
  <c r="F20" i="1"/>
  <c r="F21" i="1"/>
  <c r="F2" i="1"/>
  <c r="E5" i="6" l="1"/>
  <c r="E7" i="6"/>
  <c r="G7" i="6" s="1"/>
  <c r="G10" i="6"/>
  <c r="E3" i="6"/>
  <c r="G3" i="6" s="1"/>
  <c r="E8" i="6"/>
  <c r="G8" i="6" s="1"/>
  <c r="E9" i="6"/>
  <c r="G9" i="6" s="1"/>
  <c r="H11" i="6"/>
  <c r="G11" i="6"/>
  <c r="H3" i="6"/>
  <c r="H4" i="6"/>
  <c r="H5" i="6"/>
  <c r="H7" i="6"/>
  <c r="H8" i="6"/>
  <c r="G12" i="6"/>
  <c r="H9" i="6"/>
  <c r="H10" i="6"/>
  <c r="G4" i="6"/>
  <c r="H12" i="6"/>
  <c r="G5" i="6"/>
  <c r="F12" i="6"/>
  <c r="F11" i="6"/>
  <c r="F10" i="6"/>
  <c r="F9" i="6"/>
  <c r="E2" i="6"/>
  <c r="F2" i="6" s="1"/>
  <c r="F8" i="6"/>
  <c r="E13" i="6"/>
  <c r="H13" i="6" s="1"/>
  <c r="F7" i="6"/>
  <c r="F5" i="6"/>
  <c r="F4" i="6"/>
  <c r="F3" i="6"/>
  <c r="G2" i="6" l="1"/>
  <c r="G13" i="6"/>
  <c r="F13" i="6"/>
  <c r="H2" i="6"/>
</calcChain>
</file>

<file path=xl/sharedStrings.xml><?xml version="1.0" encoding="utf-8"?>
<sst xmlns="http://schemas.openxmlformats.org/spreadsheetml/2006/main" count="8155" uniqueCount="2110">
  <si>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</si>
  <si>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</si>
  <si>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</si>
  <si>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</si>
  <si>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</si>
  <si>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</si>
  <si>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</si>
  <si>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</si>
  <si>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</si>
  <si>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</si>
  <si>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</si>
  <si>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</si>
  <si>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</si>
  <si>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</si>
  <si>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</si>
  <si>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</si>
  <si>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</si>
  <si>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</si>
  <si>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</si>
  <si>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</si>
  <si>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</si>
  <si>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</si>
  <si>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</si>
  <si>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</si>
  <si>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</si>
  <si>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</si>
  <si>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</si>
  <si>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</si>
  <si>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</si>
  <si>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</si>
  <si>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</si>
  <si>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</si>
  <si>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</si>
  <si>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</si>
  <si>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</si>
  <si>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</si>
  <si>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</si>
  <si>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</si>
  <si>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</si>
  <si>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</si>
  <si>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</si>
  <si>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</si>
  <si>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</si>
  <si>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</si>
  <si>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</si>
  <si>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</si>
  <si>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</si>
  <si>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</si>
  <si>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</si>
  <si>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</si>
  <si>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</si>
  <si>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</si>
  <si>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</si>
  <si>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</si>
  <si>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</si>
  <si>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</si>
  <si>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</si>
  <si>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</si>
  <si>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</si>
  <si>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</si>
  <si>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</si>
  <si>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</si>
  <si>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</si>
  <si>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</si>
  <si>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</si>
  <si>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</si>
  <si>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</si>
  <si>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</si>
  <si>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</si>
  <si>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</si>
  <si>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</si>
  <si>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</si>
  <si>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</si>
  <si>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</si>
  <si>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</si>
  <si>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</si>
  <si>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</si>
  <si>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</si>
  <si>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</si>
  <si>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</si>
  <si>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</si>
  <si>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</si>
  <si>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</si>
  <si>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</si>
  <si>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</si>
  <si>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</si>
  <si>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</si>
  <si>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</si>
  <si>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</si>
  <si>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</si>
  <si>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</si>
  <si>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</si>
  <si>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</si>
  <si>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</si>
  <si>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</si>
  <si>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</si>
  <si>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</si>
  <si>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</si>
  <si>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</si>
  <si>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</si>
  <si>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</si>
  <si>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</si>
  <si>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</si>
  <si>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</si>
  <si>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</si>
  <si>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</si>
  <si>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</si>
  <si>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</si>
  <si>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</si>
  <si>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</si>
  <si>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</si>
  <si>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</si>
  <si>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</si>
  <si>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</si>
  <si>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</si>
  <si>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</si>
  <si>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</si>
  <si>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</si>
  <si>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</si>
  <si>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</si>
  <si>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</si>
  <si>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</si>
  <si>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</si>
  <si>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</si>
  <si>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</si>
  <si>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</si>
  <si>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</si>
  <si>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</si>
  <si>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</si>
  <si>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</si>
  <si>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</si>
  <si>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</si>
  <si>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</si>
  <si>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</si>
  <si>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</si>
  <si>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</si>
  <si>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</si>
  <si>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</si>
  <si>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</si>
  <si>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</si>
  <si>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</si>
  <si>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</si>
  <si>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</si>
  <si>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</si>
  <si>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</si>
  <si>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</si>
  <si>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</si>
  <si>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</si>
  <si>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</si>
  <si>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</si>
  <si>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</si>
  <si>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</si>
  <si>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</si>
  <si>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</si>
  <si>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</si>
  <si>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</si>
  <si>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</si>
  <si>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</si>
  <si>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</si>
  <si>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</si>
  <si>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</si>
  <si>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</si>
  <si>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</si>
  <si>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</si>
  <si>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</si>
  <si>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</si>
  <si>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</si>
  <si>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</si>
  <si>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</si>
  <si>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</si>
  <si>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</si>
  <si>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</si>
  <si>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</si>
  <si>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</si>
  <si>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</si>
  <si>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</si>
  <si>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</si>
  <si>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</si>
  <si>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</si>
  <si>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</si>
  <si>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</si>
  <si>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</si>
  <si>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</si>
  <si>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</si>
  <si>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</si>
  <si>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</si>
  <si>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</si>
  <si>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</si>
  <si>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</si>
  <si>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</si>
  <si>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</si>
  <si>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</si>
  <si>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</si>
  <si>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</si>
  <si>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</si>
  <si>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</si>
  <si>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</si>
  <si>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</si>
  <si>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</si>
  <si>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</si>
  <si>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</si>
  <si>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</si>
  <si>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</si>
  <si>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</si>
  <si>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</si>
  <si>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</si>
  <si>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</si>
  <si>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</si>
  <si>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</si>
  <si>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</si>
  <si>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</si>
  <si>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</si>
  <si>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</si>
  <si>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</si>
  <si>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</si>
  <si>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</si>
  <si>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</si>
  <si>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</si>
  <si>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</si>
  <si>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</si>
  <si>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</si>
  <si>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</si>
  <si>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</si>
  <si>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</si>
  <si>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</si>
  <si>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</si>
  <si>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</si>
  <si>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</si>
  <si>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</si>
  <si>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</si>
  <si>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</si>
  <si>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</si>
  <si>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</si>
  <si>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</si>
  <si>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</si>
  <si>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</si>
  <si>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</si>
  <si>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</si>
  <si>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</si>
  <si>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</si>
  <si>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</si>
  <si>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</si>
  <si>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</si>
  <si>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</si>
  <si>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</si>
  <si>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</si>
  <si>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</si>
  <si>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</si>
  <si>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</si>
  <si>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</si>
  <si>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</si>
  <si>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</si>
  <si>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</si>
  <si>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</si>
  <si>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</si>
  <si>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</si>
  <si>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</si>
  <si>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</si>
  <si>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</si>
  <si>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</si>
  <si>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</si>
  <si>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</si>
  <si>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</si>
  <si>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</si>
  <si>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</si>
  <si>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</si>
  <si>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</si>
  <si>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</si>
  <si>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</si>
  <si>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</si>
  <si>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</si>
  <si>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</si>
  <si>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</si>
  <si>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</si>
  <si>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</si>
  <si>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</si>
  <si>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</si>
  <si>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</si>
  <si>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</si>
  <si>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</si>
  <si>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</si>
  <si>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</si>
  <si>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</si>
  <si>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</si>
  <si>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</si>
  <si>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</si>
  <si>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</si>
  <si>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</si>
  <si>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</si>
  <si>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</si>
  <si>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</si>
  <si>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</si>
  <si>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</si>
  <si>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</si>
  <si>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</si>
  <si>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</si>
  <si>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</si>
  <si>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</si>
  <si>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</si>
  <si>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</si>
  <si>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</si>
  <si>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</si>
  <si>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</si>
  <si>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</si>
  <si>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</si>
  <si>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</si>
  <si>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</si>
  <si>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</si>
  <si>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</si>
  <si>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</si>
  <si>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</si>
  <si>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</si>
  <si>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</si>
  <si>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</si>
  <si>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</si>
  <si>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</si>
  <si>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</si>
  <si>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</si>
  <si>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</si>
  <si>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</si>
  <si>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</si>
  <si>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</si>
  <si>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</si>
  <si>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</si>
  <si>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</si>
  <si>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</si>
  <si>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</si>
  <si>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</si>
  <si>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</si>
  <si>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</si>
  <si>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</si>
  <si>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</si>
  <si>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</si>
  <si>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</si>
  <si>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</si>
  <si>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</si>
  <si>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</si>
  <si>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</si>
  <si>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</si>
  <si>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</si>
  <si>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</si>
  <si>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</si>
  <si>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</si>
  <si>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</si>
  <si>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</si>
  <si>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</si>
  <si>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</si>
  <si>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</si>
  <si>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</si>
  <si>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</si>
  <si>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</si>
  <si>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</si>
  <si>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</si>
  <si>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</si>
  <si>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</si>
  <si>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</si>
  <si>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</si>
  <si>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</si>
  <si>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</si>
  <si>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</si>
  <si>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</si>
  <si>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</si>
  <si>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</si>
  <si>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</si>
  <si>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</si>
  <si>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</si>
  <si>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</si>
  <si>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</si>
  <si>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</si>
  <si>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</si>
  <si>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</si>
  <si>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</si>
  <si>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</si>
  <si>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</si>
  <si>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</si>
  <si>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</si>
  <si>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</si>
  <si>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</si>
  <si>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</si>
  <si>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</si>
  <si>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</si>
  <si>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</si>
  <si>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</si>
  <si>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</si>
  <si>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</si>
  <si>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</si>
  <si>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</si>
  <si>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</si>
  <si>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</si>
  <si>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</si>
  <si>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</si>
  <si>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</si>
  <si>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</si>
  <si>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</si>
  <si>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</si>
  <si>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</si>
  <si>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</si>
  <si>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</si>
  <si>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</si>
  <si>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</si>
  <si>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</si>
  <si>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</si>
  <si>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</si>
  <si>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</si>
  <si>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</si>
  <si>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</si>
  <si>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</si>
  <si>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</si>
  <si>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</si>
  <si>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</si>
  <si>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</si>
  <si>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</si>
  <si>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</si>
  <si>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</si>
  <si>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</si>
  <si>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</si>
  <si>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</si>
  <si>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</si>
  <si>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</si>
  <si>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</si>
  <si>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</si>
  <si>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</si>
  <si>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</si>
  <si>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</si>
  <si>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</si>
  <si>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</si>
  <si>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</si>
  <si>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</si>
  <si>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</si>
  <si>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</si>
  <si>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</si>
  <si>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</si>
  <si>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</si>
  <si>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</si>
  <si>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</si>
  <si>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</si>
  <si>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</si>
  <si>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</si>
  <si>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</si>
  <si>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</si>
  <si>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</si>
  <si>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</si>
  <si>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</si>
  <si>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</si>
  <si>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</si>
  <si>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</si>
  <si>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</si>
  <si>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</si>
  <si>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</si>
  <si>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</si>
  <si>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</si>
  <si>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</si>
  <si>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</si>
  <si>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</si>
  <si>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</si>
  <si>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</si>
  <si>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</si>
  <si>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</si>
  <si>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</si>
  <si>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</si>
  <si>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</si>
  <si>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</si>
  <si>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</si>
  <si>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</si>
  <si>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</si>
  <si>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</si>
  <si>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</si>
  <si>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</si>
  <si>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</si>
  <si>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</si>
  <si>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</si>
  <si>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</si>
  <si>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</si>
  <si>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</si>
  <si>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</si>
  <si>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</si>
  <si>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</si>
  <si>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</si>
  <si>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</si>
  <si>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</si>
  <si>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</si>
  <si>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</si>
  <si>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</si>
  <si>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</si>
  <si>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</si>
  <si>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</si>
  <si>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</si>
  <si>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</si>
  <si>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</si>
  <si>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</si>
  <si>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</si>
  <si>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</si>
  <si>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</si>
  <si>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</si>
  <si>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</si>
  <si>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</si>
  <si>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</si>
  <si>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</si>
  <si>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</si>
  <si>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</si>
  <si>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</si>
  <si>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</si>
  <si>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</si>
  <si>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</si>
  <si>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</si>
  <si>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</si>
  <si>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</si>
  <si>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</si>
  <si>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</si>
  <si>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</si>
  <si>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</si>
  <si>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</si>
  <si>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</si>
  <si>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</si>
  <si>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</si>
  <si>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</si>
  <si>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</si>
  <si>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</si>
  <si>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</si>
  <si>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</si>
  <si>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</si>
  <si>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</si>
  <si>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</si>
  <si>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</si>
  <si>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</si>
  <si>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</si>
  <si>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</si>
  <si>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</si>
  <si>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</si>
  <si>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</si>
  <si>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</si>
  <si>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</si>
  <si>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</si>
  <si>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</si>
  <si>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</si>
  <si>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</si>
  <si>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</si>
  <si>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</si>
  <si>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</si>
  <si>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</si>
  <si>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</si>
  <si>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</si>
  <si>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</si>
  <si>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</si>
  <si>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</si>
  <si>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</si>
  <si>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</si>
  <si>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</si>
  <si>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</si>
  <si>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</si>
  <si>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</si>
  <si>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</si>
  <si>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</si>
  <si>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</si>
  <si>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</si>
  <si>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</si>
  <si>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</si>
  <si>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</si>
  <si>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</si>
  <si>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</si>
  <si>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</si>
  <si>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</si>
  <si>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</si>
  <si>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</si>
  <si>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</si>
  <si>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</si>
  <si>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</si>
  <si>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</si>
  <si>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</si>
  <si>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</si>
  <si>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</si>
  <si>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</si>
  <si>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</si>
  <si>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</si>
  <si>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</si>
  <si>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</si>
  <si>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</si>
  <si>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</si>
  <si>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</si>
  <si>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</si>
  <si>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</si>
  <si>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</si>
  <si>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</si>
  <si>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</si>
  <si>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</si>
  <si>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</si>
  <si>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</si>
  <si>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</si>
  <si>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</si>
  <si>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</si>
  <si>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</si>
  <si>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</si>
  <si>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</si>
  <si>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</si>
  <si>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</si>
  <si>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</si>
  <si>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</si>
  <si>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</si>
  <si>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</si>
  <si>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</si>
  <si>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</si>
  <si>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</si>
  <si>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</si>
  <si>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</si>
  <si>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</si>
  <si>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</si>
  <si>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</si>
  <si>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</si>
  <si>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</si>
  <si>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</si>
  <si>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</si>
  <si>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</si>
  <si>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</si>
  <si>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</si>
  <si>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</si>
  <si>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</si>
  <si>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</si>
  <si>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</si>
  <si>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</si>
  <si>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</si>
  <si>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</si>
  <si>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</si>
  <si>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</si>
  <si>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</si>
  <si>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</si>
  <si>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</si>
  <si>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</si>
  <si>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</si>
  <si>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</si>
  <si>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</si>
  <si>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</si>
  <si>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</si>
  <si>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</si>
  <si>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</si>
  <si>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</si>
  <si>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</si>
  <si>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</si>
  <si>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</si>
  <si>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</si>
  <si>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</si>
  <si>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</si>
  <si>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</si>
  <si>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</si>
  <si>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</si>
  <si>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</si>
  <si>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</si>
  <si>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</si>
  <si>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</si>
  <si>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</si>
  <si>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</si>
  <si>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</si>
  <si>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</si>
  <si>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</si>
  <si>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</si>
  <si>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</si>
  <si>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</si>
  <si>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</si>
  <si>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</si>
  <si>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</si>
  <si>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</si>
  <si>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</si>
  <si>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</si>
  <si>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</si>
  <si>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</si>
  <si>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</si>
  <si>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</si>
  <si>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</si>
  <si>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</si>
  <si>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</si>
  <si>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</si>
  <si>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</si>
  <si>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</si>
  <si>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</si>
  <si>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</si>
  <si>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</si>
  <si>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</si>
  <si>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</si>
  <si>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</si>
  <si>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</si>
  <si>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</si>
  <si>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</si>
  <si>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</si>
  <si>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</si>
  <si>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</si>
  <si>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</si>
  <si>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</si>
  <si>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</si>
  <si>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</si>
  <si>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</si>
  <si>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</si>
  <si>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</si>
  <si>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</si>
  <si>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</si>
  <si>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</si>
  <si>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</si>
  <si>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</si>
  <si>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</si>
  <si>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</si>
  <si>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</si>
  <si>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</si>
  <si>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</si>
  <si>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</si>
  <si>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</si>
  <si>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</si>
  <si>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</si>
  <si>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</si>
  <si>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</si>
  <si>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</si>
  <si>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</si>
  <si>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</si>
  <si>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</si>
  <si>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</si>
  <si>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</si>
  <si>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</si>
  <si>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</si>
  <si>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</si>
  <si>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</si>
  <si>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</si>
  <si>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</si>
  <si>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</si>
  <si>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</si>
  <si>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</si>
  <si>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</si>
  <si>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</si>
  <si>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</si>
  <si>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</si>
  <si>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</si>
  <si>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</si>
  <si>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</si>
  <si>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</si>
  <si>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</si>
  <si>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</si>
  <si>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</si>
  <si>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</si>
  <si>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</si>
  <si>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</si>
  <si>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</si>
  <si>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</si>
  <si>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</si>
  <si>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</si>
  <si>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</si>
  <si>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</si>
  <si>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</si>
  <si>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</si>
  <si>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</si>
  <si>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</si>
  <si>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</si>
  <si>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</si>
  <si>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</si>
  <si>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</si>
  <si>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</si>
  <si>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</si>
  <si>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</si>
  <si>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</si>
  <si>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</si>
  <si>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</si>
  <si>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</si>
  <si>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</si>
  <si>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</si>
  <si>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</si>
  <si>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</si>
  <si>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</si>
  <si>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</si>
  <si>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</si>
  <si>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</si>
  <si>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</si>
  <si>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</si>
  <si>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</si>
  <si>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</si>
  <si>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</si>
  <si>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</si>
  <si>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</si>
  <si>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</si>
  <si>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</si>
  <si>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</si>
  <si>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</si>
  <si>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</si>
  <si>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</si>
  <si>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</si>
  <si>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</si>
  <si>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</si>
  <si>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</si>
  <si>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</si>
  <si>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</si>
  <si>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</si>
  <si>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</si>
  <si>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</si>
  <si>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</si>
  <si>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</si>
  <si>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</si>
  <si>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</si>
  <si>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</si>
  <si>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</si>
  <si>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</si>
  <si>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</si>
  <si>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</si>
  <si>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</si>
  <si>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</si>
  <si>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</si>
  <si>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</si>
  <si>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</si>
  <si>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</si>
  <si>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</si>
  <si>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</si>
  <si>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</si>
  <si>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</si>
  <si>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</si>
  <si>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</si>
  <si>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</si>
  <si>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</si>
  <si>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</si>
  <si>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</si>
  <si>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</si>
  <si>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</si>
  <si>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</si>
  <si>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</si>
  <si>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</si>
  <si>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</si>
  <si>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</si>
  <si>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</si>
  <si>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</si>
  <si>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</si>
  <si>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</si>
  <si>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</si>
  <si>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</si>
  <si>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</si>
  <si>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</si>
  <si>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</si>
  <si>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</si>
  <si>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</si>
  <si>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</si>
  <si>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</si>
  <si>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</si>
  <si>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</si>
  <si>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</si>
  <si>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</si>
  <si>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</si>
  <si>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</si>
  <si>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</si>
  <si>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</si>
  <si>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</si>
  <si>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</si>
  <si>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</si>
  <si>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</si>
  <si>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</si>
  <si>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</si>
  <si>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</si>
  <si>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</si>
  <si>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</si>
  <si>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</si>
  <si>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</si>
  <si>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</si>
  <si>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</si>
  <si>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</si>
  <si>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</si>
  <si>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</si>
  <si>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</si>
  <si>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</si>
  <si>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</si>
  <si>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</si>
  <si>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</si>
  <si>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</si>
  <si>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</si>
  <si>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</si>
  <si>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</si>
  <si>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</si>
  <si>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</si>
  <si>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</si>
  <si>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</si>
  <si>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</si>
  <si>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</si>
  <si>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</si>
  <si>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</si>
  <si>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</si>
  <si>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</si>
  <si>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</si>
  <si>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</si>
  <si>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</si>
  <si>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</si>
  <si>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</si>
  <si>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</si>
  <si>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</si>
  <si>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</si>
  <si>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</si>
  <si>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</si>
  <si>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</si>
  <si>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</si>
  <si>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</si>
  <si>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</si>
  <si>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</si>
  <si>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</si>
  <si>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</si>
  <si>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</si>
  <si>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</si>
  <si>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</si>
  <si>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</si>
  <si>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</si>
  <si>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</si>
  <si>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</si>
  <si>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</si>
  <si>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</si>
  <si>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</si>
  <si>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</si>
  <si>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</si>
  <si>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</si>
  <si>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</si>
  <si>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</si>
  <si>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</si>
  <si>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</si>
  <si>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</si>
  <si>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</si>
  <si>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</si>
  <si>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</si>
  <si>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</si>
  <si>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</si>
  <si>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</si>
  <si>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</si>
  <si>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</si>
  <si>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</si>
  <si>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</si>
  <si>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</si>
  <si>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</si>
  <si>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</si>
  <si>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</si>
  <si>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</si>
  <si>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</si>
  <si>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</si>
  <si>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</si>
  <si>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</si>
  <si>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</si>
  <si>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</si>
  <si>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</si>
  <si>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</si>
  <si>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</si>
  <si>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</si>
  <si>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</si>
  <si>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</si>
  <si>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</si>
  <si>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</si>
  <si>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</si>
  <si>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</si>
  <si>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</si>
  <si>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</si>
  <si>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</si>
  <si>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</si>
  <si>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</si>
  <si>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</si>
  <si>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</si>
  <si>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</si>
  <si>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</si>
  <si>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</si>
  <si>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</si>
  <si>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</si>
  <si>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</si>
  <si>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</si>
  <si>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</si>
  <si>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</si>
  <si>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</si>
  <si>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</si>
  <si>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</si>
  <si>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</si>
  <si>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</si>
  <si>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</si>
  <si>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</si>
  <si>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</si>
  <si>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</si>
  <si>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</si>
  <si>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</si>
  <si>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</si>
  <si>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</si>
  <si>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</si>
  <si>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</si>
  <si>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</si>
  <si>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</si>
  <si>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</si>
  <si>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</si>
  <si>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</si>
  <si>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</si>
  <si>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</si>
  <si>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</si>
  <si>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</si>
  <si>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</si>
  <si>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</si>
  <si>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</si>
  <si>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</si>
  <si>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</si>
  <si>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</si>
  <si>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</si>
  <si>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</si>
  <si>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</si>
  <si>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</si>
  <si>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</si>
  <si>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</si>
  <si>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</si>
  <si>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</si>
  <si>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</si>
  <si>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</si>
  <si>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</si>
  <si>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</si>
  <si>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</si>
  <si>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</si>
  <si>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</si>
  <si>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</si>
  <si>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</si>
  <si>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</si>
  <si>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</si>
  <si>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</si>
  <si>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</si>
  <si>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</si>
  <si>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</si>
  <si>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</si>
  <si>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</si>
  <si>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</si>
  <si>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</si>
  <si>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</si>
  <si>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</si>
  <si>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</si>
  <si>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</si>
  <si>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</si>
  <si>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</si>
  <si>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</si>
  <si>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</si>
  <si>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</si>
  <si>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</si>
  <si>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</si>
  <si>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</si>
  <si>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</si>
  <si>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</si>
  <si>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</si>
  <si>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</si>
  <si>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</si>
  <si>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</si>
  <si>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</si>
  <si>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</si>
  <si>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</si>
  <si>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</si>
  <si>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</si>
  <si>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</si>
  <si>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</si>
  <si>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</si>
  <si>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</si>
  <si>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</si>
  <si>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</si>
  <si>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</si>
  <si>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</si>
  <si>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</si>
  <si>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</si>
  <si>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</si>
  <si>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</si>
  <si>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</si>
  <si>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</si>
  <si>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</si>
  <si>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</si>
  <si>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</si>
  <si>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</si>
  <si>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</si>
  <si>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</si>
  <si>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</si>
  <si>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</si>
  <si>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</si>
  <si>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</si>
  <si>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</si>
  <si>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</si>
  <si>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</si>
  <si>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</si>
  <si>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</si>
  <si>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</si>
  <si>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</si>
  <si>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</si>
  <si>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</si>
  <si>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</si>
  <si>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</si>
  <si>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</si>
  <si>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</si>
  <si>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</si>
  <si>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</si>
  <si>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</si>
  <si>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</si>
  <si>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</si>
  <si>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</si>
  <si>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</si>
  <si>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</si>
  <si>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</si>
  <si>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</si>
  <si>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</si>
  <si>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</si>
  <si>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</si>
  <si>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</si>
  <si>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</si>
  <si>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</si>
  <si>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</si>
  <si>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</si>
  <si>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</si>
  <si>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</si>
  <si>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</si>
  <si>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</si>
  <si>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</si>
  <si>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</si>
  <si>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</si>
  <si>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</si>
  <si>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</si>
  <si>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</si>
  <si>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</si>
  <si>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</si>
  <si>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</si>
  <si>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</si>
  <si>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</si>
  <si>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</si>
  <si>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</si>
  <si>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</si>
  <si>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</si>
  <si>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</si>
  <si>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</si>
  <si>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</si>
  <si>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</si>
  <si>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</si>
  <si>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</si>
  <si>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</si>
  <si>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</si>
  <si>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</si>
  <si>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</si>
  <si>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</si>
  <si>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</si>
  <si>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</si>
  <si>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</si>
  <si>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</si>
  <si>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</si>
  <si>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</si>
  <si>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</si>
  <si>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</si>
  <si>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</si>
  <si>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</si>
  <si>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</si>
  <si>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</si>
  <si>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</si>
  <si>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</si>
  <si>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</si>
  <si>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</si>
  <si>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</si>
  <si>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</si>
  <si>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</si>
  <si>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</si>
  <si>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</si>
  <si>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</si>
  <si>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</si>
  <si>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</si>
  <si>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</si>
  <si>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</si>
  <si>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</si>
  <si>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</si>
  <si>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</si>
  <si>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</si>
  <si>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</si>
  <si>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</si>
  <si>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</si>
  <si>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</si>
  <si>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</si>
  <si>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</si>
  <si>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</si>
  <si>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</si>
  <si>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</si>
  <si>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</si>
  <si>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</si>
  <si>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</si>
  <si>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</si>
  <si>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</si>
  <si>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</si>
  <si>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</si>
  <si>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</si>
  <si>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</si>
  <si>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</si>
  <si>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</si>
  <si>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</si>
  <si>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</si>
  <si>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</si>
  <si>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</si>
  <si>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</si>
  <si>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</si>
  <si>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</si>
  <si>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</si>
  <si>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</si>
  <si>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</si>
  <si>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</si>
  <si>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</si>
  <si>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</si>
  <si>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</si>
  <si>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</si>
  <si>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</si>
  <si>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</si>
  <si>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</si>
  <si>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</si>
  <si>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</si>
  <si>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</si>
  <si>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</si>
  <si>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</si>
  <si>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</si>
  <si>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</si>
  <si>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</si>
  <si>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</si>
  <si>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</si>
  <si>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</si>
  <si>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</si>
  <si>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</si>
  <si>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</si>
  <si>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</si>
  <si>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</si>
  <si>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</si>
  <si>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</si>
  <si>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</si>
  <si>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</si>
  <si>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</si>
  <si>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</si>
  <si>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</si>
  <si>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</si>
  <si>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</si>
  <si>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</si>
  <si>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</si>
  <si>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</si>
  <si>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</si>
  <si>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</si>
  <si>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</si>
  <si>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</si>
  <si>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</si>
  <si>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</si>
  <si>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</si>
  <si>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</si>
  <si>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</si>
  <si>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</si>
  <si>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</si>
  <si>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</si>
  <si>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</si>
  <si>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</si>
  <si>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</si>
  <si>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</si>
  <si>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</si>
  <si>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</si>
  <si>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</si>
  <si>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</si>
  <si>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</si>
  <si>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</si>
  <si>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</si>
  <si>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</si>
  <si>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</si>
  <si>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</si>
  <si>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</si>
  <si>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</si>
  <si>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</si>
  <si>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</si>
  <si>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</si>
  <si>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</si>
  <si>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</si>
  <si>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</si>
  <si>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</si>
  <si>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</si>
  <si>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</si>
  <si>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</si>
  <si>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</si>
  <si>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</si>
  <si>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</si>
  <si>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</si>
  <si>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</si>
  <si>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</si>
  <si>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</si>
  <si>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</si>
  <si>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</si>
  <si>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</si>
  <si>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</si>
  <si>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</si>
  <si>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</si>
  <si>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</si>
  <si>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</si>
  <si>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</si>
  <si>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</si>
  <si>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</si>
  <si>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</si>
  <si>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</si>
  <si>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</si>
  <si>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</si>
  <si>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</si>
  <si>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</si>
  <si>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</si>
  <si>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</si>
  <si>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</si>
  <si>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</si>
  <si>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</si>
  <si>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</si>
  <si>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</si>
  <si>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</si>
  <si>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</si>
  <si>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</si>
  <si>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</si>
  <si>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</si>
  <si>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</si>
  <si>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</si>
  <si>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</si>
  <si>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</si>
  <si>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</si>
  <si>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</si>
  <si>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</si>
  <si>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</si>
  <si>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</si>
  <si>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</si>
  <si>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</si>
  <si>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</si>
  <si>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</si>
  <si>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</si>
  <si>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</si>
  <si>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</si>
  <si>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</si>
  <si>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</si>
  <si>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</si>
  <si>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</si>
  <si>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</si>
  <si>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</si>
  <si>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</si>
  <si>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</si>
  <si>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</si>
  <si>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</si>
  <si>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</si>
  <si>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</si>
  <si>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</si>
  <si>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</si>
  <si>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</si>
  <si>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</si>
  <si>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</si>
  <si>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</si>
  <si>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</si>
  <si>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</si>
  <si>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</si>
  <si>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</si>
  <si>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</si>
  <si>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</si>
  <si>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</si>
  <si>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</si>
  <si>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</si>
  <si>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</si>
  <si>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</si>
  <si>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</si>
  <si>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</si>
  <si>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</si>
  <si>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</si>
  <si>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</si>
  <si>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</si>
  <si>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</si>
  <si>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</si>
  <si>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</si>
  <si>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</si>
  <si>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</si>
  <si>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</si>
  <si>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</si>
  <si>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</si>
  <si>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</si>
  <si>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</si>
  <si>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</si>
  <si>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</si>
  <si>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</si>
  <si>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</si>
  <si>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</si>
  <si>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</si>
  <si>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</si>
  <si>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</si>
  <si>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</si>
  <si>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</si>
  <si>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</si>
  <si>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</si>
  <si>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</si>
  <si>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</si>
  <si>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</si>
  <si>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</si>
  <si>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</si>
  <si>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</si>
  <si>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</si>
  <si>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</si>
  <si>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</si>
  <si>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</si>
  <si>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</si>
  <si>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</si>
  <si>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</si>
  <si>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</si>
  <si>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</si>
  <si>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</si>
  <si>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</si>
  <si>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</si>
  <si>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</si>
  <si>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</si>
  <si>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</si>
  <si>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</si>
  <si>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</si>
  <si>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</si>
  <si>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</si>
  <si>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</si>
  <si>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</si>
  <si>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</si>
  <si>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</si>
  <si>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</si>
  <si>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</si>
  <si>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</si>
  <si>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</si>
  <si>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</si>
  <si>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</si>
  <si>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</si>
  <si>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</si>
  <si>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</si>
  <si>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</si>
  <si>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</si>
  <si>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</si>
  <si>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</si>
  <si>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</si>
  <si>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</si>
  <si>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</si>
  <si>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</si>
  <si>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</si>
  <si>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</si>
  <si>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</si>
  <si>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</si>
  <si>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</si>
  <si>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</si>
  <si>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</si>
  <si>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</si>
  <si>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</si>
  <si>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</si>
  <si>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</si>
  <si>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</si>
  <si>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</si>
  <si>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</si>
  <si>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</si>
  <si>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</si>
  <si>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</si>
  <si>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</si>
  <si>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</si>
  <si>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</si>
  <si>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</si>
  <si>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</si>
  <si>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</si>
  <si>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</si>
  <si>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</si>
  <si>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</si>
  <si>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</si>
  <si>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</si>
  <si>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</si>
  <si>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</si>
  <si>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</si>
  <si>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</si>
  <si>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</si>
  <si>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</si>
  <si>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</si>
  <si>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</si>
  <si>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</si>
  <si>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</si>
  <si>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</si>
  <si>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</si>
  <si>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</si>
  <si>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</si>
  <si>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</si>
  <si>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</si>
  <si>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</si>
  <si>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</si>
  <si>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</si>
  <si>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</si>
  <si>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</si>
  <si>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</si>
  <si>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</si>
  <si>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</si>
  <si>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</si>
  <si>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</si>
  <si>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</si>
  <si>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</si>
  <si>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</si>
  <si>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</si>
  <si>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</si>
  <si>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</si>
  <si>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</si>
  <si>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</si>
  <si>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</si>
  <si>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</si>
  <si>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</si>
  <si>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</si>
  <si>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</si>
  <si>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</si>
  <si>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</si>
  <si>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</si>
  <si>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</si>
  <si>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</si>
  <si>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</si>
  <si>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</si>
  <si>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</si>
  <si>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</si>
  <si>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</si>
  <si>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</si>
  <si>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</si>
  <si>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</si>
  <si>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</si>
  <si>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</si>
  <si>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</si>
  <si>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</si>
  <si>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</si>
  <si>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</si>
  <si>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</si>
  <si>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</si>
  <si>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</si>
  <si>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</si>
  <si>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</si>
  <si>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</si>
  <si>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</si>
  <si>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</si>
  <si>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</si>
  <si>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</si>
  <si>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</si>
  <si>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</si>
  <si>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</si>
  <si>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</si>
  <si>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</si>
  <si>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</si>
  <si>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</si>
  <si>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</si>
  <si>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</si>
  <si>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</si>
  <si>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</si>
  <si>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</si>
  <si>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</si>
  <si>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</si>
  <si>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</si>
  <si>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</si>
  <si>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</si>
  <si>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</si>
  <si>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</si>
  <si>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</si>
  <si>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</si>
  <si>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</si>
  <si>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</si>
  <si>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</si>
  <si>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</si>
  <si>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</si>
  <si>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</si>
  <si>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</si>
  <si>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</si>
  <si>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</si>
  <si>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</si>
  <si>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</si>
  <si>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</si>
  <si>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</si>
  <si>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</si>
  <si>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</si>
  <si>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</si>
  <si>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</si>
  <si>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</si>
  <si>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</si>
  <si>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</si>
  <si>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</si>
  <si>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</si>
  <si>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</si>
  <si>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</si>
  <si>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</si>
  <si>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</si>
  <si>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</si>
  <si>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</si>
  <si>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</si>
  <si>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</si>
  <si>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</si>
  <si>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</si>
  <si>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</si>
  <si>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</si>
  <si>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</si>
  <si>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</si>
  <si>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</si>
  <si>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</si>
  <si>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</si>
  <si>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</si>
  <si>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</si>
  <si>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</si>
  <si>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</si>
  <si>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</si>
  <si>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</si>
  <si>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</si>
  <si>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</si>
  <si>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</si>
  <si>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</si>
  <si>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</si>
  <si>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</si>
  <si>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</si>
  <si>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</si>
  <si>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</si>
  <si>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</si>
  <si>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</si>
  <si>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</si>
  <si>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</si>
  <si>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</si>
  <si>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</si>
  <si>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</si>
  <si>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</si>
  <si>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</si>
  <si>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</si>
  <si>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</si>
  <si>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</si>
  <si>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</si>
  <si>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</si>
  <si>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</si>
  <si>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</si>
  <si>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</si>
  <si>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</si>
  <si>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</si>
  <si>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</si>
  <si>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</si>
  <si>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</si>
  <si>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</si>
  <si>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</si>
  <si>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</si>
  <si>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</si>
  <si>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</si>
  <si>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</si>
  <si>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</si>
  <si>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</si>
  <si>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</si>
  <si>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</si>
  <si>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</si>
  <si>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</si>
  <si>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</si>
  <si>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</si>
  <si>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</si>
  <si>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</si>
  <si>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</si>
  <si>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</si>
  <si>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</si>
  <si>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</si>
  <si>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</si>
  <si>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</si>
  <si>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</si>
  <si>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</si>
  <si>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</si>
  <si>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</si>
  <si>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</si>
  <si>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</si>
  <si>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</si>
  <si>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</si>
  <si>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</si>
  <si>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</si>
  <si>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</si>
  <si>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</si>
  <si>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</si>
  <si>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</si>
  <si>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</si>
  <si>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</si>
  <si>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</si>
  <si>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</si>
  <si>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</si>
  <si>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</si>
  <si>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</si>
  <si>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</si>
  <si>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</si>
  <si>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</si>
  <si>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</si>
  <si>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</si>
  <si>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</si>
  <si>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</si>
  <si>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</si>
  <si>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</si>
  <si>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</si>
  <si>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</si>
  <si>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</si>
  <si>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</si>
  <si>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</si>
  <si>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</si>
  <si>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</si>
  <si>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</si>
  <si>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</si>
  <si>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</si>
  <si>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</si>
  <si>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</si>
  <si>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</si>
  <si>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</si>
  <si>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</si>
  <si>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</si>
  <si>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</si>
  <si>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</si>
  <si>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</si>
  <si>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</si>
  <si>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</si>
  <si>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</si>
  <si>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</si>
  <si>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</si>
  <si>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</si>
  <si>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</si>
  <si>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</si>
  <si>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</si>
  <si>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</si>
  <si>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</si>
  <si>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</si>
  <si>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</si>
  <si>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</si>
  <si>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</si>
  <si>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</si>
  <si>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</si>
  <si>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</si>
  <si>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</si>
  <si>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</si>
  <si>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</si>
  <si>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</si>
  <si>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</si>
  <si>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</si>
  <si>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</si>
  <si>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</si>
  <si>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</si>
  <si>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</si>
  <si>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</si>
  <si>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</si>
  <si>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</si>
  <si>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</si>
  <si>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</si>
  <si>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</si>
  <si>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</si>
  <si>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</si>
  <si>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</si>
  <si>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</si>
  <si>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</si>
  <si>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</si>
  <si>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</si>
  <si>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</si>
  <si>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</si>
  <si>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</si>
  <si>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</si>
  <si>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</si>
  <si>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</si>
  <si>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</si>
  <si>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</si>
  <si>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</si>
  <si>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</si>
  <si>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</si>
  <si>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</si>
  <si>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</si>
  <si>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</si>
  <si>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</si>
  <si>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</si>
  <si>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</si>
  <si>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</si>
  <si>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</si>
  <si>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</si>
  <si>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</si>
  <si>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</si>
  <si>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</si>
  <si>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</si>
  <si>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</si>
  <si>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</si>
  <si>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</si>
  <si>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</si>
  <si>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</si>
  <si>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</si>
  <si>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</si>
  <si>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</si>
  <si>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</si>
  <si>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</si>
  <si>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</si>
  <si>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</si>
  <si>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</si>
  <si>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</si>
  <si>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</si>
  <si>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</si>
  <si>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</si>
  <si>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</si>
  <si>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</si>
  <si>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</si>
  <si>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</si>
  <si>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</si>
  <si>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</si>
  <si>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</si>
  <si>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</si>
  <si>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</si>
  <si>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</si>
  <si>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</si>
  <si>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</si>
  <si>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</si>
  <si>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</si>
  <si>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</si>
  <si>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</si>
  <si>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</si>
  <si>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</si>
  <si>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</si>
  <si>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</si>
  <si>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</si>
  <si>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</si>
  <si>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</si>
  <si>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</si>
  <si>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</si>
  <si>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</si>
  <si>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</si>
  <si>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</si>
  <si>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</si>
  <si>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</si>
  <si>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</si>
  <si>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</si>
  <si>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</si>
  <si>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</si>
  <si>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</si>
  <si>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</si>
  <si>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</si>
  <si>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</si>
  <si>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</si>
  <si>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</si>
  <si>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</si>
  <si>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</si>
  <si>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</si>
  <si>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</si>
  <si>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</si>
  <si>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</si>
  <si>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</si>
  <si>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</si>
  <si>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</si>
  <si>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</si>
  <si>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</si>
  <si>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</si>
  <si>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</si>
  <si>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</si>
  <si>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</si>
  <si>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</si>
  <si>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</si>
  <si>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</si>
  <si>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</si>
  <si>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</si>
  <si>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</si>
  <si>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</si>
  <si>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</si>
  <si>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</si>
  <si>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</si>
  <si>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</si>
  <si>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</si>
  <si>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</si>
  <si>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</si>
  <si>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</si>
  <si>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</si>
  <si>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</si>
  <si>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</si>
  <si>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</si>
  <si>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</si>
  <si>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</si>
  <si>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</si>
  <si>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</si>
  <si>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</si>
  <si>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</si>
  <si>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</si>
  <si>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</si>
  <si>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</si>
  <si>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</si>
  <si>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</si>
  <si>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</si>
  <si>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</si>
  <si>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</si>
  <si>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</si>
  <si>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</si>
  <si>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</si>
  <si>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</si>
  <si>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</si>
  <si>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</si>
  <si>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</si>
  <si>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</si>
  <si>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</si>
  <si>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</si>
  <si>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</si>
  <si>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</si>
  <si>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</si>
  <si>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</si>
  <si>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</si>
  <si>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</si>
  <si>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</si>
  <si>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</si>
  <si>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</si>
  <si>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</si>
  <si>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</si>
  <si>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</si>
  <si>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</si>
  <si>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</si>
  <si>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</si>
  <si>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</si>
  <si>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</si>
  <si>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</si>
  <si>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</si>
  <si>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</si>
  <si>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</si>
  <si>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</si>
  <si>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</si>
  <si>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</si>
  <si>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</si>
  <si>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</si>
  <si>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</si>
  <si>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</si>
  <si>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</si>
  <si>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</si>
  <si>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</si>
  <si>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</si>
  <si>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</si>
  <si>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</si>
  <si>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</si>
  <si>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</si>
  <si>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</si>
  <si>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</si>
  <si>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</si>
  <si>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</si>
  <si>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</si>
  <si>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</si>
  <si>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</si>
  <si>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</si>
  <si>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</si>
  <si>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</si>
  <si>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</si>
  <si>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</si>
  <si>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</si>
  <si>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</si>
  <si>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</si>
  <si>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</si>
  <si>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</si>
  <si>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</si>
  <si>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</si>
  <si>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</si>
  <si>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</si>
  <si>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</si>
  <si>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</si>
  <si>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</si>
  <si>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</si>
  <si>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</si>
  <si>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</si>
  <si>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</si>
  <si>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</si>
  <si>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</si>
  <si>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</si>
  <si>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</si>
  <si>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</si>
  <si>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</si>
  <si>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</si>
  <si>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</si>
  <si>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</si>
  <si>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</si>
  <si>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</si>
  <si>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</si>
  <si>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</si>
  <si>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</si>
  <si>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</si>
  <si>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</si>
  <si>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</si>
  <si>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</si>
  <si>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</si>
  <si>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</si>
  <si>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</si>
  <si>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</si>
  <si>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</si>
  <si>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</si>
  <si>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</si>
  <si>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</si>
  <si>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</si>
  <si>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</si>
  <si>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</si>
  <si>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</si>
  <si>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</si>
  <si>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</si>
  <si>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</si>
  <si>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</si>
  <si>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</si>
  <si>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</si>
  <si>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</si>
  <si>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</si>
  <si>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</si>
  <si>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</si>
  <si>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</si>
  <si>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</si>
  <si>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</si>
  <si>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</si>
  <si>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</si>
  <si>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</si>
  <si>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</si>
  <si>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</si>
  <si>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</si>
  <si>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</si>
  <si>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</si>
  <si>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</si>
  <si>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</si>
  <si>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</si>
  <si>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</si>
  <si>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</si>
  <si>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</si>
  <si>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</si>
  <si>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</si>
  <si>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</si>
  <si>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</si>
  <si>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</si>
  <si>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</si>
  <si>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</si>
  <si>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</si>
  <si>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</si>
  <si>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</si>
  <si>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</si>
  <si>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</si>
  <si>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</si>
  <si>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</si>
  <si>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</si>
  <si>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</si>
  <si>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</si>
  <si>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</si>
  <si>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</si>
  <si>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</si>
  <si>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</si>
  <si>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</si>
  <si>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</si>
  <si>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</si>
  <si>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</si>
  <si>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</si>
  <si>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</si>
  <si>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</si>
  <si>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</si>
  <si>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</si>
  <si>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</si>
  <si>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</si>
  <si>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</si>
  <si>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</si>
  <si>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</si>
  <si>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</si>
  <si>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</si>
  <si>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</si>
  <si>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</si>
  <si>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</si>
  <si>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</si>
  <si>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</si>
  <si>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</si>
  <si>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</si>
  <si>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</si>
  <si>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</si>
  <si>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</si>
  <si>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</si>
  <si>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</si>
  <si>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</si>
  <si>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</si>
  <si>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</si>
  <si>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 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</si>
  <si>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</si>
  <si>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</si>
  <si>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</si>
  <si>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</si>
  <si>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</si>
  <si>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</si>
  <si>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</si>
  <si>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</si>
  <si>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</si>
  <si>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</si>
  <si>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</si>
  <si>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</si>
  <si>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</si>
  <si>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</si>
  <si>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</si>
  <si>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</si>
  <si>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</si>
  <si>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</si>
  <si>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</si>
  <si>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</si>
  <si>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</si>
  <si>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</si>
  <si>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</si>
  <si>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</si>
  <si>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</si>
  <si>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</si>
  <si>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</si>
  <si>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</si>
  <si>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</si>
  <si>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</si>
  <si>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</si>
  <si>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</si>
  <si>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</si>
  <si>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</si>
  <si>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</si>
  <si>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</si>
  <si>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</si>
  <si>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</si>
  <si>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</si>
  <si>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</si>
  <si>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date ended</t>
  </si>
  <si>
    <t xml:space="preserve">date created </t>
  </si>
  <si>
    <t>outcome</t>
  </si>
  <si>
    <t>total projects</t>
  </si>
  <si>
    <t>% sucessful</t>
  </si>
  <si>
    <t xml:space="preserve">% failed </t>
  </si>
  <si>
    <t>%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</si>
  <si>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</si>
  <si>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</si>
  <si>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</si>
  <si>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</si>
  <si>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</si>
  <si>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</si>
  <si>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</si>
  <si>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</si>
  <si>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</si>
  <si>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</si>
  <si>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</si>
  <si>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</si>
  <si>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</si>
  <si>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</si>
  <si>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</si>
  <si>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</si>
  <si>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</si>
  <si>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</si>
  <si>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</si>
  <si>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</si>
  <si>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</si>
  <si>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</si>
  <si>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</si>
  <si>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</si>
  <si>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)</t>
  </si>
  <si>
    <t>15000 to 19999</t>
  </si>
  <si>
    <t>Outcome</t>
  </si>
  <si>
    <t>Backers Count</t>
  </si>
  <si>
    <t>Mean</t>
  </si>
  <si>
    <t>Median</t>
  </si>
  <si>
    <t>Min</t>
  </si>
  <si>
    <t>Max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</si>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</sst>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6" fillId="0" borderId="0" xfId="0" applyFont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2-482F-B3B8-D1EBDC495ADD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2-482F-B3B8-D1EBDC495ADD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2-482F-B3B8-D1EBDC49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13680"/>
        <c:axId val="1853026352"/>
      </c:lineChart>
      <c:catAx>
        <c:axId val="17451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26352"/>
        <c:crosses val="autoZero"/>
        <c:auto val="1"/>
        <c:lblAlgn val="ctr"/>
        <c:lblOffset val="100"/>
        <c:noMultiLvlLbl val="0"/>
      </c:catAx>
      <c:valAx>
        <c:axId val="1853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3-4B37-8D5E-2C275D549272}"/>
            </c:ext>
          </c:extLst>
        </c:ser>
        <c:ser>
          <c:idx val="1"/>
          <c:order val="1"/>
          <c:tx>
            <c:strRef>
              <c:f>'per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3-4B37-8D5E-2C275D549272}"/>
            </c:ext>
          </c:extLst>
        </c:ser>
        <c:ser>
          <c:idx val="2"/>
          <c:order val="2"/>
          <c:tx>
            <c:strRef>
              <c:f>'per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3-4B37-8D5E-2C275D549272}"/>
            </c:ext>
          </c:extLst>
        </c:ser>
        <c:ser>
          <c:idx val="3"/>
          <c:order val="3"/>
          <c:tx>
            <c:strRef>
              <c:f>'per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3-4B37-8D5E-2C275D54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389136"/>
        <c:axId val="1381391392"/>
      </c:barChart>
      <c:catAx>
        <c:axId val="1274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91392"/>
        <c:crosses val="autoZero"/>
        <c:auto val="1"/>
        <c:lblAlgn val="ctr"/>
        <c:lblOffset val="100"/>
        <c:noMultiLvlLbl val="0"/>
      </c:catAx>
      <c:valAx>
        <c:axId val="1381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sub 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1-410E-B9F6-BA902D146FCF}"/>
            </c:ext>
          </c:extLst>
        </c:ser>
        <c:ser>
          <c:idx val="1"/>
          <c:order val="1"/>
          <c:tx>
            <c:strRef>
              <c:f>'per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1-410E-B9F6-BA902D146FCF}"/>
            </c:ext>
          </c:extLst>
        </c:ser>
        <c:ser>
          <c:idx val="2"/>
          <c:order val="2"/>
          <c:tx>
            <c:strRef>
              <c:f>'per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1-410E-B9F6-BA902D146FCF}"/>
            </c:ext>
          </c:extLst>
        </c:ser>
        <c:ser>
          <c:idx val="3"/>
          <c:order val="3"/>
          <c:tx>
            <c:strRef>
              <c:f>'per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1-410E-B9F6-BA902D14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4067488"/>
        <c:axId val="1747498256"/>
      </c:barChart>
      <c:catAx>
        <c:axId val="1754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8256"/>
        <c:crosses val="autoZero"/>
        <c:auto val="1"/>
        <c:lblAlgn val="ctr"/>
        <c:lblOffset val="100"/>
        <c:noMultiLvlLbl val="0"/>
      </c:catAx>
      <c:valAx>
        <c:axId val="17474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377-B9DB-A9EA473E272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4377-B9DB-A9EA473E272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4-4377-B9DB-A9EA473E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760048"/>
        <c:axId val="1937727552"/>
      </c:lineChart>
      <c:catAx>
        <c:axId val="17547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7552"/>
        <c:crosses val="autoZero"/>
        <c:auto val="1"/>
        <c:lblAlgn val="ctr"/>
        <c:lblOffset val="100"/>
        <c:noMultiLvlLbl val="0"/>
      </c:catAx>
      <c:valAx>
        <c:axId val="193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18</xdr:row>
      <xdr:rowOff>104775</xdr:rowOff>
    </xdr:from>
    <xdr:to>
      <xdr:col>7</xdr:col>
      <xdr:colOff>200025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C24B7-B139-6640-7BFA-2EBF771D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104775</xdr:rowOff>
    </xdr:from>
    <xdr:to>
      <xdr:col>19</xdr:col>
      <xdr:colOff>652462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D981D-C4EB-F073-DE5C-37E6993D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7</xdr:row>
      <xdr:rowOff>95250</xdr:rowOff>
    </xdr:from>
    <xdr:to>
      <xdr:col>13</xdr:col>
      <xdr:colOff>447675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0982-23CB-7909-5D5F-EED56FAD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180975</xdr:rowOff>
    </xdr:from>
    <xdr:to>
      <xdr:col>8</xdr:col>
      <xdr:colOff>609599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FB72A-933E-DEB7-7D7E-4454882C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h McLelan" refreshedDate="45230.789937731482" createdVersion="8" refreshedVersion="8" minRefreshableVersion="3" recordCount="1002" xr:uid="{5D827125-643F-4FC8-A93A-687B1CF980A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 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x v="0"/>
    <s v="CAD"/>
    <x v="0"/>
    <n v="1448690400"/>
    <d v="2015-12-15T06:00: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x v="1"/>
    <n v="1408424400"/>
    <d v="2014-08-21T05:00: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x v="2"/>
    <n v="1384668000"/>
    <d v="2013-11-19T06:00: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x v="3"/>
    <n v="1565499600"/>
    <d v="2019-09-20T05:00: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x v="4"/>
    <n v="1547964000"/>
    <d v="2019-01-24T06:00: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x v="5"/>
    <n v="1346130000"/>
    <d v="2012-09-08T05:00: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x v="6"/>
    <n v="1505278800"/>
    <d v="2017-09-14T05:00: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x v="7"/>
    <n v="1439442000"/>
    <d v="2015-08-15T05:00: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x v="8"/>
    <n v="1281330000"/>
    <d v="2010-08-11T05:00: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x v="9"/>
    <n v="1379566800"/>
    <d v="2013-11-07T06:00: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x v="10"/>
    <n v="1281762000"/>
    <d v="2010-10-01T05:00: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x v="11"/>
    <n v="1285045200"/>
    <d v="2010-09-27T05:00: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x v="12"/>
    <n v="1571720400"/>
    <d v="2019-10-30T05:00: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x v="13"/>
    <n v="1465621200"/>
    <d v="2016-06-23T05:00: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x v="14"/>
    <n v="1331013600"/>
    <d v="2012-04-02T05:00: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x v="15"/>
    <n v="1575957600"/>
    <d v="2019-12-14T06:00: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x v="16"/>
    <n v="1390370400"/>
    <d v="2014-02-13T06:00: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x v="17"/>
    <n v="1294812000"/>
    <d v="2011-01-13T06:00: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x v="18"/>
    <n v="1536382800"/>
    <d v="2018-09-16T05:00: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x v="19"/>
    <n v="1551679200"/>
    <d v="2019-03-25T05:00: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x v="20"/>
    <n v="1406523600"/>
    <d v="2014-07-28T05:00: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x v="21"/>
    <n v="1313384400"/>
    <d v="2011-09-18T05:00: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x v="22"/>
    <n v="1522731600"/>
    <d v="2018-04-18T05:00: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x v="23"/>
    <n v="1550124000"/>
    <d v="2019-04-08T05:00: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x v="24"/>
    <n v="1403326800"/>
    <d v="2014-06-23T05:00: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x v="25"/>
    <n v="1305694800"/>
    <d v="2011-06-07T05:00: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x v="26"/>
    <n v="1533013200"/>
    <d v="2018-08-27T05:00: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x v="27"/>
    <n v="1443848400"/>
    <d v="2015-10-11T05:00: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x v="28"/>
    <n v="1265695200"/>
    <d v="2010-03-04T06:00: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x v="29"/>
    <n v="1532062800"/>
    <d v="2018-08-29T05:00: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x v="30"/>
    <n v="1558674000"/>
    <d v="2019-05-29T05:00: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x v="31"/>
    <n v="1451973600"/>
    <d v="2016-02-02T06:00: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x v="32"/>
    <n v="1515564000"/>
    <d v="2018-02-06T06:00: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x v="33"/>
    <n v="1412485200"/>
    <d v="2014-11-11T06:00: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x v="34"/>
    <n v="1490245200"/>
    <d v="2017-03-28T05:00: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x v="35"/>
    <n v="1547877600"/>
    <d v="2019-03-02T06:00: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x v="36"/>
    <n v="1298700000"/>
    <d v="2011-03-23T05:00: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x v="37"/>
    <n v="1570338000"/>
    <d v="2019-11-08T06:00: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x v="38"/>
    <n v="1287378000"/>
    <d v="2010-10-23T05:00: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x v="39"/>
    <n v="1361772000"/>
    <d v="2013-03-11T05:00: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x v="40"/>
    <n v="1275714000"/>
    <d v="2010-06-24T05:00: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x v="41"/>
    <n v="1346734800"/>
    <d v="2012-09-30T05:00: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x v="42"/>
    <n v="1309755600"/>
    <d v="2011-07-13T05:00: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x v="43"/>
    <n v="1406178000"/>
    <d v="2014-08-09T05:00: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x v="44"/>
    <n v="1552798800"/>
    <d v="2019-03-18T05:00: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x v="45"/>
    <n v="1478062800"/>
    <d v="2016-11-17T06:00: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x v="46"/>
    <n v="1278565200"/>
    <d v="2010-07-31T05:00: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x v="47"/>
    <n v="1396069200"/>
    <d v="2014-04-28T05:00: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x v="48"/>
    <n v="1435208400"/>
    <d v="2015-07-07T05:00: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x v="49"/>
    <n v="1571547600"/>
    <d v="2019-12-04T06:00: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x v="50"/>
    <n v="1375333200"/>
    <d v="2013-08-29T05:00: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x v="51"/>
    <n v="1332824400"/>
    <d v="2012-04-12T05:00: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x v="52"/>
    <n v="1284526800"/>
    <d v="2010-09-19T05:00: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x v="53"/>
    <n v="1400562000"/>
    <d v="2014-06-28T05:00: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x v="54"/>
    <n v="1520748000"/>
    <d v="2018-03-17T05:00: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x v="55"/>
    <n v="1532926800"/>
    <d v="2018-08-04T05:00: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x v="56"/>
    <n v="1420869600"/>
    <d v="2015-01-17T06:00: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x v="57"/>
    <n v="1504242000"/>
    <d v="2017-09-13T05:00: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x v="58"/>
    <n v="1442811600"/>
    <d v="2015-10-04T05:00: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x v="59"/>
    <n v="1497243600"/>
    <d v="2017-06-27T05:00: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x v="60"/>
    <n v="1342501200"/>
    <d v="2012-07-20T05:00: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x v="61"/>
    <n v="1298268000"/>
    <d v="2011-04-02T05:00: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x v="62"/>
    <n v="1433480400"/>
    <d v="2015-06-06T05:00: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x v="63"/>
    <n v="1493355600"/>
    <d v="2017-05-04T05:00: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x v="64"/>
    <n v="1530507600"/>
    <d v="2018-07-17T05:00: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x v="65"/>
    <n v="1296108000"/>
    <d v="2011-02-03T06:00: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x v="66"/>
    <n v="1428469200"/>
    <d v="2015-04-13T05:00: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x v="67"/>
    <n v="1264399200"/>
    <d v="2010-01-30T06:00: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x v="68"/>
    <n v="1501131600"/>
    <d v="2017-09-12T05:00: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x v="69"/>
    <n v="1292738400"/>
    <d v="2011-01-22T06:00: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x v="70"/>
    <n v="1288674000"/>
    <d v="2010-12-21T06:00: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x v="71"/>
    <n v="1575093600"/>
    <d v="2019-12-04T06:00: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x v="72"/>
    <n v="1435726800"/>
    <d v="2015-08-06T05:00: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x v="73"/>
    <n v="1480226400"/>
    <d v="2016-11-30T06:00: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x v="74"/>
    <n v="1459054800"/>
    <d v="2016-03-28T05:00: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x v="75"/>
    <n v="1531630800"/>
    <d v="2018-07-23T05:00: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x v="76"/>
    <n v="1421992800"/>
    <d v="2015-03-13T05:00: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x v="77"/>
    <n v="1285563600"/>
    <d v="2010-10-11T05:00: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x v="78"/>
    <n v="1523854800"/>
    <d v="2018-04-17T05:00: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x v="79"/>
    <n v="1529125200"/>
    <d v="2018-06-21T05:00: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x v="80"/>
    <n v="1503982800"/>
    <d v="2017-09-28T05:00: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x v="81"/>
    <n v="1511416800"/>
    <d v="2017-12-18T06:00: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x v="82"/>
    <n v="1547704800"/>
    <d v="2019-01-24T06:00: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x v="83"/>
    <n v="1469682000"/>
    <d v="2016-08-19T05:00: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x v="84"/>
    <n v="1343451600"/>
    <d v="2012-08-07T05:00: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x v="85"/>
    <n v="1315717200"/>
    <d v="2011-09-19T05:00: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x v="86"/>
    <n v="1430715600"/>
    <d v="2015-05-17T05:00: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x v="87"/>
    <n v="1299564000"/>
    <d v="2011-03-19T05:00: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x v="88"/>
    <n v="1429160400"/>
    <d v="2015-05-08T05:00: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x v="89"/>
    <n v="1271307600"/>
    <d v="2010-04-17T05:00: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x v="90"/>
    <n v="1456380000"/>
    <d v="2016-02-25T06:00: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x v="91"/>
    <n v="1470459600"/>
    <d v="2016-09-03T05:00: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x v="92"/>
    <n v="1277269200"/>
    <d v="2010-06-24T05:00: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x v="93"/>
    <n v="1350709200"/>
    <d v="2012-10-24T05:00: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x v="94"/>
    <n v="1554613200"/>
    <d v="2019-04-18T05:00: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x v="95"/>
    <n v="1571029200"/>
    <d v="2019-10-21T05:00: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x v="96"/>
    <n v="1299736800"/>
    <d v="2011-03-23T05:00: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x v="48"/>
    <n v="1435208400"/>
    <d v="2015-08-18T05:00: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x v="97"/>
    <n v="1437973200"/>
    <d v="2015-07-31T05:00: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x v="98"/>
    <n v="1416895200"/>
    <d v="2014-12-24T06:00: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x v="99"/>
    <n v="1319000400"/>
    <d v="2011-11-06T05:00:00"/>
    <n v="13205556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x v="100"/>
    <n v="1424498400"/>
    <d v="2015-02-28T06:00: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x v="101"/>
    <n v="1526274000"/>
    <d v="2018-05-21T05:00: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x v="102"/>
    <n v="1287896400"/>
    <d v="2010-11-02T05:00: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x v="103"/>
    <n v="1495515600"/>
    <d v="2017-05-24T05:00: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x v="104"/>
    <n v="1364878800"/>
    <d v="2013-04-20T05:00: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x v="105"/>
    <n v="1567918800"/>
    <d v="2019-09-13T05:00: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x v="106"/>
    <n v="1524459600"/>
    <d v="2018-05-10T05:00: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x v="107"/>
    <n v="1333688400"/>
    <d v="2012-05-13T05:00: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x v="108"/>
    <n v="1389506400"/>
    <d v="2014-01-14T06:00: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x v="109"/>
    <n v="1536642000"/>
    <d v="2018-09-30T05:00: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x v="110"/>
    <n v="1348290000"/>
    <d v="2012-09-28T05:00: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x v="111"/>
    <n v="1408856400"/>
    <d v="2014-09-08T05:00: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x v="112"/>
    <n v="1505192400"/>
    <d v="2017-09-19T05:00: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x v="113"/>
    <n v="1554786000"/>
    <d v="2019-04-10T05:00: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x v="114"/>
    <n v="1510898400"/>
    <d v="2017-12-22T06:00: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x v="115"/>
    <n v="1442552400"/>
    <d v="2015-09-19T05:00: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x v="116"/>
    <n v="1316667600"/>
    <d v="2011-09-28T05:00: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x v="117"/>
    <n v="1390716000"/>
    <d v="2014-02-01T06:00: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x v="118"/>
    <n v="1402894800"/>
    <d v="2014-07-03T05:00: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x v="119"/>
    <n v="1429246800"/>
    <d v="2015-04-21T05:00: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x v="33"/>
    <n v="1412485200"/>
    <d v="2014-10-18T05:00: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x v="120"/>
    <n v="1417068000"/>
    <d v="2014-12-24T06:00: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x v="121"/>
    <n v="1448344800"/>
    <d v="2015-11-27T06:00: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x v="122"/>
    <n v="1557723600"/>
    <d v="2019-07-05T05:00: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x v="123"/>
    <n v="1537333200"/>
    <d v="2018-09-23T05:00: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x v="124"/>
    <n v="1471150800"/>
    <d v="2016-09-11T05:00: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x v="125"/>
    <n v="1273640400"/>
    <d v="2010-05-15T05:00: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x v="126"/>
    <n v="1282885200"/>
    <d v="2010-09-09T05:00: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x v="127"/>
    <n v="1422943200"/>
    <d v="2015-02-28T06:00: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x v="128"/>
    <n v="1319605200"/>
    <d v="2011-11-11T06:00: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x v="129"/>
    <n v="1385704800"/>
    <d v="2013-12-12T06:00: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x v="130"/>
    <n v="1515736800"/>
    <d v="2018-01-28T06:00: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x v="131"/>
    <n v="1313125200"/>
    <d v="2011-09-03T05:00: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x v="132"/>
    <n v="1308459600"/>
    <d v="2011-08-07T05:00: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x v="133"/>
    <n v="1362636000"/>
    <d v="2013-03-12T05:00: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x v="134"/>
    <n v="1402117200"/>
    <d v="2014-06-19T05:00: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x v="135"/>
    <n v="1286341200"/>
    <d v="2010-10-12T05:00: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x v="136"/>
    <n v="1348808400"/>
    <d v="2012-10-04T05:00: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x v="137"/>
    <n v="1429592400"/>
    <d v="2015-05-07T05:00: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x v="138"/>
    <n v="1519538400"/>
    <d v="2018-03-02T06:00: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x v="139"/>
    <n v="1434085200"/>
    <d v="2015-06-18T05:00: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x v="107"/>
    <n v="1333688400"/>
    <d v="2012-05-17T05:00: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x v="140"/>
    <n v="1277701200"/>
    <d v="2010-07-18T05:00: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x v="141"/>
    <n v="1560747600"/>
    <d v="2019-06-25T05:00: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x v="142"/>
    <n v="1410066000"/>
    <d v="2014-09-12T05:00: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x v="143"/>
    <n v="1320732000"/>
    <d v="2011-11-28T06:00: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x v="144"/>
    <n v="1465794000"/>
    <d v="2016-06-19T05:00: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x v="145"/>
    <n v="1500958800"/>
    <d v="2017-08-03T05:00: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x v="146"/>
    <n v="1357020000"/>
    <d v="2013-02-22T06:00: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x v="147"/>
    <n v="1544940000"/>
    <d v="2018-12-17T06:00: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x v="148"/>
    <n v="1402290000"/>
    <d v="2014-07-30T05:00: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x v="149"/>
    <n v="1487311200"/>
    <d v="2017-02-24T06:00: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x v="150"/>
    <n v="1350622800"/>
    <d v="2012-10-25T05:00: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x v="151"/>
    <n v="1463029200"/>
    <d v="2016-06-04T05:00: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x v="152"/>
    <n v="1269493200"/>
    <d v="2010-04-09T05:00: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x v="153"/>
    <n v="1570251600"/>
    <d v="2019-10-29T05:00: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x v="154"/>
    <n v="1388383200"/>
    <d v="2014-01-11T06:00: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x v="155"/>
    <n v="1449554400"/>
    <d v="2015-12-09T06:00: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x v="156"/>
    <n v="1553662800"/>
    <d v="2019-04-14T05:00: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x v="157"/>
    <n v="1556341200"/>
    <d v="2019-05-13T05:00: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x v="158"/>
    <n v="1442984400"/>
    <d v="2015-09-29T05:00: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x v="159"/>
    <n v="1544248800"/>
    <d v="2019-01-07T06:00: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x v="160"/>
    <n v="1508475600"/>
    <d v="2017-12-08T06:00: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x v="161"/>
    <n v="1507438800"/>
    <d v="2017-10-09T05:00: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x v="162"/>
    <n v="1501563600"/>
    <d v="2017-09-02T05:00: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x v="163"/>
    <n v="1292997600"/>
    <d v="2010-12-26T06:00: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x v="164"/>
    <n v="1370840400"/>
    <d v="2013-06-20T05:00: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x v="165"/>
    <n v="1550815200"/>
    <d v="2019-03-17T05:00: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x v="166"/>
    <n v="1339909200"/>
    <d v="2012-07-15T05:00: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x v="167"/>
    <n v="1501736400"/>
    <d v="2017-08-10T05:00: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x v="168"/>
    <n v="1395291600"/>
    <d v="2014-04-11T05:00: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2.875"/>
    <x v="0"/>
    <n v="26"/>
    <x v="1"/>
    <s v="USD"/>
    <x v="169"/>
    <n v="1405746000"/>
    <d v="2014-08-03T05:00: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x v="170"/>
    <n v="1368853200"/>
    <d v="2013-05-24T05:00: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x v="171"/>
    <n v="1444021200"/>
    <d v="2015-10-06T05:00: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x v="172"/>
    <n v="1472619600"/>
    <d v="2016-09-19T05:00: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x v="173"/>
    <n v="1472878800"/>
    <d v="2016-09-12T05:00: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x v="174"/>
    <n v="1289800800"/>
    <d v="2010-12-10T06:00: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x v="175"/>
    <n v="1505970000"/>
    <d v="2017-09-30T05:00: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x v="176"/>
    <n v="1363496400"/>
    <d v="2013-03-18T05:00: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x v="177"/>
    <n v="1269234000"/>
    <d v="2010-03-27T05:00: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x v="178"/>
    <n v="1507093200"/>
    <d v="2017-10-22T05:00: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x v="179"/>
    <n v="1560574800"/>
    <d v="2019-07-01T05:00: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x v="180"/>
    <n v="1284008400"/>
    <d v="2010-09-22T05:00: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x v="181"/>
    <n v="1556859600"/>
    <d v="2019-05-04T05:00: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x v="182"/>
    <n v="1526187600"/>
    <d v="2018-05-24T05:00: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x v="183"/>
    <n v="1400821200"/>
    <d v="2014-06-07T05:00: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x v="184"/>
    <n v="1361599200"/>
    <d v="2013-03-23T05:00: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x v="185"/>
    <n v="1417500000"/>
    <d v="2014-12-03T06:00: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x v="186"/>
    <n v="1457071200"/>
    <d v="2016-03-04T06:00: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x v="187"/>
    <n v="1370322000"/>
    <d v="2013-06-05T05:00: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x v="188"/>
    <n v="1552366800"/>
    <d v="2019-03-15T05:00: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x v="189"/>
    <n v="1403845200"/>
    <d v="2014-07-01T05:00: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x v="190"/>
    <n v="1523163600"/>
    <d v="2018-04-12T05:00: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x v="191"/>
    <n v="1442206800"/>
    <d v="2015-09-30T05:00: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x v="192"/>
    <n v="1532840400"/>
    <d v="2018-08-05T05:00: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x v="173"/>
    <n v="1472878800"/>
    <d v="2016-09-22T05:00: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x v="193"/>
    <n v="1498194000"/>
    <d v="2017-07-07T05:00: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x v="194"/>
    <n v="1281070800"/>
    <d v="2010-09-04T05:00: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x v="195"/>
    <n v="1436245200"/>
    <d v="2015-07-11T05:00: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x v="152"/>
    <n v="1269493200"/>
    <d v="2010-04-05T05:00: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x v="196"/>
    <n v="1406264400"/>
    <d v="2014-08-12T05:00: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x v="197"/>
    <n v="1317531600"/>
    <d v="2011-10-06T05:00: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x v="198"/>
    <n v="1484632800"/>
    <d v="2017-01-19T06:00: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x v="199"/>
    <n v="1301806800"/>
    <d v="2011-04-13T05:00: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x v="200"/>
    <n v="1539752400"/>
    <d v="2018-10-29T05:00: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x v="201"/>
    <n v="1267250400"/>
    <d v="2010-03-08T06:00: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x v="202"/>
    <n v="1535432400"/>
    <d v="2018-09-17T05:00: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x v="203"/>
    <n v="1510207200"/>
    <d v="2017-12-03T06:00: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x v="204"/>
    <n v="1462510800"/>
    <d v="2016-05-13T05:00: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x v="205"/>
    <n v="1488520800"/>
    <d v="2017-03-30T05:00: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x v="206"/>
    <n v="1377579600"/>
    <d v="2013-09-20T05:00: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x v="207"/>
    <n v="1576389600"/>
    <d v="2020-01-30T06:00: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x v="208"/>
    <n v="1289019600"/>
    <d v="2010-11-14T06:00: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x v="209"/>
    <n v="1282194000"/>
    <d v="2010-08-25T05:00: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x v="210"/>
    <n v="1550037600"/>
    <d v="2019-02-15T06:00: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x v="211"/>
    <n v="1321941600"/>
    <d v="2011-11-24T06:00: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x v="212"/>
    <n v="1556427600"/>
    <d v="2019-05-07T05:00: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x v="213"/>
    <n v="1320991200"/>
    <d v="2011-12-15T06:00: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x v="214"/>
    <n v="1345093200"/>
    <d v="2012-08-28T05:00: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x v="215"/>
    <n v="1309496400"/>
    <d v="2011-07-19T05:00: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x v="216"/>
    <n v="1340254800"/>
    <d v="2012-06-23T05:00: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x v="217"/>
    <n v="1412226000"/>
    <d v="2014-10-03T05:00: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x v="218"/>
    <n v="1458104400"/>
    <d v="2016-03-30T05:00: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x v="219"/>
    <n v="1411534800"/>
    <d v="2014-11-08T06:00: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x v="220"/>
    <n v="1399093200"/>
    <d v="2014-05-03T05:00: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x v="221"/>
    <n v="1270702800"/>
    <d v="2010-05-15T05:00: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x v="222"/>
    <n v="1431666000"/>
    <d v="2015-05-21T05:00: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x v="172"/>
    <n v="1472619600"/>
    <d v="2016-09-25T05:00: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x v="223"/>
    <n v="1496293200"/>
    <d v="2017-07-19T05:00: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x v="224"/>
    <n v="1575612000"/>
    <d v="2019-12-06T06:00: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x v="225"/>
    <n v="1369112400"/>
    <d v="2013-07-18T05:00: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x v="226"/>
    <n v="1469422800"/>
    <d v="2016-07-26T05:00: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x v="227"/>
    <n v="1307854800"/>
    <d v="2011-06-28T05:00: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x v="228"/>
    <n v="1503378000"/>
    <d v="2017-08-29T05:00: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x v="229"/>
    <n v="1486965600"/>
    <d v="2017-02-18T06:00: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x v="230"/>
    <n v="1561438800"/>
    <d v="2019-07-02T05:00: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x v="231"/>
    <n v="1398402000"/>
    <d v="2014-04-27T05:00: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x v="232"/>
    <n v="1513231200"/>
    <d v="2018-01-08T06:00: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x v="233"/>
    <n v="1440824400"/>
    <d v="2015-09-02T05:00: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x v="194"/>
    <n v="1281070800"/>
    <d v="2010-08-07T05:00: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x v="234"/>
    <n v="1397365200"/>
    <d v="2014-04-23T05:00: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x v="235"/>
    <n v="1494392400"/>
    <d v="2017-05-20T05:00: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x v="236"/>
    <n v="1520143200"/>
    <d v="2018-03-07T06:00: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x v="237"/>
    <n v="1405314000"/>
    <d v="2014-09-04T05:00: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x v="238"/>
    <n v="1396846800"/>
    <d v="2014-04-08T05:00: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x v="239"/>
    <n v="1375678800"/>
    <d v="2013-08-09T05:00: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x v="240"/>
    <n v="1482386400"/>
    <d v="2017-01-06T06:00: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x v="241"/>
    <n v="1420005600"/>
    <d v="2015-01-05T06:00: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x v="242"/>
    <n v="1420178400"/>
    <d v="2015-01-09T06:00: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x v="67"/>
    <n v="1264399200"/>
    <d v="2010-03-01T06:00:00"/>
    <n v="12674232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x v="243"/>
    <n v="1355032800"/>
    <d v="2012-12-11T06:00: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x v="244"/>
    <n v="1382677200"/>
    <d v="2013-10-30T05:00: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x v="245"/>
    <n v="1302238800"/>
    <d v="2011-04-20T05:00: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x v="246"/>
    <n v="1487656800"/>
    <d v="2017-02-23T06:00: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x v="247"/>
    <n v="1297836000"/>
    <d v="2011-02-21T06:00: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x v="248"/>
    <n v="1453615200"/>
    <d v="2016-03-01T06:00: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x v="249"/>
    <n v="1362463200"/>
    <d v="2013-03-19T05:00: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x v="250"/>
    <n v="1481176800"/>
    <d v="2016-12-28T06:00: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x v="251"/>
    <n v="1354946400"/>
    <d v="2012-12-27T06:00: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x v="136"/>
    <n v="1348808400"/>
    <d v="2012-10-10T05:00: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x v="252"/>
    <n v="1282712400"/>
    <d v="2010-08-29T05:00: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x v="253"/>
    <n v="1301979600"/>
    <d v="2011-05-01T05:00: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x v="254"/>
    <n v="1263016800"/>
    <d v="2010-01-09T06:00: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x v="255"/>
    <n v="1360648800"/>
    <d v="2013-02-28T06:00: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x v="256"/>
    <n v="1451800800"/>
    <d v="2016-02-16T06:00: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x v="257"/>
    <n v="1415340000"/>
    <d v="2014-12-10T06:00: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x v="258"/>
    <n v="1351054800"/>
    <d v="2012-11-09T06:00: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x v="259"/>
    <n v="1349326800"/>
    <d v="2012-11-19T06:00: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x v="260"/>
    <n v="1548914400"/>
    <d v="2019-02-21T06:00: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x v="261"/>
    <n v="1291269600"/>
    <d v="2010-12-04T06:00: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x v="262"/>
    <n v="1449468000"/>
    <d v="2016-01-07T06:00: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x v="263"/>
    <n v="1562734800"/>
    <d v="2019-08-04T05:00: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x v="264"/>
    <n v="1505624400"/>
    <d v="2017-09-20T05:00: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x v="265"/>
    <n v="1509948000"/>
    <d v="2017-11-11T06:00: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x v="266"/>
    <n v="1554526800"/>
    <d v="2019-04-14T05:00: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x v="267"/>
    <n v="1334811600"/>
    <d v="2012-04-24T05:00: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x v="268"/>
    <n v="1279515600"/>
    <d v="2010-07-21T05:00: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x v="269"/>
    <n v="1353909600"/>
    <d v="2012-12-21T06:00: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x v="270"/>
    <n v="1535950800"/>
    <d v="2018-09-06T05:00: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x v="271"/>
    <n v="1511244000"/>
    <d v="2017-11-27T06:00: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x v="272"/>
    <n v="1331445600"/>
    <d v="2012-04-01T05:00: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x v="73"/>
    <n v="1480226400"/>
    <d v="2016-12-03T06:00: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x v="273"/>
    <n v="1464584400"/>
    <d v="2016-06-04T05:00: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x v="274"/>
    <n v="1335848400"/>
    <d v="2012-05-06T05:00: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x v="275"/>
    <n v="1473483600"/>
    <d v="2016-10-18T05:00: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x v="276"/>
    <n v="1479880800"/>
    <d v="2016-11-30T06:00: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x v="277"/>
    <n v="1430197200"/>
    <d v="2015-04-28T05:00: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x v="278"/>
    <n v="1331701200"/>
    <d v="2012-03-15T05:00: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x v="279"/>
    <n v="1438578000"/>
    <d v="2015-08-06T05:00: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x v="280"/>
    <n v="1368162000"/>
    <d v="2013-06-11T05:00: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x v="281"/>
    <n v="1318654800"/>
    <d v="2011-10-19T05:00: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x v="282"/>
    <n v="1331874000"/>
    <d v="2012-04-03T05:00: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x v="283"/>
    <n v="1286254800"/>
    <d v="2010-10-14T05:00: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x v="284"/>
    <n v="1540530000"/>
    <d v="2018-11-07T06:00: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x v="285"/>
    <n v="1381813200"/>
    <d v="2013-11-09T06:00: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x v="286"/>
    <n v="1548655200"/>
    <d v="2019-02-19T06:00: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x v="287"/>
    <n v="1389679200"/>
    <d v="2014-01-23T06:00: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x v="288"/>
    <n v="1456466400"/>
    <d v="2016-03-15T05:00: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x v="289"/>
    <n v="1456984800"/>
    <d v="2016-04-28T05:00: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x v="290"/>
    <n v="1504069200"/>
    <d v="2017-08-31T05:00: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x v="291"/>
    <n v="1424930400"/>
    <d v="2015-03-15T05:00: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x v="292"/>
    <n v="1535864400"/>
    <d v="2018-09-16T05:00: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x v="293"/>
    <n v="1452146400"/>
    <d v="2016-01-12T06:00: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x v="294"/>
    <n v="1470546000"/>
    <d v="2016-09-17T05:00: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x v="295"/>
    <n v="1458363600"/>
    <d v="2016-04-29T05:00: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x v="296"/>
    <n v="1500008400"/>
    <d v="2017-07-17T05:00: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x v="297"/>
    <n v="1338958800"/>
    <d v="2012-06-26T05:00: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x v="298"/>
    <n v="1303102800"/>
    <d v="2011-04-19T05:00: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x v="299"/>
    <n v="1316581200"/>
    <d v="2011-10-11T05:00: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x v="300"/>
    <n v="1270789200"/>
    <d v="2010-04-25T05:00: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x v="247"/>
    <n v="1297836000"/>
    <d v="2011-02-28T06:00: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x v="244"/>
    <n v="1382677200"/>
    <d v="2013-11-01T05:00: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x v="301"/>
    <n v="1330322400"/>
    <d v="2012-02-29T06:00: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x v="188"/>
    <n v="1552366800"/>
    <d v="2019-03-17T05:00: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x v="302"/>
    <n v="1400907600"/>
    <d v="2014-06-22T05:00: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x v="303"/>
    <n v="1574143200"/>
    <d v="2019-11-20T06:00: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x v="304"/>
    <n v="1494738000"/>
    <d v="2017-05-27T05:00: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x v="305"/>
    <n v="1392357600"/>
    <d v="2014-02-16T06:00: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x v="306"/>
    <n v="1281589200"/>
    <d v="2010-09-05T05:00: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x v="307"/>
    <n v="1305003600"/>
    <d v="2011-05-19T05:00: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x v="308"/>
    <n v="1301634000"/>
    <d v="2011-04-09T05:00: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x v="309"/>
    <n v="1290664800"/>
    <d v="2010-12-08T06:00: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x v="310"/>
    <n v="1395896400"/>
    <d v="2014-03-29T05:00: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x v="311"/>
    <n v="1434862800"/>
    <d v="2015-07-03T05:00: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x v="79"/>
    <n v="1529125200"/>
    <d v="2018-07-09T05:00: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x v="312"/>
    <n v="1451109600"/>
    <d v="2016-01-01T06:00: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x v="313"/>
    <n v="1566968400"/>
    <d v="2019-09-01T05:00: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x v="314"/>
    <n v="1543557600"/>
    <d v="2018-12-11T06:00: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x v="315"/>
    <n v="1481522400"/>
    <d v="2016-12-23T06:00: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x v="316"/>
    <n v="1512712800"/>
    <d v="2017-12-09T06:00: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x v="317"/>
    <n v="1324274400"/>
    <d v="2011-12-20T06:00: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x v="318"/>
    <n v="1364446800"/>
    <d v="2013-03-29T05:00: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x v="319"/>
    <n v="1542693600"/>
    <d v="2018-12-18T06:00: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x v="32"/>
    <n v="1515564000"/>
    <d v="2018-01-17T06:00: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x v="320"/>
    <n v="1573797600"/>
    <d v="2019-11-28T06:00: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x v="321"/>
    <n v="1292392800"/>
    <d v="2010-12-16T06:00: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x v="322"/>
    <n v="1573452000"/>
    <d v="2019-11-12T06:00: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x v="323"/>
    <n v="1317790800"/>
    <d v="2011-11-04T05:00: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x v="324"/>
    <n v="1501650000"/>
    <d v="2017-08-16T05:00: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x v="325"/>
    <n v="1323669600"/>
    <d v="2011-12-13T06:00: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x v="326"/>
    <n v="1440738000"/>
    <d v="2015-09-04T05:00: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x v="327"/>
    <n v="1374296400"/>
    <d v="2013-08-01T05:00: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x v="328"/>
    <n v="1384840800"/>
    <d v="2014-01-11T06:00: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x v="329"/>
    <n v="1516600800"/>
    <d v="2018-03-03T06:00: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x v="330"/>
    <n v="1436418000"/>
    <d v="2015-07-10T05:00: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x v="331"/>
    <n v="1503550800"/>
    <d v="2017-10-18T05:00: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x v="332"/>
    <n v="1423634400"/>
    <d v="2015-03-07T06:00: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x v="333"/>
    <n v="1487224800"/>
    <d v="2017-03-01T06:00: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x v="296"/>
    <n v="1500008400"/>
    <d v="2017-08-13T05:00: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x v="334"/>
    <n v="1432098000"/>
    <d v="2015-06-07T05:00:00"/>
    <n v="14336532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x v="335"/>
    <n v="1440392400"/>
    <d v="2015-09-07T05:00: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x v="336"/>
    <n v="1446876000"/>
    <d v="2015-11-15T06:00: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x v="337"/>
    <n v="1562302800"/>
    <d v="2019-07-06T05:00: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x v="338"/>
    <n v="1378184400"/>
    <d v="2013-09-10T05:00: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x v="339"/>
    <n v="1485064800"/>
    <d v="2017-03-03T06:00: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x v="340"/>
    <n v="1326520800"/>
    <d v="2012-01-23T06:00: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x v="341"/>
    <n v="1441256400"/>
    <d v="2015-09-28T05:00: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x v="342"/>
    <n v="1533877200"/>
    <d v="2018-08-13T05:00: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x v="343"/>
    <n v="1314421200"/>
    <d v="2011-09-03T05:00: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x v="344"/>
    <n v="1293861600"/>
    <d v="2011-01-15T06:00: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x v="345"/>
    <n v="1507352400"/>
    <d v="2017-10-31T05:00: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x v="65"/>
    <n v="1296108000"/>
    <d v="2011-03-06T06:00: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x v="346"/>
    <n v="1324965600"/>
    <d v="2011-12-28T06:00: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x v="347"/>
    <n v="1520229600"/>
    <d v="2018-04-04T05:00: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x v="348"/>
    <n v="1482991200"/>
    <d v="2017-01-25T06:00: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x v="349"/>
    <n v="1294034400"/>
    <d v="2011-01-04T06:00: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x v="350"/>
    <n v="1413608400"/>
    <d v="2014-11-11T06:00: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x v="351"/>
    <n v="1286946000"/>
    <d v="2010-11-05T05:00: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x v="352"/>
    <n v="1359871200"/>
    <d v="2013-03-14T05:00: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x v="353"/>
    <n v="1555304400"/>
    <d v="2019-04-21T05:00: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x v="354"/>
    <n v="1423375200"/>
    <d v="2015-03-31T05:00: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x v="355"/>
    <n v="1420696800"/>
    <d v="2015-01-28T06:00: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x v="356"/>
    <n v="1502946000"/>
    <d v="2017-08-25T05:00: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x v="357"/>
    <n v="1547186400"/>
    <d v="2019-01-16T06:00: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x v="358"/>
    <n v="1444971600"/>
    <d v="2015-12-12T06:00:00"/>
    <n v="1449900000"/>
    <b v="0"/>
    <b v="0"/>
    <s v="music/indie rock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x v="359"/>
    <n v="1404622800"/>
    <d v="2014-07-12T05:00: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x v="12"/>
    <n v="1571720400"/>
    <d v="2019-11-05T06:00: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x v="360"/>
    <n v="1526878800"/>
    <d v="2018-06-28T05:00: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x v="361"/>
    <n v="1319691600"/>
    <d v="2011-11-10T06:00: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x v="362"/>
    <n v="1371963600"/>
    <d v="2013-06-28T05:00: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x v="363"/>
    <n v="1433739600"/>
    <d v="2015-07-24T05:00: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x v="364"/>
    <n v="1508130000"/>
    <d v="2017-11-04T05:00: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x v="210"/>
    <n v="1550037600"/>
    <d v="2019-02-19T06:00: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x v="365"/>
    <n v="1486706400"/>
    <d v="2017-03-09T06:00: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x v="366"/>
    <n v="1553835600"/>
    <d v="2019-04-30T05:00: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x v="367"/>
    <n v="1277528400"/>
    <d v="2010-07-08T05:00: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x v="368"/>
    <n v="1339477200"/>
    <d v="2012-06-17T05:00: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x v="369"/>
    <n v="1325656800"/>
    <d v="2012-01-06T06:00: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x v="370"/>
    <n v="1288242000"/>
    <d v="2010-11-24T06:00: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x v="371"/>
    <n v="1379048400"/>
    <d v="2013-09-28T05:00: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x v="287"/>
    <n v="1389679200"/>
    <d v="2014-01-16T06:00: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x v="372"/>
    <n v="1294293600"/>
    <d v="2011-01-08T06:00: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x v="373"/>
    <n v="1500267600"/>
    <d v="2017-07-18T05:00: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x v="374"/>
    <n v="1375074000"/>
    <d v="2013-08-08T05:00: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x v="375"/>
    <n v="1323324000"/>
    <d v="2011-12-09T06:00: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x v="376"/>
    <n v="1538715600"/>
    <d v="2018-10-13T05:00: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x v="377"/>
    <n v="1369285200"/>
    <d v="2013-05-29T05:00: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x v="378"/>
    <n v="1525755600"/>
    <d v="2018-05-10T05:00: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x v="379"/>
    <n v="1296626400"/>
    <d v="2011-02-09T06:00: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x v="380"/>
    <n v="1376629200"/>
    <d v="2013-09-07T05:00: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x v="381"/>
    <n v="1572152400"/>
    <d v="2019-10-27T05:00: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x v="382"/>
    <n v="1325829600"/>
    <d v="2012-02-22T06:00: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x v="125"/>
    <n v="1273640400"/>
    <d v="2010-06-17T05:00: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x v="383"/>
    <n v="1510639200"/>
    <d v="2017-11-17T06:00: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x v="384"/>
    <n v="1528088400"/>
    <d v="2018-07-24T05:00: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x v="385"/>
    <n v="1359525600"/>
    <d v="2013-02-11T06:00: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x v="386"/>
    <n v="1570942800"/>
    <d v="2019-10-20T05:00: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x v="387"/>
    <n v="1466398800"/>
    <d v="2016-07-10T05:00: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x v="388"/>
    <n v="1492491600"/>
    <d v="2017-04-22T05:00: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x v="277"/>
    <n v="1430197200"/>
    <d v="2015-04-28T05:00: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x v="389"/>
    <n v="1496034000"/>
    <d v="2017-05-31T05:00: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x v="390"/>
    <n v="1388728800"/>
    <d v="2014-01-13T06:00: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x v="391"/>
    <n v="1543298400"/>
    <d v="2018-12-24T06:00: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x v="392"/>
    <n v="1271739600"/>
    <d v="2010-04-28T05:00: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x v="393"/>
    <n v="1326434400"/>
    <d v="2012-01-30T06:00: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x v="394"/>
    <n v="1295244000"/>
    <d v="2011-01-26T06:00: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x v="395"/>
    <n v="1541221200"/>
    <d v="2018-11-27T06:00: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x v="396"/>
    <n v="1336280400"/>
    <d v="2012-05-07T05:00: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x v="397"/>
    <n v="1324533600"/>
    <d v="2011-12-28T06:00: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x v="398"/>
    <n v="1498366800"/>
    <d v="2017-07-09T05:00: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x v="399"/>
    <n v="1498712400"/>
    <d v="2017-07-29T05:00: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x v="400"/>
    <n v="1271480400"/>
    <d v="2010-05-07T05:00: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x v="116"/>
    <n v="1316667600"/>
    <d v="2011-09-24T05:00: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x v="401"/>
    <n v="1524027600"/>
    <d v="2018-04-24T05:00: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x v="402"/>
    <n v="1438059600"/>
    <d v="2015-08-03T05:00: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x v="403"/>
    <n v="1361944800"/>
    <d v="2013-03-06T06:00: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x v="404"/>
    <n v="1410584400"/>
    <d v="2014-10-15T05:00: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x v="405"/>
    <n v="1297404000"/>
    <d v="2011-02-18T06:00: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x v="406"/>
    <n v="1392012000"/>
    <d v="2014-03-10T05:00: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x v="407"/>
    <n v="1569733200"/>
    <d v="2019-11-02T05:00: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x v="408"/>
    <n v="1529643600"/>
    <d v="2018-07-09T05:00: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x v="409"/>
    <n v="1399006800"/>
    <d v="2014-05-22T05:00: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x v="410"/>
    <n v="1385359200"/>
    <d v="2013-12-11T06:00: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x v="411"/>
    <n v="1480572000"/>
    <d v="2016-12-15T06:00: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x v="412"/>
    <n v="1418623200"/>
    <d v="2014-12-27T06:00: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x v="413"/>
    <n v="1555736400"/>
    <d v="2019-04-21T05:00: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x v="414"/>
    <n v="1442120400"/>
    <d v="2015-09-16T05:00: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x v="415"/>
    <n v="1362376800"/>
    <d v="2013-04-03T05:00: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x v="416"/>
    <n v="1478408400"/>
    <d v="2016-11-13T06:00: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x v="417"/>
    <n v="1498798800"/>
    <d v="2017-07-10T05:00: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x v="418"/>
    <n v="1335416400"/>
    <d v="2012-05-24T05:00: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x v="419"/>
    <n v="1504328400"/>
    <d v="2017-09-18T05:00: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x v="420"/>
    <n v="1285822800"/>
    <d v="2010-10-19T05:00: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x v="421"/>
    <n v="1311483600"/>
    <d v="2011-07-26T05:00: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x v="422"/>
    <n v="1291356000"/>
    <d v="2010-12-24T06:00: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x v="423"/>
    <n v="1355810400"/>
    <d v="2012-12-20T06:00: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x v="424"/>
    <n v="1513663200"/>
    <d v="2018-01-04T06:00: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x v="425"/>
    <n v="1365915600"/>
    <d v="2013-04-16T05:00: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x v="426"/>
    <n v="1551852000"/>
    <d v="2019-03-23T05:00: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x v="427"/>
    <n v="1540098000"/>
    <d v="2018-11-13T06:00: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x v="428"/>
    <n v="1500440400"/>
    <d v="2017-08-19T05:00: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x v="429"/>
    <n v="1278392400"/>
    <d v="2010-07-07T05:00: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x v="411"/>
    <n v="1480572000"/>
    <d v="2017-01-11T06:00: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x v="430"/>
    <n v="1382331600"/>
    <d v="2013-11-26T06:00: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x v="431"/>
    <n v="1316754000"/>
    <d v="2011-10-16T05:00: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x v="432"/>
    <n v="1518242400"/>
    <d v="2018-02-10T06:00: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x v="433"/>
    <n v="1476421200"/>
    <d v="2016-10-16T05:00: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x v="434"/>
    <n v="1269752400"/>
    <d v="2010-05-11T05:00: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x v="435"/>
    <n v="1419746400"/>
    <d v="2015-01-22T06:00: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x v="8"/>
    <n v="1281330000"/>
    <d v="2010-08-12T05:00: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x v="436"/>
    <n v="1398661200"/>
    <d v="2014-05-18T05:00: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x v="385"/>
    <n v="1359525600"/>
    <d v="2013-03-09T06:00: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x v="437"/>
    <n v="1388469600"/>
    <d v="2014-01-04T06:00: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x v="438"/>
    <n v="1518328800"/>
    <d v="2018-02-25T06:00: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x v="439"/>
    <n v="1517032800"/>
    <d v="2018-02-05T06:00: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x v="440"/>
    <n v="1368594000"/>
    <d v="2013-06-07T05:00: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x v="441"/>
    <n v="1448258400"/>
    <d v="2015-11-30T06:00: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x v="442"/>
    <n v="1555218000"/>
    <d v="2019-04-30T05:00: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x v="443"/>
    <n v="1431925200"/>
    <d v="2015-05-20T05:00: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x v="315"/>
    <n v="1481522400"/>
    <d v="2016-12-19T06:00: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x v="444"/>
    <n v="1335934800"/>
    <d v="2012-05-02T05:00: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x v="445"/>
    <n v="1552280400"/>
    <d v="2019-05-04T05:00: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x v="446"/>
    <n v="1529989200"/>
    <d v="2018-06-27T05:00: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x v="447"/>
    <n v="1418709600"/>
    <d v="2014-12-17T06:00: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x v="448"/>
    <n v="1372136400"/>
    <d v="2013-06-29T05:00: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x v="342"/>
    <n v="1533877200"/>
    <d v="2018-08-16T05:00: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x v="449"/>
    <n v="1309064400"/>
    <d v="2011-07-23T05:00: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x v="450"/>
    <n v="1425877200"/>
    <d v="2015-03-21T05:00: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x v="451"/>
    <n v="1501304400"/>
    <d v="2017-07-31T05:00: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x v="452"/>
    <n v="1268287200"/>
    <d v="2010-03-20T05:00: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x v="453"/>
    <n v="1412139600"/>
    <d v="2014-11-12T06:00: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x v="454"/>
    <n v="1330063200"/>
    <d v="2012-03-06T06:00: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x v="455"/>
    <n v="1576130400"/>
    <d v="2019-12-19T06:00: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x v="456"/>
    <n v="1407128400"/>
    <d v="2014-09-22T05:00: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x v="457"/>
    <n v="1560142800"/>
    <d v="2019-07-21T05:00: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x v="458"/>
    <n v="1520575200"/>
    <d v="2018-03-24T05:00: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x v="459"/>
    <n v="1492664400"/>
    <d v="2017-05-23T05:00: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x v="460"/>
    <n v="1454479200"/>
    <d v="2016-02-20T06:00: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x v="461"/>
    <n v="1281934800"/>
    <d v="2010-08-21T05:00: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x v="462"/>
    <n v="1573970400"/>
    <d v="2019-11-24T06:00: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x v="463"/>
    <n v="1372654800"/>
    <d v="2013-07-27T05:00: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x v="464"/>
    <n v="1275886800"/>
    <d v="2010-07-12T05:00: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x v="465"/>
    <n v="1561784400"/>
    <d v="2019-07-12T05:00: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x v="466"/>
    <n v="1332392400"/>
    <d v="2012-03-23T05:00: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x v="467"/>
    <n v="1402376400"/>
    <d v="2014-06-14T05:00: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x v="468"/>
    <n v="1495342800"/>
    <d v="2017-06-07T05:00: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x v="469"/>
    <n v="1482213600"/>
    <d v="2016-12-20T06:00: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x v="470"/>
    <n v="1420092000"/>
    <d v="2015-01-03T06:00: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x v="471"/>
    <n v="1458018000"/>
    <d v="2016-03-20T05:00: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x v="472"/>
    <n v="1367384400"/>
    <d v="2013-05-29T05:00: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x v="473"/>
    <n v="1363064400"/>
    <d v="2013-03-14T05:00: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x v="474"/>
    <n v="1343365200"/>
    <d v="2012-08-25T05:00: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x v="72"/>
    <n v="1435726800"/>
    <d v="2015-07-21T05:00: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x v="443"/>
    <n v="1431925200"/>
    <d v="2015-05-19T05:00: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x v="475"/>
    <n v="1362722400"/>
    <d v="2013-04-19T05:00: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x v="81"/>
    <n v="1511416800"/>
    <d v="2017-12-10T06:00: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x v="476"/>
    <n v="1365483600"/>
    <d v="2013-05-28T05:00: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x v="192"/>
    <n v="1532840400"/>
    <d v="2018-08-19T05:00: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x v="477"/>
    <n v="1336194000"/>
    <d v="2012-05-15T05:00: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x v="478"/>
    <n v="1527742800"/>
    <d v="2018-06-24T05:00: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x v="479"/>
    <n v="1564030800"/>
    <d v="2019-08-04T05:00: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x v="480"/>
    <n v="1404536400"/>
    <d v="2014-07-06T05:00: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x v="180"/>
    <n v="1284008400"/>
    <d v="2010-09-11T05:00: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x v="481"/>
    <n v="1386309600"/>
    <d v="2013-12-11T06:00: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x v="482"/>
    <n v="1324620000"/>
    <d v="2011-12-25T06:00: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x v="194"/>
    <n v="1281070800"/>
    <d v="2010-09-13T05:00: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x v="483"/>
    <n v="1493960400"/>
    <d v="2017-05-10T05:00: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x v="484"/>
    <n v="1519365600"/>
    <d v="2018-02-25T06:00: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x v="355"/>
    <n v="1420696800"/>
    <d v="2015-01-22T06:00: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x v="485"/>
    <n v="1555650000"/>
    <d v="2019-04-22T05:00: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x v="486"/>
    <n v="1471928400"/>
    <d v="2016-08-29T05:00: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x v="487"/>
    <n v="1341291600"/>
    <d v="2012-07-15T05:00: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x v="488"/>
    <n v="1267682400"/>
    <d v="2010-03-09T06:00: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x v="489"/>
    <n v="1272258000"/>
    <d v="2010-05-09T05:00: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x v="490"/>
    <n v="1290492000"/>
    <d v="2010-11-27T06:00: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x v="312"/>
    <n v="1451109600"/>
    <d v="2016-02-01T06:00: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x v="491"/>
    <n v="1454652000"/>
    <d v="2016-03-12T06:00: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x v="492"/>
    <n v="1385186400"/>
    <d v="2014-01-07T06:00: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x v="493"/>
    <n v="1399698000"/>
    <d v="2014-06-07T05:00: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x v="494"/>
    <n v="1283230800"/>
    <d v="2010-09-14T05:00: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x v="495"/>
    <n v="1384149600"/>
    <d v="2014-01-06T06:00: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x v="496"/>
    <n v="1516860000"/>
    <d v="2018-01-26T06:00: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x v="497"/>
    <n v="1374642000"/>
    <d v="2013-08-29T05:00: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x v="498"/>
    <n v="1534482000"/>
    <d v="2018-08-18T05:00: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x v="499"/>
    <n v="1528434000"/>
    <d v="2018-06-10T05:00: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x v="500"/>
    <n v="1282626000"/>
    <d v="2010-09-19T05:00: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x v="501"/>
    <n v="1535605200"/>
    <d v="2018-09-22T05:00: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x v="502"/>
    <n v="1379826000"/>
    <d v="2013-10-08T05:00: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x v="503"/>
    <n v="1561957200"/>
    <d v="2019-07-07T05:00: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x v="504"/>
    <n v="1525496400"/>
    <d v="2018-05-27T05:00: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x v="505"/>
    <n v="1433912400"/>
    <d v="2015-07-06T05:00: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x v="506"/>
    <n v="1453442400"/>
    <d v="2016-02-21T06:00: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x v="507"/>
    <n v="1378875600"/>
    <d v="2013-09-26T05:00: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x v="508"/>
    <n v="1452232800"/>
    <d v="2016-01-21T06:00: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x v="509"/>
    <n v="1577253600"/>
    <d v="2020-01-14T06:00: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x v="510"/>
    <n v="1537160400"/>
    <d v="2018-09-20T05:00: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x v="511"/>
    <n v="1422165600"/>
    <d v="2015-02-06T06:00: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x v="512"/>
    <n v="1459486800"/>
    <d v="2016-04-14T05:00: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x v="513"/>
    <n v="1369717200"/>
    <d v="2013-06-06T05:00: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x v="514"/>
    <n v="1330495200"/>
    <d v="2012-03-21T05:00: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x v="515"/>
    <n v="1419055200"/>
    <d v="2015-01-29T06:00: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x v="516"/>
    <n v="1480140000"/>
    <d v="2016-11-28T06:00: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x v="517"/>
    <n v="1293948000"/>
    <d v="2011-01-03T06:00: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x v="518"/>
    <n v="1482127200"/>
    <d v="2016-12-25T06:00: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x v="519"/>
    <n v="1396414800"/>
    <d v="2014-05-03T05:00: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x v="520"/>
    <n v="1315285200"/>
    <d v="2011-09-13T05:00: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x v="521"/>
    <n v="1443762000"/>
    <d v="2015-10-05T05:00: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x v="522"/>
    <n v="1456293600"/>
    <d v="2016-04-07T05:00: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x v="523"/>
    <n v="1470114000"/>
    <d v="2016-08-09T05:00: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x v="524"/>
    <n v="1321596000"/>
    <d v="2011-12-28T06:00: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x v="525"/>
    <n v="1318827600"/>
    <d v="2011-10-19T05:00: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x v="188"/>
    <n v="1552366800"/>
    <d v="2019-03-14T05:00: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x v="526"/>
    <n v="1542088800"/>
    <d v="2018-12-03T06:00: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x v="527"/>
    <n v="1426395600"/>
    <d v="2015-03-23T05:00: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x v="528"/>
    <n v="1321336800"/>
    <d v="2011-12-05T06:00: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x v="522"/>
    <n v="1456293600"/>
    <d v="2016-03-18T05:00: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x v="529"/>
    <n v="1404968400"/>
    <d v="2014-07-12T05:00: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x v="530"/>
    <n v="1279170000"/>
    <d v="2010-08-29T05:00: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x v="531"/>
    <n v="1294725600"/>
    <d v="2011-01-23T06:00: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x v="515"/>
    <n v="1419055200"/>
    <d v="2014-12-26T06:00: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x v="532"/>
    <n v="1434690000"/>
    <d v="2015-08-05T05:00: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x v="533"/>
    <n v="1443416400"/>
    <d v="2015-10-14T05:00: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x v="409"/>
    <n v="1399006800"/>
    <d v="2014-05-04T05:00: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x v="534"/>
    <n v="1575698400"/>
    <d v="2019-12-17T06:00: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x v="53"/>
    <n v="1400562000"/>
    <d v="2014-05-23T05:00: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x v="535"/>
    <n v="1509512400"/>
    <d v="2017-11-18T06:00: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x v="536"/>
    <n v="1299823200"/>
    <d v="2011-04-06T05:00: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x v="537"/>
    <n v="1322719200"/>
    <d v="2011-12-04T06:00: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x v="538"/>
    <n v="1312693200"/>
    <d v="2011-08-19T05:00: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x v="539"/>
    <n v="1393394400"/>
    <d v="2014-03-06T06:00: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x v="540"/>
    <n v="1304053200"/>
    <d v="2011-05-14T05:00: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x v="505"/>
    <n v="1433912400"/>
    <d v="2015-06-15T05:00: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x v="541"/>
    <n v="1329717600"/>
    <d v="2012-03-08T06:00: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x v="542"/>
    <n v="1335330000"/>
    <d v="2012-05-09T05:00: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x v="543"/>
    <n v="1268888400"/>
    <d v="2010-03-28T05:00: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x v="544"/>
    <n v="1289973600"/>
    <d v="2010-12-06T06:00: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x v="35"/>
    <n v="1547877600"/>
    <d v="2019-03-12T05:00: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x v="152"/>
    <n v="1269493200"/>
    <d v="2010-04-25T05:00: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x v="545"/>
    <n v="1436072400"/>
    <d v="2015-07-12T05:00: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x v="546"/>
    <n v="1419141600"/>
    <d v="2015-01-01T06:00: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x v="547"/>
    <n v="1279083600"/>
    <d v="2010-07-24T05:00: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x v="548"/>
    <n v="1401426000"/>
    <d v="2014-06-08T05:00: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x v="549"/>
    <n v="1395810000"/>
    <d v="2014-04-08T05:00: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x v="550"/>
    <n v="1467003600"/>
    <d v="2016-06-30T05:00: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x v="551"/>
    <n v="1268715600"/>
    <d v="2010-04-06T05:00: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x v="552"/>
    <n v="1457157600"/>
    <d v="2016-03-12T06:00: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x v="462"/>
    <n v="1573970400"/>
    <d v="2019-12-05T06:00: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x v="553"/>
    <n v="1276578000"/>
    <d v="2010-07-14T05:00: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x v="554"/>
    <n v="1423720800"/>
    <d v="2015-02-20T06:00: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x v="555"/>
    <n v="1375160400"/>
    <d v="2013-08-11T05:00: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x v="548"/>
    <n v="1401426000"/>
    <d v="2014-06-16T05:00: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x v="62"/>
    <n v="1433480400"/>
    <d v="2015-06-16T05:00: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x v="556"/>
    <n v="1555563600"/>
    <d v="2019-05-15T05:00: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x v="557"/>
    <n v="1295676000"/>
    <d v="2011-02-12T06:00: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x v="27"/>
    <n v="1443848400"/>
    <d v="2015-11-13T06:00: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x v="558"/>
    <n v="1457330400"/>
    <d v="2016-03-18T05:00: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x v="559"/>
    <n v="1395550800"/>
    <d v="2014-03-25T05:00: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x v="426"/>
    <n v="1551852000"/>
    <d v="2019-03-10T06:00: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x v="560"/>
    <n v="1547618400"/>
    <d v="2019-02-02T06:00: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x v="561"/>
    <n v="1355637600"/>
    <d v="2012-12-30T06:00: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x v="562"/>
    <n v="1374728400"/>
    <d v="2013-08-06T05:00: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x v="563"/>
    <n v="1287810000"/>
    <d v="2010-11-15T06:00: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x v="564"/>
    <n v="1503723600"/>
    <d v="2017-09-04T05:00: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x v="565"/>
    <n v="1484114400"/>
    <d v="2017-01-29T06:00: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x v="566"/>
    <n v="1461906000"/>
    <d v="2016-05-09T05:00: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x v="567"/>
    <n v="1379653200"/>
    <d v="2013-09-21T05:00: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x v="568"/>
    <n v="1401858000"/>
    <d v="2014-06-14T05:00: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x v="569"/>
    <n v="1367470800"/>
    <d v="2013-05-23T05:00: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x v="570"/>
    <n v="1304658000"/>
    <d v="2011-05-07T05:00: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x v="571"/>
    <n v="1467954000"/>
    <d v="2016-07-12T05:00: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x v="572"/>
    <n v="1473742800"/>
    <d v="2016-09-18T05:00: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x v="573"/>
    <n v="1523768400"/>
    <d v="2018-05-11T05:00: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x v="574"/>
    <n v="1437022800"/>
    <d v="2015-07-21T05:00: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x v="511"/>
    <n v="1422165600"/>
    <d v="2015-01-31T06:00: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x v="575"/>
    <n v="1580104800"/>
    <d v="2020-02-10T06:00: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x v="576"/>
    <n v="1285650000"/>
    <d v="2010-10-07T05:00: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x v="577"/>
    <n v="1276664400"/>
    <d v="2010-07-10T05:00: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x v="578"/>
    <n v="1286168400"/>
    <d v="2010-10-07T05:00: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x v="579"/>
    <n v="1467781200"/>
    <d v="2016-07-08T05:00: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x v="580"/>
    <n v="1556686800"/>
    <d v="2019-05-12T05:00: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x v="581"/>
    <n v="1553576400"/>
    <d v="2019-03-30T05:00: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x v="582"/>
    <n v="1414904400"/>
    <d v="2014-11-20T06:00: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x v="336"/>
    <n v="1446876000"/>
    <d v="2015-11-11T06:00: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x v="583"/>
    <n v="1490418000"/>
    <d v="2017-04-08T05:00: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x v="584"/>
    <n v="1360389600"/>
    <d v="2013-03-13T05:00: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x v="585"/>
    <n v="1326866400"/>
    <d v="2012-03-03T06:00: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x v="586"/>
    <n v="1479103200"/>
    <d v="2016-11-22T06:00: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x v="587"/>
    <n v="1280206800"/>
    <d v="2010-08-08T05:00: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x v="588"/>
    <n v="1532754000"/>
    <d v="2018-07-28T05:00: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x v="589"/>
    <n v="1453096800"/>
    <d v="2016-01-21T06:00: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x v="590"/>
    <n v="1487570400"/>
    <d v="2017-03-20T05:00: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x v="591"/>
    <n v="1545026400"/>
    <d v="2018-12-26T06:00: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x v="592"/>
    <n v="1488348000"/>
    <d v="2017-03-19T05:00: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x v="593"/>
    <n v="1545112800"/>
    <d v="2019-01-03T06:00: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x v="594"/>
    <n v="1537938000"/>
    <d v="2018-10-17T05:00: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x v="595"/>
    <n v="1363150800"/>
    <d v="2013-03-24T05:00: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x v="596"/>
    <n v="1523250000"/>
    <d v="2018-05-03T05:00: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x v="597"/>
    <n v="1499317200"/>
    <d v="2017-07-24T05:00: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x v="598"/>
    <n v="1287550800"/>
    <d v="2010-10-31T05:00: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x v="599"/>
    <n v="1404795600"/>
    <d v="2014-08-04T05:00: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x v="600"/>
    <n v="1393048800"/>
    <d v="2014-03-09T06:00: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x v="601"/>
    <n v="1470373200"/>
    <d v="2016-09-17T05:00: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x v="602"/>
    <n v="1460091600"/>
    <d v="2016-04-10T05:00: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x v="335"/>
    <n v="1440392400"/>
    <d v="2015-08-29T05:00: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x v="603"/>
    <n v="1488434400"/>
    <d v="2017-03-15T05:00: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x v="604"/>
    <n v="1514440800"/>
    <d v="2018-01-02T06:00: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x v="605"/>
    <n v="1514354400"/>
    <d v="2018-01-12T06:00: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x v="606"/>
    <n v="1440910800"/>
    <d v="2015-09-22T05:00: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x v="65"/>
    <n v="1296108000"/>
    <d v="2011-01-28T06:00: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x v="607"/>
    <n v="1440133200"/>
    <d v="2015-08-30T05:00: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x v="608"/>
    <n v="1332910800"/>
    <d v="2012-04-27T05:00: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x v="609"/>
    <n v="1544335200"/>
    <d v="2018-12-13T06:00: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x v="610"/>
    <n v="1286427600"/>
    <d v="2010-10-30T05:00: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x v="541"/>
    <n v="1329717600"/>
    <d v="2012-03-01T06:00: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x v="611"/>
    <n v="1310187600"/>
    <d v="2011-07-23T05:00: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x v="612"/>
    <n v="1377838800"/>
    <d v="2013-09-05T05:00: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x v="613"/>
    <n v="1410325200"/>
    <d v="2014-09-19T05:00: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x v="614"/>
    <n v="1343797200"/>
    <d v="2012-08-13T05:00: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x v="615"/>
    <n v="1498453200"/>
    <d v="2017-07-05T05:00: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x v="90"/>
    <n v="1456380000"/>
    <d v="2016-03-08T06:00: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x v="616"/>
    <n v="1280552400"/>
    <d v="2010-08-04T05:00: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x v="617"/>
    <n v="1521608400"/>
    <d v="2018-03-31T05:00: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x v="618"/>
    <n v="1460696400"/>
    <d v="2016-05-06T05:00: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x v="619"/>
    <n v="1313730000"/>
    <d v="2011-10-05T05:00: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x v="620"/>
    <n v="1568178000"/>
    <d v="2019-09-18T05:00: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x v="621"/>
    <n v="1348635600"/>
    <d v="2012-10-05T05:00: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x v="622"/>
    <n v="1468126800"/>
    <d v="2016-08-29T05:00: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x v="35"/>
    <n v="1547877600"/>
    <d v="2019-01-21T06:00: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x v="623"/>
    <n v="1571374800"/>
    <d v="2019-10-23T05:00: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x v="624"/>
    <n v="1576303200"/>
    <d v="2019-12-16T06:00: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x v="625"/>
    <n v="1324447200"/>
    <d v="2011-12-27T06:00: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x v="626"/>
    <n v="1386741600"/>
    <d v="2013-12-20T06:00: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x v="627"/>
    <n v="1537074000"/>
    <d v="2018-09-18T05:00: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x v="628"/>
    <n v="1277787600"/>
    <d v="2010-07-19T05:00: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x v="629"/>
    <n v="1440306000"/>
    <d v="2015-09-16T05:00: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x v="630"/>
    <n v="1522126800"/>
    <d v="2018-04-07T05:00: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x v="631"/>
    <n v="1489298400"/>
    <d v="2017-03-15T05:00: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x v="632"/>
    <n v="1547100000"/>
    <d v="2019-01-26T06:00: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x v="633"/>
    <n v="1383022800"/>
    <d v="2013-11-10T06:00: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x v="634"/>
    <n v="1322373600"/>
    <d v="2011-12-03T06:00: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x v="635"/>
    <n v="1349240400"/>
    <d v="2012-10-20T05:00: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x v="636"/>
    <n v="1562648400"/>
    <d v="2019-07-27T05:00: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x v="637"/>
    <n v="1508216400"/>
    <d v="2017-11-03T05:00: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x v="638"/>
    <n v="1511762400"/>
    <d v="2018-01-03T06:00: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x v="639"/>
    <n v="1447480800"/>
    <d v="2015-11-30T06:00: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x v="640"/>
    <n v="1429506000"/>
    <d v="2015-04-21T05:00: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x v="641"/>
    <n v="1522472400"/>
    <d v="2018-04-02T05:00: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x v="642"/>
    <n v="1322114400"/>
    <d v="2011-12-08T06:00: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x v="230"/>
    <n v="1561438800"/>
    <d v="2019-06-26T05:00: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x v="67"/>
    <n v="1264399200"/>
    <d v="2010-02-09T06:00: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x v="643"/>
    <n v="1301202000"/>
    <d v="2011-04-03T05:00: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x v="644"/>
    <n v="1374469200"/>
    <d v="2013-07-27T05:00: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x v="645"/>
    <n v="1334984400"/>
    <d v="2012-05-08T05:00: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x v="646"/>
    <n v="1467608400"/>
    <d v="2016-07-19T05:00: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x v="626"/>
    <n v="1386741600"/>
    <d v="2013-12-15T06:00: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x v="647"/>
    <n v="1546754400"/>
    <d v="2019-01-14T06:00: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x v="159"/>
    <n v="1544248800"/>
    <d v="2019-01-13T06:00: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x v="648"/>
    <n v="1495429200"/>
    <d v="2017-06-01T05:00: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x v="267"/>
    <n v="1334811600"/>
    <d v="2012-04-26T05:00: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x v="649"/>
    <n v="1531544400"/>
    <d v="2018-07-21T05:00: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x v="248"/>
    <n v="1453615200"/>
    <d v="2016-01-26T06:00: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x v="571"/>
    <n v="1467954000"/>
    <d v="2016-08-18T05:00: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x v="650"/>
    <n v="1471842000"/>
    <d v="2016-09-03T05:00: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x v="1"/>
    <n v="1408424400"/>
    <d v="2014-08-20T05:00: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x v="651"/>
    <n v="1281157200"/>
    <d v="2010-08-12T05:00: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x v="652"/>
    <n v="1373432400"/>
    <d v="2013-08-07T05:00: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x v="653"/>
    <n v="1313989200"/>
    <d v="2011-09-12T05:00: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x v="654"/>
    <n v="1371445200"/>
    <d v="2013-07-13T05:00: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x v="655"/>
    <n v="1338267600"/>
    <d v="2012-06-09T05:00: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x v="656"/>
    <n v="1519192800"/>
    <d v="2018-03-07T06:00: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x v="657"/>
    <n v="1522818000"/>
    <d v="2018-04-10T05:00: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x v="265"/>
    <n v="1509948000"/>
    <d v="2017-12-03T06:00: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x v="658"/>
    <n v="1456898400"/>
    <d v="2016-03-23T05:00: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x v="659"/>
    <n v="1413954000"/>
    <d v="2014-10-24T05:00: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x v="660"/>
    <n v="1416031200"/>
    <d v="2014-11-17T06:00: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x v="661"/>
    <n v="1287982800"/>
    <d v="2010-10-31T05:00: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x v="4"/>
    <n v="1547964000"/>
    <d v="2019-03-19T05:00: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x v="662"/>
    <n v="1464152400"/>
    <d v="2016-06-05T05:00: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x v="663"/>
    <n v="1359957600"/>
    <d v="2013-02-06T06:00: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x v="664"/>
    <n v="1432357200"/>
    <d v="2015-05-29T05:00: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x v="665"/>
    <n v="1500786000"/>
    <d v="2017-07-24T05:00: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x v="666"/>
    <n v="1490158800"/>
    <d v="2017-04-14T05:00: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x v="43"/>
    <n v="1406178000"/>
    <d v="2014-08-06T05:00: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x v="667"/>
    <n v="1485583200"/>
    <d v="2017-02-09T06:00: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x v="668"/>
    <n v="1459314000"/>
    <d v="2016-04-06T05:00: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x v="669"/>
    <n v="1424412000"/>
    <d v="2015-02-24T06:00: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x v="670"/>
    <n v="1478844000"/>
    <d v="2016-11-23T06:00: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x v="671"/>
    <n v="1416117600"/>
    <d v="2014-12-08T06:00: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x v="672"/>
    <n v="1340946000"/>
    <d v="2012-06-30T05:00: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x v="673"/>
    <n v="1486101600"/>
    <d v="2017-02-06T06:00:00"/>
    <n v="1486360800"/>
    <b v="0"/>
    <b v="0"/>
    <s v="theater/plays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x v="674"/>
    <n v="1274590800"/>
    <d v="2010-05-24T05:00: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x v="675"/>
    <n v="1263880800"/>
    <d v="2010-03-02T06:00: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x v="676"/>
    <n v="1445403600"/>
    <d v="2015-10-27T05:00: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x v="342"/>
    <n v="1533877200"/>
    <d v="2018-08-12T05:00: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x v="677"/>
    <n v="1275195600"/>
    <d v="2010-06-26T05:00: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x v="678"/>
    <n v="1318136400"/>
    <d v="2011-10-14T05:00: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x v="679"/>
    <n v="1283403600"/>
    <d v="2010-09-13T05:00: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x v="680"/>
    <n v="1267423200"/>
    <d v="2010-03-26T05:00: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x v="681"/>
    <n v="1412744400"/>
    <d v="2014-10-20T05:00: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x v="682"/>
    <n v="1277960400"/>
    <d v="2010-07-26T05:00: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x v="683"/>
    <n v="1458190800"/>
    <d v="2016-04-01T05:00: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x v="684"/>
    <n v="1280984400"/>
    <d v="2010-08-23T05:00: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x v="674"/>
    <n v="1274590800"/>
    <d v="2010-06-07T05:00: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x v="685"/>
    <n v="1351400400"/>
    <d v="2012-12-20T06:00: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x v="605"/>
    <n v="1514354400"/>
    <d v="2018-01-08T06:00: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x v="686"/>
    <n v="1421733600"/>
    <d v="2015-01-26T06:00: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x v="687"/>
    <n v="1305176400"/>
    <d v="2011-05-16T05:00: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x v="688"/>
    <n v="1414126800"/>
    <d v="2014-11-02T05:00: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x v="689"/>
    <n v="1517810400"/>
    <d v="2018-03-07T06:00: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x v="690"/>
    <n v="1564635600"/>
    <d v="2019-08-30T05:00: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x v="691"/>
    <n v="1500699600"/>
    <d v="2017-07-27T05:00: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x v="692"/>
    <n v="1354082400"/>
    <d v="2012-12-09T06:00:00"/>
    <n v="1355032800"/>
    <b v="0"/>
    <b v="0"/>
    <s v="music/jazz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x v="693"/>
    <n v="1336453200"/>
    <d v="2012-06-12T05:00: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x v="694"/>
    <n v="1305262800"/>
    <d v="2011-05-21T05:00: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x v="695"/>
    <n v="1492232400"/>
    <d v="2017-05-10T05:00: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x v="123"/>
    <n v="1537333200"/>
    <d v="2018-09-20T05:00: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x v="696"/>
    <n v="1444107600"/>
    <d v="2015-11-20T06:00: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x v="626"/>
    <n v="1386741600"/>
    <d v="2013-12-26T06:00: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x v="697"/>
    <n v="1376542800"/>
    <d v="2013-09-10T05:00: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x v="698"/>
    <n v="1397451600"/>
    <d v="2014-04-21T05:00: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x v="699"/>
    <n v="1548482400"/>
    <d v="2019-02-22T06:00: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x v="700"/>
    <n v="1549692000"/>
    <d v="2019-02-13T06:00: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x v="701"/>
    <n v="1492059600"/>
    <d v="2017-04-23T05:00: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x v="702"/>
    <n v="1463979600"/>
    <d v="2016-07-03T05:00: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x v="703"/>
    <n v="1415253600"/>
    <d v="2014-11-16T06:00: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x v="704"/>
    <n v="1562216400"/>
    <d v="2019-07-22T05:00: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x v="431"/>
    <n v="1316754000"/>
    <d v="2011-10-22T05:00: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x v="705"/>
    <n v="1313211600"/>
    <d v="2011-08-18T05:00: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x v="706"/>
    <n v="1439528400"/>
    <d v="2015-08-23T05:00: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x v="707"/>
    <n v="1469163600"/>
    <d v="2016-08-10T05:00: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x v="708"/>
    <n v="1288501200"/>
    <d v="2010-12-21T06:00: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x v="709"/>
    <n v="1298959200"/>
    <d v="2011-03-29T05:00: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x v="710"/>
    <n v="1387260000"/>
    <d v="2013-12-24T06:00: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x v="711"/>
    <n v="1457244000"/>
    <d v="2016-03-17T05:00: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x v="157"/>
    <n v="1556341200"/>
    <d v="2019-05-31T05:00: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x v="630"/>
    <n v="1522126800"/>
    <d v="2018-04-03T05:00: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x v="712"/>
    <n v="1305954000"/>
    <d v="2011-05-30T05:00: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x v="93"/>
    <n v="1350709200"/>
    <d v="2012-11-10T06:00: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x v="713"/>
    <n v="1401166800"/>
    <d v="2014-07-03T05:00: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x v="714"/>
    <n v="1266127200"/>
    <d v="2010-02-20T06:00: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x v="715"/>
    <n v="1481436000"/>
    <d v="2016-12-27T06:00: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x v="716"/>
    <n v="1372222800"/>
    <d v="2013-07-24T05:00: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x v="448"/>
    <n v="1372136400"/>
    <d v="2013-06-29T05:00: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x v="717"/>
    <n v="1513922400"/>
    <d v="2018-01-03T06:00: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x v="718"/>
    <n v="1477976400"/>
    <d v="2016-11-04T05:00: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x v="719"/>
    <n v="1407474000"/>
    <d v="2014-08-15T05:00: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x v="720"/>
    <n v="1546149600"/>
    <d v="2019-01-22T06:00: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x v="721"/>
    <n v="1338440400"/>
    <d v="2012-06-28T05:00: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x v="722"/>
    <n v="1454133600"/>
    <d v="2016-02-03T06:00: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x v="139"/>
    <n v="1434085200"/>
    <d v="2015-06-16T05:00: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x v="723"/>
    <n v="1577772000"/>
    <d v="2020-01-22T06:00: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x v="704"/>
    <n v="1562216400"/>
    <d v="2019-07-06T05:00: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x v="724"/>
    <n v="1548568800"/>
    <d v="2019-03-02T06:00: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x v="725"/>
    <n v="1514872800"/>
    <d v="2018-01-22T06:00: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x v="660"/>
    <n v="1416031200"/>
    <d v="2015-01-05T06:00: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x v="726"/>
    <n v="1330927200"/>
    <d v="2012-03-29T05:00: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x v="727"/>
    <n v="1571115600"/>
    <d v="2019-11-28T06:00: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x v="728"/>
    <n v="1463461200"/>
    <d v="2016-06-03T05:00: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x v="729"/>
    <n v="1344920400"/>
    <d v="2012-08-15T05:00: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x v="730"/>
    <n v="1511848800"/>
    <d v="2017-12-08T06:00: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x v="731"/>
    <n v="1452319200"/>
    <d v="2016-01-11T06:00: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x v="78"/>
    <n v="1523854800"/>
    <d v="2018-04-21T05:00: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x v="732"/>
    <n v="1346043600"/>
    <d v="2012-09-06T05:00: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x v="733"/>
    <n v="1464325200"/>
    <d v="2016-05-29T05:00: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x v="734"/>
    <n v="1511935200"/>
    <d v="2017-12-25T06:00: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x v="406"/>
    <n v="1392012000"/>
    <d v="2014-02-12T06:00: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x v="735"/>
    <n v="1556946000"/>
    <d v="2019-06-01T05:00: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x v="736"/>
    <n v="1548050400"/>
    <d v="2019-02-03T06:00: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x v="737"/>
    <n v="1353736800"/>
    <d v="2012-12-09T06:00: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x v="192"/>
    <n v="1532840400"/>
    <d v="2018-08-11T05:00: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x v="738"/>
    <n v="1488261600"/>
    <d v="2017-03-13T05:00: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x v="739"/>
    <n v="1393567200"/>
    <d v="2014-03-17T05:00: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x v="613"/>
    <n v="1410325200"/>
    <d v="2014-10-05T05:00: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x v="740"/>
    <n v="1276923600"/>
    <d v="2010-07-21T05:00: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x v="145"/>
    <n v="1500958800"/>
    <d v="2017-08-06T05:00: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x v="741"/>
    <n v="1292220000"/>
    <d v="2011-01-10T06:00: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x v="742"/>
    <n v="1304398800"/>
    <d v="2011-05-15T05:00: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x v="202"/>
    <n v="1535432400"/>
    <d v="2018-09-22T05:00: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x v="743"/>
    <n v="1433826000"/>
    <d v="2015-06-24T05:00: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x v="744"/>
    <n v="1514959200"/>
    <d v="2018-03-03T06:00: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x v="745"/>
    <n v="1332738000"/>
    <d v="2012-04-29T05:00: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x v="746"/>
    <n v="1445490000"/>
    <d v="2015-11-25T06:00: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x v="747"/>
    <n v="1297663200"/>
    <d v="2011-02-25T06:00: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x v="362"/>
    <n v="1371963600"/>
    <d v="2013-06-29T05:00: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x v="748"/>
    <n v="1425103200"/>
    <d v="2015-03-06T06:00: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x v="749"/>
    <n v="1265349600"/>
    <d v="2010-02-16T06:00: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x v="643"/>
    <n v="1301202000"/>
    <d v="2011-05-20T05:00: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x v="750"/>
    <n v="1538024400"/>
    <d v="2018-10-06T05:00: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x v="751"/>
    <n v="1395032400"/>
    <d v="2014-05-01T05:00: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x v="752"/>
    <n v="1405486800"/>
    <d v="2014-07-18T05:00: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x v="753"/>
    <n v="1455861600"/>
    <d v="2016-03-06T06:00: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x v="754"/>
    <n v="1529038800"/>
    <d v="2018-06-18T05:00: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x v="755"/>
    <n v="1535259600"/>
    <d v="2018-09-01T05:00: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x v="756"/>
    <n v="1327212000"/>
    <d v="2012-01-25T06:00: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x v="757"/>
    <n v="1526360400"/>
    <d v="2018-06-21T05:00: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x v="758"/>
    <n v="1532149200"/>
    <d v="2018-08-26T05:00: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x v="759"/>
    <n v="1515304800"/>
    <d v="2018-01-10T06:00: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x v="760"/>
    <n v="1276318800"/>
    <d v="2010-06-21T05:00: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x v="761"/>
    <n v="1328767200"/>
    <d v="2012-02-12T06:00: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x v="762"/>
    <n v="1321682400"/>
    <d v="2011-12-04T06:00: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x v="444"/>
    <n v="1335934800"/>
    <d v="2012-06-04T05:00: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x v="763"/>
    <n v="1310792400"/>
    <d v="2011-07-26T05:00: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x v="764"/>
    <n v="1308546000"/>
    <d v="2011-06-25T05:00: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x v="765"/>
    <n v="1574056800"/>
    <d v="2019-12-15T06:00: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x v="766"/>
    <n v="1308373200"/>
    <d v="2011-07-19T05:00:00"/>
    <n v="13110516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x v="767"/>
    <n v="1335243600"/>
    <d v="2012-05-11T05:00: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x v="768"/>
    <n v="1328421600"/>
    <d v="2012-02-28T06:00: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x v="769"/>
    <n v="1524286800"/>
    <d v="2018-04-28T05:00: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x v="770"/>
    <n v="1362117600"/>
    <d v="2013-03-19T05:00: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x v="771"/>
    <n v="1550556000"/>
    <d v="2019-03-01T06:00: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x v="772"/>
    <n v="1269147600"/>
    <d v="2010-03-29T05:00: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x v="773"/>
    <n v="1312174800"/>
    <d v="2011-08-05T05:00: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x v="774"/>
    <n v="1434517200"/>
    <d v="2015-07-10T05:00: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x v="775"/>
    <n v="1471582800"/>
    <d v="2016-08-24T05:00: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x v="776"/>
    <n v="1410757200"/>
    <d v="2014-09-24T05:00: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x v="777"/>
    <n v="1304830800"/>
    <d v="2011-05-09T05:00: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x v="778"/>
    <n v="1539061200"/>
    <d v="2018-10-15T05:00: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x v="779"/>
    <n v="1381554000"/>
    <d v="2013-10-23T05:00: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x v="780"/>
    <n v="1277096400"/>
    <d v="2010-07-05T05:00: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x v="335"/>
    <n v="1440392400"/>
    <d v="2015-09-18T05:00: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x v="535"/>
    <n v="1509512400"/>
    <d v="2017-11-19T06:00: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x v="270"/>
    <n v="1535950800"/>
    <d v="2018-09-08T05:00: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x v="781"/>
    <n v="1389160800"/>
    <d v="2014-01-13T06:00: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x v="782"/>
    <n v="1271998800"/>
    <d v="2010-05-31T05:00: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x v="783"/>
    <n v="1294898400"/>
    <d v="2011-01-14T06:00: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x v="784"/>
    <n v="1559970000"/>
    <d v="2019-07-02T05:00: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x v="785"/>
    <n v="1469509200"/>
    <d v="2016-07-27T05:00: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x v="786"/>
    <n v="1579068000"/>
    <d v="2020-02-08T06:00: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x v="787"/>
    <n v="1487743200"/>
    <d v="2017-03-03T06:00: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x v="788"/>
    <n v="1563685200"/>
    <d v="2019-07-23T05:00: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x v="330"/>
    <n v="1436418000"/>
    <d v="2015-08-07T05:00: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x v="789"/>
    <n v="1421820000"/>
    <d v="2015-01-25T06:00: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x v="790"/>
    <n v="1274763600"/>
    <d v="2010-06-30T05:00: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x v="791"/>
    <n v="1399179600"/>
    <d v="2014-05-06T05:00: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x v="792"/>
    <n v="1275800400"/>
    <d v="2010-07-14T05:00: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x v="793"/>
    <n v="1282798800"/>
    <d v="2010-09-13T05:00: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x v="794"/>
    <n v="1437109200"/>
    <d v="2015-09-02T05:00: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x v="795"/>
    <n v="1491886800"/>
    <d v="2017-04-30T05:00: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x v="796"/>
    <n v="1394600400"/>
    <d v="2014-03-19T05:00: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x v="797"/>
    <n v="1561352400"/>
    <d v="2019-06-25T05:00: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x v="798"/>
    <n v="1322892000"/>
    <d v="2012-01-16T06:00: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x v="799"/>
    <n v="1274418000"/>
    <d v="2010-07-01T05:00: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x v="800"/>
    <n v="1434344400"/>
    <d v="2015-06-19T05:00: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x v="801"/>
    <n v="1373518800"/>
    <d v="2013-08-10T05:00: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x v="802"/>
    <n v="1517637600"/>
    <d v="2018-02-12T06:00: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x v="803"/>
    <n v="1310619600"/>
    <d v="2011-07-17T05:00: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x v="212"/>
    <n v="1556427600"/>
    <d v="2019-04-30T05:00: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x v="804"/>
    <n v="1576476000"/>
    <d v="2019-12-22T06:00: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x v="805"/>
    <n v="1381122000"/>
    <d v="2013-10-25T05:00: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x v="806"/>
    <n v="1411102800"/>
    <d v="2014-09-20T05:00: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x v="807"/>
    <n v="1531803600"/>
    <d v="2018-08-19T05:00: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x v="722"/>
    <n v="1454133600"/>
    <d v="2016-03-12T06:00: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x v="477"/>
    <n v="1336194000"/>
    <d v="2012-05-20T05:00: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x v="259"/>
    <n v="1349326800"/>
    <d v="2012-10-08T05:00: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x v="9"/>
    <n v="1379566800"/>
    <d v="2013-09-22T05:00: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x v="808"/>
    <n v="1494651600"/>
    <d v="2017-06-18T05:00: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x v="809"/>
    <n v="1303880400"/>
    <d v="2011-05-04T05:00: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x v="444"/>
    <n v="1335934800"/>
    <d v="2012-05-13T05:00: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x v="384"/>
    <n v="1528088400"/>
    <d v="2018-07-01T05:00: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x v="810"/>
    <n v="1421906400"/>
    <d v="2015-01-23T06:00: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x v="811"/>
    <n v="1568005200"/>
    <d v="2019-09-11T05:00: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x v="812"/>
    <n v="1346821200"/>
    <d v="2012-09-18T05:00: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x v="813"/>
    <n v="1557637200"/>
    <d v="2019-05-25T05:00: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x v="814"/>
    <n v="1375592400"/>
    <d v="2013-08-16T05:00: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x v="80"/>
    <n v="1503982800"/>
    <d v="2017-09-07T05:00: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x v="815"/>
    <n v="1418882400"/>
    <d v="2014-12-27T06:00: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x v="816"/>
    <n v="1309237200"/>
    <d v="2011-07-22T05:00: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x v="474"/>
    <n v="1343365200"/>
    <d v="2012-08-07T05:00: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x v="817"/>
    <n v="1507957200"/>
    <d v="2017-11-15T06:00: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x v="818"/>
    <n v="1549519200"/>
    <d v="2019-02-27T06:00: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x v="819"/>
    <n v="1329026400"/>
    <d v="2012-02-26T06:00: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x v="609"/>
    <n v="1544335200"/>
    <d v="2018-12-18T06:00: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x v="547"/>
    <n v="1279083600"/>
    <d v="2010-07-15T05:00: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x v="820"/>
    <n v="1572498000"/>
    <d v="2019-11-11T06:00: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x v="821"/>
    <n v="1506056400"/>
    <d v="2017-10-04T05:00: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x v="151"/>
    <n v="1463029200"/>
    <d v="2016-05-16T05:00: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x v="822"/>
    <n v="1342069200"/>
    <d v="2012-08-10T05:00: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x v="823"/>
    <n v="1388296800"/>
    <d v="2014-01-07T06:00: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x v="824"/>
    <n v="1493787600"/>
    <d v="2017-05-17T05:00: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x v="825"/>
    <n v="1424844000"/>
    <d v="2015-03-04T06:00: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x v="826"/>
    <n v="1403931600"/>
    <d v="2014-06-30T05:00: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x v="827"/>
    <n v="1394514000"/>
    <d v="2014-03-14T05:00: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x v="828"/>
    <n v="1365397200"/>
    <d v="2013-04-21T05:00: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x v="829"/>
    <n v="1456120800"/>
    <d v="2016-02-28T06:00: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x v="830"/>
    <n v="1437714000"/>
    <d v="2015-07-31T05:00: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x v="831"/>
    <n v="1563771600"/>
    <d v="2019-07-25T05:00: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x v="832"/>
    <n v="1448517600"/>
    <d v="2015-12-05T06:00: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x v="833"/>
    <n v="1528779600"/>
    <d v="2018-07-18T05:00: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x v="834"/>
    <n v="1304744400"/>
    <d v="2011-05-24T05:00: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x v="835"/>
    <n v="1354341600"/>
    <d v="2012-12-23T06:00: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x v="836"/>
    <n v="1294552800"/>
    <d v="2011-02-13T06:00: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x v="837"/>
    <n v="1295935200"/>
    <d v="2011-01-28T06:00: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x v="219"/>
    <n v="1411534800"/>
    <d v="2014-10-29T05:00: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x v="365"/>
    <n v="1486706400"/>
    <d v="2017-03-01T06:00: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x v="838"/>
    <n v="1333602000"/>
    <d v="2012-04-20T05:00: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x v="839"/>
    <n v="1308200400"/>
    <d v="2011-06-18T05:00: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x v="840"/>
    <n v="1411707600"/>
    <d v="2014-10-03T05:00: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x v="841"/>
    <n v="1418364000"/>
    <d v="2014-12-22T06:00: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x v="842"/>
    <n v="1429333200"/>
    <d v="2015-05-07T05:00: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x v="843"/>
    <n v="1555390800"/>
    <d v="2019-04-21T05:00: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x v="844"/>
    <n v="1482732000"/>
    <d v="2016-12-27T06:00: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x v="845"/>
    <n v="1470718800"/>
    <d v="2016-08-23T05:00: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x v="846"/>
    <n v="1450591200"/>
    <d v="2016-01-25T06:00: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x v="110"/>
    <n v="1348290000"/>
    <d v="2012-10-16T05:00: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x v="847"/>
    <n v="1353823200"/>
    <d v="2012-11-27T06:00: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x v="848"/>
    <n v="1450764000"/>
    <d v="2015-12-26T06:00: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x v="849"/>
    <n v="1329372000"/>
    <d v="2012-02-19T06:00: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x v="780"/>
    <n v="1277096400"/>
    <d v="2010-07-13T05:00: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x v="140"/>
    <n v="1277701200"/>
    <d v="2010-07-26T05:00: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x v="850"/>
    <n v="1454911200"/>
    <d v="2016-03-16T05:00: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x v="851"/>
    <n v="1297922400"/>
    <d v="2011-02-21T06:00: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x v="852"/>
    <n v="1384408800"/>
    <d v="2013-12-05T06:00: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x v="853"/>
    <n v="1299304800"/>
    <d v="2011-03-11T06:00: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x v="854"/>
    <n v="1431320400"/>
    <d v="2015-05-16T05:00: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x v="67"/>
    <n v="1264399200"/>
    <d v="2010-03-06T06:00: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x v="855"/>
    <n v="1497502800"/>
    <d v="2017-06-17T05:00: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x v="107"/>
    <n v="1333688400"/>
    <d v="2012-05-13T05:00: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x v="344"/>
    <n v="1293861600"/>
    <d v="2011-01-16T06:00: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x v="856"/>
    <n v="1576994400"/>
    <d v="2019-12-29T06:00: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x v="857"/>
    <n v="1304917200"/>
    <d v="2011-05-10T05:00: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x v="858"/>
    <n v="1381208400"/>
    <d v="2013-10-14T05:00: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x v="859"/>
    <n v="1401685200"/>
    <d v="2014-06-11T05:00: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x v="860"/>
    <n v="1291960800"/>
    <d v="2010-12-12T06:00: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x v="170"/>
    <n v="1368853200"/>
    <d v="2013-05-19T05:00: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x v="861"/>
    <n v="1448776800"/>
    <d v="2016-01-07T06:00: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x v="862"/>
    <n v="1296194400"/>
    <d v="2011-02-03T06:00: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x v="863"/>
    <n v="1517983200"/>
    <d v="2018-03-11T06:00: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x v="864"/>
    <n v="1478930400"/>
    <d v="2016-12-04T06:00: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x v="527"/>
    <n v="1426395600"/>
    <d v="2015-03-21T05:00: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x v="865"/>
    <n v="1446181200"/>
    <d v="2015-11-04T06:00: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x v="866"/>
    <n v="1514181600"/>
    <d v="2018-01-27T06:00: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x v="867"/>
    <n v="1311051600"/>
    <d v="2011-07-21T05:00: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x v="868"/>
    <n v="1564894800"/>
    <d v="2019-08-19T05:00: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x v="105"/>
    <n v="1567918800"/>
    <d v="2019-10-04T05:00: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x v="481"/>
    <n v="1386309600"/>
    <d v="2014-01-01T06:00: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x v="253"/>
    <n v="1301979600"/>
    <d v="2011-04-19T05:00: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x v="869"/>
    <n v="1493269200"/>
    <d v="2017-05-11T05:00: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x v="864"/>
    <n v="1478930400"/>
    <d v="2016-12-03T06:00: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x v="843"/>
    <n v="1555390800"/>
    <d v="2019-04-21T05:00: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x v="289"/>
    <n v="1456984800"/>
    <d v="2016-03-25T05:00: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x v="870"/>
    <n v="1411621200"/>
    <d v="2014-09-29T05:00: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x v="871"/>
    <n v="1525669200"/>
    <d v="2018-05-21T05:00: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x v="872"/>
    <n v="1450936800"/>
    <d v="2016-01-10T06:00: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x v="873"/>
    <n v="1413522000"/>
    <d v="2014-10-23T05:00: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x v="874"/>
    <n v="1541307600"/>
    <d v="2018-12-03T06:00: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x v="875"/>
    <n v="1357106400"/>
    <d v="2013-02-01T06:00: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x v="876"/>
    <n v="1390197600"/>
    <d v="2014-01-25T06:00: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x v="877"/>
    <n v="1265868000"/>
    <d v="2010-02-25T06:00: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x v="878"/>
    <n v="1467176400"/>
    <d v="2016-07-06T05:00:00"/>
    <n v="1467781200"/>
    <b v="0"/>
    <b v="0"/>
    <s v="food/food trucks"/>
    <n v="55.98841354723708"/>
    <x v="0"/>
    <x v="0"/>
  </r>
  <r>
    <m/>
    <m/>
    <m/>
    <m/>
    <m/>
    <m/>
    <x v="4"/>
    <m/>
    <x v="7"/>
    <m/>
    <x v="879"/>
    <m/>
    <m/>
    <m/>
    <m/>
    <m/>
    <m/>
    <m/>
    <x v="9"/>
    <x v="24"/>
  </r>
  <r>
    <m/>
    <m/>
    <m/>
    <m/>
    <m/>
    <m/>
    <x v="4"/>
    <m/>
    <x v="7"/>
    <m/>
    <x v="879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C38B-F3DF-4101-BD59-63A5C7A58F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EEEBF-DDEB-464B-99FD-A11E1F2EA5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1E3D3-8C48-468F-B3B2-19CAE95D24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topLeftCell="C69" zoomScale="87" zoomScaleNormal="87" workbookViewId="0">
      <selection activeCell="Q14" sqref="Q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3" bestFit="1" customWidth="1"/>
    <col min="10" max="10" width="11" customWidth="1"/>
    <col min="11" max="11" width="14.25" customWidth="1"/>
    <col min="12" max="13" width="11.125" customWidth="1"/>
    <col min="14" max="14" width="11.125" bestFit="1" customWidth="1"/>
    <col min="17" max="17" width="28" bestFit="1" customWidth="1"/>
    <col min="18" max="18" width="19.75" customWidth="1"/>
    <col min="19" max="19" width="15.5" customWidth="1"/>
    <col min="20" max="20" width="16.7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2071</v>
      </c>
      <c r="H1" s="1" t="s">
        <v>4</v>
      </c>
      <c r="I1" s="1" t="s">
        <v>5</v>
      </c>
      <c r="J1" s="1" t="s">
        <v>6</v>
      </c>
      <c r="K1" s="1" t="s">
        <v>2070</v>
      </c>
      <c r="L1" s="1" t="s">
        <v>7</v>
      </c>
      <c r="M1" s="1" t="s">
        <v>2069</v>
      </c>
      <c r="N1" s="1" t="s">
        <v>8</v>
      </c>
      <c r="O1" s="1" t="s">
        <v>9</v>
      </c>
      <c r="P1" s="1" t="s">
        <v>10</v>
      </c>
      <c r="Q1" s="1" t="s">
        <v>2027</v>
      </c>
      <c r="R1" s="1" t="s">
        <v>2029</v>
      </c>
      <c r="S1" s="1" t="s">
        <v>2030</v>
      </c>
      <c r="T1" s="1" t="s">
        <v>2031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s="4">
        <f t="shared" ref="F2:F8" si="0">(E2/D2)*100</f>
        <v>0</v>
      </c>
      <c r="G2" t="s">
        <v>13</v>
      </c>
      <c r="H2">
        <v>0</v>
      </c>
      <c r="I2" t="s">
        <v>14</v>
      </c>
      <c r="J2" t="s">
        <v>15</v>
      </c>
      <c r="K2" s="10">
        <f>(((L2/60)/60/24)+DATE(1970,1,1))</f>
        <v>42336.25</v>
      </c>
      <c r="L2">
        <v>1448690400</v>
      </c>
      <c r="M2" s="9">
        <f>(((N2/60)/60)/24)+DATE(1970,1,1)</f>
        <v>42353.25</v>
      </c>
      <c r="N2">
        <v>1450159200</v>
      </c>
      <c r="O2" t="b">
        <v>0</v>
      </c>
      <c r="P2" t="b">
        <v>0</v>
      </c>
      <c r="Q2" t="s">
        <v>16</v>
      </c>
      <c r="R2" s="5">
        <v>0</v>
      </c>
      <c r="S2" t="s">
        <v>2032</v>
      </c>
      <c r="T2" t="s">
        <v>2033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si="0"/>
        <v>1040</v>
      </c>
      <c r="G3" t="s">
        <v>19</v>
      </c>
      <c r="H3">
        <v>158</v>
      </c>
      <c r="I3" t="s">
        <v>20</v>
      </c>
      <c r="J3" t="s">
        <v>21</v>
      </c>
      <c r="K3" s="10">
        <f t="shared" ref="K3:K66" si="1">(((L3/60)/60/24)+DATE(1970,1,1))</f>
        <v>41870.208333333336</v>
      </c>
      <c r="L3">
        <v>1408424400</v>
      </c>
      <c r="M3" s="9">
        <f t="shared" ref="M3:M66" si="2">(((N3/60)/60)/24)+DATE(1970,1,1)</f>
        <v>41872.208333333336</v>
      </c>
      <c r="N3">
        <v>1408597200</v>
      </c>
      <c r="O3" t="b">
        <v>0</v>
      </c>
      <c r="P3" t="b">
        <v>1</v>
      </c>
      <c r="Q3" t="s">
        <v>22</v>
      </c>
      <c r="R3" s="5">
        <f>E3/H3</f>
        <v>92.151898734177209</v>
      </c>
      <c r="S3" t="s">
        <v>2034</v>
      </c>
      <c r="T3" t="s">
        <v>2035</v>
      </c>
    </row>
    <row r="4" spans="1:20" ht="64.5" customHeight="1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4">
        <f t="shared" si="0"/>
        <v>131.4787822878229</v>
      </c>
      <c r="G4" t="s">
        <v>19</v>
      </c>
      <c r="H4">
        <v>1425</v>
      </c>
      <c r="I4" t="s">
        <v>25</v>
      </c>
      <c r="J4" t="s">
        <v>26</v>
      </c>
      <c r="K4" s="10">
        <f t="shared" si="1"/>
        <v>41595.25</v>
      </c>
      <c r="L4">
        <v>1384668000</v>
      </c>
      <c r="M4" s="9">
        <f t="shared" si="2"/>
        <v>41597.25</v>
      </c>
      <c r="N4">
        <v>1384840800</v>
      </c>
      <c r="O4" t="b">
        <v>0</v>
      </c>
      <c r="P4" t="b">
        <v>0</v>
      </c>
      <c r="Q4" t="s">
        <v>27</v>
      </c>
      <c r="R4" s="5">
        <f t="shared" ref="R4:R67" si="3">E4/H4</f>
        <v>100.01614035087719</v>
      </c>
      <c r="S4" t="s">
        <v>2036</v>
      </c>
      <c r="T4" t="s">
        <v>2037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s="4">
        <f t="shared" si="0"/>
        <v>58.976190476190467</v>
      </c>
      <c r="G5" t="s">
        <v>13</v>
      </c>
      <c r="H5">
        <v>24</v>
      </c>
      <c r="I5" t="s">
        <v>20</v>
      </c>
      <c r="J5" t="s">
        <v>21</v>
      </c>
      <c r="K5" s="10">
        <f t="shared" si="1"/>
        <v>43688.208333333328</v>
      </c>
      <c r="L5">
        <v>1565499600</v>
      </c>
      <c r="M5" s="9">
        <f t="shared" si="2"/>
        <v>43728.208333333328</v>
      </c>
      <c r="N5">
        <v>1568955600</v>
      </c>
      <c r="O5" t="b">
        <v>0</v>
      </c>
      <c r="P5" t="b">
        <v>0</v>
      </c>
      <c r="Q5" t="s">
        <v>22</v>
      </c>
      <c r="R5" s="5">
        <f t="shared" si="3"/>
        <v>103.20833333333333</v>
      </c>
      <c r="S5" t="s">
        <v>2034</v>
      </c>
      <c r="T5" t="s">
        <v>2035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s="4">
        <f t="shared" si="0"/>
        <v>69.276315789473685</v>
      </c>
      <c r="G6" t="s">
        <v>13</v>
      </c>
      <c r="H6">
        <v>53</v>
      </c>
      <c r="I6" t="s">
        <v>20</v>
      </c>
      <c r="J6" t="s">
        <v>21</v>
      </c>
      <c r="K6" s="10">
        <f t="shared" si="1"/>
        <v>43485.25</v>
      </c>
      <c r="L6">
        <v>1547964000</v>
      </c>
      <c r="M6" s="9">
        <f t="shared" si="2"/>
        <v>43489.25</v>
      </c>
      <c r="N6">
        <v>1548309600</v>
      </c>
      <c r="O6" t="b">
        <v>0</v>
      </c>
      <c r="P6" t="b">
        <v>0</v>
      </c>
      <c r="Q6" t="s">
        <v>32</v>
      </c>
      <c r="R6" s="5">
        <f t="shared" si="3"/>
        <v>99.339622641509436</v>
      </c>
      <c r="S6" t="s">
        <v>2038</v>
      </c>
      <c r="T6" t="s">
        <v>2039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s="4">
        <f t="shared" si="0"/>
        <v>173.61842105263159</v>
      </c>
      <c r="G7" t="s">
        <v>19</v>
      </c>
      <c r="H7">
        <v>174</v>
      </c>
      <c r="I7" t="s">
        <v>35</v>
      </c>
      <c r="J7" t="s">
        <v>36</v>
      </c>
      <c r="K7" s="10">
        <f t="shared" si="1"/>
        <v>41149.208333333336</v>
      </c>
      <c r="L7">
        <v>1346130000</v>
      </c>
      <c r="M7" s="9">
        <f t="shared" si="2"/>
        <v>41160.208333333336</v>
      </c>
      <c r="N7">
        <v>1347080400</v>
      </c>
      <c r="O7" t="b">
        <v>0</v>
      </c>
      <c r="P7" t="b">
        <v>0</v>
      </c>
      <c r="Q7" t="s">
        <v>32</v>
      </c>
      <c r="R7" s="5">
        <f t="shared" si="3"/>
        <v>75.833333333333329</v>
      </c>
      <c r="S7" t="s">
        <v>2038</v>
      </c>
      <c r="T7" t="s">
        <v>2039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4">
        <f t="shared" si="0"/>
        <v>20.961538461538463</v>
      </c>
      <c r="G8" t="s">
        <v>13</v>
      </c>
      <c r="H8">
        <v>18</v>
      </c>
      <c r="I8" t="s">
        <v>39</v>
      </c>
      <c r="J8" t="s">
        <v>40</v>
      </c>
      <c r="K8" s="10">
        <f t="shared" si="1"/>
        <v>42991.208333333328</v>
      </c>
      <c r="L8">
        <v>1505278800</v>
      </c>
      <c r="M8" s="9">
        <f t="shared" si="2"/>
        <v>42992.208333333328</v>
      </c>
      <c r="N8">
        <v>1505365200</v>
      </c>
      <c r="O8" t="b">
        <v>0</v>
      </c>
      <c r="P8" t="b">
        <v>0</v>
      </c>
      <c r="Q8" t="s">
        <v>41</v>
      </c>
      <c r="R8" s="5">
        <f t="shared" si="3"/>
        <v>60.555555555555557</v>
      </c>
      <c r="S8" t="s">
        <v>2040</v>
      </c>
      <c r="T8" t="s">
        <v>2041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4">
        <f t="shared" ref="F9:F12" si="4">(E9/D9)*100</f>
        <v>327.57777777777778</v>
      </c>
      <c r="G9" t="s">
        <v>19</v>
      </c>
      <c r="H9">
        <v>227</v>
      </c>
      <c r="I9" t="s">
        <v>35</v>
      </c>
      <c r="J9" t="s">
        <v>36</v>
      </c>
      <c r="K9" s="10">
        <f t="shared" si="1"/>
        <v>42229.208333333328</v>
      </c>
      <c r="L9">
        <v>1439442000</v>
      </c>
      <c r="M9" s="9">
        <f t="shared" si="2"/>
        <v>42231.208333333328</v>
      </c>
      <c r="N9">
        <v>1439614800</v>
      </c>
      <c r="O9" t="b">
        <v>0</v>
      </c>
      <c r="P9" t="b">
        <v>0</v>
      </c>
      <c r="Q9" t="s">
        <v>32</v>
      </c>
      <c r="R9" s="5">
        <f t="shared" si="3"/>
        <v>64.93832599118943</v>
      </c>
      <c r="S9" t="s">
        <v>2038</v>
      </c>
      <c r="T9" t="s">
        <v>2039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4">
        <f t="shared" si="4"/>
        <v>19.932788374205266</v>
      </c>
      <c r="G10" t="s">
        <v>46</v>
      </c>
      <c r="H10">
        <v>708</v>
      </c>
      <c r="I10" t="s">
        <v>35</v>
      </c>
      <c r="J10" t="s">
        <v>36</v>
      </c>
      <c r="K10" s="10">
        <f t="shared" si="1"/>
        <v>40399.208333333336</v>
      </c>
      <c r="L10">
        <v>1281330000</v>
      </c>
      <c r="M10" s="9">
        <f t="shared" si="2"/>
        <v>40401.208333333336</v>
      </c>
      <c r="N10">
        <v>1281502800</v>
      </c>
      <c r="O10" t="b">
        <v>0</v>
      </c>
      <c r="P10" t="b">
        <v>0</v>
      </c>
      <c r="Q10" t="s">
        <v>32</v>
      </c>
      <c r="R10" s="5">
        <f t="shared" si="3"/>
        <v>30.997175141242938</v>
      </c>
      <c r="S10" t="s">
        <v>2038</v>
      </c>
      <c r="T10" t="s">
        <v>2039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4">
        <f t="shared" si="4"/>
        <v>51.741935483870968</v>
      </c>
      <c r="G11" t="s">
        <v>13</v>
      </c>
      <c r="H11">
        <v>44</v>
      </c>
      <c r="I11" t="s">
        <v>20</v>
      </c>
      <c r="J11" t="s">
        <v>21</v>
      </c>
      <c r="K11" s="10">
        <f t="shared" si="1"/>
        <v>41536.208333333336</v>
      </c>
      <c r="L11">
        <v>1379566800</v>
      </c>
      <c r="M11" s="9">
        <f t="shared" si="2"/>
        <v>41585.25</v>
      </c>
      <c r="N11">
        <v>1383804000</v>
      </c>
      <c r="O11" t="b">
        <v>0</v>
      </c>
      <c r="P11" t="b">
        <v>0</v>
      </c>
      <c r="Q11" t="s">
        <v>49</v>
      </c>
      <c r="R11" s="5">
        <f t="shared" si="3"/>
        <v>72.909090909090907</v>
      </c>
      <c r="S11" t="s">
        <v>2034</v>
      </c>
      <c r="T11" t="s">
        <v>2042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4">
        <f t="shared" si="4"/>
        <v>266.11538461538464</v>
      </c>
      <c r="G12" t="s">
        <v>19</v>
      </c>
      <c r="H12">
        <v>220</v>
      </c>
      <c r="I12" t="s">
        <v>20</v>
      </c>
      <c r="J12" t="s">
        <v>21</v>
      </c>
      <c r="K12" s="10">
        <f t="shared" si="1"/>
        <v>40404.208333333336</v>
      </c>
      <c r="L12">
        <v>1281762000</v>
      </c>
      <c r="M12" s="9">
        <f t="shared" si="2"/>
        <v>40452.208333333336</v>
      </c>
      <c r="N12">
        <v>1285909200</v>
      </c>
      <c r="O12" t="b">
        <v>0</v>
      </c>
      <c r="P12" t="b">
        <v>0</v>
      </c>
      <c r="Q12" t="s">
        <v>52</v>
      </c>
      <c r="R12" s="5">
        <f t="shared" si="3"/>
        <v>62.9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4">
        <f t="shared" ref="F13:F67" si="5">(E13/D13)*100</f>
        <v>48.095238095238095</v>
      </c>
      <c r="G13" t="s">
        <v>13</v>
      </c>
      <c r="H13">
        <v>27</v>
      </c>
      <c r="I13" t="s">
        <v>20</v>
      </c>
      <c r="J13" t="s">
        <v>21</v>
      </c>
      <c r="K13" s="10">
        <f t="shared" si="1"/>
        <v>40442.208333333336</v>
      </c>
      <c r="L13">
        <v>1285045200</v>
      </c>
      <c r="M13" s="9">
        <f t="shared" si="2"/>
        <v>40448.208333333336</v>
      </c>
      <c r="N13">
        <v>1285563600</v>
      </c>
      <c r="O13" t="b">
        <v>0</v>
      </c>
      <c r="P13" t="b">
        <v>1</v>
      </c>
      <c r="Q13" t="s">
        <v>32</v>
      </c>
      <c r="R13" s="5">
        <f t="shared" si="3"/>
        <v>112.22222222222223</v>
      </c>
      <c r="S13" t="s">
        <v>2038</v>
      </c>
      <c r="T13" t="s">
        <v>2039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4">
        <f t="shared" si="5"/>
        <v>89.349206349206341</v>
      </c>
      <c r="G14" t="s">
        <v>13</v>
      </c>
      <c r="H14">
        <v>55</v>
      </c>
      <c r="I14" t="s">
        <v>20</v>
      </c>
      <c r="J14" t="s">
        <v>21</v>
      </c>
      <c r="K14" s="10">
        <f t="shared" si="1"/>
        <v>43760.208333333328</v>
      </c>
      <c r="L14">
        <v>1571720400</v>
      </c>
      <c r="M14" s="9">
        <f t="shared" si="2"/>
        <v>43768.208333333328</v>
      </c>
      <c r="N14">
        <v>1572411600</v>
      </c>
      <c r="O14" t="b">
        <v>0</v>
      </c>
      <c r="P14" t="b">
        <v>0</v>
      </c>
      <c r="Q14" t="s">
        <v>52</v>
      </c>
      <c r="R14" s="5">
        <f t="shared" si="3"/>
        <v>102.34545454545454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4">
        <f t="shared" si="5"/>
        <v>245.11904761904765</v>
      </c>
      <c r="G15" t="s">
        <v>19</v>
      </c>
      <c r="H15">
        <v>98</v>
      </c>
      <c r="I15" t="s">
        <v>20</v>
      </c>
      <c r="J15" t="s">
        <v>21</v>
      </c>
      <c r="K15" s="10">
        <f t="shared" si="1"/>
        <v>42532.208333333328</v>
      </c>
      <c r="L15">
        <v>1465621200</v>
      </c>
      <c r="M15" s="9">
        <f t="shared" si="2"/>
        <v>42544.208333333328</v>
      </c>
      <c r="N15">
        <v>1466658000</v>
      </c>
      <c r="O15" t="b">
        <v>0</v>
      </c>
      <c r="P15" t="b">
        <v>0</v>
      </c>
      <c r="Q15" t="s">
        <v>59</v>
      </c>
      <c r="R15" s="5">
        <f t="shared" si="3"/>
        <v>105.05102040816327</v>
      </c>
      <c r="S15" t="s">
        <v>2034</v>
      </c>
      <c r="T15" t="s">
        <v>2044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4">
        <f t="shared" si="5"/>
        <v>66.769503546099301</v>
      </c>
      <c r="G16" t="s">
        <v>13</v>
      </c>
      <c r="H16">
        <v>200</v>
      </c>
      <c r="I16" t="s">
        <v>20</v>
      </c>
      <c r="J16" t="s">
        <v>21</v>
      </c>
      <c r="K16" s="10">
        <f t="shared" si="1"/>
        <v>40974.25</v>
      </c>
      <c r="L16">
        <v>1331013600</v>
      </c>
      <c r="M16" s="9">
        <f t="shared" si="2"/>
        <v>41001.208333333336</v>
      </c>
      <c r="N16">
        <v>1333342800</v>
      </c>
      <c r="O16" t="b">
        <v>0</v>
      </c>
      <c r="P16" t="b">
        <v>0</v>
      </c>
      <c r="Q16" t="s">
        <v>59</v>
      </c>
      <c r="R16" s="5">
        <f t="shared" si="3"/>
        <v>94.144999999999996</v>
      </c>
      <c r="S16" t="s">
        <v>2034</v>
      </c>
      <c r="T16" t="s">
        <v>2044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4">
        <f t="shared" si="5"/>
        <v>47.307881773399011</v>
      </c>
      <c r="G17" t="s">
        <v>13</v>
      </c>
      <c r="H17">
        <v>452</v>
      </c>
      <c r="I17" t="s">
        <v>20</v>
      </c>
      <c r="J17" t="s">
        <v>21</v>
      </c>
      <c r="K17" s="10">
        <f t="shared" si="1"/>
        <v>43809.25</v>
      </c>
      <c r="L17">
        <v>1575957600</v>
      </c>
      <c r="M17" s="9">
        <f t="shared" si="2"/>
        <v>43813.25</v>
      </c>
      <c r="N17">
        <v>1576303200</v>
      </c>
      <c r="O17" t="b">
        <v>0</v>
      </c>
      <c r="P17" t="b">
        <v>0</v>
      </c>
      <c r="Q17" t="s">
        <v>64</v>
      </c>
      <c r="R17" s="5">
        <f t="shared" si="3"/>
        <v>84.986725663716811</v>
      </c>
      <c r="S17" t="s">
        <v>2036</v>
      </c>
      <c r="T17" t="s">
        <v>2045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4">
        <f t="shared" si="5"/>
        <v>649.47058823529414</v>
      </c>
      <c r="G18" t="s">
        <v>19</v>
      </c>
      <c r="H18">
        <v>100</v>
      </c>
      <c r="I18" t="s">
        <v>20</v>
      </c>
      <c r="J18" t="s">
        <v>21</v>
      </c>
      <c r="K18" s="10">
        <f t="shared" si="1"/>
        <v>41661.25</v>
      </c>
      <c r="L18">
        <v>1390370400</v>
      </c>
      <c r="M18" s="9">
        <f t="shared" si="2"/>
        <v>41683.25</v>
      </c>
      <c r="N18">
        <v>1392271200</v>
      </c>
      <c r="O18" t="b">
        <v>0</v>
      </c>
      <c r="P18" t="b">
        <v>0</v>
      </c>
      <c r="Q18" t="s">
        <v>67</v>
      </c>
      <c r="R18" s="5">
        <f t="shared" si="3"/>
        <v>110.41</v>
      </c>
      <c r="S18" t="s">
        <v>2046</v>
      </c>
      <c r="T18" t="s">
        <v>2047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4">
        <f t="shared" si="5"/>
        <v>159.39125295508273</v>
      </c>
      <c r="G19" t="s">
        <v>19</v>
      </c>
      <c r="H19">
        <v>1249</v>
      </c>
      <c r="I19" t="s">
        <v>20</v>
      </c>
      <c r="J19" t="s">
        <v>21</v>
      </c>
      <c r="K19" s="10">
        <f t="shared" si="1"/>
        <v>40555.25</v>
      </c>
      <c r="L19">
        <v>1294812000</v>
      </c>
      <c r="M19" s="9">
        <f t="shared" si="2"/>
        <v>40556.25</v>
      </c>
      <c r="N19">
        <v>1294898400</v>
      </c>
      <c r="O19" t="b">
        <v>0</v>
      </c>
      <c r="P19" t="b">
        <v>0</v>
      </c>
      <c r="Q19" t="s">
        <v>70</v>
      </c>
      <c r="R19" s="5">
        <f t="shared" si="3"/>
        <v>107.96236989591674</v>
      </c>
      <c r="S19" t="s">
        <v>2040</v>
      </c>
      <c r="T19" t="s">
        <v>2048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4">
        <f t="shared" si="5"/>
        <v>66.912087912087912</v>
      </c>
      <c r="G20" t="s">
        <v>73</v>
      </c>
      <c r="H20">
        <v>135</v>
      </c>
      <c r="I20" t="s">
        <v>20</v>
      </c>
      <c r="J20" t="s">
        <v>21</v>
      </c>
      <c r="K20" s="10">
        <f t="shared" si="1"/>
        <v>43351.208333333328</v>
      </c>
      <c r="L20">
        <v>1536382800</v>
      </c>
      <c r="M20" s="9">
        <f t="shared" si="2"/>
        <v>43359.208333333328</v>
      </c>
      <c r="N20">
        <v>1537074000</v>
      </c>
      <c r="O20" t="b">
        <v>0</v>
      </c>
      <c r="P20" t="b">
        <v>0</v>
      </c>
      <c r="Q20" t="s">
        <v>32</v>
      </c>
      <c r="R20" s="5">
        <f t="shared" si="3"/>
        <v>45.103703703703701</v>
      </c>
      <c r="S20" t="s">
        <v>2038</v>
      </c>
      <c r="T20" t="s">
        <v>2039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4">
        <f t="shared" si="5"/>
        <v>48.529600000000002</v>
      </c>
      <c r="G21" t="s">
        <v>13</v>
      </c>
      <c r="H21">
        <v>674</v>
      </c>
      <c r="I21" t="s">
        <v>20</v>
      </c>
      <c r="J21" t="s">
        <v>21</v>
      </c>
      <c r="K21" s="10">
        <f t="shared" si="1"/>
        <v>43528.25</v>
      </c>
      <c r="L21">
        <v>1551679200</v>
      </c>
      <c r="M21" s="9">
        <f t="shared" si="2"/>
        <v>43549.208333333328</v>
      </c>
      <c r="N21">
        <v>1553490000</v>
      </c>
      <c r="O21" t="b">
        <v>0</v>
      </c>
      <c r="P21" t="b">
        <v>1</v>
      </c>
      <c r="Q21" t="s">
        <v>32</v>
      </c>
      <c r="R21" s="5">
        <f t="shared" si="3"/>
        <v>45.001483679525222</v>
      </c>
      <c r="S21" t="s">
        <v>2038</v>
      </c>
      <c r="T21" t="s">
        <v>2039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4">
        <f t="shared" si="5"/>
        <v>112.24279210925646</v>
      </c>
      <c r="G22" t="s">
        <v>19</v>
      </c>
      <c r="H22">
        <v>1396</v>
      </c>
      <c r="I22" t="s">
        <v>20</v>
      </c>
      <c r="J22" t="s">
        <v>21</v>
      </c>
      <c r="K22" s="10">
        <f t="shared" si="1"/>
        <v>41848.208333333336</v>
      </c>
      <c r="L22">
        <v>1406523600</v>
      </c>
      <c r="M22" s="9">
        <f t="shared" si="2"/>
        <v>41848.208333333336</v>
      </c>
      <c r="N22">
        <v>1406523600</v>
      </c>
      <c r="O22" t="b">
        <v>0</v>
      </c>
      <c r="P22" t="b">
        <v>0</v>
      </c>
      <c r="Q22" t="s">
        <v>52</v>
      </c>
      <c r="R22" s="5">
        <f t="shared" si="3"/>
        <v>105.97134670487107</v>
      </c>
      <c r="S22" t="s">
        <v>2040</v>
      </c>
      <c r="T22" t="s">
        <v>2043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4">
        <f t="shared" si="5"/>
        <v>40.992553191489364</v>
      </c>
      <c r="G23" t="s">
        <v>13</v>
      </c>
      <c r="H23">
        <v>558</v>
      </c>
      <c r="I23" t="s">
        <v>20</v>
      </c>
      <c r="J23" t="s">
        <v>21</v>
      </c>
      <c r="K23" s="10">
        <f t="shared" si="1"/>
        <v>40770.208333333336</v>
      </c>
      <c r="L23">
        <v>1313384400</v>
      </c>
      <c r="M23" s="9">
        <f t="shared" si="2"/>
        <v>40804.208333333336</v>
      </c>
      <c r="N23">
        <v>1316322000</v>
      </c>
      <c r="O23" t="b">
        <v>0</v>
      </c>
      <c r="P23" t="b">
        <v>0</v>
      </c>
      <c r="Q23" t="s">
        <v>32</v>
      </c>
      <c r="R23" s="5">
        <f t="shared" si="3"/>
        <v>69.055555555555557</v>
      </c>
      <c r="S23" t="s">
        <v>2038</v>
      </c>
      <c r="T23" t="s">
        <v>2039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4">
        <f t="shared" si="5"/>
        <v>128.07106598984771</v>
      </c>
      <c r="G24" t="s">
        <v>19</v>
      </c>
      <c r="H24">
        <v>890</v>
      </c>
      <c r="I24" t="s">
        <v>20</v>
      </c>
      <c r="J24" t="s">
        <v>21</v>
      </c>
      <c r="K24" s="10">
        <f t="shared" si="1"/>
        <v>43193.208333333328</v>
      </c>
      <c r="L24">
        <v>1522731600</v>
      </c>
      <c r="M24" s="9">
        <f t="shared" si="2"/>
        <v>43208.208333333328</v>
      </c>
      <c r="N24">
        <v>1524027600</v>
      </c>
      <c r="O24" t="b">
        <v>0</v>
      </c>
      <c r="P24" t="b">
        <v>0</v>
      </c>
      <c r="Q24" t="s">
        <v>32</v>
      </c>
      <c r="R24" s="5">
        <f t="shared" si="3"/>
        <v>85.044943820224717</v>
      </c>
      <c r="S24" t="s">
        <v>2038</v>
      </c>
      <c r="T24" t="s">
        <v>2039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4">
        <f t="shared" si="5"/>
        <v>332.04444444444448</v>
      </c>
      <c r="G25" t="s">
        <v>19</v>
      </c>
      <c r="H25">
        <v>142</v>
      </c>
      <c r="I25" t="s">
        <v>39</v>
      </c>
      <c r="J25" t="s">
        <v>40</v>
      </c>
      <c r="K25" s="10">
        <f t="shared" si="1"/>
        <v>43510.25</v>
      </c>
      <c r="L25">
        <v>1550124000</v>
      </c>
      <c r="M25" s="9">
        <f t="shared" si="2"/>
        <v>43563.208333333328</v>
      </c>
      <c r="N25">
        <v>1554699600</v>
      </c>
      <c r="O25" t="b">
        <v>0</v>
      </c>
      <c r="P25" t="b">
        <v>0</v>
      </c>
      <c r="Q25" t="s">
        <v>41</v>
      </c>
      <c r="R25" s="5">
        <f t="shared" si="3"/>
        <v>105.22535211267606</v>
      </c>
      <c r="S25" t="s">
        <v>2040</v>
      </c>
      <c r="T25" t="s">
        <v>2041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4">
        <f t="shared" si="5"/>
        <v>112.83225108225108</v>
      </c>
      <c r="G26" t="s">
        <v>19</v>
      </c>
      <c r="H26">
        <v>2673</v>
      </c>
      <c r="I26" t="s">
        <v>20</v>
      </c>
      <c r="J26" t="s">
        <v>21</v>
      </c>
      <c r="K26" s="10">
        <f t="shared" si="1"/>
        <v>41811.208333333336</v>
      </c>
      <c r="L26">
        <v>1403326800</v>
      </c>
      <c r="M26" s="9">
        <f t="shared" si="2"/>
        <v>41813.208333333336</v>
      </c>
      <c r="N26">
        <v>1403499600</v>
      </c>
      <c r="O26" t="b">
        <v>0</v>
      </c>
      <c r="P26" t="b">
        <v>0</v>
      </c>
      <c r="Q26" t="s">
        <v>64</v>
      </c>
      <c r="R26" s="5">
        <f t="shared" si="3"/>
        <v>39.003741114852225</v>
      </c>
      <c r="S26" t="s">
        <v>2036</v>
      </c>
      <c r="T26" t="s">
        <v>2045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4">
        <f t="shared" si="5"/>
        <v>216.43636363636364</v>
      </c>
      <c r="G27" t="s">
        <v>19</v>
      </c>
      <c r="H27">
        <v>163</v>
      </c>
      <c r="I27" t="s">
        <v>20</v>
      </c>
      <c r="J27" t="s">
        <v>21</v>
      </c>
      <c r="K27" s="10">
        <f t="shared" si="1"/>
        <v>40681.208333333336</v>
      </c>
      <c r="L27">
        <v>1305694800</v>
      </c>
      <c r="M27" s="9">
        <f t="shared" si="2"/>
        <v>40701.208333333336</v>
      </c>
      <c r="N27">
        <v>1307422800</v>
      </c>
      <c r="O27" t="b">
        <v>0</v>
      </c>
      <c r="P27" t="b">
        <v>1</v>
      </c>
      <c r="Q27" t="s">
        <v>88</v>
      </c>
      <c r="R27" s="5">
        <f t="shared" si="3"/>
        <v>73.030674846625772</v>
      </c>
      <c r="S27" t="s">
        <v>2049</v>
      </c>
      <c r="T27" t="s">
        <v>2050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4">
        <f t="shared" si="5"/>
        <v>48.199069767441863</v>
      </c>
      <c r="G28" t="s">
        <v>73</v>
      </c>
      <c r="H28">
        <v>1480</v>
      </c>
      <c r="I28" t="s">
        <v>20</v>
      </c>
      <c r="J28" t="s">
        <v>21</v>
      </c>
      <c r="K28" s="10">
        <f t="shared" si="1"/>
        <v>43312.208333333328</v>
      </c>
      <c r="L28">
        <v>1533013200</v>
      </c>
      <c r="M28" s="9">
        <f t="shared" si="2"/>
        <v>43339.208333333328</v>
      </c>
      <c r="N28">
        <v>1535346000</v>
      </c>
      <c r="O28" t="b">
        <v>0</v>
      </c>
      <c r="P28" t="b">
        <v>0</v>
      </c>
      <c r="Q28" t="s">
        <v>32</v>
      </c>
      <c r="R28" s="5">
        <f t="shared" si="3"/>
        <v>35.009459459459457</v>
      </c>
      <c r="S28" t="s">
        <v>2038</v>
      </c>
      <c r="T28" t="s">
        <v>2039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4">
        <f t="shared" si="5"/>
        <v>79.95</v>
      </c>
      <c r="G29" t="s">
        <v>13</v>
      </c>
      <c r="H29">
        <v>15</v>
      </c>
      <c r="I29" t="s">
        <v>20</v>
      </c>
      <c r="J29" t="s">
        <v>21</v>
      </c>
      <c r="K29" s="10">
        <f t="shared" si="1"/>
        <v>42280.208333333328</v>
      </c>
      <c r="L29">
        <v>1443848400</v>
      </c>
      <c r="M29" s="9">
        <f t="shared" si="2"/>
        <v>42288.208333333328</v>
      </c>
      <c r="N29">
        <v>1444539600</v>
      </c>
      <c r="O29" t="b">
        <v>0</v>
      </c>
      <c r="P29" t="b">
        <v>0</v>
      </c>
      <c r="Q29" t="s">
        <v>22</v>
      </c>
      <c r="R29" s="5">
        <f t="shared" si="3"/>
        <v>106.6</v>
      </c>
      <c r="S29" t="s">
        <v>2034</v>
      </c>
      <c r="T29" t="s">
        <v>2035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4">
        <f t="shared" si="5"/>
        <v>105.22553516819573</v>
      </c>
      <c r="G30" t="s">
        <v>19</v>
      </c>
      <c r="H30">
        <v>2220</v>
      </c>
      <c r="I30" t="s">
        <v>20</v>
      </c>
      <c r="J30" t="s">
        <v>21</v>
      </c>
      <c r="K30" s="10">
        <f t="shared" si="1"/>
        <v>40218.25</v>
      </c>
      <c r="L30">
        <v>1265695200</v>
      </c>
      <c r="M30" s="9">
        <f t="shared" si="2"/>
        <v>40241.25</v>
      </c>
      <c r="N30">
        <v>1267682400</v>
      </c>
      <c r="O30" t="b">
        <v>0</v>
      </c>
      <c r="P30" t="b">
        <v>1</v>
      </c>
      <c r="Q30" t="s">
        <v>32</v>
      </c>
      <c r="R30" s="5">
        <f t="shared" si="3"/>
        <v>61.997747747747745</v>
      </c>
      <c r="S30" t="s">
        <v>2038</v>
      </c>
      <c r="T30" t="s">
        <v>2039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4">
        <f t="shared" si="5"/>
        <v>328.89978213507629</v>
      </c>
      <c r="G31" t="s">
        <v>19</v>
      </c>
      <c r="H31">
        <v>1606</v>
      </c>
      <c r="I31" t="s">
        <v>97</v>
      </c>
      <c r="J31" t="s">
        <v>98</v>
      </c>
      <c r="K31" s="10">
        <f t="shared" si="1"/>
        <v>43301.208333333328</v>
      </c>
      <c r="L31">
        <v>1532062800</v>
      </c>
      <c r="M31" s="9">
        <f t="shared" si="2"/>
        <v>43341.208333333328</v>
      </c>
      <c r="N31">
        <v>1535518800</v>
      </c>
      <c r="O31" t="b">
        <v>0</v>
      </c>
      <c r="P31" t="b">
        <v>0</v>
      </c>
      <c r="Q31" t="s">
        <v>99</v>
      </c>
      <c r="R31" s="5">
        <f t="shared" si="3"/>
        <v>94.000622665006233</v>
      </c>
      <c r="S31" t="s">
        <v>2040</v>
      </c>
      <c r="T31" t="s">
        <v>2051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4">
        <f t="shared" si="5"/>
        <v>160.61111111111111</v>
      </c>
      <c r="G32" t="s">
        <v>19</v>
      </c>
      <c r="H32">
        <v>129</v>
      </c>
      <c r="I32" t="s">
        <v>20</v>
      </c>
      <c r="J32" t="s">
        <v>21</v>
      </c>
      <c r="K32" s="10">
        <f t="shared" si="1"/>
        <v>43609.208333333328</v>
      </c>
      <c r="L32">
        <v>1558674000</v>
      </c>
      <c r="M32" s="9">
        <f t="shared" si="2"/>
        <v>43614.208333333328</v>
      </c>
      <c r="N32">
        <v>1559106000</v>
      </c>
      <c r="O32" t="b">
        <v>0</v>
      </c>
      <c r="P32" t="b">
        <v>0</v>
      </c>
      <c r="Q32" t="s">
        <v>70</v>
      </c>
      <c r="R32" s="5">
        <f t="shared" si="3"/>
        <v>112.05426356589147</v>
      </c>
      <c r="S32" t="s">
        <v>2040</v>
      </c>
      <c r="T32" t="s">
        <v>2048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4">
        <f t="shared" si="5"/>
        <v>310</v>
      </c>
      <c r="G33" t="s">
        <v>19</v>
      </c>
      <c r="H33">
        <v>226</v>
      </c>
      <c r="I33" t="s">
        <v>39</v>
      </c>
      <c r="J33" t="s">
        <v>40</v>
      </c>
      <c r="K33" s="10">
        <f t="shared" si="1"/>
        <v>42374.25</v>
      </c>
      <c r="L33">
        <v>1451973600</v>
      </c>
      <c r="M33" s="9">
        <f t="shared" si="2"/>
        <v>42402.25</v>
      </c>
      <c r="N33">
        <v>1454392800</v>
      </c>
      <c r="O33" t="b">
        <v>0</v>
      </c>
      <c r="P33" t="b">
        <v>0</v>
      </c>
      <c r="Q33" t="s">
        <v>88</v>
      </c>
      <c r="R33" s="5">
        <f t="shared" si="3"/>
        <v>48.008849557522126</v>
      </c>
      <c r="S33" t="s">
        <v>2049</v>
      </c>
      <c r="T33" t="s">
        <v>2050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4">
        <f t="shared" si="5"/>
        <v>86.807920792079202</v>
      </c>
      <c r="G34" t="s">
        <v>13</v>
      </c>
      <c r="H34">
        <v>2307</v>
      </c>
      <c r="I34" t="s">
        <v>106</v>
      </c>
      <c r="J34" t="s">
        <v>107</v>
      </c>
      <c r="K34" s="10">
        <f t="shared" si="1"/>
        <v>43110.25</v>
      </c>
      <c r="L34">
        <v>1515564000</v>
      </c>
      <c r="M34" s="9">
        <f t="shared" si="2"/>
        <v>43137.25</v>
      </c>
      <c r="N34">
        <v>1517896800</v>
      </c>
      <c r="O34" t="b">
        <v>0</v>
      </c>
      <c r="P34" t="b">
        <v>0</v>
      </c>
      <c r="Q34" t="s">
        <v>41</v>
      </c>
      <c r="R34" s="5">
        <f t="shared" si="3"/>
        <v>38.004334633723452</v>
      </c>
      <c r="S34" t="s">
        <v>2040</v>
      </c>
      <c r="T34" t="s">
        <v>2041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4">
        <f t="shared" si="5"/>
        <v>377.82071713147411</v>
      </c>
      <c r="G35" t="s">
        <v>19</v>
      </c>
      <c r="H35">
        <v>5419</v>
      </c>
      <c r="I35" t="s">
        <v>20</v>
      </c>
      <c r="J35" t="s">
        <v>21</v>
      </c>
      <c r="K35" s="10">
        <f t="shared" si="1"/>
        <v>41917.208333333336</v>
      </c>
      <c r="L35">
        <v>1412485200</v>
      </c>
      <c r="M35" s="9">
        <f t="shared" si="2"/>
        <v>41954.25</v>
      </c>
      <c r="N35">
        <v>1415685600</v>
      </c>
      <c r="O35" t="b">
        <v>0</v>
      </c>
      <c r="P35" t="b">
        <v>0</v>
      </c>
      <c r="Q35" t="s">
        <v>32</v>
      </c>
      <c r="R35" s="5">
        <f t="shared" si="3"/>
        <v>35.000184535892231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4">
        <f t="shared" si="5"/>
        <v>150.80645161290323</v>
      </c>
      <c r="G36" t="s">
        <v>19</v>
      </c>
      <c r="H36">
        <v>165</v>
      </c>
      <c r="I36" t="s">
        <v>20</v>
      </c>
      <c r="J36" t="s">
        <v>21</v>
      </c>
      <c r="K36" s="10">
        <f t="shared" si="1"/>
        <v>42817.208333333328</v>
      </c>
      <c r="L36">
        <v>1490245200</v>
      </c>
      <c r="M36" s="9">
        <f t="shared" si="2"/>
        <v>42822.208333333328</v>
      </c>
      <c r="N36">
        <v>1490677200</v>
      </c>
      <c r="O36" t="b">
        <v>0</v>
      </c>
      <c r="P36" t="b">
        <v>0</v>
      </c>
      <c r="Q36" t="s">
        <v>41</v>
      </c>
      <c r="R36" s="5">
        <f t="shared" si="3"/>
        <v>85</v>
      </c>
      <c r="S36" t="s">
        <v>2040</v>
      </c>
      <c r="T36" t="s">
        <v>2041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4">
        <f t="shared" si="5"/>
        <v>150.30119521912351</v>
      </c>
      <c r="G37" t="s">
        <v>19</v>
      </c>
      <c r="H37">
        <v>1965</v>
      </c>
      <c r="I37" t="s">
        <v>35</v>
      </c>
      <c r="J37" t="s">
        <v>36</v>
      </c>
      <c r="K37" s="10">
        <f t="shared" si="1"/>
        <v>43484.25</v>
      </c>
      <c r="L37">
        <v>1547877600</v>
      </c>
      <c r="M37" s="9">
        <f t="shared" si="2"/>
        <v>43526.25</v>
      </c>
      <c r="N37">
        <v>1551506400</v>
      </c>
      <c r="O37" t="b">
        <v>0</v>
      </c>
      <c r="P37" t="b">
        <v>1</v>
      </c>
      <c r="Q37" t="s">
        <v>52</v>
      </c>
      <c r="R37" s="5">
        <f t="shared" si="3"/>
        <v>95.993893129770996</v>
      </c>
      <c r="S37" t="s">
        <v>2040</v>
      </c>
      <c r="T37" t="s">
        <v>2043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4">
        <f t="shared" si="5"/>
        <v>157.28571428571431</v>
      </c>
      <c r="G38" t="s">
        <v>19</v>
      </c>
      <c r="H38">
        <v>16</v>
      </c>
      <c r="I38" t="s">
        <v>20</v>
      </c>
      <c r="J38" t="s">
        <v>21</v>
      </c>
      <c r="K38" s="10">
        <f t="shared" si="1"/>
        <v>40600.25</v>
      </c>
      <c r="L38">
        <v>1298700000</v>
      </c>
      <c r="M38" s="9">
        <f t="shared" si="2"/>
        <v>40625.208333333336</v>
      </c>
      <c r="N38">
        <v>1300856400</v>
      </c>
      <c r="O38" t="b">
        <v>0</v>
      </c>
      <c r="P38" t="b">
        <v>0</v>
      </c>
      <c r="Q38" t="s">
        <v>32</v>
      </c>
      <c r="R38" s="5">
        <f t="shared" si="3"/>
        <v>68.8125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4">
        <f t="shared" si="5"/>
        <v>139.98765432098764</v>
      </c>
      <c r="G39" t="s">
        <v>19</v>
      </c>
      <c r="H39">
        <v>107</v>
      </c>
      <c r="I39" t="s">
        <v>20</v>
      </c>
      <c r="J39" t="s">
        <v>21</v>
      </c>
      <c r="K39" s="10">
        <f t="shared" si="1"/>
        <v>43744.208333333328</v>
      </c>
      <c r="L39">
        <v>1570338000</v>
      </c>
      <c r="M39" s="9">
        <f t="shared" si="2"/>
        <v>43777.25</v>
      </c>
      <c r="N39">
        <v>1573192800</v>
      </c>
      <c r="O39" t="b">
        <v>0</v>
      </c>
      <c r="P39" t="b">
        <v>1</v>
      </c>
      <c r="Q39" t="s">
        <v>118</v>
      </c>
      <c r="R39" s="5">
        <f t="shared" si="3"/>
        <v>105.97196261682242</v>
      </c>
      <c r="S39" t="s">
        <v>2046</v>
      </c>
      <c r="T39" t="s">
        <v>2052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4">
        <f t="shared" si="5"/>
        <v>325.32258064516128</v>
      </c>
      <c r="G40" t="s">
        <v>19</v>
      </c>
      <c r="H40">
        <v>134</v>
      </c>
      <c r="I40" t="s">
        <v>20</v>
      </c>
      <c r="J40" t="s">
        <v>21</v>
      </c>
      <c r="K40" s="10">
        <f t="shared" si="1"/>
        <v>40469.208333333336</v>
      </c>
      <c r="L40">
        <v>1287378000</v>
      </c>
      <c r="M40" s="9">
        <f t="shared" si="2"/>
        <v>40474.208333333336</v>
      </c>
      <c r="N40">
        <v>1287810000</v>
      </c>
      <c r="O40" t="b">
        <v>0</v>
      </c>
      <c r="P40" t="b">
        <v>0</v>
      </c>
      <c r="Q40" t="s">
        <v>121</v>
      </c>
      <c r="R40" s="5">
        <f t="shared" si="3"/>
        <v>75.261194029850742</v>
      </c>
      <c r="S40" t="s">
        <v>2053</v>
      </c>
      <c r="T40" t="s">
        <v>2054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4">
        <f t="shared" si="5"/>
        <v>50.777777777777779</v>
      </c>
      <c r="G41" t="s">
        <v>13</v>
      </c>
      <c r="H41">
        <v>88</v>
      </c>
      <c r="I41" t="s">
        <v>35</v>
      </c>
      <c r="J41" t="s">
        <v>36</v>
      </c>
      <c r="K41" s="10">
        <f t="shared" si="1"/>
        <v>41330.25</v>
      </c>
      <c r="L41">
        <v>1361772000</v>
      </c>
      <c r="M41" s="9">
        <f t="shared" si="2"/>
        <v>41344.208333333336</v>
      </c>
      <c r="N41">
        <v>1362978000</v>
      </c>
      <c r="O41" t="b">
        <v>0</v>
      </c>
      <c r="P41" t="b">
        <v>0</v>
      </c>
      <c r="Q41" t="s">
        <v>32</v>
      </c>
      <c r="R41" s="5">
        <f t="shared" si="3"/>
        <v>57.125</v>
      </c>
      <c r="S41" t="s">
        <v>2038</v>
      </c>
      <c r="T41" t="s">
        <v>2039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4">
        <f t="shared" si="5"/>
        <v>169.06818181818181</v>
      </c>
      <c r="G42" t="s">
        <v>19</v>
      </c>
      <c r="H42">
        <v>198</v>
      </c>
      <c r="I42" t="s">
        <v>20</v>
      </c>
      <c r="J42" t="s">
        <v>21</v>
      </c>
      <c r="K42" s="10">
        <f t="shared" si="1"/>
        <v>40334.208333333336</v>
      </c>
      <c r="L42">
        <v>1275714000</v>
      </c>
      <c r="M42" s="9">
        <f t="shared" si="2"/>
        <v>40353.208333333336</v>
      </c>
      <c r="N42">
        <v>1277355600</v>
      </c>
      <c r="O42" t="b">
        <v>0</v>
      </c>
      <c r="P42" t="b">
        <v>1</v>
      </c>
      <c r="Q42" t="s">
        <v>64</v>
      </c>
      <c r="R42" s="5">
        <f t="shared" si="3"/>
        <v>75.141414141414145</v>
      </c>
      <c r="S42" t="s">
        <v>2036</v>
      </c>
      <c r="T42" t="s">
        <v>2045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4">
        <f t="shared" si="5"/>
        <v>212.92857142857144</v>
      </c>
      <c r="G43" t="s">
        <v>19</v>
      </c>
      <c r="H43">
        <v>111</v>
      </c>
      <c r="I43" t="s">
        <v>106</v>
      </c>
      <c r="J43" t="s">
        <v>107</v>
      </c>
      <c r="K43" s="10">
        <f t="shared" si="1"/>
        <v>41156.208333333336</v>
      </c>
      <c r="L43">
        <v>1346734800</v>
      </c>
      <c r="M43" s="9">
        <f t="shared" si="2"/>
        <v>41182.208333333336</v>
      </c>
      <c r="N43">
        <v>1348981200</v>
      </c>
      <c r="O43" t="b">
        <v>0</v>
      </c>
      <c r="P43" t="b">
        <v>1</v>
      </c>
      <c r="Q43" t="s">
        <v>22</v>
      </c>
      <c r="R43" s="5">
        <f t="shared" si="3"/>
        <v>107.42342342342343</v>
      </c>
      <c r="S43" t="s">
        <v>2034</v>
      </c>
      <c r="T43" t="s">
        <v>2035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4">
        <f t="shared" si="5"/>
        <v>443.94444444444446</v>
      </c>
      <c r="G44" t="s">
        <v>19</v>
      </c>
      <c r="H44">
        <v>222</v>
      </c>
      <c r="I44" t="s">
        <v>20</v>
      </c>
      <c r="J44" t="s">
        <v>21</v>
      </c>
      <c r="K44" s="10">
        <f t="shared" si="1"/>
        <v>40728.208333333336</v>
      </c>
      <c r="L44">
        <v>1309755600</v>
      </c>
      <c r="M44" s="9">
        <f t="shared" si="2"/>
        <v>40737.208333333336</v>
      </c>
      <c r="N44">
        <v>1310533200</v>
      </c>
      <c r="O44" t="b">
        <v>0</v>
      </c>
      <c r="P44" t="b">
        <v>0</v>
      </c>
      <c r="Q44" t="s">
        <v>16</v>
      </c>
      <c r="R44" s="5">
        <f t="shared" si="3"/>
        <v>35.995495495495497</v>
      </c>
      <c r="S44" t="s">
        <v>2032</v>
      </c>
      <c r="T44" t="s">
        <v>2033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4">
        <f t="shared" si="5"/>
        <v>185.9390243902439</v>
      </c>
      <c r="G45" t="s">
        <v>19</v>
      </c>
      <c r="H45">
        <v>6212</v>
      </c>
      <c r="I45" t="s">
        <v>20</v>
      </c>
      <c r="J45" t="s">
        <v>21</v>
      </c>
      <c r="K45" s="10">
        <f t="shared" si="1"/>
        <v>41844.208333333336</v>
      </c>
      <c r="L45">
        <v>1406178000</v>
      </c>
      <c r="M45" s="9">
        <f t="shared" si="2"/>
        <v>41860.208333333336</v>
      </c>
      <c r="N45">
        <v>1407560400</v>
      </c>
      <c r="O45" t="b">
        <v>0</v>
      </c>
      <c r="P45" t="b">
        <v>0</v>
      </c>
      <c r="Q45" t="s">
        <v>132</v>
      </c>
      <c r="R45" s="5">
        <f t="shared" si="3"/>
        <v>26.998873148744366</v>
      </c>
      <c r="S45" t="s">
        <v>2046</v>
      </c>
      <c r="T45" t="s">
        <v>2055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4">
        <f t="shared" si="5"/>
        <v>658.8125</v>
      </c>
      <c r="G46" t="s">
        <v>19</v>
      </c>
      <c r="H46">
        <v>98</v>
      </c>
      <c r="I46" t="s">
        <v>35</v>
      </c>
      <c r="J46" t="s">
        <v>36</v>
      </c>
      <c r="K46" s="10">
        <f t="shared" si="1"/>
        <v>43541.208333333328</v>
      </c>
      <c r="L46">
        <v>1552798800</v>
      </c>
      <c r="M46" s="9">
        <f t="shared" si="2"/>
        <v>43542.208333333328</v>
      </c>
      <c r="N46">
        <v>1552885200</v>
      </c>
      <c r="O46" t="b">
        <v>0</v>
      </c>
      <c r="P46" t="b">
        <v>0</v>
      </c>
      <c r="Q46" t="s">
        <v>118</v>
      </c>
      <c r="R46" s="5">
        <f t="shared" si="3"/>
        <v>107.56122448979592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4">
        <f t="shared" si="5"/>
        <v>47.684210526315788</v>
      </c>
      <c r="G47" t="s">
        <v>13</v>
      </c>
      <c r="H47">
        <v>48</v>
      </c>
      <c r="I47" t="s">
        <v>20</v>
      </c>
      <c r="J47" t="s">
        <v>21</v>
      </c>
      <c r="K47" s="10">
        <f t="shared" si="1"/>
        <v>42676.208333333328</v>
      </c>
      <c r="L47">
        <v>1478062800</v>
      </c>
      <c r="M47" s="9">
        <f t="shared" si="2"/>
        <v>42691.25</v>
      </c>
      <c r="N47">
        <v>1479362400</v>
      </c>
      <c r="O47" t="b">
        <v>0</v>
      </c>
      <c r="P47" t="b">
        <v>1</v>
      </c>
      <c r="Q47" t="s">
        <v>32</v>
      </c>
      <c r="R47" s="5">
        <f t="shared" si="3"/>
        <v>94.375</v>
      </c>
      <c r="S47" t="s">
        <v>2038</v>
      </c>
      <c r="T47" t="s">
        <v>2039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4">
        <f t="shared" si="5"/>
        <v>114.78378378378378</v>
      </c>
      <c r="G48" t="s">
        <v>19</v>
      </c>
      <c r="H48">
        <v>92</v>
      </c>
      <c r="I48" t="s">
        <v>20</v>
      </c>
      <c r="J48" t="s">
        <v>21</v>
      </c>
      <c r="K48" s="10">
        <f t="shared" si="1"/>
        <v>40367.208333333336</v>
      </c>
      <c r="L48">
        <v>1278565200</v>
      </c>
      <c r="M48" s="9">
        <f t="shared" si="2"/>
        <v>40390.208333333336</v>
      </c>
      <c r="N48">
        <v>1280552400</v>
      </c>
      <c r="O48" t="b">
        <v>0</v>
      </c>
      <c r="P48" t="b">
        <v>0</v>
      </c>
      <c r="Q48" t="s">
        <v>22</v>
      </c>
      <c r="R48" s="5">
        <f t="shared" si="3"/>
        <v>46.163043478260867</v>
      </c>
      <c r="S48" t="s">
        <v>2034</v>
      </c>
      <c r="T48" t="s">
        <v>2035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4">
        <f t="shared" si="5"/>
        <v>475.26666666666665</v>
      </c>
      <c r="G49" t="s">
        <v>19</v>
      </c>
      <c r="H49">
        <v>149</v>
      </c>
      <c r="I49" t="s">
        <v>20</v>
      </c>
      <c r="J49" t="s">
        <v>21</v>
      </c>
      <c r="K49" s="10">
        <f t="shared" si="1"/>
        <v>41727.208333333336</v>
      </c>
      <c r="L49">
        <v>1396069200</v>
      </c>
      <c r="M49" s="9">
        <f t="shared" si="2"/>
        <v>41757.208333333336</v>
      </c>
      <c r="N49">
        <v>1398661200</v>
      </c>
      <c r="O49" t="b">
        <v>0</v>
      </c>
      <c r="P49" t="b">
        <v>0</v>
      </c>
      <c r="Q49" t="s">
        <v>32</v>
      </c>
      <c r="R49" s="5">
        <f t="shared" si="3"/>
        <v>47.845637583892618</v>
      </c>
      <c r="S49" t="s">
        <v>2038</v>
      </c>
      <c r="T49" t="s">
        <v>2039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4">
        <f t="shared" si="5"/>
        <v>386.97297297297297</v>
      </c>
      <c r="G50" t="s">
        <v>19</v>
      </c>
      <c r="H50">
        <v>2431</v>
      </c>
      <c r="I50" t="s">
        <v>20</v>
      </c>
      <c r="J50" t="s">
        <v>21</v>
      </c>
      <c r="K50" s="10">
        <f t="shared" si="1"/>
        <v>42180.208333333328</v>
      </c>
      <c r="L50">
        <v>1435208400</v>
      </c>
      <c r="M50" s="9">
        <f t="shared" si="2"/>
        <v>42192.208333333328</v>
      </c>
      <c r="N50">
        <v>1436245200</v>
      </c>
      <c r="O50" t="b">
        <v>0</v>
      </c>
      <c r="P50" t="b">
        <v>0</v>
      </c>
      <c r="Q50" t="s">
        <v>32</v>
      </c>
      <c r="R50" s="5">
        <f t="shared" si="3"/>
        <v>53.007815713698065</v>
      </c>
      <c r="S50" t="s">
        <v>2038</v>
      </c>
      <c r="T50" t="s">
        <v>2039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4">
        <f t="shared" si="5"/>
        <v>189.625</v>
      </c>
      <c r="G51" t="s">
        <v>19</v>
      </c>
      <c r="H51">
        <v>303</v>
      </c>
      <c r="I51" t="s">
        <v>20</v>
      </c>
      <c r="J51" t="s">
        <v>21</v>
      </c>
      <c r="K51" s="10">
        <f t="shared" si="1"/>
        <v>43758.208333333328</v>
      </c>
      <c r="L51">
        <v>1571547600</v>
      </c>
      <c r="M51" s="9">
        <f t="shared" si="2"/>
        <v>43803.25</v>
      </c>
      <c r="N51">
        <v>1575439200</v>
      </c>
      <c r="O51" t="b">
        <v>0</v>
      </c>
      <c r="P51" t="b">
        <v>0</v>
      </c>
      <c r="Q51" t="s">
        <v>22</v>
      </c>
      <c r="R51" s="5">
        <f t="shared" si="3"/>
        <v>45.059405940594061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4">
        <f t="shared" si="5"/>
        <v>2</v>
      </c>
      <c r="G52" t="s">
        <v>13</v>
      </c>
      <c r="H52">
        <v>1</v>
      </c>
      <c r="I52" t="s">
        <v>106</v>
      </c>
      <c r="J52" t="s">
        <v>107</v>
      </c>
      <c r="K52" s="10">
        <f t="shared" si="1"/>
        <v>41487.208333333336</v>
      </c>
      <c r="L52">
        <v>1375333200</v>
      </c>
      <c r="M52" s="9">
        <f t="shared" si="2"/>
        <v>41515.208333333336</v>
      </c>
      <c r="N52">
        <v>1377752400</v>
      </c>
      <c r="O52" t="b">
        <v>0</v>
      </c>
      <c r="P52" t="b">
        <v>0</v>
      </c>
      <c r="Q52" t="s">
        <v>147</v>
      </c>
      <c r="R52" s="5">
        <f t="shared" si="3"/>
        <v>2</v>
      </c>
      <c r="S52" t="s">
        <v>2034</v>
      </c>
      <c r="T52" t="s">
        <v>2056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4">
        <f t="shared" si="5"/>
        <v>91.867805186590772</v>
      </c>
      <c r="G53" t="s">
        <v>13</v>
      </c>
      <c r="H53">
        <v>1467</v>
      </c>
      <c r="I53" t="s">
        <v>39</v>
      </c>
      <c r="J53" t="s">
        <v>40</v>
      </c>
      <c r="K53" s="10">
        <f t="shared" si="1"/>
        <v>40995.208333333336</v>
      </c>
      <c r="L53">
        <v>1332824400</v>
      </c>
      <c r="M53" s="9">
        <f t="shared" si="2"/>
        <v>41011.208333333336</v>
      </c>
      <c r="N53">
        <v>1334206800</v>
      </c>
      <c r="O53" t="b">
        <v>0</v>
      </c>
      <c r="P53" t="b">
        <v>1</v>
      </c>
      <c r="Q53" t="s">
        <v>64</v>
      </c>
      <c r="R53" s="5">
        <f t="shared" si="3"/>
        <v>99.006816632583508</v>
      </c>
      <c r="S53" t="s">
        <v>2036</v>
      </c>
      <c r="T53" t="s">
        <v>2045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4">
        <f t="shared" si="5"/>
        <v>34.152777777777779</v>
      </c>
      <c r="G54" t="s">
        <v>13</v>
      </c>
      <c r="H54">
        <v>75</v>
      </c>
      <c r="I54" t="s">
        <v>20</v>
      </c>
      <c r="J54" t="s">
        <v>21</v>
      </c>
      <c r="K54" s="10">
        <f t="shared" si="1"/>
        <v>40436.208333333336</v>
      </c>
      <c r="L54">
        <v>1284526800</v>
      </c>
      <c r="M54" s="9">
        <f t="shared" si="2"/>
        <v>40440.208333333336</v>
      </c>
      <c r="N54">
        <v>1284872400</v>
      </c>
      <c r="O54" t="b">
        <v>0</v>
      </c>
      <c r="P54" t="b">
        <v>0</v>
      </c>
      <c r="Q54" t="s">
        <v>32</v>
      </c>
      <c r="R54" s="5">
        <f t="shared" si="3"/>
        <v>32.786666666666669</v>
      </c>
      <c r="S54" t="s">
        <v>2038</v>
      </c>
      <c r="T54" t="s">
        <v>2039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4">
        <f t="shared" si="5"/>
        <v>140.40909090909091</v>
      </c>
      <c r="G55" t="s">
        <v>19</v>
      </c>
      <c r="H55">
        <v>209</v>
      </c>
      <c r="I55" t="s">
        <v>20</v>
      </c>
      <c r="J55" t="s">
        <v>21</v>
      </c>
      <c r="K55" s="10">
        <f t="shared" si="1"/>
        <v>41779.208333333336</v>
      </c>
      <c r="L55">
        <v>1400562000</v>
      </c>
      <c r="M55" s="9">
        <f t="shared" si="2"/>
        <v>41818.208333333336</v>
      </c>
      <c r="N55">
        <v>1403931600</v>
      </c>
      <c r="O55" t="b">
        <v>0</v>
      </c>
      <c r="P55" t="b">
        <v>0</v>
      </c>
      <c r="Q55" t="s">
        <v>52</v>
      </c>
      <c r="R55" s="5">
        <f t="shared" si="3"/>
        <v>59.119617224880386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4">
        <f t="shared" si="5"/>
        <v>89.86666666666666</v>
      </c>
      <c r="G56" t="s">
        <v>13</v>
      </c>
      <c r="H56">
        <v>120</v>
      </c>
      <c r="I56" t="s">
        <v>20</v>
      </c>
      <c r="J56" t="s">
        <v>21</v>
      </c>
      <c r="K56" s="10">
        <f t="shared" si="1"/>
        <v>43170.25</v>
      </c>
      <c r="L56">
        <v>1520748000</v>
      </c>
      <c r="M56" s="9">
        <f t="shared" si="2"/>
        <v>43176.208333333328</v>
      </c>
      <c r="N56">
        <v>1521262800</v>
      </c>
      <c r="O56" t="b">
        <v>0</v>
      </c>
      <c r="P56" t="b">
        <v>0</v>
      </c>
      <c r="Q56" t="s">
        <v>64</v>
      </c>
      <c r="R56" s="5">
        <f t="shared" si="3"/>
        <v>44.93333333333333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4">
        <f t="shared" si="5"/>
        <v>177.96969696969697</v>
      </c>
      <c r="G57" t="s">
        <v>19</v>
      </c>
      <c r="H57">
        <v>131</v>
      </c>
      <c r="I57" t="s">
        <v>20</v>
      </c>
      <c r="J57" t="s">
        <v>21</v>
      </c>
      <c r="K57" s="10">
        <f t="shared" si="1"/>
        <v>43311.208333333328</v>
      </c>
      <c r="L57">
        <v>1532926800</v>
      </c>
      <c r="M57" s="9">
        <f t="shared" si="2"/>
        <v>43316.208333333328</v>
      </c>
      <c r="N57">
        <v>1533358800</v>
      </c>
      <c r="O57" t="b">
        <v>0</v>
      </c>
      <c r="P57" t="b">
        <v>0</v>
      </c>
      <c r="Q57" t="s">
        <v>158</v>
      </c>
      <c r="R57" s="5">
        <f t="shared" si="3"/>
        <v>89.664122137404576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4">
        <f t="shared" si="5"/>
        <v>143.66249999999999</v>
      </c>
      <c r="G58" t="s">
        <v>19</v>
      </c>
      <c r="H58">
        <v>164</v>
      </c>
      <c r="I58" t="s">
        <v>20</v>
      </c>
      <c r="J58" t="s">
        <v>21</v>
      </c>
      <c r="K58" s="10">
        <f t="shared" si="1"/>
        <v>42014.25</v>
      </c>
      <c r="L58">
        <v>1420869600</v>
      </c>
      <c r="M58" s="9">
        <f t="shared" si="2"/>
        <v>42021.25</v>
      </c>
      <c r="N58">
        <v>1421474400</v>
      </c>
      <c r="O58" t="b">
        <v>0</v>
      </c>
      <c r="P58" t="b">
        <v>0</v>
      </c>
      <c r="Q58" t="s">
        <v>64</v>
      </c>
      <c r="R58" s="5">
        <f t="shared" si="3"/>
        <v>70.079268292682926</v>
      </c>
      <c r="S58" t="s">
        <v>2036</v>
      </c>
      <c r="T58" t="s">
        <v>2045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4">
        <f t="shared" si="5"/>
        <v>215.27586206896552</v>
      </c>
      <c r="G59" t="s">
        <v>19</v>
      </c>
      <c r="H59">
        <v>201</v>
      </c>
      <c r="I59" t="s">
        <v>20</v>
      </c>
      <c r="J59" t="s">
        <v>21</v>
      </c>
      <c r="K59" s="10">
        <f t="shared" si="1"/>
        <v>42979.208333333328</v>
      </c>
      <c r="L59">
        <v>1504242000</v>
      </c>
      <c r="M59" s="9">
        <f t="shared" si="2"/>
        <v>42991.208333333328</v>
      </c>
      <c r="N59">
        <v>1505278800</v>
      </c>
      <c r="O59" t="b">
        <v>0</v>
      </c>
      <c r="P59" t="b">
        <v>0</v>
      </c>
      <c r="Q59" t="s">
        <v>88</v>
      </c>
      <c r="R59" s="5">
        <f t="shared" si="3"/>
        <v>31.059701492537314</v>
      </c>
      <c r="S59" t="s">
        <v>2049</v>
      </c>
      <c r="T59" t="s">
        <v>2050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4">
        <f t="shared" si="5"/>
        <v>227.11111111111114</v>
      </c>
      <c r="G60" t="s">
        <v>19</v>
      </c>
      <c r="H60">
        <v>211</v>
      </c>
      <c r="I60" t="s">
        <v>20</v>
      </c>
      <c r="J60" t="s">
        <v>21</v>
      </c>
      <c r="K60" s="10">
        <f t="shared" si="1"/>
        <v>42268.208333333328</v>
      </c>
      <c r="L60">
        <v>1442811600</v>
      </c>
      <c r="M60" s="9">
        <f t="shared" si="2"/>
        <v>42281.208333333328</v>
      </c>
      <c r="N60">
        <v>1443934800</v>
      </c>
      <c r="O60" t="b">
        <v>0</v>
      </c>
      <c r="P60" t="b">
        <v>0</v>
      </c>
      <c r="Q60" t="s">
        <v>32</v>
      </c>
      <c r="R60" s="5">
        <f t="shared" si="3"/>
        <v>29.061611374407583</v>
      </c>
      <c r="S60" t="s">
        <v>2038</v>
      </c>
      <c r="T60" t="s">
        <v>2039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4">
        <f t="shared" si="5"/>
        <v>275.07142857142861</v>
      </c>
      <c r="G61" t="s">
        <v>19</v>
      </c>
      <c r="H61">
        <v>128</v>
      </c>
      <c r="I61" t="s">
        <v>20</v>
      </c>
      <c r="J61" t="s">
        <v>21</v>
      </c>
      <c r="K61" s="10">
        <f t="shared" si="1"/>
        <v>42898.208333333328</v>
      </c>
      <c r="L61">
        <v>1497243600</v>
      </c>
      <c r="M61" s="9">
        <f t="shared" si="2"/>
        <v>42913.208333333328</v>
      </c>
      <c r="N61">
        <v>1498539600</v>
      </c>
      <c r="O61" t="b">
        <v>0</v>
      </c>
      <c r="P61" t="b">
        <v>1</v>
      </c>
      <c r="Q61" t="s">
        <v>32</v>
      </c>
      <c r="R61" s="5">
        <f t="shared" si="3"/>
        <v>30.0859375</v>
      </c>
      <c r="S61" t="s">
        <v>2038</v>
      </c>
      <c r="T61" t="s">
        <v>2039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4">
        <f t="shared" si="5"/>
        <v>144.37048832271762</v>
      </c>
      <c r="G62" t="s">
        <v>19</v>
      </c>
      <c r="H62">
        <v>1600</v>
      </c>
      <c r="I62" t="s">
        <v>14</v>
      </c>
      <c r="J62" t="s">
        <v>15</v>
      </c>
      <c r="K62" s="10">
        <f t="shared" si="1"/>
        <v>41107.208333333336</v>
      </c>
      <c r="L62">
        <v>1342501200</v>
      </c>
      <c r="M62" s="9">
        <f t="shared" si="2"/>
        <v>41110.208333333336</v>
      </c>
      <c r="N62">
        <v>1342760400</v>
      </c>
      <c r="O62" t="b">
        <v>0</v>
      </c>
      <c r="P62" t="b">
        <v>0</v>
      </c>
      <c r="Q62" t="s">
        <v>32</v>
      </c>
      <c r="R62" s="5">
        <f t="shared" si="3"/>
        <v>84.998125000000002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4">
        <f t="shared" si="5"/>
        <v>92.74598393574297</v>
      </c>
      <c r="G63" t="s">
        <v>13</v>
      </c>
      <c r="H63">
        <v>2253</v>
      </c>
      <c r="I63" t="s">
        <v>14</v>
      </c>
      <c r="J63" t="s">
        <v>15</v>
      </c>
      <c r="K63" s="10">
        <f t="shared" si="1"/>
        <v>40595.25</v>
      </c>
      <c r="L63">
        <v>1298268000</v>
      </c>
      <c r="M63" s="9">
        <f t="shared" si="2"/>
        <v>40635.208333333336</v>
      </c>
      <c r="N63">
        <v>1301720400</v>
      </c>
      <c r="O63" t="b">
        <v>0</v>
      </c>
      <c r="P63" t="b">
        <v>0</v>
      </c>
      <c r="Q63" t="s">
        <v>32</v>
      </c>
      <c r="R63" s="5">
        <f t="shared" si="3"/>
        <v>82.001775410563695</v>
      </c>
      <c r="S63" t="s">
        <v>2038</v>
      </c>
      <c r="T63" t="s">
        <v>2039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4">
        <f t="shared" si="5"/>
        <v>722.6</v>
      </c>
      <c r="G64" t="s">
        <v>19</v>
      </c>
      <c r="H64">
        <v>249</v>
      </c>
      <c r="I64" t="s">
        <v>20</v>
      </c>
      <c r="J64" t="s">
        <v>21</v>
      </c>
      <c r="K64" s="10">
        <f t="shared" si="1"/>
        <v>42160.208333333328</v>
      </c>
      <c r="L64">
        <v>1433480400</v>
      </c>
      <c r="M64" s="9">
        <f t="shared" si="2"/>
        <v>42161.208333333328</v>
      </c>
      <c r="N64">
        <v>1433566800</v>
      </c>
      <c r="O64" t="b">
        <v>0</v>
      </c>
      <c r="P64" t="b">
        <v>0</v>
      </c>
      <c r="Q64" t="s">
        <v>27</v>
      </c>
      <c r="R64" s="5">
        <f t="shared" si="3"/>
        <v>58.040160642570278</v>
      </c>
      <c r="S64" t="s">
        <v>2036</v>
      </c>
      <c r="T64" t="s">
        <v>2037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4">
        <f t="shared" si="5"/>
        <v>11.851063829787234</v>
      </c>
      <c r="G65" t="s">
        <v>13</v>
      </c>
      <c r="H65">
        <v>5</v>
      </c>
      <c r="I65" t="s">
        <v>20</v>
      </c>
      <c r="J65" t="s">
        <v>21</v>
      </c>
      <c r="K65" s="10">
        <f t="shared" si="1"/>
        <v>42853.208333333328</v>
      </c>
      <c r="L65">
        <v>1493355600</v>
      </c>
      <c r="M65" s="9">
        <f t="shared" si="2"/>
        <v>42859.208333333328</v>
      </c>
      <c r="N65">
        <v>1493874000</v>
      </c>
      <c r="O65" t="b">
        <v>0</v>
      </c>
      <c r="P65" t="b">
        <v>0</v>
      </c>
      <c r="Q65" t="s">
        <v>32</v>
      </c>
      <c r="R65" s="5">
        <f t="shared" si="3"/>
        <v>111.4</v>
      </c>
      <c r="S65" t="s">
        <v>2038</v>
      </c>
      <c r="T65" t="s">
        <v>2039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4">
        <f t="shared" si="5"/>
        <v>97.642857142857139</v>
      </c>
      <c r="G66" t="s">
        <v>13</v>
      </c>
      <c r="H66">
        <v>38</v>
      </c>
      <c r="I66" t="s">
        <v>20</v>
      </c>
      <c r="J66" t="s">
        <v>21</v>
      </c>
      <c r="K66" s="10">
        <f t="shared" si="1"/>
        <v>43283.208333333328</v>
      </c>
      <c r="L66">
        <v>1530507600</v>
      </c>
      <c r="M66" s="9">
        <f t="shared" si="2"/>
        <v>43298.208333333328</v>
      </c>
      <c r="N66">
        <v>1531803600</v>
      </c>
      <c r="O66" t="b">
        <v>0</v>
      </c>
      <c r="P66" t="b">
        <v>1</v>
      </c>
      <c r="Q66" t="s">
        <v>27</v>
      </c>
      <c r="R66" s="5">
        <f t="shared" si="3"/>
        <v>71.94736842105263</v>
      </c>
      <c r="S66" t="s">
        <v>2036</v>
      </c>
      <c r="T66" t="s">
        <v>2037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4">
        <f t="shared" si="5"/>
        <v>236.14754098360655</v>
      </c>
      <c r="G67" t="s">
        <v>19</v>
      </c>
      <c r="H67">
        <v>236</v>
      </c>
      <c r="I67" t="s">
        <v>20</v>
      </c>
      <c r="J67" t="s">
        <v>21</v>
      </c>
      <c r="K67" s="10">
        <f t="shared" ref="K67:K130" si="6">(((L67/60)/60/24)+DATE(1970,1,1))</f>
        <v>40570.25</v>
      </c>
      <c r="L67">
        <v>1296108000</v>
      </c>
      <c r="M67" s="9">
        <f t="shared" ref="M67:M130" si="7">(((N67/60)/60)/24)+DATE(1970,1,1)</f>
        <v>40577.25</v>
      </c>
      <c r="N67">
        <v>1296712800</v>
      </c>
      <c r="O67" t="b">
        <v>0</v>
      </c>
      <c r="P67" t="b">
        <v>0</v>
      </c>
      <c r="Q67" t="s">
        <v>32</v>
      </c>
      <c r="R67" s="5">
        <f t="shared" si="3"/>
        <v>61.038135593220339</v>
      </c>
      <c r="S67" t="s">
        <v>2038</v>
      </c>
      <c r="T67" t="s">
        <v>2039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4">
        <f t="shared" ref="F68:F131" si="8">(E68/D68)*100</f>
        <v>45.068965517241381</v>
      </c>
      <c r="G68" t="s">
        <v>13</v>
      </c>
      <c r="H68">
        <v>12</v>
      </c>
      <c r="I68" t="s">
        <v>20</v>
      </c>
      <c r="J68" t="s">
        <v>21</v>
      </c>
      <c r="K68" s="10">
        <f t="shared" si="6"/>
        <v>42102.208333333328</v>
      </c>
      <c r="L68">
        <v>1428469200</v>
      </c>
      <c r="M68" s="9">
        <f t="shared" si="7"/>
        <v>42107.208333333328</v>
      </c>
      <c r="N68">
        <v>1428901200</v>
      </c>
      <c r="O68" t="b">
        <v>0</v>
      </c>
      <c r="P68" t="b">
        <v>1</v>
      </c>
      <c r="Q68" t="s">
        <v>32</v>
      </c>
      <c r="R68" s="5">
        <f t="shared" ref="R68:R131" si="9">E68/H68</f>
        <v>108.91666666666667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4">
        <f t="shared" si="8"/>
        <v>162.38567493112947</v>
      </c>
      <c r="G69" t="s">
        <v>19</v>
      </c>
      <c r="H69">
        <v>4065</v>
      </c>
      <c r="I69" t="s">
        <v>39</v>
      </c>
      <c r="J69" t="s">
        <v>40</v>
      </c>
      <c r="K69" s="10">
        <f t="shared" si="6"/>
        <v>40203.25</v>
      </c>
      <c r="L69">
        <v>1264399200</v>
      </c>
      <c r="M69" s="9">
        <f t="shared" si="7"/>
        <v>40208.25</v>
      </c>
      <c r="N69">
        <v>1264831200</v>
      </c>
      <c r="O69" t="b">
        <v>0</v>
      </c>
      <c r="P69" t="b">
        <v>1</v>
      </c>
      <c r="Q69" t="s">
        <v>64</v>
      </c>
      <c r="R69" s="5">
        <f t="shared" si="9"/>
        <v>29.001722017220171</v>
      </c>
      <c r="S69" t="s">
        <v>2036</v>
      </c>
      <c r="T69" t="s">
        <v>2045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4">
        <f t="shared" si="8"/>
        <v>254.52631578947367</v>
      </c>
      <c r="G70" t="s">
        <v>19</v>
      </c>
      <c r="H70">
        <v>246</v>
      </c>
      <c r="I70" t="s">
        <v>106</v>
      </c>
      <c r="J70" t="s">
        <v>107</v>
      </c>
      <c r="K70" s="10">
        <f t="shared" si="6"/>
        <v>42943.208333333328</v>
      </c>
      <c r="L70">
        <v>1501131600</v>
      </c>
      <c r="M70" s="9">
        <f t="shared" si="7"/>
        <v>42990.208333333328</v>
      </c>
      <c r="N70">
        <v>1505192400</v>
      </c>
      <c r="O70" t="b">
        <v>0</v>
      </c>
      <c r="P70" t="b">
        <v>1</v>
      </c>
      <c r="Q70" t="s">
        <v>32</v>
      </c>
      <c r="R70" s="5">
        <f t="shared" si="9"/>
        <v>58.975609756097562</v>
      </c>
      <c r="S70" t="s">
        <v>2038</v>
      </c>
      <c r="T70" t="s">
        <v>2039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4">
        <f t="shared" si="8"/>
        <v>24.063291139240505</v>
      </c>
      <c r="G71" t="s">
        <v>73</v>
      </c>
      <c r="H71">
        <v>17</v>
      </c>
      <c r="I71" t="s">
        <v>20</v>
      </c>
      <c r="J71" t="s">
        <v>21</v>
      </c>
      <c r="K71" s="10">
        <f t="shared" si="6"/>
        <v>40531.25</v>
      </c>
      <c r="L71">
        <v>1292738400</v>
      </c>
      <c r="M71" s="9">
        <f t="shared" si="7"/>
        <v>40565.25</v>
      </c>
      <c r="N71">
        <v>1295676000</v>
      </c>
      <c r="O71" t="b">
        <v>0</v>
      </c>
      <c r="P71" t="b">
        <v>0</v>
      </c>
      <c r="Q71" t="s">
        <v>32</v>
      </c>
      <c r="R71" s="5">
        <f t="shared" si="9"/>
        <v>111.82352941176471</v>
      </c>
      <c r="S71" t="s">
        <v>2038</v>
      </c>
      <c r="T71" t="s">
        <v>2039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4">
        <f t="shared" si="8"/>
        <v>123.74140625000001</v>
      </c>
      <c r="G72" t="s">
        <v>19</v>
      </c>
      <c r="H72">
        <v>2475</v>
      </c>
      <c r="I72" t="s">
        <v>106</v>
      </c>
      <c r="J72" t="s">
        <v>107</v>
      </c>
      <c r="K72" s="10">
        <f t="shared" si="6"/>
        <v>40484.208333333336</v>
      </c>
      <c r="L72">
        <v>1288674000</v>
      </c>
      <c r="M72" s="9">
        <f t="shared" si="7"/>
        <v>40533.25</v>
      </c>
      <c r="N72">
        <v>1292911200</v>
      </c>
      <c r="O72" t="b">
        <v>0</v>
      </c>
      <c r="P72" t="b">
        <v>1</v>
      </c>
      <c r="Q72" t="s">
        <v>32</v>
      </c>
      <c r="R72" s="5">
        <f t="shared" si="9"/>
        <v>63.995555555555555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4">
        <f t="shared" si="8"/>
        <v>108.06666666666666</v>
      </c>
      <c r="G73" t="s">
        <v>19</v>
      </c>
      <c r="H73">
        <v>76</v>
      </c>
      <c r="I73" t="s">
        <v>20</v>
      </c>
      <c r="J73" t="s">
        <v>21</v>
      </c>
      <c r="K73" s="10">
        <f t="shared" si="6"/>
        <v>43799.25</v>
      </c>
      <c r="L73">
        <v>1575093600</v>
      </c>
      <c r="M73" s="9">
        <f t="shared" si="7"/>
        <v>43803.25</v>
      </c>
      <c r="N73">
        <v>1575439200</v>
      </c>
      <c r="O73" t="b">
        <v>0</v>
      </c>
      <c r="P73" t="b">
        <v>0</v>
      </c>
      <c r="Q73" t="s">
        <v>32</v>
      </c>
      <c r="R73" s="5">
        <f t="shared" si="9"/>
        <v>85.315789473684205</v>
      </c>
      <c r="S73" t="s">
        <v>2038</v>
      </c>
      <c r="T73" t="s">
        <v>2039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4">
        <f t="shared" si="8"/>
        <v>670.33333333333326</v>
      </c>
      <c r="G74" t="s">
        <v>19</v>
      </c>
      <c r="H74">
        <v>54</v>
      </c>
      <c r="I74" t="s">
        <v>20</v>
      </c>
      <c r="J74" t="s">
        <v>21</v>
      </c>
      <c r="K74" s="10">
        <f t="shared" si="6"/>
        <v>42186.208333333328</v>
      </c>
      <c r="L74">
        <v>1435726800</v>
      </c>
      <c r="M74" s="9">
        <f t="shared" si="7"/>
        <v>42222.208333333328</v>
      </c>
      <c r="N74">
        <v>1438837200</v>
      </c>
      <c r="O74" t="b">
        <v>0</v>
      </c>
      <c r="P74" t="b">
        <v>0</v>
      </c>
      <c r="Q74" t="s">
        <v>70</v>
      </c>
      <c r="R74" s="5">
        <f t="shared" si="9"/>
        <v>74.481481481481481</v>
      </c>
      <c r="S74" t="s">
        <v>2040</v>
      </c>
      <c r="T74" t="s">
        <v>2048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4">
        <f t="shared" si="8"/>
        <v>660.92857142857144</v>
      </c>
      <c r="G75" t="s">
        <v>19</v>
      </c>
      <c r="H75">
        <v>88</v>
      </c>
      <c r="I75" t="s">
        <v>20</v>
      </c>
      <c r="J75" t="s">
        <v>21</v>
      </c>
      <c r="K75" s="10">
        <f t="shared" si="6"/>
        <v>42701.25</v>
      </c>
      <c r="L75">
        <v>1480226400</v>
      </c>
      <c r="M75" s="9">
        <f t="shared" si="7"/>
        <v>42704.25</v>
      </c>
      <c r="N75">
        <v>1480485600</v>
      </c>
      <c r="O75" t="b">
        <v>0</v>
      </c>
      <c r="P75" t="b">
        <v>0</v>
      </c>
      <c r="Q75" t="s">
        <v>158</v>
      </c>
      <c r="R75" s="5">
        <f t="shared" si="9"/>
        <v>105.14772727272727</v>
      </c>
      <c r="S75" t="s">
        <v>2034</v>
      </c>
      <c r="T75" t="s">
        <v>2057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4">
        <f t="shared" si="8"/>
        <v>122.46153846153847</v>
      </c>
      <c r="G76" t="s">
        <v>19</v>
      </c>
      <c r="H76">
        <v>85</v>
      </c>
      <c r="I76" t="s">
        <v>39</v>
      </c>
      <c r="J76" t="s">
        <v>40</v>
      </c>
      <c r="K76" s="10">
        <f t="shared" si="6"/>
        <v>42456.208333333328</v>
      </c>
      <c r="L76">
        <v>1459054800</v>
      </c>
      <c r="M76" s="9">
        <f t="shared" si="7"/>
        <v>42457.208333333328</v>
      </c>
      <c r="N76">
        <v>1459141200</v>
      </c>
      <c r="O76" t="b">
        <v>0</v>
      </c>
      <c r="P76" t="b">
        <v>0</v>
      </c>
      <c r="Q76" t="s">
        <v>147</v>
      </c>
      <c r="R76" s="5">
        <f t="shared" si="9"/>
        <v>56.188235294117646</v>
      </c>
      <c r="S76" t="s">
        <v>2034</v>
      </c>
      <c r="T76" t="s">
        <v>2056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4">
        <f t="shared" si="8"/>
        <v>150.57731958762886</v>
      </c>
      <c r="G77" t="s">
        <v>19</v>
      </c>
      <c r="H77">
        <v>170</v>
      </c>
      <c r="I77" t="s">
        <v>20</v>
      </c>
      <c r="J77" t="s">
        <v>21</v>
      </c>
      <c r="K77" s="10">
        <f t="shared" si="6"/>
        <v>43296.208333333328</v>
      </c>
      <c r="L77">
        <v>1531630800</v>
      </c>
      <c r="M77" s="9">
        <f t="shared" si="7"/>
        <v>43304.208333333328</v>
      </c>
      <c r="N77">
        <v>1532322000</v>
      </c>
      <c r="O77" t="b">
        <v>0</v>
      </c>
      <c r="P77" t="b">
        <v>0</v>
      </c>
      <c r="Q77" t="s">
        <v>121</v>
      </c>
      <c r="R77" s="5">
        <f t="shared" si="9"/>
        <v>85.917647058823533</v>
      </c>
      <c r="S77" t="s">
        <v>2053</v>
      </c>
      <c r="T77" t="s">
        <v>2054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4">
        <f t="shared" si="8"/>
        <v>78.106590724165997</v>
      </c>
      <c r="G78" t="s">
        <v>13</v>
      </c>
      <c r="H78">
        <v>1684</v>
      </c>
      <c r="I78" t="s">
        <v>20</v>
      </c>
      <c r="J78" t="s">
        <v>21</v>
      </c>
      <c r="K78" s="10">
        <f t="shared" si="6"/>
        <v>42027.25</v>
      </c>
      <c r="L78">
        <v>1421992800</v>
      </c>
      <c r="M78" s="9">
        <f t="shared" si="7"/>
        <v>42076.208333333328</v>
      </c>
      <c r="N78">
        <v>1426222800</v>
      </c>
      <c r="O78" t="b">
        <v>1</v>
      </c>
      <c r="P78" t="b">
        <v>1</v>
      </c>
      <c r="Q78" t="s">
        <v>32</v>
      </c>
      <c r="R78" s="5">
        <f t="shared" si="9"/>
        <v>57.00296912114014</v>
      </c>
      <c r="S78" t="s">
        <v>2038</v>
      </c>
      <c r="T78" t="s">
        <v>2039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4">
        <f t="shared" si="8"/>
        <v>46.94736842105263</v>
      </c>
      <c r="G79" t="s">
        <v>13</v>
      </c>
      <c r="H79">
        <v>56</v>
      </c>
      <c r="I79" t="s">
        <v>20</v>
      </c>
      <c r="J79" t="s">
        <v>21</v>
      </c>
      <c r="K79" s="10">
        <f t="shared" si="6"/>
        <v>40448.208333333336</v>
      </c>
      <c r="L79">
        <v>1285563600</v>
      </c>
      <c r="M79" s="9">
        <f t="shared" si="7"/>
        <v>40462.208333333336</v>
      </c>
      <c r="N79">
        <v>1286773200</v>
      </c>
      <c r="O79" t="b">
        <v>0</v>
      </c>
      <c r="P79" t="b">
        <v>1</v>
      </c>
      <c r="Q79" t="s">
        <v>70</v>
      </c>
      <c r="R79" s="5">
        <f t="shared" si="9"/>
        <v>79.642857142857139</v>
      </c>
      <c r="S79" t="s">
        <v>2040</v>
      </c>
      <c r="T79" t="s">
        <v>2048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4">
        <f t="shared" si="8"/>
        <v>300.8</v>
      </c>
      <c r="G80" t="s">
        <v>19</v>
      </c>
      <c r="H80">
        <v>330</v>
      </c>
      <c r="I80" t="s">
        <v>20</v>
      </c>
      <c r="J80" t="s">
        <v>21</v>
      </c>
      <c r="K80" s="10">
        <f t="shared" si="6"/>
        <v>43206.208333333328</v>
      </c>
      <c r="L80">
        <v>1523854800</v>
      </c>
      <c r="M80" s="9">
        <f t="shared" si="7"/>
        <v>43207.208333333328</v>
      </c>
      <c r="N80">
        <v>1523941200</v>
      </c>
      <c r="O80" t="b">
        <v>0</v>
      </c>
      <c r="P80" t="b">
        <v>0</v>
      </c>
      <c r="Q80" t="s">
        <v>205</v>
      </c>
      <c r="R80" s="5">
        <f t="shared" si="9"/>
        <v>41.018181818181816</v>
      </c>
      <c r="S80" t="s">
        <v>2046</v>
      </c>
      <c r="T80" t="s">
        <v>2058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4">
        <f t="shared" si="8"/>
        <v>69.598615916955026</v>
      </c>
      <c r="G81" t="s">
        <v>13</v>
      </c>
      <c r="H81">
        <v>838</v>
      </c>
      <c r="I81" t="s">
        <v>20</v>
      </c>
      <c r="J81" t="s">
        <v>21</v>
      </c>
      <c r="K81" s="10">
        <f t="shared" si="6"/>
        <v>43267.208333333328</v>
      </c>
      <c r="L81">
        <v>1529125200</v>
      </c>
      <c r="M81" s="9">
        <f t="shared" si="7"/>
        <v>43272.208333333328</v>
      </c>
      <c r="N81">
        <v>1529557200</v>
      </c>
      <c r="O81" t="b">
        <v>0</v>
      </c>
      <c r="P81" t="b">
        <v>0</v>
      </c>
      <c r="Q81" t="s">
        <v>32</v>
      </c>
      <c r="R81" s="5">
        <f t="shared" si="9"/>
        <v>48.004773269689736</v>
      </c>
      <c r="S81" t="s">
        <v>2038</v>
      </c>
      <c r="T81" t="s">
        <v>2039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4">
        <f t="shared" si="8"/>
        <v>637.4545454545455</v>
      </c>
      <c r="G82" t="s">
        <v>19</v>
      </c>
      <c r="H82">
        <v>127</v>
      </c>
      <c r="I82" t="s">
        <v>20</v>
      </c>
      <c r="J82" t="s">
        <v>21</v>
      </c>
      <c r="K82" s="10">
        <f t="shared" si="6"/>
        <v>42976.208333333328</v>
      </c>
      <c r="L82">
        <v>1503982800</v>
      </c>
      <c r="M82" s="9">
        <f t="shared" si="7"/>
        <v>43006.208333333328</v>
      </c>
      <c r="N82">
        <v>1506574800</v>
      </c>
      <c r="O82" t="b">
        <v>0</v>
      </c>
      <c r="P82" t="b">
        <v>0</v>
      </c>
      <c r="Q82" t="s">
        <v>88</v>
      </c>
      <c r="R82" s="5">
        <f t="shared" si="9"/>
        <v>55.212598425196852</v>
      </c>
      <c r="S82" t="s">
        <v>2049</v>
      </c>
      <c r="T82" t="s">
        <v>2050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4">
        <f t="shared" si="8"/>
        <v>225.33928571428569</v>
      </c>
      <c r="G83" t="s">
        <v>19</v>
      </c>
      <c r="H83">
        <v>411</v>
      </c>
      <c r="I83" t="s">
        <v>20</v>
      </c>
      <c r="J83" t="s">
        <v>21</v>
      </c>
      <c r="K83" s="10">
        <f t="shared" si="6"/>
        <v>43062.25</v>
      </c>
      <c r="L83">
        <v>1511416800</v>
      </c>
      <c r="M83" s="9">
        <f t="shared" si="7"/>
        <v>43087.25</v>
      </c>
      <c r="N83">
        <v>1513576800</v>
      </c>
      <c r="O83" t="b">
        <v>0</v>
      </c>
      <c r="P83" t="b">
        <v>0</v>
      </c>
      <c r="Q83" t="s">
        <v>22</v>
      </c>
      <c r="R83" s="5">
        <f t="shared" si="9"/>
        <v>92.109489051094897</v>
      </c>
      <c r="S83" t="s">
        <v>2034</v>
      </c>
      <c r="T83" t="s">
        <v>2035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4">
        <f t="shared" si="8"/>
        <v>1497.3000000000002</v>
      </c>
      <c r="G84" t="s">
        <v>19</v>
      </c>
      <c r="H84">
        <v>180</v>
      </c>
      <c r="I84" t="s">
        <v>39</v>
      </c>
      <c r="J84" t="s">
        <v>40</v>
      </c>
      <c r="K84" s="10">
        <f t="shared" si="6"/>
        <v>43482.25</v>
      </c>
      <c r="L84">
        <v>1547704800</v>
      </c>
      <c r="M84" s="9">
        <f t="shared" si="7"/>
        <v>43489.25</v>
      </c>
      <c r="N84">
        <v>1548309600</v>
      </c>
      <c r="O84" t="b">
        <v>0</v>
      </c>
      <c r="P84" t="b">
        <v>1</v>
      </c>
      <c r="Q84" t="s">
        <v>88</v>
      </c>
      <c r="R84" s="5">
        <f t="shared" si="9"/>
        <v>83.183333333333337</v>
      </c>
      <c r="S84" t="s">
        <v>2049</v>
      </c>
      <c r="T84" t="s">
        <v>2050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4">
        <f t="shared" si="8"/>
        <v>37.590225563909776</v>
      </c>
      <c r="G85" t="s">
        <v>13</v>
      </c>
      <c r="H85">
        <v>1000</v>
      </c>
      <c r="I85" t="s">
        <v>20</v>
      </c>
      <c r="J85" t="s">
        <v>21</v>
      </c>
      <c r="K85" s="10">
        <f t="shared" si="6"/>
        <v>42579.208333333328</v>
      </c>
      <c r="L85">
        <v>1469682000</v>
      </c>
      <c r="M85" s="9">
        <f t="shared" si="7"/>
        <v>42601.208333333328</v>
      </c>
      <c r="N85">
        <v>1471582800</v>
      </c>
      <c r="O85" t="b">
        <v>0</v>
      </c>
      <c r="P85" t="b">
        <v>0</v>
      </c>
      <c r="Q85" t="s">
        <v>49</v>
      </c>
      <c r="R85" s="5">
        <f t="shared" si="9"/>
        <v>39.996000000000002</v>
      </c>
      <c r="S85" t="s">
        <v>2034</v>
      </c>
      <c r="T85" t="s">
        <v>2042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4">
        <f t="shared" si="8"/>
        <v>132.36942675159236</v>
      </c>
      <c r="G86" t="s">
        <v>19</v>
      </c>
      <c r="H86">
        <v>374</v>
      </c>
      <c r="I86" t="s">
        <v>20</v>
      </c>
      <c r="J86" t="s">
        <v>21</v>
      </c>
      <c r="K86" s="10">
        <f t="shared" si="6"/>
        <v>41118.208333333336</v>
      </c>
      <c r="L86">
        <v>1343451600</v>
      </c>
      <c r="M86" s="9">
        <f t="shared" si="7"/>
        <v>41128.208333333336</v>
      </c>
      <c r="N86">
        <v>1344315600</v>
      </c>
      <c r="O86" t="b">
        <v>0</v>
      </c>
      <c r="P86" t="b">
        <v>0</v>
      </c>
      <c r="Q86" t="s">
        <v>64</v>
      </c>
      <c r="R86" s="5">
        <f t="shared" si="9"/>
        <v>111.1336898395722</v>
      </c>
      <c r="S86" t="s">
        <v>2036</v>
      </c>
      <c r="T86" t="s">
        <v>2045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4">
        <f t="shared" si="8"/>
        <v>131.22448979591837</v>
      </c>
      <c r="G87" t="s">
        <v>19</v>
      </c>
      <c r="H87">
        <v>71</v>
      </c>
      <c r="I87" t="s">
        <v>25</v>
      </c>
      <c r="J87" t="s">
        <v>26</v>
      </c>
      <c r="K87" s="10">
        <f t="shared" si="6"/>
        <v>40797.208333333336</v>
      </c>
      <c r="L87">
        <v>1315717200</v>
      </c>
      <c r="M87" s="9">
        <f t="shared" si="7"/>
        <v>40805.208333333336</v>
      </c>
      <c r="N87">
        <v>1316408400</v>
      </c>
      <c r="O87" t="b">
        <v>0</v>
      </c>
      <c r="P87" t="b">
        <v>0</v>
      </c>
      <c r="Q87" t="s">
        <v>59</v>
      </c>
      <c r="R87" s="5">
        <f t="shared" si="9"/>
        <v>90.563380281690144</v>
      </c>
      <c r="S87" t="s">
        <v>2034</v>
      </c>
      <c r="T87" t="s">
        <v>2044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4">
        <f t="shared" si="8"/>
        <v>167.63513513513513</v>
      </c>
      <c r="G88" t="s">
        <v>19</v>
      </c>
      <c r="H88">
        <v>203</v>
      </c>
      <c r="I88" t="s">
        <v>20</v>
      </c>
      <c r="J88" t="s">
        <v>21</v>
      </c>
      <c r="K88" s="10">
        <f t="shared" si="6"/>
        <v>42128.208333333328</v>
      </c>
      <c r="L88">
        <v>1430715600</v>
      </c>
      <c r="M88" s="9">
        <f t="shared" si="7"/>
        <v>42141.208333333328</v>
      </c>
      <c r="N88">
        <v>1431838800</v>
      </c>
      <c r="O88" t="b">
        <v>1</v>
      </c>
      <c r="P88" t="b">
        <v>0</v>
      </c>
      <c r="Q88" t="s">
        <v>32</v>
      </c>
      <c r="R88" s="5">
        <f t="shared" si="9"/>
        <v>61.108374384236456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4">
        <f t="shared" si="8"/>
        <v>61.984886649874063</v>
      </c>
      <c r="G89" t="s">
        <v>13</v>
      </c>
      <c r="H89">
        <v>1482</v>
      </c>
      <c r="I89" t="s">
        <v>25</v>
      </c>
      <c r="J89" t="s">
        <v>26</v>
      </c>
      <c r="K89" s="10">
        <f t="shared" si="6"/>
        <v>40610.25</v>
      </c>
      <c r="L89">
        <v>1299564000</v>
      </c>
      <c r="M89" s="9">
        <f t="shared" si="7"/>
        <v>40621.208333333336</v>
      </c>
      <c r="N89">
        <v>1300510800</v>
      </c>
      <c r="O89" t="b">
        <v>0</v>
      </c>
      <c r="P89" t="b">
        <v>1</v>
      </c>
      <c r="Q89" t="s">
        <v>22</v>
      </c>
      <c r="R89" s="5">
        <f t="shared" si="9"/>
        <v>83.022941970310384</v>
      </c>
      <c r="S89" t="s">
        <v>2034</v>
      </c>
      <c r="T89" t="s">
        <v>2035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4">
        <f t="shared" si="8"/>
        <v>260.75</v>
      </c>
      <c r="G90" t="s">
        <v>19</v>
      </c>
      <c r="H90">
        <v>113</v>
      </c>
      <c r="I90" t="s">
        <v>20</v>
      </c>
      <c r="J90" t="s">
        <v>21</v>
      </c>
      <c r="K90" s="10">
        <f t="shared" si="6"/>
        <v>42110.208333333328</v>
      </c>
      <c r="L90">
        <v>1429160400</v>
      </c>
      <c r="M90" s="9">
        <f t="shared" si="7"/>
        <v>42132.208333333328</v>
      </c>
      <c r="N90">
        <v>1431061200</v>
      </c>
      <c r="O90" t="b">
        <v>0</v>
      </c>
      <c r="P90" t="b">
        <v>0</v>
      </c>
      <c r="Q90" t="s">
        <v>205</v>
      </c>
      <c r="R90" s="5">
        <f t="shared" si="9"/>
        <v>110.76106194690266</v>
      </c>
      <c r="S90" t="s">
        <v>2046</v>
      </c>
      <c r="T90" t="s">
        <v>2058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4">
        <f t="shared" si="8"/>
        <v>252.58823529411765</v>
      </c>
      <c r="G91" t="s">
        <v>19</v>
      </c>
      <c r="H91">
        <v>96</v>
      </c>
      <c r="I91" t="s">
        <v>20</v>
      </c>
      <c r="J91" t="s">
        <v>21</v>
      </c>
      <c r="K91" s="10">
        <f t="shared" si="6"/>
        <v>40283.208333333336</v>
      </c>
      <c r="L91">
        <v>1271307600</v>
      </c>
      <c r="M91" s="9">
        <f t="shared" si="7"/>
        <v>40285.208333333336</v>
      </c>
      <c r="N91">
        <v>1271480400</v>
      </c>
      <c r="O91" t="b">
        <v>0</v>
      </c>
      <c r="P91" t="b">
        <v>0</v>
      </c>
      <c r="Q91" t="s">
        <v>32</v>
      </c>
      <c r="R91" s="5">
        <f t="shared" si="9"/>
        <v>89.458333333333329</v>
      </c>
      <c r="S91" t="s">
        <v>2038</v>
      </c>
      <c r="T91" t="s">
        <v>2039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4">
        <f t="shared" si="8"/>
        <v>78.615384615384613</v>
      </c>
      <c r="G92" t="s">
        <v>13</v>
      </c>
      <c r="H92">
        <v>106</v>
      </c>
      <c r="I92" t="s">
        <v>20</v>
      </c>
      <c r="J92" t="s">
        <v>21</v>
      </c>
      <c r="K92" s="10">
        <f t="shared" si="6"/>
        <v>42425.25</v>
      </c>
      <c r="L92">
        <v>1456380000</v>
      </c>
      <c r="M92" s="9">
        <f t="shared" si="7"/>
        <v>42425.25</v>
      </c>
      <c r="N92">
        <v>1456380000</v>
      </c>
      <c r="O92" t="b">
        <v>0</v>
      </c>
      <c r="P92" t="b">
        <v>1</v>
      </c>
      <c r="Q92" t="s">
        <v>32</v>
      </c>
      <c r="R92" s="5">
        <f t="shared" si="9"/>
        <v>57.849056603773583</v>
      </c>
      <c r="S92" t="s">
        <v>2038</v>
      </c>
      <c r="T92" t="s">
        <v>2039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4">
        <f t="shared" si="8"/>
        <v>48.404406999351913</v>
      </c>
      <c r="G93" t="s">
        <v>13</v>
      </c>
      <c r="H93">
        <v>679</v>
      </c>
      <c r="I93" t="s">
        <v>106</v>
      </c>
      <c r="J93" t="s">
        <v>107</v>
      </c>
      <c r="K93" s="10">
        <f t="shared" si="6"/>
        <v>42588.208333333328</v>
      </c>
      <c r="L93">
        <v>1470459600</v>
      </c>
      <c r="M93" s="9">
        <f t="shared" si="7"/>
        <v>42616.208333333328</v>
      </c>
      <c r="N93">
        <v>1472878800</v>
      </c>
      <c r="O93" t="b">
        <v>0</v>
      </c>
      <c r="P93" t="b">
        <v>0</v>
      </c>
      <c r="Q93" t="s">
        <v>205</v>
      </c>
      <c r="R93" s="5">
        <f t="shared" si="9"/>
        <v>109.99705449189985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4">
        <f t="shared" si="8"/>
        <v>258.875</v>
      </c>
      <c r="G94" t="s">
        <v>19</v>
      </c>
      <c r="H94">
        <v>498</v>
      </c>
      <c r="I94" t="s">
        <v>97</v>
      </c>
      <c r="J94" t="s">
        <v>98</v>
      </c>
      <c r="K94" s="10">
        <f t="shared" si="6"/>
        <v>40352.208333333336</v>
      </c>
      <c r="L94">
        <v>1277269200</v>
      </c>
      <c r="M94" s="9">
        <f t="shared" si="7"/>
        <v>40353.208333333336</v>
      </c>
      <c r="N94">
        <v>1277355600</v>
      </c>
      <c r="O94" t="b">
        <v>0</v>
      </c>
      <c r="P94" t="b">
        <v>1</v>
      </c>
      <c r="Q94" t="s">
        <v>88</v>
      </c>
      <c r="R94" s="5">
        <f t="shared" si="9"/>
        <v>103.96586345381526</v>
      </c>
      <c r="S94" t="s">
        <v>2049</v>
      </c>
      <c r="T94" t="s">
        <v>2050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4">
        <f t="shared" si="8"/>
        <v>60.548713235294116</v>
      </c>
      <c r="G95" t="s">
        <v>73</v>
      </c>
      <c r="H95">
        <v>610</v>
      </c>
      <c r="I95" t="s">
        <v>20</v>
      </c>
      <c r="J95" t="s">
        <v>21</v>
      </c>
      <c r="K95" s="10">
        <f t="shared" si="6"/>
        <v>41202.208333333336</v>
      </c>
      <c r="L95">
        <v>1350709200</v>
      </c>
      <c r="M95" s="9">
        <f t="shared" si="7"/>
        <v>41206.208333333336</v>
      </c>
      <c r="N95">
        <v>1351054800</v>
      </c>
      <c r="O95" t="b">
        <v>0</v>
      </c>
      <c r="P95" t="b">
        <v>1</v>
      </c>
      <c r="Q95" t="s">
        <v>32</v>
      </c>
      <c r="R95" s="5">
        <f t="shared" si="9"/>
        <v>107.99508196721311</v>
      </c>
      <c r="S95" t="s">
        <v>2038</v>
      </c>
      <c r="T95" t="s">
        <v>2039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4">
        <f t="shared" si="8"/>
        <v>303.68965517241378</v>
      </c>
      <c r="G96" t="s">
        <v>19</v>
      </c>
      <c r="H96">
        <v>180</v>
      </c>
      <c r="I96" t="s">
        <v>39</v>
      </c>
      <c r="J96" t="s">
        <v>40</v>
      </c>
      <c r="K96" s="10">
        <f t="shared" si="6"/>
        <v>43562.208333333328</v>
      </c>
      <c r="L96">
        <v>1554613200</v>
      </c>
      <c r="M96" s="9">
        <f t="shared" si="7"/>
        <v>43573.208333333328</v>
      </c>
      <c r="N96">
        <v>1555563600</v>
      </c>
      <c r="O96" t="b">
        <v>0</v>
      </c>
      <c r="P96" t="b">
        <v>0</v>
      </c>
      <c r="Q96" t="s">
        <v>27</v>
      </c>
      <c r="R96" s="5">
        <f t="shared" si="9"/>
        <v>48.927777777777777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4">
        <f t="shared" si="8"/>
        <v>112.99999999999999</v>
      </c>
      <c r="G97" t="s">
        <v>19</v>
      </c>
      <c r="H97">
        <v>27</v>
      </c>
      <c r="I97" t="s">
        <v>20</v>
      </c>
      <c r="J97" t="s">
        <v>21</v>
      </c>
      <c r="K97" s="10">
        <f t="shared" si="6"/>
        <v>43752.208333333328</v>
      </c>
      <c r="L97">
        <v>1571029200</v>
      </c>
      <c r="M97" s="9">
        <f t="shared" si="7"/>
        <v>43759.208333333328</v>
      </c>
      <c r="N97">
        <v>1571634000</v>
      </c>
      <c r="O97" t="b">
        <v>0</v>
      </c>
      <c r="P97" t="b">
        <v>0</v>
      </c>
      <c r="Q97" t="s">
        <v>41</v>
      </c>
      <c r="R97" s="5">
        <f t="shared" si="9"/>
        <v>37.666666666666664</v>
      </c>
      <c r="S97" t="s">
        <v>2040</v>
      </c>
      <c r="T97" t="s">
        <v>2041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4">
        <f t="shared" si="8"/>
        <v>217.37876614060258</v>
      </c>
      <c r="G98" t="s">
        <v>19</v>
      </c>
      <c r="H98">
        <v>2331</v>
      </c>
      <c r="I98" t="s">
        <v>20</v>
      </c>
      <c r="J98" t="s">
        <v>21</v>
      </c>
      <c r="K98" s="10">
        <f t="shared" si="6"/>
        <v>40612.25</v>
      </c>
      <c r="L98">
        <v>1299736800</v>
      </c>
      <c r="M98" s="9">
        <f t="shared" si="7"/>
        <v>40625.208333333336</v>
      </c>
      <c r="N98">
        <v>1300856400</v>
      </c>
      <c r="O98" t="b">
        <v>0</v>
      </c>
      <c r="P98" t="b">
        <v>0</v>
      </c>
      <c r="Q98" t="s">
        <v>32</v>
      </c>
      <c r="R98" s="5">
        <f t="shared" si="9"/>
        <v>64.999141999141997</v>
      </c>
      <c r="S98" t="s">
        <v>2038</v>
      </c>
      <c r="T98" t="s">
        <v>2039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4">
        <f t="shared" si="8"/>
        <v>926.69230769230762</v>
      </c>
      <c r="G99" t="s">
        <v>19</v>
      </c>
      <c r="H99">
        <v>113</v>
      </c>
      <c r="I99" t="s">
        <v>20</v>
      </c>
      <c r="J99" t="s">
        <v>21</v>
      </c>
      <c r="K99" s="10">
        <f t="shared" si="6"/>
        <v>42180.208333333328</v>
      </c>
      <c r="L99">
        <v>1435208400</v>
      </c>
      <c r="M99" s="9">
        <f t="shared" si="7"/>
        <v>42234.208333333328</v>
      </c>
      <c r="N99">
        <v>1439874000</v>
      </c>
      <c r="O99" t="b">
        <v>0</v>
      </c>
      <c r="P99" t="b">
        <v>0</v>
      </c>
      <c r="Q99" t="s">
        <v>16</v>
      </c>
      <c r="R99" s="5">
        <f t="shared" si="9"/>
        <v>106.61061946902655</v>
      </c>
      <c r="S99" t="s">
        <v>2032</v>
      </c>
      <c r="T99" t="s">
        <v>2033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4">
        <f t="shared" si="8"/>
        <v>33.692229038854805</v>
      </c>
      <c r="G100" t="s">
        <v>13</v>
      </c>
      <c r="H100">
        <v>1220</v>
      </c>
      <c r="I100" t="s">
        <v>25</v>
      </c>
      <c r="J100" t="s">
        <v>26</v>
      </c>
      <c r="K100" s="10">
        <f t="shared" si="6"/>
        <v>42212.208333333328</v>
      </c>
      <c r="L100">
        <v>1437973200</v>
      </c>
      <c r="M100" s="9">
        <f t="shared" si="7"/>
        <v>42216.208333333328</v>
      </c>
      <c r="N100">
        <v>1438318800</v>
      </c>
      <c r="O100" t="b">
        <v>0</v>
      </c>
      <c r="P100" t="b">
        <v>0</v>
      </c>
      <c r="Q100" t="s">
        <v>88</v>
      </c>
      <c r="R100" s="5">
        <f t="shared" si="9"/>
        <v>27.009016393442622</v>
      </c>
      <c r="S100" t="s">
        <v>2049</v>
      </c>
      <c r="T100" t="s">
        <v>2050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4">
        <f t="shared" si="8"/>
        <v>196.7236842105263</v>
      </c>
      <c r="G101" t="s">
        <v>19</v>
      </c>
      <c r="H101">
        <v>164</v>
      </c>
      <c r="I101" t="s">
        <v>20</v>
      </c>
      <c r="J101" t="s">
        <v>21</v>
      </c>
      <c r="K101" s="10">
        <f t="shared" si="6"/>
        <v>41968.25</v>
      </c>
      <c r="L101">
        <v>1416895200</v>
      </c>
      <c r="M101" s="9">
        <f t="shared" si="7"/>
        <v>41997.25</v>
      </c>
      <c r="N101">
        <v>1419400800</v>
      </c>
      <c r="O101" t="b">
        <v>0</v>
      </c>
      <c r="P101" t="b">
        <v>0</v>
      </c>
      <c r="Q101" t="s">
        <v>32</v>
      </c>
      <c r="R101" s="5">
        <f t="shared" si="9"/>
        <v>91.16463414634147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4">
        <f t="shared" si="8"/>
        <v>1</v>
      </c>
      <c r="G102" t="s">
        <v>13</v>
      </c>
      <c r="H102">
        <v>1</v>
      </c>
      <c r="I102" t="s">
        <v>20</v>
      </c>
      <c r="J102" t="s">
        <v>21</v>
      </c>
      <c r="K102" s="10">
        <f t="shared" si="6"/>
        <v>40835.208333333336</v>
      </c>
      <c r="L102">
        <v>1319000400</v>
      </c>
      <c r="M102" s="9">
        <f t="shared" si="7"/>
        <v>40853.208333333336</v>
      </c>
      <c r="N102">
        <v>1320555600</v>
      </c>
      <c r="O102" t="b">
        <v>0</v>
      </c>
      <c r="P102" t="b">
        <v>0</v>
      </c>
      <c r="Q102" t="s">
        <v>32</v>
      </c>
      <c r="R102" s="5">
        <f t="shared" si="9"/>
        <v>1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4">
        <f t="shared" si="8"/>
        <v>1021.4444444444445</v>
      </c>
      <c r="G103" t="s">
        <v>19</v>
      </c>
      <c r="H103">
        <v>164</v>
      </c>
      <c r="I103" t="s">
        <v>20</v>
      </c>
      <c r="J103" t="s">
        <v>21</v>
      </c>
      <c r="K103" s="10">
        <f t="shared" si="6"/>
        <v>42056.25</v>
      </c>
      <c r="L103">
        <v>1424498400</v>
      </c>
      <c r="M103" s="9">
        <f t="shared" si="7"/>
        <v>42063.25</v>
      </c>
      <c r="N103">
        <v>1425103200</v>
      </c>
      <c r="O103" t="b">
        <v>0</v>
      </c>
      <c r="P103" t="b">
        <v>1</v>
      </c>
      <c r="Q103" t="s">
        <v>49</v>
      </c>
      <c r="R103" s="5">
        <f t="shared" si="9"/>
        <v>56.054878048780488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4">
        <f t="shared" si="8"/>
        <v>281.67567567567568</v>
      </c>
      <c r="G104" t="s">
        <v>19</v>
      </c>
      <c r="H104">
        <v>336</v>
      </c>
      <c r="I104" t="s">
        <v>20</v>
      </c>
      <c r="J104" t="s">
        <v>21</v>
      </c>
      <c r="K104" s="10">
        <f t="shared" si="6"/>
        <v>43234.208333333328</v>
      </c>
      <c r="L104">
        <v>1526274000</v>
      </c>
      <c r="M104" s="9">
        <f t="shared" si="7"/>
        <v>43241.208333333328</v>
      </c>
      <c r="N104">
        <v>1526878800</v>
      </c>
      <c r="O104" t="b">
        <v>0</v>
      </c>
      <c r="P104" t="b">
        <v>1</v>
      </c>
      <c r="Q104" t="s">
        <v>64</v>
      </c>
      <c r="R104" s="5">
        <f t="shared" si="9"/>
        <v>31.017857142857142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4">
        <f t="shared" si="8"/>
        <v>24.610000000000003</v>
      </c>
      <c r="G105" t="s">
        <v>13</v>
      </c>
      <c r="H105">
        <v>37</v>
      </c>
      <c r="I105" t="s">
        <v>106</v>
      </c>
      <c r="J105" t="s">
        <v>107</v>
      </c>
      <c r="K105" s="10">
        <f t="shared" si="6"/>
        <v>40475.208333333336</v>
      </c>
      <c r="L105">
        <v>1287896400</v>
      </c>
      <c r="M105" s="9">
        <f t="shared" si="7"/>
        <v>40484.208333333336</v>
      </c>
      <c r="N105">
        <v>1288674000</v>
      </c>
      <c r="O105" t="b">
        <v>0</v>
      </c>
      <c r="P105" t="b">
        <v>0</v>
      </c>
      <c r="Q105" t="s">
        <v>49</v>
      </c>
      <c r="R105" s="5">
        <f t="shared" si="9"/>
        <v>66.513513513513516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4">
        <f t="shared" si="8"/>
        <v>143.14010067114094</v>
      </c>
      <c r="G106" t="s">
        <v>19</v>
      </c>
      <c r="H106">
        <v>1917</v>
      </c>
      <c r="I106" t="s">
        <v>20</v>
      </c>
      <c r="J106" t="s">
        <v>21</v>
      </c>
      <c r="K106" s="10">
        <f t="shared" si="6"/>
        <v>42878.208333333328</v>
      </c>
      <c r="L106">
        <v>1495515600</v>
      </c>
      <c r="M106" s="9">
        <f t="shared" si="7"/>
        <v>42879.208333333328</v>
      </c>
      <c r="N106">
        <v>1495602000</v>
      </c>
      <c r="O106" t="b">
        <v>0</v>
      </c>
      <c r="P106" t="b">
        <v>0</v>
      </c>
      <c r="Q106" t="s">
        <v>59</v>
      </c>
      <c r="R106" s="5">
        <f t="shared" si="9"/>
        <v>89.005216484089729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4">
        <f t="shared" si="8"/>
        <v>144.54411764705884</v>
      </c>
      <c r="G107" t="s">
        <v>19</v>
      </c>
      <c r="H107">
        <v>95</v>
      </c>
      <c r="I107" t="s">
        <v>20</v>
      </c>
      <c r="J107" t="s">
        <v>21</v>
      </c>
      <c r="K107" s="10">
        <f t="shared" si="6"/>
        <v>41366.208333333336</v>
      </c>
      <c r="L107">
        <v>1364878800</v>
      </c>
      <c r="M107" s="9">
        <f t="shared" si="7"/>
        <v>41384.208333333336</v>
      </c>
      <c r="N107">
        <v>1366434000</v>
      </c>
      <c r="O107" t="b">
        <v>0</v>
      </c>
      <c r="P107" t="b">
        <v>0</v>
      </c>
      <c r="Q107" t="s">
        <v>27</v>
      </c>
      <c r="R107" s="5">
        <f t="shared" si="9"/>
        <v>103.46315789473684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4">
        <f t="shared" si="8"/>
        <v>359.12820512820514</v>
      </c>
      <c r="G108" t="s">
        <v>19</v>
      </c>
      <c r="H108">
        <v>147</v>
      </c>
      <c r="I108" t="s">
        <v>20</v>
      </c>
      <c r="J108" t="s">
        <v>21</v>
      </c>
      <c r="K108" s="10">
        <f t="shared" si="6"/>
        <v>43716.208333333328</v>
      </c>
      <c r="L108">
        <v>1567918800</v>
      </c>
      <c r="M108" s="9">
        <f t="shared" si="7"/>
        <v>43721.208333333328</v>
      </c>
      <c r="N108">
        <v>1568350800</v>
      </c>
      <c r="O108" t="b">
        <v>0</v>
      </c>
      <c r="P108" t="b">
        <v>0</v>
      </c>
      <c r="Q108" t="s">
        <v>32</v>
      </c>
      <c r="R108" s="5">
        <f t="shared" si="9"/>
        <v>95.278911564625844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4">
        <f t="shared" si="8"/>
        <v>186.48571428571427</v>
      </c>
      <c r="G109" t="s">
        <v>19</v>
      </c>
      <c r="H109">
        <v>86</v>
      </c>
      <c r="I109" t="s">
        <v>20</v>
      </c>
      <c r="J109" t="s">
        <v>21</v>
      </c>
      <c r="K109" s="10">
        <f t="shared" si="6"/>
        <v>43213.208333333328</v>
      </c>
      <c r="L109">
        <v>1524459600</v>
      </c>
      <c r="M109" s="9">
        <f t="shared" si="7"/>
        <v>43230.208333333328</v>
      </c>
      <c r="N109">
        <v>1525928400</v>
      </c>
      <c r="O109" t="b">
        <v>0</v>
      </c>
      <c r="P109" t="b">
        <v>1</v>
      </c>
      <c r="Q109" t="s">
        <v>32</v>
      </c>
      <c r="R109" s="5">
        <f t="shared" si="9"/>
        <v>75.895348837209298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4">
        <f t="shared" si="8"/>
        <v>595.26666666666665</v>
      </c>
      <c r="G110" t="s">
        <v>19</v>
      </c>
      <c r="H110">
        <v>83</v>
      </c>
      <c r="I110" t="s">
        <v>20</v>
      </c>
      <c r="J110" t="s">
        <v>21</v>
      </c>
      <c r="K110" s="10">
        <f t="shared" si="6"/>
        <v>41005.208333333336</v>
      </c>
      <c r="L110">
        <v>1333688400</v>
      </c>
      <c r="M110" s="9">
        <f t="shared" si="7"/>
        <v>41042.208333333336</v>
      </c>
      <c r="N110">
        <v>1336885200</v>
      </c>
      <c r="O110" t="b">
        <v>0</v>
      </c>
      <c r="P110" t="b">
        <v>0</v>
      </c>
      <c r="Q110" t="s">
        <v>41</v>
      </c>
      <c r="R110" s="5">
        <f t="shared" si="9"/>
        <v>107.57831325301204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4">
        <f t="shared" si="8"/>
        <v>59.21153846153846</v>
      </c>
      <c r="G111" t="s">
        <v>13</v>
      </c>
      <c r="H111">
        <v>60</v>
      </c>
      <c r="I111" t="s">
        <v>20</v>
      </c>
      <c r="J111" t="s">
        <v>21</v>
      </c>
      <c r="K111" s="10">
        <f t="shared" si="6"/>
        <v>41651.25</v>
      </c>
      <c r="L111">
        <v>1389506400</v>
      </c>
      <c r="M111" s="9">
        <f t="shared" si="7"/>
        <v>41653.25</v>
      </c>
      <c r="N111">
        <v>1389679200</v>
      </c>
      <c r="O111" t="b">
        <v>0</v>
      </c>
      <c r="P111" t="b">
        <v>0</v>
      </c>
      <c r="Q111" t="s">
        <v>268</v>
      </c>
      <c r="R111" s="5">
        <f t="shared" si="9"/>
        <v>51.31666666666667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4">
        <f t="shared" si="8"/>
        <v>14.962780898876405</v>
      </c>
      <c r="G112" t="s">
        <v>13</v>
      </c>
      <c r="H112">
        <v>296</v>
      </c>
      <c r="I112" t="s">
        <v>20</v>
      </c>
      <c r="J112" t="s">
        <v>21</v>
      </c>
      <c r="K112" s="10">
        <f t="shared" si="6"/>
        <v>43354.208333333328</v>
      </c>
      <c r="L112">
        <v>1536642000</v>
      </c>
      <c r="M112" s="9">
        <f t="shared" si="7"/>
        <v>43373.208333333328</v>
      </c>
      <c r="N112">
        <v>1538283600</v>
      </c>
      <c r="O112" t="b">
        <v>0</v>
      </c>
      <c r="P112" t="b">
        <v>0</v>
      </c>
      <c r="Q112" t="s">
        <v>16</v>
      </c>
      <c r="R112" s="5">
        <f t="shared" si="9"/>
        <v>71.983108108108112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4">
        <f t="shared" si="8"/>
        <v>119.95602605863192</v>
      </c>
      <c r="G113" t="s">
        <v>19</v>
      </c>
      <c r="H113">
        <v>676</v>
      </c>
      <c r="I113" t="s">
        <v>20</v>
      </c>
      <c r="J113" t="s">
        <v>21</v>
      </c>
      <c r="K113" s="10">
        <f t="shared" si="6"/>
        <v>41174.208333333336</v>
      </c>
      <c r="L113">
        <v>1348290000</v>
      </c>
      <c r="M113" s="9">
        <f t="shared" si="7"/>
        <v>41180.208333333336</v>
      </c>
      <c r="N113">
        <v>1348808400</v>
      </c>
      <c r="O113" t="b">
        <v>0</v>
      </c>
      <c r="P113" t="b">
        <v>0</v>
      </c>
      <c r="Q113" t="s">
        <v>132</v>
      </c>
      <c r="R113" s="5">
        <f t="shared" si="9"/>
        <v>108.95414201183432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4">
        <f t="shared" si="8"/>
        <v>268.82978723404256</v>
      </c>
      <c r="G114" t="s">
        <v>19</v>
      </c>
      <c r="H114">
        <v>361</v>
      </c>
      <c r="I114" t="s">
        <v>25</v>
      </c>
      <c r="J114" t="s">
        <v>26</v>
      </c>
      <c r="K114" s="10">
        <f t="shared" si="6"/>
        <v>41875.208333333336</v>
      </c>
      <c r="L114">
        <v>1408856400</v>
      </c>
      <c r="M114" s="9">
        <f t="shared" si="7"/>
        <v>41890.208333333336</v>
      </c>
      <c r="N114">
        <v>1410152400</v>
      </c>
      <c r="O114" t="b">
        <v>0</v>
      </c>
      <c r="P114" t="b">
        <v>0</v>
      </c>
      <c r="Q114" t="s">
        <v>27</v>
      </c>
      <c r="R114" s="5">
        <f t="shared" si="9"/>
        <v>35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4">
        <f t="shared" si="8"/>
        <v>376.87878787878788</v>
      </c>
      <c r="G115" t="s">
        <v>19</v>
      </c>
      <c r="H115">
        <v>131</v>
      </c>
      <c r="I115" t="s">
        <v>20</v>
      </c>
      <c r="J115" t="s">
        <v>21</v>
      </c>
      <c r="K115" s="10">
        <f t="shared" si="6"/>
        <v>42990.208333333328</v>
      </c>
      <c r="L115">
        <v>1505192400</v>
      </c>
      <c r="M115" s="9">
        <f t="shared" si="7"/>
        <v>42997.208333333328</v>
      </c>
      <c r="N115">
        <v>1505797200</v>
      </c>
      <c r="O115" t="b">
        <v>0</v>
      </c>
      <c r="P115" t="b">
        <v>0</v>
      </c>
      <c r="Q115" t="s">
        <v>16</v>
      </c>
      <c r="R115" s="5">
        <f t="shared" si="9"/>
        <v>94.938931297709928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4">
        <f t="shared" si="8"/>
        <v>727.15789473684208</v>
      </c>
      <c r="G116" t="s">
        <v>19</v>
      </c>
      <c r="H116">
        <v>126</v>
      </c>
      <c r="I116" t="s">
        <v>20</v>
      </c>
      <c r="J116" t="s">
        <v>21</v>
      </c>
      <c r="K116" s="10">
        <f t="shared" si="6"/>
        <v>43564.208333333328</v>
      </c>
      <c r="L116">
        <v>1554786000</v>
      </c>
      <c r="M116" s="9">
        <f t="shared" si="7"/>
        <v>43565.208333333328</v>
      </c>
      <c r="N116">
        <v>1554872400</v>
      </c>
      <c r="O116" t="b">
        <v>0</v>
      </c>
      <c r="P116" t="b">
        <v>1</v>
      </c>
      <c r="Q116" t="s">
        <v>64</v>
      </c>
      <c r="R116" s="5">
        <f t="shared" si="9"/>
        <v>109.65079365079364</v>
      </c>
      <c r="S116" t="s">
        <v>2036</v>
      </c>
      <c r="T116" t="s">
        <v>2045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4">
        <f t="shared" si="8"/>
        <v>87.211757648470297</v>
      </c>
      <c r="G117" t="s">
        <v>13</v>
      </c>
      <c r="H117">
        <v>3304</v>
      </c>
      <c r="I117" t="s">
        <v>106</v>
      </c>
      <c r="J117" t="s">
        <v>107</v>
      </c>
      <c r="K117" s="10">
        <f t="shared" si="6"/>
        <v>43056.25</v>
      </c>
      <c r="L117">
        <v>1510898400</v>
      </c>
      <c r="M117" s="9">
        <f t="shared" si="7"/>
        <v>43091.25</v>
      </c>
      <c r="N117">
        <v>1513922400</v>
      </c>
      <c r="O117" t="b">
        <v>0</v>
      </c>
      <c r="P117" t="b">
        <v>0</v>
      </c>
      <c r="Q117" t="s">
        <v>118</v>
      </c>
      <c r="R117" s="5">
        <f t="shared" si="9"/>
        <v>44.001815980629537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4">
        <f t="shared" si="8"/>
        <v>88</v>
      </c>
      <c r="G118" t="s">
        <v>13</v>
      </c>
      <c r="H118">
        <v>73</v>
      </c>
      <c r="I118" t="s">
        <v>20</v>
      </c>
      <c r="J118" t="s">
        <v>21</v>
      </c>
      <c r="K118" s="10">
        <f t="shared" si="6"/>
        <v>42265.208333333328</v>
      </c>
      <c r="L118">
        <v>1442552400</v>
      </c>
      <c r="M118" s="9">
        <f t="shared" si="7"/>
        <v>42266.208333333328</v>
      </c>
      <c r="N118">
        <v>1442638800</v>
      </c>
      <c r="O118" t="b">
        <v>0</v>
      </c>
      <c r="P118" t="b">
        <v>0</v>
      </c>
      <c r="Q118" t="s">
        <v>32</v>
      </c>
      <c r="R118" s="5">
        <f t="shared" si="9"/>
        <v>86.794520547945211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4">
        <f t="shared" si="8"/>
        <v>173.9387755102041</v>
      </c>
      <c r="G119" t="s">
        <v>19</v>
      </c>
      <c r="H119">
        <v>275</v>
      </c>
      <c r="I119" t="s">
        <v>20</v>
      </c>
      <c r="J119" t="s">
        <v>21</v>
      </c>
      <c r="K119" s="10">
        <f t="shared" si="6"/>
        <v>40808.208333333336</v>
      </c>
      <c r="L119">
        <v>1316667600</v>
      </c>
      <c r="M119" s="9">
        <f t="shared" si="7"/>
        <v>40814.208333333336</v>
      </c>
      <c r="N119">
        <v>1317186000</v>
      </c>
      <c r="O119" t="b">
        <v>0</v>
      </c>
      <c r="P119" t="b">
        <v>0</v>
      </c>
      <c r="Q119" t="s">
        <v>268</v>
      </c>
      <c r="R119" s="5">
        <f t="shared" si="9"/>
        <v>30.992727272727272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4">
        <f t="shared" si="8"/>
        <v>117.61111111111111</v>
      </c>
      <c r="G120" t="s">
        <v>19</v>
      </c>
      <c r="H120">
        <v>67</v>
      </c>
      <c r="I120" t="s">
        <v>20</v>
      </c>
      <c r="J120" t="s">
        <v>21</v>
      </c>
      <c r="K120" s="10">
        <f t="shared" si="6"/>
        <v>41665.25</v>
      </c>
      <c r="L120">
        <v>1390716000</v>
      </c>
      <c r="M120" s="9">
        <f t="shared" si="7"/>
        <v>41671.25</v>
      </c>
      <c r="N120">
        <v>1391234400</v>
      </c>
      <c r="O120" t="b">
        <v>0</v>
      </c>
      <c r="P120" t="b">
        <v>0</v>
      </c>
      <c r="Q120" t="s">
        <v>121</v>
      </c>
      <c r="R120" s="5">
        <f t="shared" si="9"/>
        <v>94.791044776119406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4">
        <f t="shared" si="8"/>
        <v>214.96</v>
      </c>
      <c r="G121" t="s">
        <v>19</v>
      </c>
      <c r="H121">
        <v>154</v>
      </c>
      <c r="I121" t="s">
        <v>20</v>
      </c>
      <c r="J121" t="s">
        <v>21</v>
      </c>
      <c r="K121" s="10">
        <f t="shared" si="6"/>
        <v>41806.208333333336</v>
      </c>
      <c r="L121">
        <v>1402894800</v>
      </c>
      <c r="M121" s="9">
        <f t="shared" si="7"/>
        <v>41823.208333333336</v>
      </c>
      <c r="N121">
        <v>1404363600</v>
      </c>
      <c r="O121" t="b">
        <v>0</v>
      </c>
      <c r="P121" t="b">
        <v>1</v>
      </c>
      <c r="Q121" t="s">
        <v>41</v>
      </c>
      <c r="R121" s="5">
        <f t="shared" si="9"/>
        <v>69.79220779220779</v>
      </c>
      <c r="S121" t="s">
        <v>2040</v>
      </c>
      <c r="T121" t="s">
        <v>2041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4">
        <f t="shared" si="8"/>
        <v>149.49667110519306</v>
      </c>
      <c r="G122" t="s">
        <v>19</v>
      </c>
      <c r="H122">
        <v>1782</v>
      </c>
      <c r="I122" t="s">
        <v>20</v>
      </c>
      <c r="J122" t="s">
        <v>21</v>
      </c>
      <c r="K122" s="10">
        <f t="shared" si="6"/>
        <v>42111.208333333328</v>
      </c>
      <c r="L122">
        <v>1429246800</v>
      </c>
      <c r="M122" s="9">
        <f t="shared" si="7"/>
        <v>42115.208333333328</v>
      </c>
      <c r="N122">
        <v>1429592400</v>
      </c>
      <c r="O122" t="b">
        <v>0</v>
      </c>
      <c r="P122" t="b">
        <v>1</v>
      </c>
      <c r="Q122" t="s">
        <v>291</v>
      </c>
      <c r="R122" s="5">
        <f t="shared" si="9"/>
        <v>63.003367003367003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4">
        <f t="shared" si="8"/>
        <v>219.33995584988963</v>
      </c>
      <c r="G123" t="s">
        <v>19</v>
      </c>
      <c r="H123">
        <v>903</v>
      </c>
      <c r="I123" t="s">
        <v>20</v>
      </c>
      <c r="J123" t="s">
        <v>21</v>
      </c>
      <c r="K123" s="10">
        <f t="shared" si="6"/>
        <v>41917.208333333336</v>
      </c>
      <c r="L123">
        <v>1412485200</v>
      </c>
      <c r="M123" s="9">
        <f t="shared" si="7"/>
        <v>41930.208333333336</v>
      </c>
      <c r="N123">
        <v>1413608400</v>
      </c>
      <c r="O123" t="b">
        <v>0</v>
      </c>
      <c r="P123" t="b">
        <v>0</v>
      </c>
      <c r="Q123" t="s">
        <v>88</v>
      </c>
      <c r="R123" s="5">
        <f t="shared" si="9"/>
        <v>110.0343300110742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4">
        <f t="shared" si="8"/>
        <v>64.367690058479525</v>
      </c>
      <c r="G124" t="s">
        <v>13</v>
      </c>
      <c r="H124">
        <v>3387</v>
      </c>
      <c r="I124" t="s">
        <v>20</v>
      </c>
      <c r="J124" t="s">
        <v>21</v>
      </c>
      <c r="K124" s="10">
        <f t="shared" si="6"/>
        <v>41970.25</v>
      </c>
      <c r="L124">
        <v>1417068000</v>
      </c>
      <c r="M124" s="9">
        <f t="shared" si="7"/>
        <v>41997.25</v>
      </c>
      <c r="N124">
        <v>1419400800</v>
      </c>
      <c r="O124" t="b">
        <v>0</v>
      </c>
      <c r="P124" t="b">
        <v>0</v>
      </c>
      <c r="Q124" t="s">
        <v>118</v>
      </c>
      <c r="R124" s="5">
        <f t="shared" si="9"/>
        <v>25.997933274284026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4">
        <f t="shared" si="8"/>
        <v>18.622397298818232</v>
      </c>
      <c r="G125" t="s">
        <v>13</v>
      </c>
      <c r="H125">
        <v>662</v>
      </c>
      <c r="I125" t="s">
        <v>14</v>
      </c>
      <c r="J125" t="s">
        <v>15</v>
      </c>
      <c r="K125" s="10">
        <f t="shared" si="6"/>
        <v>42332.25</v>
      </c>
      <c r="L125">
        <v>1448344800</v>
      </c>
      <c r="M125" s="9">
        <f t="shared" si="7"/>
        <v>42335.25</v>
      </c>
      <c r="N125">
        <v>1448604000</v>
      </c>
      <c r="O125" t="b">
        <v>1</v>
      </c>
      <c r="P125" t="b">
        <v>0</v>
      </c>
      <c r="Q125" t="s">
        <v>32</v>
      </c>
      <c r="R125" s="5">
        <f t="shared" si="9"/>
        <v>49.987915407854985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4">
        <f t="shared" si="8"/>
        <v>367.76923076923077</v>
      </c>
      <c r="G126" t="s">
        <v>19</v>
      </c>
      <c r="H126">
        <v>94</v>
      </c>
      <c r="I126" t="s">
        <v>106</v>
      </c>
      <c r="J126" t="s">
        <v>107</v>
      </c>
      <c r="K126" s="10">
        <f t="shared" si="6"/>
        <v>43598.208333333328</v>
      </c>
      <c r="L126">
        <v>1557723600</v>
      </c>
      <c r="M126" s="9">
        <f t="shared" si="7"/>
        <v>43651.208333333328</v>
      </c>
      <c r="N126">
        <v>1562302800</v>
      </c>
      <c r="O126" t="b">
        <v>0</v>
      </c>
      <c r="P126" t="b">
        <v>0</v>
      </c>
      <c r="Q126" t="s">
        <v>121</v>
      </c>
      <c r="R126" s="5">
        <f t="shared" si="9"/>
        <v>101.72340425531915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4">
        <f t="shared" si="8"/>
        <v>159.90566037735849</v>
      </c>
      <c r="G127" t="s">
        <v>19</v>
      </c>
      <c r="H127">
        <v>180</v>
      </c>
      <c r="I127" t="s">
        <v>20</v>
      </c>
      <c r="J127" t="s">
        <v>21</v>
      </c>
      <c r="K127" s="10">
        <f t="shared" si="6"/>
        <v>43362.208333333328</v>
      </c>
      <c r="L127">
        <v>1537333200</v>
      </c>
      <c r="M127" s="9">
        <f t="shared" si="7"/>
        <v>43366.208333333328</v>
      </c>
      <c r="N127">
        <v>1537678800</v>
      </c>
      <c r="O127" t="b">
        <v>0</v>
      </c>
      <c r="P127" t="b">
        <v>0</v>
      </c>
      <c r="Q127" t="s">
        <v>32</v>
      </c>
      <c r="R127" s="5">
        <f t="shared" si="9"/>
        <v>47.083333333333336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4">
        <f t="shared" si="8"/>
        <v>38.633185349611544</v>
      </c>
      <c r="G128" t="s">
        <v>13</v>
      </c>
      <c r="H128">
        <v>774</v>
      </c>
      <c r="I128" t="s">
        <v>20</v>
      </c>
      <c r="J128" t="s">
        <v>21</v>
      </c>
      <c r="K128" s="10">
        <f t="shared" si="6"/>
        <v>42596.208333333328</v>
      </c>
      <c r="L128">
        <v>1471150800</v>
      </c>
      <c r="M128" s="9">
        <f t="shared" si="7"/>
        <v>42624.208333333328</v>
      </c>
      <c r="N128">
        <v>1473570000</v>
      </c>
      <c r="O128" t="b">
        <v>0</v>
      </c>
      <c r="P128" t="b">
        <v>1</v>
      </c>
      <c r="Q128" t="s">
        <v>32</v>
      </c>
      <c r="R128" s="5">
        <f t="shared" si="9"/>
        <v>89.944444444444443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4">
        <f t="shared" si="8"/>
        <v>51.42151162790698</v>
      </c>
      <c r="G129" t="s">
        <v>13</v>
      </c>
      <c r="H129">
        <v>672</v>
      </c>
      <c r="I129" t="s">
        <v>14</v>
      </c>
      <c r="J129" t="s">
        <v>15</v>
      </c>
      <c r="K129" s="10">
        <f t="shared" si="6"/>
        <v>40310.208333333336</v>
      </c>
      <c r="L129">
        <v>1273640400</v>
      </c>
      <c r="M129" s="9">
        <f t="shared" si="7"/>
        <v>40313.208333333336</v>
      </c>
      <c r="N129">
        <v>1273899600</v>
      </c>
      <c r="O129" t="b">
        <v>0</v>
      </c>
      <c r="P129" t="b">
        <v>0</v>
      </c>
      <c r="Q129" t="s">
        <v>32</v>
      </c>
      <c r="R129" s="5">
        <f t="shared" si="9"/>
        <v>78.96875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4">
        <f t="shared" si="8"/>
        <v>60.334277620396605</v>
      </c>
      <c r="G130" t="s">
        <v>73</v>
      </c>
      <c r="H130">
        <v>532</v>
      </c>
      <c r="I130" t="s">
        <v>20</v>
      </c>
      <c r="J130" t="s">
        <v>21</v>
      </c>
      <c r="K130" s="10">
        <f t="shared" si="6"/>
        <v>40417.208333333336</v>
      </c>
      <c r="L130">
        <v>1282885200</v>
      </c>
      <c r="M130" s="9">
        <f t="shared" si="7"/>
        <v>40430.208333333336</v>
      </c>
      <c r="N130">
        <v>1284008400</v>
      </c>
      <c r="O130" t="b">
        <v>0</v>
      </c>
      <c r="P130" t="b">
        <v>0</v>
      </c>
      <c r="Q130" t="s">
        <v>22</v>
      </c>
      <c r="R130" s="5">
        <f t="shared" si="9"/>
        <v>80.067669172932327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4">
        <f t="shared" si="8"/>
        <v>3.202693602693603</v>
      </c>
      <c r="G131" t="s">
        <v>73</v>
      </c>
      <c r="H131">
        <v>55</v>
      </c>
      <c r="I131" t="s">
        <v>25</v>
      </c>
      <c r="J131" t="s">
        <v>26</v>
      </c>
      <c r="K131" s="10">
        <f t="shared" ref="K131:K194" si="10">(((L131/60)/60/24)+DATE(1970,1,1))</f>
        <v>42038.25</v>
      </c>
      <c r="L131">
        <v>1422943200</v>
      </c>
      <c r="M131" s="9">
        <f t="shared" ref="M131:M194" si="11">(((N131/60)/60)/24)+DATE(1970,1,1)</f>
        <v>42063.25</v>
      </c>
      <c r="N131">
        <v>1425103200</v>
      </c>
      <c r="O131" t="b">
        <v>0</v>
      </c>
      <c r="P131" t="b">
        <v>0</v>
      </c>
      <c r="Q131" t="s">
        <v>16</v>
      </c>
      <c r="R131" s="5">
        <f t="shared" si="9"/>
        <v>86.472727272727269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4">
        <f t="shared" ref="F132:F195" si="12">(E132/D132)*100</f>
        <v>155.46875</v>
      </c>
      <c r="G132" t="s">
        <v>19</v>
      </c>
      <c r="H132">
        <v>533</v>
      </c>
      <c r="I132" t="s">
        <v>35</v>
      </c>
      <c r="J132" t="s">
        <v>36</v>
      </c>
      <c r="K132" s="10">
        <f t="shared" si="10"/>
        <v>40842.208333333336</v>
      </c>
      <c r="L132">
        <v>1319605200</v>
      </c>
      <c r="M132" s="9">
        <f t="shared" si="11"/>
        <v>40858.25</v>
      </c>
      <c r="N132">
        <v>1320991200</v>
      </c>
      <c r="O132" t="b">
        <v>0</v>
      </c>
      <c r="P132" t="b">
        <v>0</v>
      </c>
      <c r="Q132" t="s">
        <v>52</v>
      </c>
      <c r="R132" s="5">
        <f t="shared" ref="R132:R195" si="13">E132/H132</f>
        <v>28.001876172607879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4">
        <f t="shared" si="12"/>
        <v>100.85974499089254</v>
      </c>
      <c r="G133" t="s">
        <v>19</v>
      </c>
      <c r="H133">
        <v>2443</v>
      </c>
      <c r="I133" t="s">
        <v>39</v>
      </c>
      <c r="J133" t="s">
        <v>40</v>
      </c>
      <c r="K133" s="10">
        <f t="shared" si="10"/>
        <v>41607.25</v>
      </c>
      <c r="L133">
        <v>1385704800</v>
      </c>
      <c r="M133" s="9">
        <f t="shared" si="11"/>
        <v>41620.25</v>
      </c>
      <c r="N133">
        <v>1386828000</v>
      </c>
      <c r="O133" t="b">
        <v>0</v>
      </c>
      <c r="P133" t="b">
        <v>0</v>
      </c>
      <c r="Q133" t="s">
        <v>27</v>
      </c>
      <c r="R133" s="5">
        <f t="shared" si="13"/>
        <v>67.996725337699544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4">
        <f t="shared" si="12"/>
        <v>116.18181818181819</v>
      </c>
      <c r="G134" t="s">
        <v>19</v>
      </c>
      <c r="H134">
        <v>89</v>
      </c>
      <c r="I134" t="s">
        <v>20</v>
      </c>
      <c r="J134" t="s">
        <v>21</v>
      </c>
      <c r="K134" s="10">
        <f t="shared" si="10"/>
        <v>43112.25</v>
      </c>
      <c r="L134">
        <v>1515736800</v>
      </c>
      <c r="M134" s="9">
        <f t="shared" si="11"/>
        <v>43128.25</v>
      </c>
      <c r="N134">
        <v>1517119200</v>
      </c>
      <c r="O134" t="b">
        <v>0</v>
      </c>
      <c r="P134" t="b">
        <v>1</v>
      </c>
      <c r="Q134" t="s">
        <v>32</v>
      </c>
      <c r="R134" s="5">
        <f t="shared" si="13"/>
        <v>43.078651685393261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4">
        <f t="shared" si="12"/>
        <v>310.77777777777777</v>
      </c>
      <c r="G135" t="s">
        <v>19</v>
      </c>
      <c r="H135">
        <v>159</v>
      </c>
      <c r="I135" t="s">
        <v>20</v>
      </c>
      <c r="J135" t="s">
        <v>21</v>
      </c>
      <c r="K135" s="10">
        <f t="shared" si="10"/>
        <v>40767.208333333336</v>
      </c>
      <c r="L135">
        <v>1313125200</v>
      </c>
      <c r="M135" s="9">
        <f t="shared" si="11"/>
        <v>40789.208333333336</v>
      </c>
      <c r="N135">
        <v>1315026000</v>
      </c>
      <c r="O135" t="b">
        <v>0</v>
      </c>
      <c r="P135" t="b">
        <v>0</v>
      </c>
      <c r="Q135" t="s">
        <v>318</v>
      </c>
      <c r="R135" s="5">
        <f t="shared" si="13"/>
        <v>87.95597484276729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4">
        <f t="shared" si="12"/>
        <v>89.73668341708543</v>
      </c>
      <c r="G136" t="s">
        <v>13</v>
      </c>
      <c r="H136">
        <v>940</v>
      </c>
      <c r="I136" t="s">
        <v>97</v>
      </c>
      <c r="J136" t="s">
        <v>98</v>
      </c>
      <c r="K136" s="10">
        <f t="shared" si="10"/>
        <v>40713.208333333336</v>
      </c>
      <c r="L136">
        <v>1308459600</v>
      </c>
      <c r="M136" s="9">
        <f t="shared" si="11"/>
        <v>40762.208333333336</v>
      </c>
      <c r="N136">
        <v>1312693200</v>
      </c>
      <c r="O136" t="b">
        <v>0</v>
      </c>
      <c r="P136" t="b">
        <v>1</v>
      </c>
      <c r="Q136" t="s">
        <v>41</v>
      </c>
      <c r="R136" s="5">
        <f t="shared" si="13"/>
        <v>94.987234042553197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4">
        <f t="shared" si="12"/>
        <v>71.27272727272728</v>
      </c>
      <c r="G137" t="s">
        <v>13</v>
      </c>
      <c r="H137">
        <v>117</v>
      </c>
      <c r="I137" t="s">
        <v>20</v>
      </c>
      <c r="J137" t="s">
        <v>21</v>
      </c>
      <c r="K137" s="10">
        <f t="shared" si="10"/>
        <v>41340.25</v>
      </c>
      <c r="L137">
        <v>1362636000</v>
      </c>
      <c r="M137" s="9">
        <f t="shared" si="11"/>
        <v>41345.208333333336</v>
      </c>
      <c r="N137">
        <v>1363064400</v>
      </c>
      <c r="O137" t="b">
        <v>0</v>
      </c>
      <c r="P137" t="b">
        <v>1</v>
      </c>
      <c r="Q137" t="s">
        <v>32</v>
      </c>
      <c r="R137" s="5">
        <f t="shared" si="13"/>
        <v>46.905982905982903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4">
        <f t="shared" si="12"/>
        <v>3.2862318840579712</v>
      </c>
      <c r="G138" t="s">
        <v>73</v>
      </c>
      <c r="H138">
        <v>58</v>
      </c>
      <c r="I138" t="s">
        <v>20</v>
      </c>
      <c r="J138" t="s">
        <v>21</v>
      </c>
      <c r="K138" s="10">
        <f t="shared" si="10"/>
        <v>41797.208333333336</v>
      </c>
      <c r="L138">
        <v>1402117200</v>
      </c>
      <c r="M138" s="9">
        <f t="shared" si="11"/>
        <v>41809.208333333336</v>
      </c>
      <c r="N138">
        <v>1403154000</v>
      </c>
      <c r="O138" t="b">
        <v>0</v>
      </c>
      <c r="P138" t="b">
        <v>1</v>
      </c>
      <c r="Q138" t="s">
        <v>52</v>
      </c>
      <c r="R138" s="5">
        <f t="shared" si="13"/>
        <v>46.913793103448278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4">
        <f t="shared" si="12"/>
        <v>261.77777777777777</v>
      </c>
      <c r="G139" t="s">
        <v>19</v>
      </c>
      <c r="H139">
        <v>50</v>
      </c>
      <c r="I139" t="s">
        <v>20</v>
      </c>
      <c r="J139" t="s">
        <v>21</v>
      </c>
      <c r="K139" s="10">
        <f t="shared" si="10"/>
        <v>40457.208333333336</v>
      </c>
      <c r="L139">
        <v>1286341200</v>
      </c>
      <c r="M139" s="9">
        <f t="shared" si="11"/>
        <v>40463.208333333336</v>
      </c>
      <c r="N139">
        <v>1286859600</v>
      </c>
      <c r="O139" t="b">
        <v>0</v>
      </c>
      <c r="P139" t="b">
        <v>0</v>
      </c>
      <c r="Q139" t="s">
        <v>67</v>
      </c>
      <c r="R139" s="5">
        <f t="shared" si="13"/>
        <v>94.24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4">
        <f t="shared" si="12"/>
        <v>96</v>
      </c>
      <c r="G140" t="s">
        <v>13</v>
      </c>
      <c r="H140">
        <v>115</v>
      </c>
      <c r="I140" t="s">
        <v>20</v>
      </c>
      <c r="J140" t="s">
        <v>21</v>
      </c>
      <c r="K140" s="10">
        <f t="shared" si="10"/>
        <v>41180.208333333336</v>
      </c>
      <c r="L140">
        <v>1348808400</v>
      </c>
      <c r="M140" s="9">
        <f t="shared" si="11"/>
        <v>41186.208333333336</v>
      </c>
      <c r="N140">
        <v>1349326800</v>
      </c>
      <c r="O140" t="b">
        <v>0</v>
      </c>
      <c r="P140" t="b">
        <v>0</v>
      </c>
      <c r="Q140" t="s">
        <v>291</v>
      </c>
      <c r="R140" s="5">
        <f t="shared" si="13"/>
        <v>80.139130434782615</v>
      </c>
      <c r="S140" t="s">
        <v>2049</v>
      </c>
      <c r="T140" t="s">
        <v>2060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4">
        <f t="shared" si="12"/>
        <v>20.896851248642779</v>
      </c>
      <c r="G141" t="s">
        <v>13</v>
      </c>
      <c r="H141">
        <v>326</v>
      </c>
      <c r="I141" t="s">
        <v>20</v>
      </c>
      <c r="J141" t="s">
        <v>21</v>
      </c>
      <c r="K141" s="10">
        <f t="shared" si="10"/>
        <v>42115.208333333328</v>
      </c>
      <c r="L141">
        <v>1429592400</v>
      </c>
      <c r="M141" s="9">
        <f t="shared" si="11"/>
        <v>42131.208333333328</v>
      </c>
      <c r="N141">
        <v>1430974800</v>
      </c>
      <c r="O141" t="b">
        <v>0</v>
      </c>
      <c r="P141" t="b">
        <v>1</v>
      </c>
      <c r="Q141" t="s">
        <v>64</v>
      </c>
      <c r="R141" s="5">
        <f t="shared" si="13"/>
        <v>59.036809815950917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4">
        <f t="shared" si="12"/>
        <v>223.16363636363636</v>
      </c>
      <c r="G142" t="s">
        <v>19</v>
      </c>
      <c r="H142">
        <v>186</v>
      </c>
      <c r="I142" t="s">
        <v>20</v>
      </c>
      <c r="J142" t="s">
        <v>21</v>
      </c>
      <c r="K142" s="10">
        <f t="shared" si="10"/>
        <v>43156.25</v>
      </c>
      <c r="L142">
        <v>1519538400</v>
      </c>
      <c r="M142" s="9">
        <f t="shared" si="11"/>
        <v>43161.25</v>
      </c>
      <c r="N142">
        <v>1519970400</v>
      </c>
      <c r="O142" t="b">
        <v>0</v>
      </c>
      <c r="P142" t="b">
        <v>0</v>
      </c>
      <c r="Q142" t="s">
        <v>41</v>
      </c>
      <c r="R142" s="5">
        <f t="shared" si="13"/>
        <v>65.989247311827953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4">
        <f t="shared" si="12"/>
        <v>101.59097978227061</v>
      </c>
      <c r="G143" t="s">
        <v>19</v>
      </c>
      <c r="H143">
        <v>1071</v>
      </c>
      <c r="I143" t="s">
        <v>20</v>
      </c>
      <c r="J143" t="s">
        <v>21</v>
      </c>
      <c r="K143" s="10">
        <f t="shared" si="10"/>
        <v>42167.208333333328</v>
      </c>
      <c r="L143">
        <v>1434085200</v>
      </c>
      <c r="M143" s="9">
        <f t="shared" si="11"/>
        <v>42173.208333333328</v>
      </c>
      <c r="N143">
        <v>1434603600</v>
      </c>
      <c r="O143" t="b">
        <v>0</v>
      </c>
      <c r="P143" t="b">
        <v>0</v>
      </c>
      <c r="Q143" t="s">
        <v>27</v>
      </c>
      <c r="R143" s="5">
        <f t="shared" si="13"/>
        <v>60.992530345471522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4">
        <f t="shared" si="12"/>
        <v>230.03999999999996</v>
      </c>
      <c r="G144" t="s">
        <v>19</v>
      </c>
      <c r="H144">
        <v>117</v>
      </c>
      <c r="I144" t="s">
        <v>20</v>
      </c>
      <c r="J144" t="s">
        <v>21</v>
      </c>
      <c r="K144" s="10">
        <f t="shared" si="10"/>
        <v>41005.208333333336</v>
      </c>
      <c r="L144">
        <v>1333688400</v>
      </c>
      <c r="M144" s="9">
        <f t="shared" si="11"/>
        <v>41046.208333333336</v>
      </c>
      <c r="N144">
        <v>1337230800</v>
      </c>
      <c r="O144" t="b">
        <v>0</v>
      </c>
      <c r="P144" t="b">
        <v>0</v>
      </c>
      <c r="Q144" t="s">
        <v>27</v>
      </c>
      <c r="R144" s="5">
        <f t="shared" si="13"/>
        <v>98.307692307692307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4">
        <f t="shared" si="12"/>
        <v>135.59259259259261</v>
      </c>
      <c r="G145" t="s">
        <v>19</v>
      </c>
      <c r="H145">
        <v>70</v>
      </c>
      <c r="I145" t="s">
        <v>20</v>
      </c>
      <c r="J145" t="s">
        <v>21</v>
      </c>
      <c r="K145" s="10">
        <f t="shared" si="10"/>
        <v>40357.208333333336</v>
      </c>
      <c r="L145">
        <v>1277701200</v>
      </c>
      <c r="M145" s="9">
        <f t="shared" si="11"/>
        <v>40377.208333333336</v>
      </c>
      <c r="N145">
        <v>1279429200</v>
      </c>
      <c r="O145" t="b">
        <v>0</v>
      </c>
      <c r="P145" t="b">
        <v>0</v>
      </c>
      <c r="Q145" t="s">
        <v>59</v>
      </c>
      <c r="R145" s="5">
        <f t="shared" si="13"/>
        <v>104.6</v>
      </c>
      <c r="S145" t="s">
        <v>2034</v>
      </c>
      <c r="T145" t="s">
        <v>2044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4">
        <f t="shared" si="12"/>
        <v>129.1</v>
      </c>
      <c r="G146" t="s">
        <v>19</v>
      </c>
      <c r="H146">
        <v>135</v>
      </c>
      <c r="I146" t="s">
        <v>20</v>
      </c>
      <c r="J146" t="s">
        <v>21</v>
      </c>
      <c r="K146" s="10">
        <f t="shared" si="10"/>
        <v>43633.208333333328</v>
      </c>
      <c r="L146">
        <v>1560747600</v>
      </c>
      <c r="M146" s="9">
        <f t="shared" si="11"/>
        <v>43641.208333333328</v>
      </c>
      <c r="N146">
        <v>1561438800</v>
      </c>
      <c r="O146" t="b">
        <v>0</v>
      </c>
      <c r="P146" t="b">
        <v>0</v>
      </c>
      <c r="Q146" t="s">
        <v>32</v>
      </c>
      <c r="R146" s="5">
        <f t="shared" si="13"/>
        <v>86.066666666666663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4">
        <f t="shared" si="12"/>
        <v>236.512</v>
      </c>
      <c r="G147" t="s">
        <v>19</v>
      </c>
      <c r="H147">
        <v>768</v>
      </c>
      <c r="I147" t="s">
        <v>97</v>
      </c>
      <c r="J147" t="s">
        <v>98</v>
      </c>
      <c r="K147" s="10">
        <f t="shared" si="10"/>
        <v>41889.208333333336</v>
      </c>
      <c r="L147">
        <v>1410066000</v>
      </c>
      <c r="M147" s="9">
        <f t="shared" si="11"/>
        <v>41894.208333333336</v>
      </c>
      <c r="N147">
        <v>1410498000</v>
      </c>
      <c r="O147" t="b">
        <v>0</v>
      </c>
      <c r="P147" t="b">
        <v>0</v>
      </c>
      <c r="Q147" t="s">
        <v>64</v>
      </c>
      <c r="R147" s="5">
        <f t="shared" si="13"/>
        <v>76.989583333333329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4">
        <f t="shared" si="12"/>
        <v>17.25</v>
      </c>
      <c r="G148" t="s">
        <v>73</v>
      </c>
      <c r="H148">
        <v>51</v>
      </c>
      <c r="I148" t="s">
        <v>20</v>
      </c>
      <c r="J148" t="s">
        <v>21</v>
      </c>
      <c r="K148" s="10">
        <f t="shared" si="10"/>
        <v>40855.25</v>
      </c>
      <c r="L148">
        <v>1320732000</v>
      </c>
      <c r="M148" s="9">
        <f t="shared" si="11"/>
        <v>40875.25</v>
      </c>
      <c r="N148">
        <v>1322460000</v>
      </c>
      <c r="O148" t="b">
        <v>0</v>
      </c>
      <c r="P148" t="b">
        <v>0</v>
      </c>
      <c r="Q148" t="s">
        <v>32</v>
      </c>
      <c r="R148" s="5">
        <f t="shared" si="13"/>
        <v>29.764705882352942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4">
        <f t="shared" si="12"/>
        <v>112.49397590361446</v>
      </c>
      <c r="G149" t="s">
        <v>19</v>
      </c>
      <c r="H149">
        <v>199</v>
      </c>
      <c r="I149" t="s">
        <v>20</v>
      </c>
      <c r="J149" t="s">
        <v>21</v>
      </c>
      <c r="K149" s="10">
        <f t="shared" si="10"/>
        <v>42534.208333333328</v>
      </c>
      <c r="L149">
        <v>1465794000</v>
      </c>
      <c r="M149" s="9">
        <f t="shared" si="11"/>
        <v>42540.208333333328</v>
      </c>
      <c r="N149">
        <v>1466312400</v>
      </c>
      <c r="O149" t="b">
        <v>0</v>
      </c>
      <c r="P149" t="b">
        <v>1</v>
      </c>
      <c r="Q149" t="s">
        <v>32</v>
      </c>
      <c r="R149" s="5">
        <f t="shared" si="13"/>
        <v>46.91959798994975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4">
        <f t="shared" si="12"/>
        <v>121.02150537634408</v>
      </c>
      <c r="G150" t="s">
        <v>19</v>
      </c>
      <c r="H150">
        <v>107</v>
      </c>
      <c r="I150" t="s">
        <v>20</v>
      </c>
      <c r="J150" t="s">
        <v>21</v>
      </c>
      <c r="K150" s="10">
        <f t="shared" si="10"/>
        <v>42941.208333333328</v>
      </c>
      <c r="L150">
        <v>1500958800</v>
      </c>
      <c r="M150" s="9">
        <f t="shared" si="11"/>
        <v>42950.208333333328</v>
      </c>
      <c r="N150">
        <v>1501736400</v>
      </c>
      <c r="O150" t="b">
        <v>0</v>
      </c>
      <c r="P150" t="b">
        <v>0</v>
      </c>
      <c r="Q150" t="s">
        <v>64</v>
      </c>
      <c r="R150" s="5">
        <f t="shared" si="13"/>
        <v>105.18691588785046</v>
      </c>
      <c r="S150" t="s">
        <v>2036</v>
      </c>
      <c r="T150" t="s">
        <v>2045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4">
        <f t="shared" si="12"/>
        <v>219.87096774193549</v>
      </c>
      <c r="G151" t="s">
        <v>19</v>
      </c>
      <c r="H151">
        <v>195</v>
      </c>
      <c r="I151" t="s">
        <v>20</v>
      </c>
      <c r="J151" t="s">
        <v>21</v>
      </c>
      <c r="K151" s="10">
        <f t="shared" si="10"/>
        <v>41275.25</v>
      </c>
      <c r="L151">
        <v>1357020000</v>
      </c>
      <c r="M151" s="9">
        <f t="shared" si="11"/>
        <v>41327.25</v>
      </c>
      <c r="N151">
        <v>1361512800</v>
      </c>
      <c r="O151" t="b">
        <v>0</v>
      </c>
      <c r="P151" t="b">
        <v>0</v>
      </c>
      <c r="Q151" t="s">
        <v>59</v>
      </c>
      <c r="R151" s="5">
        <f t="shared" si="13"/>
        <v>69.907692307692301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4">
        <f t="shared" si="12"/>
        <v>1</v>
      </c>
      <c r="G152" t="s">
        <v>13</v>
      </c>
      <c r="H152">
        <v>1</v>
      </c>
      <c r="I152" t="s">
        <v>20</v>
      </c>
      <c r="J152" t="s">
        <v>21</v>
      </c>
      <c r="K152" s="10">
        <f t="shared" si="10"/>
        <v>43450.25</v>
      </c>
      <c r="L152">
        <v>1544940000</v>
      </c>
      <c r="M152" s="9">
        <f t="shared" si="11"/>
        <v>43451.25</v>
      </c>
      <c r="N152">
        <v>1545026400</v>
      </c>
      <c r="O152" t="b">
        <v>0</v>
      </c>
      <c r="P152" t="b">
        <v>0</v>
      </c>
      <c r="Q152" t="s">
        <v>22</v>
      </c>
      <c r="R152" s="5">
        <f t="shared" si="13"/>
        <v>1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4">
        <f t="shared" si="12"/>
        <v>64.166909620991248</v>
      </c>
      <c r="G153" t="s">
        <v>13</v>
      </c>
      <c r="H153">
        <v>1467</v>
      </c>
      <c r="I153" t="s">
        <v>20</v>
      </c>
      <c r="J153" t="s">
        <v>21</v>
      </c>
      <c r="K153" s="10">
        <f t="shared" si="10"/>
        <v>41799.208333333336</v>
      </c>
      <c r="L153">
        <v>1402290000</v>
      </c>
      <c r="M153" s="9">
        <f t="shared" si="11"/>
        <v>41850.208333333336</v>
      </c>
      <c r="N153">
        <v>1406696400</v>
      </c>
      <c r="O153" t="b">
        <v>0</v>
      </c>
      <c r="P153" t="b">
        <v>0</v>
      </c>
      <c r="Q153" t="s">
        <v>49</v>
      </c>
      <c r="R153" s="5">
        <f t="shared" si="13"/>
        <v>60.011588275391958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4">
        <f t="shared" si="12"/>
        <v>423.06746987951806</v>
      </c>
      <c r="G154" t="s">
        <v>19</v>
      </c>
      <c r="H154">
        <v>3376</v>
      </c>
      <c r="I154" t="s">
        <v>20</v>
      </c>
      <c r="J154" t="s">
        <v>21</v>
      </c>
      <c r="K154" s="10">
        <f t="shared" si="10"/>
        <v>42783.25</v>
      </c>
      <c r="L154">
        <v>1487311200</v>
      </c>
      <c r="M154" s="9">
        <f t="shared" si="11"/>
        <v>42790.25</v>
      </c>
      <c r="N154">
        <v>1487916000</v>
      </c>
      <c r="O154" t="b">
        <v>0</v>
      </c>
      <c r="P154" t="b">
        <v>0</v>
      </c>
      <c r="Q154" t="s">
        <v>59</v>
      </c>
      <c r="R154" s="5">
        <f t="shared" si="13"/>
        <v>52.006220379146917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4">
        <f t="shared" si="12"/>
        <v>92.984160506863773</v>
      </c>
      <c r="G155" t="s">
        <v>13</v>
      </c>
      <c r="H155">
        <v>5681</v>
      </c>
      <c r="I155" t="s">
        <v>20</v>
      </c>
      <c r="J155" t="s">
        <v>21</v>
      </c>
      <c r="K155" s="10">
        <f t="shared" si="10"/>
        <v>41201.208333333336</v>
      </c>
      <c r="L155">
        <v>1350622800</v>
      </c>
      <c r="M155" s="9">
        <f t="shared" si="11"/>
        <v>41207.208333333336</v>
      </c>
      <c r="N155">
        <v>1351141200</v>
      </c>
      <c r="O155" t="b">
        <v>0</v>
      </c>
      <c r="P155" t="b">
        <v>0</v>
      </c>
      <c r="Q155" t="s">
        <v>32</v>
      </c>
      <c r="R155" s="5">
        <f t="shared" si="13"/>
        <v>31.000176025347649</v>
      </c>
      <c r="S155" t="s">
        <v>2038</v>
      </c>
      <c r="T155" t="s">
        <v>2039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4">
        <f t="shared" si="12"/>
        <v>58.756567425569173</v>
      </c>
      <c r="G156" t="s">
        <v>13</v>
      </c>
      <c r="H156">
        <v>1059</v>
      </c>
      <c r="I156" t="s">
        <v>20</v>
      </c>
      <c r="J156" t="s">
        <v>21</v>
      </c>
      <c r="K156" s="10">
        <f t="shared" si="10"/>
        <v>42502.208333333328</v>
      </c>
      <c r="L156">
        <v>1463029200</v>
      </c>
      <c r="M156" s="9">
        <f t="shared" si="11"/>
        <v>42525.208333333328</v>
      </c>
      <c r="N156">
        <v>1465016400</v>
      </c>
      <c r="O156" t="b">
        <v>0</v>
      </c>
      <c r="P156" t="b">
        <v>1</v>
      </c>
      <c r="Q156" t="s">
        <v>59</v>
      </c>
      <c r="R156" s="5">
        <f t="shared" si="13"/>
        <v>95.042492917847028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4">
        <f t="shared" si="12"/>
        <v>65.022222222222226</v>
      </c>
      <c r="G157" t="s">
        <v>13</v>
      </c>
      <c r="H157">
        <v>1194</v>
      </c>
      <c r="I157" t="s">
        <v>20</v>
      </c>
      <c r="J157" t="s">
        <v>21</v>
      </c>
      <c r="K157" s="10">
        <f t="shared" si="10"/>
        <v>40262.208333333336</v>
      </c>
      <c r="L157">
        <v>1269493200</v>
      </c>
      <c r="M157" s="9">
        <f t="shared" si="11"/>
        <v>40277.208333333336</v>
      </c>
      <c r="N157">
        <v>1270789200</v>
      </c>
      <c r="O157" t="b">
        <v>0</v>
      </c>
      <c r="P157" t="b">
        <v>0</v>
      </c>
      <c r="Q157" t="s">
        <v>32</v>
      </c>
      <c r="R157" s="5">
        <f t="shared" si="13"/>
        <v>75.968174204355108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4">
        <f t="shared" si="12"/>
        <v>73.939560439560438</v>
      </c>
      <c r="G158" t="s">
        <v>73</v>
      </c>
      <c r="H158">
        <v>379</v>
      </c>
      <c r="I158" t="s">
        <v>25</v>
      </c>
      <c r="J158" t="s">
        <v>26</v>
      </c>
      <c r="K158" s="10">
        <f t="shared" si="10"/>
        <v>43743.208333333328</v>
      </c>
      <c r="L158">
        <v>1570251600</v>
      </c>
      <c r="M158" s="9">
        <f t="shared" si="11"/>
        <v>43767.208333333328</v>
      </c>
      <c r="N158">
        <v>1572325200</v>
      </c>
      <c r="O158" t="b">
        <v>0</v>
      </c>
      <c r="P158" t="b">
        <v>0</v>
      </c>
      <c r="Q158" t="s">
        <v>22</v>
      </c>
      <c r="R158" s="5">
        <f t="shared" si="13"/>
        <v>71.013192612137203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4">
        <f t="shared" si="12"/>
        <v>52.666666666666664</v>
      </c>
      <c r="G159" t="s">
        <v>13</v>
      </c>
      <c r="H159">
        <v>30</v>
      </c>
      <c r="I159" t="s">
        <v>25</v>
      </c>
      <c r="J159" t="s">
        <v>26</v>
      </c>
      <c r="K159" s="10">
        <f t="shared" si="10"/>
        <v>41638.25</v>
      </c>
      <c r="L159">
        <v>1388383200</v>
      </c>
      <c r="M159" s="9">
        <f t="shared" si="11"/>
        <v>41650.25</v>
      </c>
      <c r="N159">
        <v>1389420000</v>
      </c>
      <c r="O159" t="b">
        <v>0</v>
      </c>
      <c r="P159" t="b">
        <v>0</v>
      </c>
      <c r="Q159" t="s">
        <v>121</v>
      </c>
      <c r="R159" s="5">
        <f t="shared" si="13"/>
        <v>73.733333333333334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4">
        <f t="shared" si="12"/>
        <v>220.95238095238096</v>
      </c>
      <c r="G160" t="s">
        <v>19</v>
      </c>
      <c r="H160">
        <v>41</v>
      </c>
      <c r="I160" t="s">
        <v>20</v>
      </c>
      <c r="J160" t="s">
        <v>21</v>
      </c>
      <c r="K160" s="10">
        <f t="shared" si="10"/>
        <v>42346.25</v>
      </c>
      <c r="L160">
        <v>1449554400</v>
      </c>
      <c r="M160" s="9">
        <f t="shared" si="11"/>
        <v>42347.25</v>
      </c>
      <c r="N160">
        <v>1449640800</v>
      </c>
      <c r="O160" t="b">
        <v>0</v>
      </c>
      <c r="P160" t="b">
        <v>0</v>
      </c>
      <c r="Q160" t="s">
        <v>22</v>
      </c>
      <c r="R160" s="5">
        <f t="shared" si="13"/>
        <v>113.17073170731707</v>
      </c>
      <c r="S160" t="s">
        <v>2034</v>
      </c>
      <c r="T160" t="s">
        <v>2035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4">
        <f t="shared" si="12"/>
        <v>100.01150627615063</v>
      </c>
      <c r="G161" t="s">
        <v>19</v>
      </c>
      <c r="H161">
        <v>1821</v>
      </c>
      <c r="I161" t="s">
        <v>20</v>
      </c>
      <c r="J161" t="s">
        <v>21</v>
      </c>
      <c r="K161" s="10">
        <f t="shared" si="10"/>
        <v>43551.208333333328</v>
      </c>
      <c r="L161">
        <v>1553662800</v>
      </c>
      <c r="M161" s="9">
        <f t="shared" si="11"/>
        <v>43569.208333333328</v>
      </c>
      <c r="N161">
        <v>1555218000</v>
      </c>
      <c r="O161" t="b">
        <v>0</v>
      </c>
      <c r="P161" t="b">
        <v>1</v>
      </c>
      <c r="Q161" t="s">
        <v>32</v>
      </c>
      <c r="R161" s="5">
        <f t="shared" si="13"/>
        <v>105.00933552992861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4">
        <f t="shared" si="12"/>
        <v>162.3125</v>
      </c>
      <c r="G162" t="s">
        <v>19</v>
      </c>
      <c r="H162">
        <v>164</v>
      </c>
      <c r="I162" t="s">
        <v>20</v>
      </c>
      <c r="J162" t="s">
        <v>21</v>
      </c>
      <c r="K162" s="10">
        <f t="shared" si="10"/>
        <v>43582.208333333328</v>
      </c>
      <c r="L162">
        <v>1556341200</v>
      </c>
      <c r="M162" s="9">
        <f t="shared" si="11"/>
        <v>43598.208333333328</v>
      </c>
      <c r="N162">
        <v>1557723600</v>
      </c>
      <c r="O162" t="b">
        <v>0</v>
      </c>
      <c r="P162" t="b">
        <v>0</v>
      </c>
      <c r="Q162" t="s">
        <v>64</v>
      </c>
      <c r="R162" s="5">
        <f t="shared" si="13"/>
        <v>79.176829268292678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4">
        <f t="shared" si="12"/>
        <v>78.181818181818187</v>
      </c>
      <c r="G163" t="s">
        <v>13</v>
      </c>
      <c r="H163">
        <v>75</v>
      </c>
      <c r="I163" t="s">
        <v>20</v>
      </c>
      <c r="J163" t="s">
        <v>21</v>
      </c>
      <c r="K163" s="10">
        <f t="shared" si="10"/>
        <v>42270.208333333328</v>
      </c>
      <c r="L163">
        <v>1442984400</v>
      </c>
      <c r="M163" s="9">
        <f t="shared" si="11"/>
        <v>42276.208333333328</v>
      </c>
      <c r="N163">
        <v>1443502800</v>
      </c>
      <c r="O163" t="b">
        <v>0</v>
      </c>
      <c r="P163" t="b">
        <v>1</v>
      </c>
      <c r="Q163" t="s">
        <v>27</v>
      </c>
      <c r="R163" s="5">
        <f t="shared" si="13"/>
        <v>57.333333333333336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4">
        <f t="shared" si="12"/>
        <v>149.73770491803279</v>
      </c>
      <c r="G164" t="s">
        <v>19</v>
      </c>
      <c r="H164">
        <v>157</v>
      </c>
      <c r="I164" t="s">
        <v>97</v>
      </c>
      <c r="J164" t="s">
        <v>98</v>
      </c>
      <c r="K164" s="10">
        <f t="shared" si="10"/>
        <v>43442.25</v>
      </c>
      <c r="L164">
        <v>1544248800</v>
      </c>
      <c r="M164" s="9">
        <f t="shared" si="11"/>
        <v>43472.25</v>
      </c>
      <c r="N164">
        <v>1546840800</v>
      </c>
      <c r="O164" t="b">
        <v>0</v>
      </c>
      <c r="P164" t="b">
        <v>0</v>
      </c>
      <c r="Q164" t="s">
        <v>22</v>
      </c>
      <c r="R164" s="5">
        <f t="shared" si="13"/>
        <v>58.178343949044589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4">
        <f t="shared" si="12"/>
        <v>253.25714285714284</v>
      </c>
      <c r="G165" t="s">
        <v>19</v>
      </c>
      <c r="H165">
        <v>246</v>
      </c>
      <c r="I165" t="s">
        <v>20</v>
      </c>
      <c r="J165" t="s">
        <v>21</v>
      </c>
      <c r="K165" s="10">
        <f t="shared" si="10"/>
        <v>43028.208333333328</v>
      </c>
      <c r="L165">
        <v>1508475600</v>
      </c>
      <c r="M165" s="9">
        <f t="shared" si="11"/>
        <v>43077.25</v>
      </c>
      <c r="N165">
        <v>1512712800</v>
      </c>
      <c r="O165" t="b">
        <v>0</v>
      </c>
      <c r="P165" t="b">
        <v>1</v>
      </c>
      <c r="Q165" t="s">
        <v>121</v>
      </c>
      <c r="R165" s="5">
        <f t="shared" si="13"/>
        <v>36.032520325203251</v>
      </c>
      <c r="S165" t="s">
        <v>2053</v>
      </c>
      <c r="T165" t="s">
        <v>2054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4">
        <f t="shared" si="12"/>
        <v>100.16943521594683</v>
      </c>
      <c r="G166" t="s">
        <v>19</v>
      </c>
      <c r="H166">
        <v>1396</v>
      </c>
      <c r="I166" t="s">
        <v>20</v>
      </c>
      <c r="J166" t="s">
        <v>21</v>
      </c>
      <c r="K166" s="10">
        <f t="shared" si="10"/>
        <v>43016.208333333328</v>
      </c>
      <c r="L166">
        <v>1507438800</v>
      </c>
      <c r="M166" s="9">
        <f t="shared" si="11"/>
        <v>43017.208333333328</v>
      </c>
      <c r="N166">
        <v>1507525200</v>
      </c>
      <c r="O166" t="b">
        <v>0</v>
      </c>
      <c r="P166" t="b">
        <v>0</v>
      </c>
      <c r="Q166" t="s">
        <v>32</v>
      </c>
      <c r="R166" s="5">
        <f t="shared" si="13"/>
        <v>107.99068767908309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4">
        <f t="shared" si="12"/>
        <v>121.99004424778761</v>
      </c>
      <c r="G167" t="s">
        <v>19</v>
      </c>
      <c r="H167">
        <v>2506</v>
      </c>
      <c r="I167" t="s">
        <v>20</v>
      </c>
      <c r="J167" t="s">
        <v>21</v>
      </c>
      <c r="K167" s="10">
        <f t="shared" si="10"/>
        <v>42948.208333333328</v>
      </c>
      <c r="L167">
        <v>1501563600</v>
      </c>
      <c r="M167" s="9">
        <f t="shared" si="11"/>
        <v>42980.208333333328</v>
      </c>
      <c r="N167">
        <v>1504328400</v>
      </c>
      <c r="O167" t="b">
        <v>0</v>
      </c>
      <c r="P167" t="b">
        <v>0</v>
      </c>
      <c r="Q167" t="s">
        <v>27</v>
      </c>
      <c r="R167" s="5">
        <f t="shared" si="13"/>
        <v>44.005985634477256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4">
        <f t="shared" si="12"/>
        <v>137.13265306122449</v>
      </c>
      <c r="G168" t="s">
        <v>19</v>
      </c>
      <c r="H168">
        <v>244</v>
      </c>
      <c r="I168" t="s">
        <v>20</v>
      </c>
      <c r="J168" t="s">
        <v>21</v>
      </c>
      <c r="K168" s="10">
        <f t="shared" si="10"/>
        <v>40534.25</v>
      </c>
      <c r="L168">
        <v>1292997600</v>
      </c>
      <c r="M168" s="9">
        <f t="shared" si="11"/>
        <v>40538.25</v>
      </c>
      <c r="N168">
        <v>1293343200</v>
      </c>
      <c r="O168" t="b">
        <v>0</v>
      </c>
      <c r="P168" t="b">
        <v>0</v>
      </c>
      <c r="Q168" t="s">
        <v>121</v>
      </c>
      <c r="R168" s="5">
        <f t="shared" si="13"/>
        <v>55.077868852459019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4">
        <f t="shared" si="12"/>
        <v>415.53846153846149</v>
      </c>
      <c r="G169" t="s">
        <v>19</v>
      </c>
      <c r="H169">
        <v>146</v>
      </c>
      <c r="I169" t="s">
        <v>25</v>
      </c>
      <c r="J169" t="s">
        <v>26</v>
      </c>
      <c r="K169" s="10">
        <f t="shared" si="10"/>
        <v>41435.208333333336</v>
      </c>
      <c r="L169">
        <v>1370840400</v>
      </c>
      <c r="M169" s="9">
        <f t="shared" si="11"/>
        <v>41445.208333333336</v>
      </c>
      <c r="N169">
        <v>1371704400</v>
      </c>
      <c r="O169" t="b">
        <v>0</v>
      </c>
      <c r="P169" t="b">
        <v>0</v>
      </c>
      <c r="Q169" t="s">
        <v>32</v>
      </c>
      <c r="R169" s="5">
        <f t="shared" si="13"/>
        <v>74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4">
        <f t="shared" si="12"/>
        <v>31.30913348946136</v>
      </c>
      <c r="G170" t="s">
        <v>13</v>
      </c>
      <c r="H170">
        <v>955</v>
      </c>
      <c r="I170" t="s">
        <v>35</v>
      </c>
      <c r="J170" t="s">
        <v>36</v>
      </c>
      <c r="K170" s="10">
        <f t="shared" si="10"/>
        <v>43518.25</v>
      </c>
      <c r="L170">
        <v>1550815200</v>
      </c>
      <c r="M170" s="9">
        <f t="shared" si="11"/>
        <v>43541.208333333328</v>
      </c>
      <c r="N170">
        <v>1552798800</v>
      </c>
      <c r="O170" t="b">
        <v>0</v>
      </c>
      <c r="P170" t="b">
        <v>1</v>
      </c>
      <c r="Q170" t="s">
        <v>59</v>
      </c>
      <c r="R170" s="5">
        <f t="shared" si="13"/>
        <v>41.996858638743454</v>
      </c>
      <c r="S170" t="s">
        <v>2034</v>
      </c>
      <c r="T170" t="s">
        <v>2044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4">
        <f t="shared" si="12"/>
        <v>424.08154506437768</v>
      </c>
      <c r="G171" t="s">
        <v>19</v>
      </c>
      <c r="H171">
        <v>1267</v>
      </c>
      <c r="I171" t="s">
        <v>20</v>
      </c>
      <c r="J171" t="s">
        <v>21</v>
      </c>
      <c r="K171" s="10">
        <f t="shared" si="10"/>
        <v>41077.208333333336</v>
      </c>
      <c r="L171">
        <v>1339909200</v>
      </c>
      <c r="M171" s="9">
        <f t="shared" si="11"/>
        <v>41105.208333333336</v>
      </c>
      <c r="N171">
        <v>1342328400</v>
      </c>
      <c r="O171" t="b">
        <v>0</v>
      </c>
      <c r="P171" t="b">
        <v>1</v>
      </c>
      <c r="Q171" t="s">
        <v>99</v>
      </c>
      <c r="R171" s="5">
        <f t="shared" si="13"/>
        <v>77.988161010260455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4">
        <f t="shared" si="12"/>
        <v>2.93886230728336</v>
      </c>
      <c r="G172" t="s">
        <v>13</v>
      </c>
      <c r="H172">
        <v>67</v>
      </c>
      <c r="I172" t="s">
        <v>20</v>
      </c>
      <c r="J172" t="s">
        <v>21</v>
      </c>
      <c r="K172" s="10">
        <f t="shared" si="10"/>
        <v>42950.208333333328</v>
      </c>
      <c r="L172">
        <v>1501736400</v>
      </c>
      <c r="M172" s="9">
        <f t="shared" si="11"/>
        <v>42957.208333333328</v>
      </c>
      <c r="N172">
        <v>1502341200</v>
      </c>
      <c r="O172" t="b">
        <v>0</v>
      </c>
      <c r="P172" t="b">
        <v>0</v>
      </c>
      <c r="Q172" t="s">
        <v>59</v>
      </c>
      <c r="R172" s="5">
        <f t="shared" si="13"/>
        <v>82.507462686567166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4">
        <f t="shared" si="12"/>
        <v>10.63265306122449</v>
      </c>
      <c r="G173" t="s">
        <v>13</v>
      </c>
      <c r="H173">
        <v>5</v>
      </c>
      <c r="I173" t="s">
        <v>20</v>
      </c>
      <c r="J173" t="s">
        <v>21</v>
      </c>
      <c r="K173" s="10">
        <f t="shared" si="10"/>
        <v>41718.208333333336</v>
      </c>
      <c r="L173">
        <v>1395291600</v>
      </c>
      <c r="M173" s="9">
        <f t="shared" si="11"/>
        <v>41740.208333333336</v>
      </c>
      <c r="N173">
        <v>1397192400</v>
      </c>
      <c r="O173" t="b">
        <v>0</v>
      </c>
      <c r="P173" t="b">
        <v>0</v>
      </c>
      <c r="Q173" t="s">
        <v>205</v>
      </c>
      <c r="R173" s="5">
        <f t="shared" si="13"/>
        <v>104.2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4">
        <f t="shared" si="12"/>
        <v>82.875</v>
      </c>
      <c r="G174" t="s">
        <v>13</v>
      </c>
      <c r="H174">
        <v>26</v>
      </c>
      <c r="I174" t="s">
        <v>20</v>
      </c>
      <c r="J174" t="s">
        <v>21</v>
      </c>
      <c r="K174" s="10">
        <f t="shared" si="10"/>
        <v>41839.208333333336</v>
      </c>
      <c r="L174">
        <v>1405746000</v>
      </c>
      <c r="M174" s="9">
        <f t="shared" si="11"/>
        <v>41854.208333333336</v>
      </c>
      <c r="N174">
        <v>1407042000</v>
      </c>
      <c r="O174" t="b">
        <v>0</v>
      </c>
      <c r="P174" t="b">
        <v>1</v>
      </c>
      <c r="Q174" t="s">
        <v>41</v>
      </c>
      <c r="R174" s="5">
        <f t="shared" si="13"/>
        <v>25.5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4">
        <f t="shared" si="12"/>
        <v>163.01447776628748</v>
      </c>
      <c r="G175" t="s">
        <v>19</v>
      </c>
      <c r="H175">
        <v>1561</v>
      </c>
      <c r="I175" t="s">
        <v>20</v>
      </c>
      <c r="J175" t="s">
        <v>21</v>
      </c>
      <c r="K175" s="10">
        <f t="shared" si="10"/>
        <v>41412.208333333336</v>
      </c>
      <c r="L175">
        <v>1368853200</v>
      </c>
      <c r="M175" s="9">
        <f t="shared" si="11"/>
        <v>41418.208333333336</v>
      </c>
      <c r="N175">
        <v>1369371600</v>
      </c>
      <c r="O175" t="b">
        <v>0</v>
      </c>
      <c r="P175" t="b">
        <v>0</v>
      </c>
      <c r="Q175" t="s">
        <v>32</v>
      </c>
      <c r="R175" s="5">
        <f t="shared" si="13"/>
        <v>100.98334401024984</v>
      </c>
      <c r="S175" t="s">
        <v>2038</v>
      </c>
      <c r="T175" t="s">
        <v>2039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4">
        <f t="shared" si="12"/>
        <v>894.66666666666674</v>
      </c>
      <c r="G176" t="s">
        <v>19</v>
      </c>
      <c r="H176">
        <v>48</v>
      </c>
      <c r="I176" t="s">
        <v>20</v>
      </c>
      <c r="J176" t="s">
        <v>21</v>
      </c>
      <c r="K176" s="10">
        <f t="shared" si="10"/>
        <v>42282.208333333328</v>
      </c>
      <c r="L176">
        <v>1444021200</v>
      </c>
      <c r="M176" s="9">
        <f t="shared" si="11"/>
        <v>42283.208333333328</v>
      </c>
      <c r="N176">
        <v>1444107600</v>
      </c>
      <c r="O176" t="b">
        <v>0</v>
      </c>
      <c r="P176" t="b">
        <v>1</v>
      </c>
      <c r="Q176" t="s">
        <v>64</v>
      </c>
      <c r="R176" s="5">
        <f t="shared" si="13"/>
        <v>111.83333333333333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4">
        <f t="shared" si="12"/>
        <v>26.191501103752756</v>
      </c>
      <c r="G177" t="s">
        <v>13</v>
      </c>
      <c r="H177">
        <v>1130</v>
      </c>
      <c r="I177" t="s">
        <v>20</v>
      </c>
      <c r="J177" t="s">
        <v>21</v>
      </c>
      <c r="K177" s="10">
        <f t="shared" si="10"/>
        <v>42613.208333333328</v>
      </c>
      <c r="L177">
        <v>1472619600</v>
      </c>
      <c r="M177" s="9">
        <f t="shared" si="11"/>
        <v>42632.208333333328</v>
      </c>
      <c r="N177">
        <v>1474261200</v>
      </c>
      <c r="O177" t="b">
        <v>0</v>
      </c>
      <c r="P177" t="b">
        <v>0</v>
      </c>
      <c r="Q177" t="s">
        <v>32</v>
      </c>
      <c r="R177" s="5">
        <f t="shared" si="13"/>
        <v>41.999115044247787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4">
        <f t="shared" si="12"/>
        <v>74.834782608695647</v>
      </c>
      <c r="G178" t="s">
        <v>13</v>
      </c>
      <c r="H178">
        <v>782</v>
      </c>
      <c r="I178" t="s">
        <v>20</v>
      </c>
      <c r="J178" t="s">
        <v>21</v>
      </c>
      <c r="K178" s="10">
        <f t="shared" si="10"/>
        <v>42616.208333333328</v>
      </c>
      <c r="L178">
        <v>1472878800</v>
      </c>
      <c r="M178" s="9">
        <f t="shared" si="11"/>
        <v>42625.208333333328</v>
      </c>
      <c r="N178">
        <v>1473656400</v>
      </c>
      <c r="O178" t="b">
        <v>0</v>
      </c>
      <c r="P178" t="b">
        <v>0</v>
      </c>
      <c r="Q178" t="s">
        <v>32</v>
      </c>
      <c r="R178" s="5">
        <f t="shared" si="13"/>
        <v>110.05115089514067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4">
        <f t="shared" si="12"/>
        <v>416.47680412371136</v>
      </c>
      <c r="G179" t="s">
        <v>19</v>
      </c>
      <c r="H179">
        <v>2739</v>
      </c>
      <c r="I179" t="s">
        <v>20</v>
      </c>
      <c r="J179" t="s">
        <v>21</v>
      </c>
      <c r="K179" s="10">
        <f t="shared" si="10"/>
        <v>40497.25</v>
      </c>
      <c r="L179">
        <v>1289800800</v>
      </c>
      <c r="M179" s="9">
        <f t="shared" si="11"/>
        <v>40522.25</v>
      </c>
      <c r="N179">
        <v>1291960800</v>
      </c>
      <c r="O179" t="b">
        <v>0</v>
      </c>
      <c r="P179" t="b">
        <v>0</v>
      </c>
      <c r="Q179" t="s">
        <v>32</v>
      </c>
      <c r="R179" s="5">
        <f t="shared" si="13"/>
        <v>58.997079225994888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4">
        <f t="shared" si="12"/>
        <v>96.208333333333329</v>
      </c>
      <c r="G180" t="s">
        <v>13</v>
      </c>
      <c r="H180">
        <v>210</v>
      </c>
      <c r="I180" t="s">
        <v>20</v>
      </c>
      <c r="J180" t="s">
        <v>21</v>
      </c>
      <c r="K180" s="10">
        <f t="shared" si="10"/>
        <v>42999.208333333328</v>
      </c>
      <c r="L180">
        <v>1505970000</v>
      </c>
      <c r="M180" s="9">
        <f t="shared" si="11"/>
        <v>43008.208333333328</v>
      </c>
      <c r="N180">
        <v>1506747600</v>
      </c>
      <c r="O180" t="b">
        <v>0</v>
      </c>
      <c r="P180" t="b">
        <v>0</v>
      </c>
      <c r="Q180" t="s">
        <v>16</v>
      </c>
      <c r="R180" s="5">
        <f t="shared" si="13"/>
        <v>32.985714285714288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4">
        <f t="shared" si="12"/>
        <v>357.71910112359546</v>
      </c>
      <c r="G181" t="s">
        <v>19</v>
      </c>
      <c r="H181">
        <v>3537</v>
      </c>
      <c r="I181" t="s">
        <v>14</v>
      </c>
      <c r="J181" t="s">
        <v>15</v>
      </c>
      <c r="K181" s="10">
        <f t="shared" si="10"/>
        <v>41350.208333333336</v>
      </c>
      <c r="L181">
        <v>1363496400</v>
      </c>
      <c r="M181" s="9">
        <f t="shared" si="11"/>
        <v>41351.208333333336</v>
      </c>
      <c r="N181">
        <v>1363582800</v>
      </c>
      <c r="O181" t="b">
        <v>0</v>
      </c>
      <c r="P181" t="b">
        <v>1</v>
      </c>
      <c r="Q181" t="s">
        <v>32</v>
      </c>
      <c r="R181" s="5">
        <f t="shared" si="13"/>
        <v>45.005654509471306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4">
        <f t="shared" si="12"/>
        <v>308.45714285714286</v>
      </c>
      <c r="G182" t="s">
        <v>19</v>
      </c>
      <c r="H182">
        <v>2107</v>
      </c>
      <c r="I182" t="s">
        <v>25</v>
      </c>
      <c r="J182" t="s">
        <v>26</v>
      </c>
      <c r="K182" s="10">
        <f t="shared" si="10"/>
        <v>40259.208333333336</v>
      </c>
      <c r="L182">
        <v>1269234000</v>
      </c>
      <c r="M182" s="9">
        <f t="shared" si="11"/>
        <v>40264.208333333336</v>
      </c>
      <c r="N182">
        <v>1269666000</v>
      </c>
      <c r="O182" t="b">
        <v>0</v>
      </c>
      <c r="P182" t="b">
        <v>0</v>
      </c>
      <c r="Q182" t="s">
        <v>64</v>
      </c>
      <c r="R182" s="5">
        <f t="shared" si="13"/>
        <v>81.98196487897485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4">
        <f t="shared" si="12"/>
        <v>61.802325581395344</v>
      </c>
      <c r="G183" t="s">
        <v>13</v>
      </c>
      <c r="H183">
        <v>136</v>
      </c>
      <c r="I183" t="s">
        <v>20</v>
      </c>
      <c r="J183" t="s">
        <v>21</v>
      </c>
      <c r="K183" s="10">
        <f t="shared" si="10"/>
        <v>43012.208333333328</v>
      </c>
      <c r="L183">
        <v>1507093200</v>
      </c>
      <c r="M183" s="9">
        <f t="shared" si="11"/>
        <v>43030.208333333328</v>
      </c>
      <c r="N183">
        <v>1508648400</v>
      </c>
      <c r="O183" t="b">
        <v>0</v>
      </c>
      <c r="P183" t="b">
        <v>0</v>
      </c>
      <c r="Q183" t="s">
        <v>27</v>
      </c>
      <c r="R183" s="5">
        <f t="shared" si="13"/>
        <v>39.080882352941174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4">
        <f t="shared" si="12"/>
        <v>722.32472324723244</v>
      </c>
      <c r="G184" t="s">
        <v>19</v>
      </c>
      <c r="H184">
        <v>3318</v>
      </c>
      <c r="I184" t="s">
        <v>35</v>
      </c>
      <c r="J184" t="s">
        <v>36</v>
      </c>
      <c r="K184" s="10">
        <f t="shared" si="10"/>
        <v>43631.208333333328</v>
      </c>
      <c r="L184">
        <v>1560574800</v>
      </c>
      <c r="M184" s="9">
        <f t="shared" si="11"/>
        <v>43647.208333333328</v>
      </c>
      <c r="N184">
        <v>1561957200</v>
      </c>
      <c r="O184" t="b">
        <v>0</v>
      </c>
      <c r="P184" t="b">
        <v>0</v>
      </c>
      <c r="Q184" t="s">
        <v>32</v>
      </c>
      <c r="R184" s="5">
        <f t="shared" si="13"/>
        <v>58.996383363471971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4">
        <f t="shared" si="12"/>
        <v>69.117647058823522</v>
      </c>
      <c r="G185" t="s">
        <v>13</v>
      </c>
      <c r="H185">
        <v>86</v>
      </c>
      <c r="I185" t="s">
        <v>14</v>
      </c>
      <c r="J185" t="s">
        <v>15</v>
      </c>
      <c r="K185" s="10">
        <f t="shared" si="10"/>
        <v>40430.208333333336</v>
      </c>
      <c r="L185">
        <v>1284008400</v>
      </c>
      <c r="M185" s="9">
        <f t="shared" si="11"/>
        <v>40443.208333333336</v>
      </c>
      <c r="N185">
        <v>1285131600</v>
      </c>
      <c r="O185" t="b">
        <v>0</v>
      </c>
      <c r="P185" t="b">
        <v>0</v>
      </c>
      <c r="Q185" t="s">
        <v>22</v>
      </c>
      <c r="R185" s="5">
        <f t="shared" si="13"/>
        <v>40.988372093023258</v>
      </c>
      <c r="S185" t="s">
        <v>2034</v>
      </c>
      <c r="T185" t="s">
        <v>2035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4">
        <f t="shared" si="12"/>
        <v>293.05555555555554</v>
      </c>
      <c r="G186" t="s">
        <v>19</v>
      </c>
      <c r="H186">
        <v>340</v>
      </c>
      <c r="I186" t="s">
        <v>20</v>
      </c>
      <c r="J186" t="s">
        <v>21</v>
      </c>
      <c r="K186" s="10">
        <f t="shared" si="10"/>
        <v>43588.208333333328</v>
      </c>
      <c r="L186">
        <v>1556859600</v>
      </c>
      <c r="M186" s="9">
        <f t="shared" si="11"/>
        <v>43589.208333333328</v>
      </c>
      <c r="N186">
        <v>1556946000</v>
      </c>
      <c r="O186" t="b">
        <v>0</v>
      </c>
      <c r="P186" t="b">
        <v>0</v>
      </c>
      <c r="Q186" t="s">
        <v>32</v>
      </c>
      <c r="R186" s="5">
        <f t="shared" si="13"/>
        <v>31.029411764705884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4">
        <f t="shared" si="12"/>
        <v>71.8</v>
      </c>
      <c r="G187" t="s">
        <v>13</v>
      </c>
      <c r="H187">
        <v>19</v>
      </c>
      <c r="I187" t="s">
        <v>20</v>
      </c>
      <c r="J187" t="s">
        <v>21</v>
      </c>
      <c r="K187" s="10">
        <f t="shared" si="10"/>
        <v>43233.208333333328</v>
      </c>
      <c r="L187">
        <v>1526187600</v>
      </c>
      <c r="M187" s="9">
        <f t="shared" si="11"/>
        <v>43244.208333333328</v>
      </c>
      <c r="N187">
        <v>1527138000</v>
      </c>
      <c r="O187" t="b">
        <v>0</v>
      </c>
      <c r="P187" t="b">
        <v>0</v>
      </c>
      <c r="Q187" t="s">
        <v>268</v>
      </c>
      <c r="R187" s="5">
        <f t="shared" si="13"/>
        <v>37.789473684210527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4">
        <f t="shared" si="12"/>
        <v>31.934684684684683</v>
      </c>
      <c r="G188" t="s">
        <v>13</v>
      </c>
      <c r="H188">
        <v>886</v>
      </c>
      <c r="I188" t="s">
        <v>20</v>
      </c>
      <c r="J188" t="s">
        <v>21</v>
      </c>
      <c r="K188" s="10">
        <f t="shared" si="10"/>
        <v>41782.208333333336</v>
      </c>
      <c r="L188">
        <v>1400821200</v>
      </c>
      <c r="M188" s="9">
        <f t="shared" si="11"/>
        <v>41797.208333333336</v>
      </c>
      <c r="N188">
        <v>1402117200</v>
      </c>
      <c r="O188" t="b">
        <v>0</v>
      </c>
      <c r="P188" t="b">
        <v>0</v>
      </c>
      <c r="Q188" t="s">
        <v>32</v>
      </c>
      <c r="R188" s="5">
        <f t="shared" si="13"/>
        <v>32.006772009029348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4">
        <f t="shared" si="12"/>
        <v>229.87375415282392</v>
      </c>
      <c r="G189" t="s">
        <v>19</v>
      </c>
      <c r="H189">
        <v>1442</v>
      </c>
      <c r="I189" t="s">
        <v>14</v>
      </c>
      <c r="J189" t="s">
        <v>15</v>
      </c>
      <c r="K189" s="10">
        <f t="shared" si="10"/>
        <v>41328.25</v>
      </c>
      <c r="L189">
        <v>1361599200</v>
      </c>
      <c r="M189" s="9">
        <f t="shared" si="11"/>
        <v>41356.208333333336</v>
      </c>
      <c r="N189">
        <v>1364014800</v>
      </c>
      <c r="O189" t="b">
        <v>0</v>
      </c>
      <c r="P189" t="b">
        <v>1</v>
      </c>
      <c r="Q189" t="s">
        <v>99</v>
      </c>
      <c r="R189" s="5">
        <f t="shared" si="13"/>
        <v>95.966712898751737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4">
        <f t="shared" si="12"/>
        <v>32.012195121951223</v>
      </c>
      <c r="G190" t="s">
        <v>13</v>
      </c>
      <c r="H190">
        <v>35</v>
      </c>
      <c r="I190" t="s">
        <v>106</v>
      </c>
      <c r="J190" t="s">
        <v>107</v>
      </c>
      <c r="K190" s="10">
        <f t="shared" si="10"/>
        <v>41975.25</v>
      </c>
      <c r="L190">
        <v>1417500000</v>
      </c>
      <c r="M190" s="9">
        <f t="shared" si="11"/>
        <v>41976.25</v>
      </c>
      <c r="N190">
        <v>1417586400</v>
      </c>
      <c r="O190" t="b">
        <v>0</v>
      </c>
      <c r="P190" t="b">
        <v>0</v>
      </c>
      <c r="Q190" t="s">
        <v>32</v>
      </c>
      <c r="R190" s="5">
        <f t="shared" si="13"/>
        <v>75</v>
      </c>
      <c r="S190" t="s">
        <v>2038</v>
      </c>
      <c r="T190" t="s">
        <v>2039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4">
        <f t="shared" si="12"/>
        <v>23.525352848928385</v>
      </c>
      <c r="G191" t="s">
        <v>73</v>
      </c>
      <c r="H191">
        <v>441</v>
      </c>
      <c r="I191" t="s">
        <v>20</v>
      </c>
      <c r="J191" t="s">
        <v>21</v>
      </c>
      <c r="K191" s="10">
        <f t="shared" si="10"/>
        <v>42433.25</v>
      </c>
      <c r="L191">
        <v>1457071200</v>
      </c>
      <c r="M191" s="9">
        <f t="shared" si="11"/>
        <v>42433.25</v>
      </c>
      <c r="N191">
        <v>1457071200</v>
      </c>
      <c r="O191" t="b">
        <v>0</v>
      </c>
      <c r="P191" t="b">
        <v>0</v>
      </c>
      <c r="Q191" t="s">
        <v>32</v>
      </c>
      <c r="R191" s="5">
        <f t="shared" si="13"/>
        <v>102.0498866213152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4">
        <f t="shared" si="12"/>
        <v>68.594594594594597</v>
      </c>
      <c r="G192" t="s">
        <v>13</v>
      </c>
      <c r="H192">
        <v>24</v>
      </c>
      <c r="I192" t="s">
        <v>20</v>
      </c>
      <c r="J192" t="s">
        <v>21</v>
      </c>
      <c r="K192" s="10">
        <f t="shared" si="10"/>
        <v>41429.208333333336</v>
      </c>
      <c r="L192">
        <v>1370322000</v>
      </c>
      <c r="M192" s="9">
        <f t="shared" si="11"/>
        <v>41430.208333333336</v>
      </c>
      <c r="N192">
        <v>1370408400</v>
      </c>
      <c r="O192" t="b">
        <v>0</v>
      </c>
      <c r="P192" t="b">
        <v>1</v>
      </c>
      <c r="Q192" t="s">
        <v>32</v>
      </c>
      <c r="R192" s="5">
        <f t="shared" si="13"/>
        <v>105.75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4">
        <f t="shared" si="12"/>
        <v>37.952380952380956</v>
      </c>
      <c r="G193" t="s">
        <v>13</v>
      </c>
      <c r="H193">
        <v>86</v>
      </c>
      <c r="I193" t="s">
        <v>106</v>
      </c>
      <c r="J193" t="s">
        <v>107</v>
      </c>
      <c r="K193" s="10">
        <f t="shared" si="10"/>
        <v>43536.208333333328</v>
      </c>
      <c r="L193">
        <v>1552366800</v>
      </c>
      <c r="M193" s="9">
        <f t="shared" si="11"/>
        <v>43539.208333333328</v>
      </c>
      <c r="N193">
        <v>1552626000</v>
      </c>
      <c r="O193" t="b">
        <v>0</v>
      </c>
      <c r="P193" t="b">
        <v>0</v>
      </c>
      <c r="Q193" t="s">
        <v>32</v>
      </c>
      <c r="R193" s="5">
        <f t="shared" si="13"/>
        <v>37.069767441860463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4">
        <f t="shared" si="12"/>
        <v>19.992957746478872</v>
      </c>
      <c r="G194" t="s">
        <v>13</v>
      </c>
      <c r="H194">
        <v>243</v>
      </c>
      <c r="I194" t="s">
        <v>20</v>
      </c>
      <c r="J194" t="s">
        <v>21</v>
      </c>
      <c r="K194" s="10">
        <f t="shared" si="10"/>
        <v>41817.208333333336</v>
      </c>
      <c r="L194">
        <v>1403845200</v>
      </c>
      <c r="M194" s="9">
        <f t="shared" si="11"/>
        <v>41821.208333333336</v>
      </c>
      <c r="N194">
        <v>1404190800</v>
      </c>
      <c r="O194" t="b">
        <v>0</v>
      </c>
      <c r="P194" t="b">
        <v>0</v>
      </c>
      <c r="Q194" t="s">
        <v>22</v>
      </c>
      <c r="R194" s="5">
        <f t="shared" si="13"/>
        <v>35.049382716049379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4">
        <f t="shared" si="12"/>
        <v>45.636363636363633</v>
      </c>
      <c r="G195" t="s">
        <v>13</v>
      </c>
      <c r="H195">
        <v>65</v>
      </c>
      <c r="I195" t="s">
        <v>20</v>
      </c>
      <c r="J195" t="s">
        <v>21</v>
      </c>
      <c r="K195" s="10">
        <f t="shared" ref="K195:K258" si="14">(((L195/60)/60/24)+DATE(1970,1,1))</f>
        <v>43198.208333333328</v>
      </c>
      <c r="L195">
        <v>1523163600</v>
      </c>
      <c r="M195" s="9">
        <f t="shared" ref="M195:M258" si="15">(((N195/60)/60)/24)+DATE(1970,1,1)</f>
        <v>43202.208333333328</v>
      </c>
      <c r="N195">
        <v>1523509200</v>
      </c>
      <c r="O195" t="b">
        <v>1</v>
      </c>
      <c r="P195" t="b">
        <v>0</v>
      </c>
      <c r="Q195" t="s">
        <v>59</v>
      </c>
      <c r="R195" s="5">
        <f t="shared" si="13"/>
        <v>46.338461538461537</v>
      </c>
      <c r="S195" t="s">
        <v>2034</v>
      </c>
      <c r="T195" t="s">
        <v>2044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4">
        <f t="shared" ref="F196:F259" si="16">(E196/D196)*100</f>
        <v>122.7605633802817</v>
      </c>
      <c r="G196" t="s">
        <v>19</v>
      </c>
      <c r="H196">
        <v>126</v>
      </c>
      <c r="I196" t="s">
        <v>20</v>
      </c>
      <c r="J196" t="s">
        <v>21</v>
      </c>
      <c r="K196" s="10">
        <f t="shared" si="14"/>
        <v>42261.208333333328</v>
      </c>
      <c r="L196">
        <v>1442206800</v>
      </c>
      <c r="M196" s="9">
        <f t="shared" si="15"/>
        <v>42277.208333333328</v>
      </c>
      <c r="N196">
        <v>1443589200</v>
      </c>
      <c r="O196" t="b">
        <v>0</v>
      </c>
      <c r="P196" t="b">
        <v>0</v>
      </c>
      <c r="Q196" t="s">
        <v>147</v>
      </c>
      <c r="R196" s="5">
        <f t="shared" ref="R196:R259" si="17">E196/H196</f>
        <v>69.174603174603178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4">
        <f t="shared" si="16"/>
        <v>361.75316455696202</v>
      </c>
      <c r="G197" t="s">
        <v>19</v>
      </c>
      <c r="H197">
        <v>524</v>
      </c>
      <c r="I197" t="s">
        <v>20</v>
      </c>
      <c r="J197" t="s">
        <v>21</v>
      </c>
      <c r="K197" s="10">
        <f t="shared" si="14"/>
        <v>43310.208333333328</v>
      </c>
      <c r="L197">
        <v>1532840400</v>
      </c>
      <c r="M197" s="9">
        <f t="shared" si="15"/>
        <v>43317.208333333328</v>
      </c>
      <c r="N197">
        <v>1533445200</v>
      </c>
      <c r="O197" t="b">
        <v>0</v>
      </c>
      <c r="P197" t="b">
        <v>0</v>
      </c>
      <c r="Q197" t="s">
        <v>49</v>
      </c>
      <c r="R197" s="5">
        <f t="shared" si="17"/>
        <v>109.07824427480917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4">
        <f t="shared" si="16"/>
        <v>63.146341463414636</v>
      </c>
      <c r="G198" t="s">
        <v>13</v>
      </c>
      <c r="H198">
        <v>100</v>
      </c>
      <c r="I198" t="s">
        <v>35</v>
      </c>
      <c r="J198" t="s">
        <v>36</v>
      </c>
      <c r="K198" s="10">
        <f t="shared" si="14"/>
        <v>42616.208333333328</v>
      </c>
      <c r="L198">
        <v>1472878800</v>
      </c>
      <c r="M198" s="9">
        <f t="shared" si="15"/>
        <v>42635.208333333328</v>
      </c>
      <c r="N198">
        <v>1474520400</v>
      </c>
      <c r="O198" t="b">
        <v>0</v>
      </c>
      <c r="P198" t="b">
        <v>0</v>
      </c>
      <c r="Q198" t="s">
        <v>64</v>
      </c>
      <c r="R198" s="5">
        <f t="shared" si="17"/>
        <v>51.78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4">
        <f t="shared" si="16"/>
        <v>298.20475319926874</v>
      </c>
      <c r="G199" t="s">
        <v>19</v>
      </c>
      <c r="H199">
        <v>1989</v>
      </c>
      <c r="I199" t="s">
        <v>20</v>
      </c>
      <c r="J199" t="s">
        <v>21</v>
      </c>
      <c r="K199" s="10">
        <f t="shared" si="14"/>
        <v>42909.208333333328</v>
      </c>
      <c r="L199">
        <v>1498194000</v>
      </c>
      <c r="M199" s="9">
        <f t="shared" si="15"/>
        <v>42923.208333333328</v>
      </c>
      <c r="N199">
        <v>1499403600</v>
      </c>
      <c r="O199" t="b">
        <v>0</v>
      </c>
      <c r="P199" t="b">
        <v>0</v>
      </c>
      <c r="Q199" t="s">
        <v>52</v>
      </c>
      <c r="R199" s="5">
        <f t="shared" si="17"/>
        <v>82.010055304172951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4">
        <f t="shared" si="16"/>
        <v>9.5585443037974684</v>
      </c>
      <c r="G200" t="s">
        <v>13</v>
      </c>
      <c r="H200">
        <v>168</v>
      </c>
      <c r="I200" t="s">
        <v>20</v>
      </c>
      <c r="J200" t="s">
        <v>21</v>
      </c>
      <c r="K200" s="10">
        <f t="shared" si="14"/>
        <v>40396.208333333336</v>
      </c>
      <c r="L200">
        <v>1281070800</v>
      </c>
      <c r="M200" s="9">
        <f t="shared" si="15"/>
        <v>40425.208333333336</v>
      </c>
      <c r="N200">
        <v>1283576400</v>
      </c>
      <c r="O200" t="b">
        <v>0</v>
      </c>
      <c r="P200" t="b">
        <v>0</v>
      </c>
      <c r="Q200" t="s">
        <v>49</v>
      </c>
      <c r="R200" s="5">
        <f t="shared" si="17"/>
        <v>35.958333333333336</v>
      </c>
      <c r="S200" t="s">
        <v>2034</v>
      </c>
      <c r="T200" t="s">
        <v>2042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4">
        <f t="shared" si="16"/>
        <v>53.777777777777779</v>
      </c>
      <c r="G201" t="s">
        <v>13</v>
      </c>
      <c r="H201">
        <v>13</v>
      </c>
      <c r="I201" t="s">
        <v>20</v>
      </c>
      <c r="J201" t="s">
        <v>21</v>
      </c>
      <c r="K201" s="10">
        <f t="shared" si="14"/>
        <v>42192.208333333328</v>
      </c>
      <c r="L201">
        <v>1436245200</v>
      </c>
      <c r="M201" s="9">
        <f t="shared" si="15"/>
        <v>42196.208333333328</v>
      </c>
      <c r="N201">
        <v>1436590800</v>
      </c>
      <c r="O201" t="b">
        <v>0</v>
      </c>
      <c r="P201" t="b">
        <v>0</v>
      </c>
      <c r="Q201" t="s">
        <v>22</v>
      </c>
      <c r="R201" s="5">
        <f t="shared" si="17"/>
        <v>74.461538461538467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4">
        <f t="shared" si="16"/>
        <v>2</v>
      </c>
      <c r="G202" t="s">
        <v>13</v>
      </c>
      <c r="H202">
        <v>1</v>
      </c>
      <c r="I202" t="s">
        <v>14</v>
      </c>
      <c r="J202" t="s">
        <v>15</v>
      </c>
      <c r="K202" s="10">
        <f t="shared" si="14"/>
        <v>40262.208333333336</v>
      </c>
      <c r="L202">
        <v>1269493200</v>
      </c>
      <c r="M202" s="9">
        <f t="shared" si="15"/>
        <v>40273.208333333336</v>
      </c>
      <c r="N202">
        <v>1270443600</v>
      </c>
      <c r="O202" t="b">
        <v>0</v>
      </c>
      <c r="P202" t="b">
        <v>0</v>
      </c>
      <c r="Q202" t="s">
        <v>32</v>
      </c>
      <c r="R202" s="5">
        <f t="shared" si="17"/>
        <v>2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4">
        <f t="shared" si="16"/>
        <v>681.19047619047615</v>
      </c>
      <c r="G203" t="s">
        <v>19</v>
      </c>
      <c r="H203">
        <v>157</v>
      </c>
      <c r="I203" t="s">
        <v>20</v>
      </c>
      <c r="J203" t="s">
        <v>21</v>
      </c>
      <c r="K203" s="10">
        <f t="shared" si="14"/>
        <v>41845.208333333336</v>
      </c>
      <c r="L203">
        <v>1406264400</v>
      </c>
      <c r="M203" s="9">
        <f t="shared" si="15"/>
        <v>41863.208333333336</v>
      </c>
      <c r="N203">
        <v>1407819600</v>
      </c>
      <c r="O203" t="b">
        <v>0</v>
      </c>
      <c r="P203" t="b">
        <v>0</v>
      </c>
      <c r="Q203" t="s">
        <v>27</v>
      </c>
      <c r="R203" s="5">
        <f t="shared" si="17"/>
        <v>91.114649681528661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4">
        <f t="shared" si="16"/>
        <v>78.831325301204828</v>
      </c>
      <c r="G204" t="s">
        <v>73</v>
      </c>
      <c r="H204">
        <v>82</v>
      </c>
      <c r="I204" t="s">
        <v>20</v>
      </c>
      <c r="J204" t="s">
        <v>21</v>
      </c>
      <c r="K204" s="10">
        <f t="shared" si="14"/>
        <v>40818.208333333336</v>
      </c>
      <c r="L204">
        <v>1317531600</v>
      </c>
      <c r="M204" s="9">
        <f t="shared" si="15"/>
        <v>40822.208333333336</v>
      </c>
      <c r="N204">
        <v>1317877200</v>
      </c>
      <c r="O204" t="b">
        <v>0</v>
      </c>
      <c r="P204" t="b">
        <v>0</v>
      </c>
      <c r="Q204" t="s">
        <v>16</v>
      </c>
      <c r="R204" s="5">
        <f t="shared" si="17"/>
        <v>79.792682926829272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4">
        <f t="shared" si="16"/>
        <v>134.40792216817235</v>
      </c>
      <c r="G205" t="s">
        <v>19</v>
      </c>
      <c r="H205">
        <v>4498</v>
      </c>
      <c r="I205" t="s">
        <v>25</v>
      </c>
      <c r="J205" t="s">
        <v>26</v>
      </c>
      <c r="K205" s="10">
        <f t="shared" si="14"/>
        <v>42752.25</v>
      </c>
      <c r="L205">
        <v>1484632800</v>
      </c>
      <c r="M205" s="9">
        <f t="shared" si="15"/>
        <v>42754.25</v>
      </c>
      <c r="N205">
        <v>1484805600</v>
      </c>
      <c r="O205" t="b">
        <v>0</v>
      </c>
      <c r="P205" t="b">
        <v>0</v>
      </c>
      <c r="Q205" t="s">
        <v>32</v>
      </c>
      <c r="R205" s="5">
        <f t="shared" si="17"/>
        <v>42.999777678968428</v>
      </c>
      <c r="S205" t="s">
        <v>2038</v>
      </c>
      <c r="T205" t="s">
        <v>2039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4">
        <f t="shared" si="16"/>
        <v>3.3719999999999999</v>
      </c>
      <c r="G206" t="s">
        <v>13</v>
      </c>
      <c r="H206">
        <v>40</v>
      </c>
      <c r="I206" t="s">
        <v>20</v>
      </c>
      <c r="J206" t="s">
        <v>21</v>
      </c>
      <c r="K206" s="10">
        <f t="shared" si="14"/>
        <v>40636.208333333336</v>
      </c>
      <c r="L206">
        <v>1301806800</v>
      </c>
      <c r="M206" s="9">
        <f t="shared" si="15"/>
        <v>40646.208333333336</v>
      </c>
      <c r="N206">
        <v>1302670800</v>
      </c>
      <c r="O206" t="b">
        <v>0</v>
      </c>
      <c r="P206" t="b">
        <v>0</v>
      </c>
      <c r="Q206" t="s">
        <v>158</v>
      </c>
      <c r="R206" s="5">
        <f t="shared" si="17"/>
        <v>63.225000000000001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4">
        <f t="shared" si="16"/>
        <v>431.84615384615387</v>
      </c>
      <c r="G207" t="s">
        <v>19</v>
      </c>
      <c r="H207">
        <v>80</v>
      </c>
      <c r="I207" t="s">
        <v>20</v>
      </c>
      <c r="J207" t="s">
        <v>21</v>
      </c>
      <c r="K207" s="10">
        <f t="shared" si="14"/>
        <v>43390.208333333328</v>
      </c>
      <c r="L207">
        <v>1539752400</v>
      </c>
      <c r="M207" s="9">
        <f t="shared" si="15"/>
        <v>43402.208333333328</v>
      </c>
      <c r="N207">
        <v>1540789200</v>
      </c>
      <c r="O207" t="b">
        <v>1</v>
      </c>
      <c r="P207" t="b">
        <v>0</v>
      </c>
      <c r="Q207" t="s">
        <v>32</v>
      </c>
      <c r="R207" s="5">
        <f t="shared" si="17"/>
        <v>70.174999999999997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4">
        <f t="shared" si="16"/>
        <v>38.844444444444441</v>
      </c>
      <c r="G208" t="s">
        <v>73</v>
      </c>
      <c r="H208">
        <v>57</v>
      </c>
      <c r="I208" t="s">
        <v>20</v>
      </c>
      <c r="J208" t="s">
        <v>21</v>
      </c>
      <c r="K208" s="10">
        <f t="shared" si="14"/>
        <v>40236.25</v>
      </c>
      <c r="L208">
        <v>1267250400</v>
      </c>
      <c r="M208" s="9">
        <f t="shared" si="15"/>
        <v>40245.25</v>
      </c>
      <c r="N208">
        <v>1268028000</v>
      </c>
      <c r="O208" t="b">
        <v>0</v>
      </c>
      <c r="P208" t="b">
        <v>0</v>
      </c>
      <c r="Q208" t="s">
        <v>118</v>
      </c>
      <c r="R208" s="5">
        <f t="shared" si="17"/>
        <v>61.333333333333336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4">
        <f t="shared" si="16"/>
        <v>425.7</v>
      </c>
      <c r="G209" t="s">
        <v>19</v>
      </c>
      <c r="H209">
        <v>43</v>
      </c>
      <c r="I209" t="s">
        <v>20</v>
      </c>
      <c r="J209" t="s">
        <v>21</v>
      </c>
      <c r="K209" s="10">
        <f t="shared" si="14"/>
        <v>43340.208333333328</v>
      </c>
      <c r="L209">
        <v>1535432400</v>
      </c>
      <c r="M209" s="9">
        <f t="shared" si="15"/>
        <v>43360.208333333328</v>
      </c>
      <c r="N209">
        <v>1537160400</v>
      </c>
      <c r="O209" t="b">
        <v>0</v>
      </c>
      <c r="P209" t="b">
        <v>1</v>
      </c>
      <c r="Q209" t="s">
        <v>22</v>
      </c>
      <c r="R209" s="5">
        <f t="shared" si="17"/>
        <v>99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4">
        <f t="shared" si="16"/>
        <v>101.12239715591672</v>
      </c>
      <c r="G210" t="s">
        <v>19</v>
      </c>
      <c r="H210">
        <v>2053</v>
      </c>
      <c r="I210" t="s">
        <v>20</v>
      </c>
      <c r="J210" t="s">
        <v>21</v>
      </c>
      <c r="K210" s="10">
        <f t="shared" si="14"/>
        <v>43048.25</v>
      </c>
      <c r="L210">
        <v>1510207200</v>
      </c>
      <c r="M210" s="9">
        <f t="shared" si="15"/>
        <v>43072.25</v>
      </c>
      <c r="N210">
        <v>1512280800</v>
      </c>
      <c r="O210" t="b">
        <v>0</v>
      </c>
      <c r="P210" t="b">
        <v>0</v>
      </c>
      <c r="Q210" t="s">
        <v>41</v>
      </c>
      <c r="R210" s="5">
        <f t="shared" si="17"/>
        <v>96.984900146127615</v>
      </c>
      <c r="S210" t="s">
        <v>2040</v>
      </c>
      <c r="T210" t="s">
        <v>2041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4">
        <f t="shared" si="16"/>
        <v>21.188688946015425</v>
      </c>
      <c r="G211" t="s">
        <v>46</v>
      </c>
      <c r="H211">
        <v>808</v>
      </c>
      <c r="I211" t="s">
        <v>25</v>
      </c>
      <c r="J211" t="s">
        <v>26</v>
      </c>
      <c r="K211" s="10">
        <f t="shared" si="14"/>
        <v>42496.208333333328</v>
      </c>
      <c r="L211">
        <v>1462510800</v>
      </c>
      <c r="M211" s="9">
        <f t="shared" si="15"/>
        <v>42503.208333333328</v>
      </c>
      <c r="N211">
        <v>1463115600</v>
      </c>
      <c r="O211" t="b">
        <v>0</v>
      </c>
      <c r="P211" t="b">
        <v>0</v>
      </c>
      <c r="Q211" t="s">
        <v>41</v>
      </c>
      <c r="R211" s="5">
        <f t="shared" si="17"/>
        <v>51.004950495049506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4">
        <f t="shared" si="16"/>
        <v>67.425531914893625</v>
      </c>
      <c r="G212" t="s">
        <v>13</v>
      </c>
      <c r="H212">
        <v>226</v>
      </c>
      <c r="I212" t="s">
        <v>35</v>
      </c>
      <c r="J212" t="s">
        <v>36</v>
      </c>
      <c r="K212" s="10">
        <f t="shared" si="14"/>
        <v>42797.25</v>
      </c>
      <c r="L212">
        <v>1488520800</v>
      </c>
      <c r="M212" s="9">
        <f t="shared" si="15"/>
        <v>42824.208333333328</v>
      </c>
      <c r="N212">
        <v>1490850000</v>
      </c>
      <c r="O212" t="b">
        <v>0</v>
      </c>
      <c r="P212" t="b">
        <v>0</v>
      </c>
      <c r="Q212" t="s">
        <v>473</v>
      </c>
      <c r="R212" s="5">
        <f t="shared" si="17"/>
        <v>28.044247787610619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4">
        <f t="shared" si="16"/>
        <v>94.923371647509583</v>
      </c>
      <c r="G213" t="s">
        <v>13</v>
      </c>
      <c r="H213">
        <v>1625</v>
      </c>
      <c r="I213" t="s">
        <v>20</v>
      </c>
      <c r="J213" t="s">
        <v>21</v>
      </c>
      <c r="K213" s="10">
        <f t="shared" si="14"/>
        <v>41513.208333333336</v>
      </c>
      <c r="L213">
        <v>1377579600</v>
      </c>
      <c r="M213" s="9">
        <f t="shared" si="15"/>
        <v>41537.208333333336</v>
      </c>
      <c r="N213">
        <v>1379653200</v>
      </c>
      <c r="O213" t="b">
        <v>0</v>
      </c>
      <c r="P213" t="b">
        <v>0</v>
      </c>
      <c r="Q213" t="s">
        <v>32</v>
      </c>
      <c r="R213" s="5">
        <f t="shared" si="17"/>
        <v>60.984615384615381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4">
        <f t="shared" si="16"/>
        <v>151.85185185185185</v>
      </c>
      <c r="G214" t="s">
        <v>19</v>
      </c>
      <c r="H214">
        <v>168</v>
      </c>
      <c r="I214" t="s">
        <v>20</v>
      </c>
      <c r="J214" t="s">
        <v>21</v>
      </c>
      <c r="K214" s="10">
        <f t="shared" si="14"/>
        <v>43814.25</v>
      </c>
      <c r="L214">
        <v>1576389600</v>
      </c>
      <c r="M214" s="9">
        <f t="shared" si="15"/>
        <v>43860.25</v>
      </c>
      <c r="N214">
        <v>1580364000</v>
      </c>
      <c r="O214" t="b">
        <v>0</v>
      </c>
      <c r="P214" t="b">
        <v>0</v>
      </c>
      <c r="Q214" t="s">
        <v>32</v>
      </c>
      <c r="R214" s="5">
        <f t="shared" si="17"/>
        <v>73.214285714285708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4">
        <f t="shared" si="16"/>
        <v>195.16382252559728</v>
      </c>
      <c r="G215" t="s">
        <v>19</v>
      </c>
      <c r="H215">
        <v>4289</v>
      </c>
      <c r="I215" t="s">
        <v>20</v>
      </c>
      <c r="J215" t="s">
        <v>21</v>
      </c>
      <c r="K215" s="10">
        <f t="shared" si="14"/>
        <v>40488.208333333336</v>
      </c>
      <c r="L215">
        <v>1289019600</v>
      </c>
      <c r="M215" s="9">
        <f t="shared" si="15"/>
        <v>40496.25</v>
      </c>
      <c r="N215">
        <v>1289714400</v>
      </c>
      <c r="O215" t="b">
        <v>0</v>
      </c>
      <c r="P215" t="b">
        <v>1</v>
      </c>
      <c r="Q215" t="s">
        <v>59</v>
      </c>
      <c r="R215" s="5">
        <f t="shared" si="17"/>
        <v>39.997435299603637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4">
        <f t="shared" si="16"/>
        <v>1023.1428571428571</v>
      </c>
      <c r="G216" t="s">
        <v>19</v>
      </c>
      <c r="H216">
        <v>165</v>
      </c>
      <c r="I216" t="s">
        <v>20</v>
      </c>
      <c r="J216" t="s">
        <v>21</v>
      </c>
      <c r="K216" s="10">
        <f t="shared" si="14"/>
        <v>40409.208333333336</v>
      </c>
      <c r="L216">
        <v>1282194000</v>
      </c>
      <c r="M216" s="9">
        <f t="shared" si="15"/>
        <v>40415.208333333336</v>
      </c>
      <c r="N216">
        <v>1282712400</v>
      </c>
      <c r="O216" t="b">
        <v>0</v>
      </c>
      <c r="P216" t="b">
        <v>0</v>
      </c>
      <c r="Q216" t="s">
        <v>22</v>
      </c>
      <c r="R216" s="5">
        <f t="shared" si="17"/>
        <v>86.812121212121212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4">
        <f t="shared" si="16"/>
        <v>3.841836734693878</v>
      </c>
      <c r="G217" t="s">
        <v>13</v>
      </c>
      <c r="H217">
        <v>143</v>
      </c>
      <c r="I217" t="s">
        <v>20</v>
      </c>
      <c r="J217" t="s">
        <v>21</v>
      </c>
      <c r="K217" s="10">
        <f t="shared" si="14"/>
        <v>43509.25</v>
      </c>
      <c r="L217">
        <v>1550037600</v>
      </c>
      <c r="M217" s="9">
        <f t="shared" si="15"/>
        <v>43511.25</v>
      </c>
      <c r="N217">
        <v>1550210400</v>
      </c>
      <c r="O217" t="b">
        <v>0</v>
      </c>
      <c r="P217" t="b">
        <v>0</v>
      </c>
      <c r="Q217" t="s">
        <v>32</v>
      </c>
      <c r="R217" s="5">
        <f t="shared" si="17"/>
        <v>42.125874125874127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4">
        <f t="shared" si="16"/>
        <v>155.07066557107643</v>
      </c>
      <c r="G218" t="s">
        <v>19</v>
      </c>
      <c r="H218">
        <v>1815</v>
      </c>
      <c r="I218" t="s">
        <v>20</v>
      </c>
      <c r="J218" t="s">
        <v>21</v>
      </c>
      <c r="K218" s="10">
        <f t="shared" si="14"/>
        <v>40869.25</v>
      </c>
      <c r="L218">
        <v>1321941600</v>
      </c>
      <c r="M218" s="9">
        <f t="shared" si="15"/>
        <v>40871.25</v>
      </c>
      <c r="N218">
        <v>1322114400</v>
      </c>
      <c r="O218" t="b">
        <v>0</v>
      </c>
      <c r="P218" t="b">
        <v>0</v>
      </c>
      <c r="Q218" t="s">
        <v>32</v>
      </c>
      <c r="R218" s="5">
        <f t="shared" si="17"/>
        <v>103.97851239669421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4">
        <f t="shared" si="16"/>
        <v>44.753477588871718</v>
      </c>
      <c r="G219" t="s">
        <v>13</v>
      </c>
      <c r="H219">
        <v>934</v>
      </c>
      <c r="I219" t="s">
        <v>20</v>
      </c>
      <c r="J219" t="s">
        <v>21</v>
      </c>
      <c r="K219" s="10">
        <f t="shared" si="14"/>
        <v>43583.208333333328</v>
      </c>
      <c r="L219">
        <v>1556427600</v>
      </c>
      <c r="M219" s="9">
        <f t="shared" si="15"/>
        <v>43592.208333333328</v>
      </c>
      <c r="N219">
        <v>1557205200</v>
      </c>
      <c r="O219" t="b">
        <v>0</v>
      </c>
      <c r="P219" t="b">
        <v>0</v>
      </c>
      <c r="Q219" t="s">
        <v>473</v>
      </c>
      <c r="R219" s="5">
        <f t="shared" si="17"/>
        <v>62.003211991434689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4">
        <f t="shared" si="16"/>
        <v>215.94736842105263</v>
      </c>
      <c r="G220" t="s">
        <v>19</v>
      </c>
      <c r="H220">
        <v>397</v>
      </c>
      <c r="I220" t="s">
        <v>39</v>
      </c>
      <c r="J220" t="s">
        <v>40</v>
      </c>
      <c r="K220" s="10">
        <f t="shared" si="14"/>
        <v>40858.25</v>
      </c>
      <c r="L220">
        <v>1320991200</v>
      </c>
      <c r="M220" s="9">
        <f t="shared" si="15"/>
        <v>40892.25</v>
      </c>
      <c r="N220">
        <v>1323928800</v>
      </c>
      <c r="O220" t="b">
        <v>0</v>
      </c>
      <c r="P220" t="b">
        <v>1</v>
      </c>
      <c r="Q220" t="s">
        <v>99</v>
      </c>
      <c r="R220" s="5">
        <f t="shared" si="17"/>
        <v>31.005037783375315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4">
        <f t="shared" si="16"/>
        <v>332.12709832134288</v>
      </c>
      <c r="G221" t="s">
        <v>19</v>
      </c>
      <c r="H221">
        <v>1539</v>
      </c>
      <c r="I221" t="s">
        <v>20</v>
      </c>
      <c r="J221" t="s">
        <v>21</v>
      </c>
      <c r="K221" s="10">
        <f t="shared" si="14"/>
        <v>41137.208333333336</v>
      </c>
      <c r="L221">
        <v>1345093200</v>
      </c>
      <c r="M221" s="9">
        <f t="shared" si="15"/>
        <v>41149.208333333336</v>
      </c>
      <c r="N221">
        <v>1346130000</v>
      </c>
      <c r="O221" t="b">
        <v>0</v>
      </c>
      <c r="P221" t="b">
        <v>0</v>
      </c>
      <c r="Q221" t="s">
        <v>70</v>
      </c>
      <c r="R221" s="5">
        <f t="shared" si="17"/>
        <v>89.991552956465242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4">
        <f t="shared" si="16"/>
        <v>8.4430379746835449</v>
      </c>
      <c r="G222" t="s">
        <v>13</v>
      </c>
      <c r="H222">
        <v>17</v>
      </c>
      <c r="I222" t="s">
        <v>20</v>
      </c>
      <c r="J222" t="s">
        <v>21</v>
      </c>
      <c r="K222" s="10">
        <f t="shared" si="14"/>
        <v>40725.208333333336</v>
      </c>
      <c r="L222">
        <v>1309496400</v>
      </c>
      <c r="M222" s="9">
        <f t="shared" si="15"/>
        <v>40743.208333333336</v>
      </c>
      <c r="N222">
        <v>1311051600</v>
      </c>
      <c r="O222" t="b">
        <v>1</v>
      </c>
      <c r="P222" t="b">
        <v>0</v>
      </c>
      <c r="Q222" t="s">
        <v>32</v>
      </c>
      <c r="R222" s="5">
        <f t="shared" si="17"/>
        <v>39.235294117647058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4">
        <f t="shared" si="16"/>
        <v>98.625514403292186</v>
      </c>
      <c r="G223" t="s">
        <v>13</v>
      </c>
      <c r="H223">
        <v>2179</v>
      </c>
      <c r="I223" t="s">
        <v>20</v>
      </c>
      <c r="J223" t="s">
        <v>21</v>
      </c>
      <c r="K223" s="10">
        <f t="shared" si="14"/>
        <v>41081.208333333336</v>
      </c>
      <c r="L223">
        <v>1340254800</v>
      </c>
      <c r="M223" s="9">
        <f t="shared" si="15"/>
        <v>41083.208333333336</v>
      </c>
      <c r="N223">
        <v>1340427600</v>
      </c>
      <c r="O223" t="b">
        <v>1</v>
      </c>
      <c r="P223" t="b">
        <v>0</v>
      </c>
      <c r="Q223" t="s">
        <v>16</v>
      </c>
      <c r="R223" s="5">
        <f t="shared" si="17"/>
        <v>54.993116108306566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4">
        <f t="shared" si="16"/>
        <v>137.97916666666669</v>
      </c>
      <c r="G224" t="s">
        <v>19</v>
      </c>
      <c r="H224">
        <v>138</v>
      </c>
      <c r="I224" t="s">
        <v>20</v>
      </c>
      <c r="J224" t="s">
        <v>21</v>
      </c>
      <c r="K224" s="10">
        <f t="shared" si="14"/>
        <v>41914.208333333336</v>
      </c>
      <c r="L224">
        <v>1412226000</v>
      </c>
      <c r="M224" s="9">
        <f t="shared" si="15"/>
        <v>41915.208333333336</v>
      </c>
      <c r="N224">
        <v>1412312400</v>
      </c>
      <c r="O224" t="b">
        <v>0</v>
      </c>
      <c r="P224" t="b">
        <v>0</v>
      </c>
      <c r="Q224" t="s">
        <v>121</v>
      </c>
      <c r="R224" s="5">
        <f t="shared" si="17"/>
        <v>47.992753623188406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4">
        <f t="shared" si="16"/>
        <v>93.81099656357388</v>
      </c>
      <c r="G225" t="s">
        <v>13</v>
      </c>
      <c r="H225">
        <v>931</v>
      </c>
      <c r="I225" t="s">
        <v>20</v>
      </c>
      <c r="J225" t="s">
        <v>21</v>
      </c>
      <c r="K225" s="10">
        <f t="shared" si="14"/>
        <v>42445.208333333328</v>
      </c>
      <c r="L225">
        <v>1458104400</v>
      </c>
      <c r="M225" s="9">
        <f t="shared" si="15"/>
        <v>42459.208333333328</v>
      </c>
      <c r="N225">
        <v>1459314000</v>
      </c>
      <c r="O225" t="b">
        <v>0</v>
      </c>
      <c r="P225" t="b">
        <v>0</v>
      </c>
      <c r="Q225" t="s">
        <v>32</v>
      </c>
      <c r="R225" s="5">
        <f t="shared" si="17"/>
        <v>87.966702470461868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4">
        <f t="shared" si="16"/>
        <v>403.63930885529157</v>
      </c>
      <c r="G226" t="s">
        <v>19</v>
      </c>
      <c r="H226">
        <v>3594</v>
      </c>
      <c r="I226" t="s">
        <v>20</v>
      </c>
      <c r="J226" t="s">
        <v>21</v>
      </c>
      <c r="K226" s="10">
        <f t="shared" si="14"/>
        <v>41906.208333333336</v>
      </c>
      <c r="L226">
        <v>1411534800</v>
      </c>
      <c r="M226" s="9">
        <f t="shared" si="15"/>
        <v>41951.25</v>
      </c>
      <c r="N226">
        <v>1415426400</v>
      </c>
      <c r="O226" t="b">
        <v>0</v>
      </c>
      <c r="P226" t="b">
        <v>0</v>
      </c>
      <c r="Q226" t="s">
        <v>473</v>
      </c>
      <c r="R226" s="5">
        <f t="shared" si="17"/>
        <v>51.999165275459099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4">
        <f t="shared" si="16"/>
        <v>260.1740412979351</v>
      </c>
      <c r="G227" t="s">
        <v>19</v>
      </c>
      <c r="H227">
        <v>5880</v>
      </c>
      <c r="I227" t="s">
        <v>20</v>
      </c>
      <c r="J227" t="s">
        <v>21</v>
      </c>
      <c r="K227" s="10">
        <f t="shared" si="14"/>
        <v>41762.208333333336</v>
      </c>
      <c r="L227">
        <v>1399093200</v>
      </c>
      <c r="M227" s="9">
        <f t="shared" si="15"/>
        <v>41762.208333333336</v>
      </c>
      <c r="N227">
        <v>1399093200</v>
      </c>
      <c r="O227" t="b">
        <v>1</v>
      </c>
      <c r="P227" t="b">
        <v>0</v>
      </c>
      <c r="Q227" t="s">
        <v>22</v>
      </c>
      <c r="R227" s="5">
        <f t="shared" si="17"/>
        <v>29.999659863945578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4">
        <f t="shared" si="16"/>
        <v>366.63333333333333</v>
      </c>
      <c r="G228" t="s">
        <v>19</v>
      </c>
      <c r="H228">
        <v>112</v>
      </c>
      <c r="I228" t="s">
        <v>20</v>
      </c>
      <c r="J228" t="s">
        <v>21</v>
      </c>
      <c r="K228" s="10">
        <f t="shared" si="14"/>
        <v>40276.208333333336</v>
      </c>
      <c r="L228">
        <v>1270702800</v>
      </c>
      <c r="M228" s="9">
        <f t="shared" si="15"/>
        <v>40313.208333333336</v>
      </c>
      <c r="N228">
        <v>1273899600</v>
      </c>
      <c r="O228" t="b">
        <v>0</v>
      </c>
      <c r="P228" t="b">
        <v>0</v>
      </c>
      <c r="Q228" t="s">
        <v>121</v>
      </c>
      <c r="R228" s="5">
        <f t="shared" si="17"/>
        <v>98.205357142857139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4">
        <f t="shared" si="16"/>
        <v>168.72085385878489</v>
      </c>
      <c r="G229" t="s">
        <v>19</v>
      </c>
      <c r="H229">
        <v>943</v>
      </c>
      <c r="I229" t="s">
        <v>20</v>
      </c>
      <c r="J229" t="s">
        <v>21</v>
      </c>
      <c r="K229" s="10">
        <f t="shared" si="14"/>
        <v>42139.208333333328</v>
      </c>
      <c r="L229">
        <v>1431666000</v>
      </c>
      <c r="M229" s="9">
        <f t="shared" si="15"/>
        <v>42145.208333333328</v>
      </c>
      <c r="N229">
        <v>1432184400</v>
      </c>
      <c r="O229" t="b">
        <v>0</v>
      </c>
      <c r="P229" t="b">
        <v>0</v>
      </c>
      <c r="Q229" t="s">
        <v>291</v>
      </c>
      <c r="R229" s="5">
        <f t="shared" si="17"/>
        <v>108.96182396606575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4">
        <f t="shared" si="16"/>
        <v>119.90717911530093</v>
      </c>
      <c r="G230" t="s">
        <v>19</v>
      </c>
      <c r="H230">
        <v>2468</v>
      </c>
      <c r="I230" t="s">
        <v>20</v>
      </c>
      <c r="J230" t="s">
        <v>21</v>
      </c>
      <c r="K230" s="10">
        <f t="shared" si="14"/>
        <v>42613.208333333328</v>
      </c>
      <c r="L230">
        <v>1472619600</v>
      </c>
      <c r="M230" s="9">
        <f t="shared" si="15"/>
        <v>42638.208333333328</v>
      </c>
      <c r="N230">
        <v>1474779600</v>
      </c>
      <c r="O230" t="b">
        <v>0</v>
      </c>
      <c r="P230" t="b">
        <v>0</v>
      </c>
      <c r="Q230" t="s">
        <v>70</v>
      </c>
      <c r="R230" s="5">
        <f t="shared" si="17"/>
        <v>66.998379254457049</v>
      </c>
      <c r="S230" t="s">
        <v>2040</v>
      </c>
      <c r="T230" t="s">
        <v>2048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4">
        <f t="shared" si="16"/>
        <v>193.68925233644859</v>
      </c>
      <c r="G231" t="s">
        <v>19</v>
      </c>
      <c r="H231">
        <v>2551</v>
      </c>
      <c r="I231" t="s">
        <v>20</v>
      </c>
      <c r="J231" t="s">
        <v>21</v>
      </c>
      <c r="K231" s="10">
        <f t="shared" si="14"/>
        <v>42887.208333333328</v>
      </c>
      <c r="L231">
        <v>1496293200</v>
      </c>
      <c r="M231" s="9">
        <f t="shared" si="15"/>
        <v>42935.208333333328</v>
      </c>
      <c r="N231">
        <v>1500440400</v>
      </c>
      <c r="O231" t="b">
        <v>0</v>
      </c>
      <c r="P231" t="b">
        <v>1</v>
      </c>
      <c r="Q231" t="s">
        <v>291</v>
      </c>
      <c r="R231" s="5">
        <f t="shared" si="17"/>
        <v>64.99333594668758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4">
        <f t="shared" si="16"/>
        <v>420.16666666666669</v>
      </c>
      <c r="G232" t="s">
        <v>19</v>
      </c>
      <c r="H232">
        <v>101</v>
      </c>
      <c r="I232" t="s">
        <v>20</v>
      </c>
      <c r="J232" t="s">
        <v>21</v>
      </c>
      <c r="K232" s="10">
        <f t="shared" si="14"/>
        <v>43805.25</v>
      </c>
      <c r="L232">
        <v>1575612000</v>
      </c>
      <c r="M232" s="9">
        <f t="shared" si="15"/>
        <v>43805.25</v>
      </c>
      <c r="N232">
        <v>1575612000</v>
      </c>
      <c r="O232" t="b">
        <v>0</v>
      </c>
      <c r="P232" t="b">
        <v>0</v>
      </c>
      <c r="Q232" t="s">
        <v>88</v>
      </c>
      <c r="R232" s="5">
        <f t="shared" si="17"/>
        <v>99.841584158415841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4">
        <f t="shared" si="16"/>
        <v>76.708333333333329</v>
      </c>
      <c r="G233" t="s">
        <v>73</v>
      </c>
      <c r="H233">
        <v>67</v>
      </c>
      <c r="I233" t="s">
        <v>20</v>
      </c>
      <c r="J233" t="s">
        <v>21</v>
      </c>
      <c r="K233" s="10">
        <f t="shared" si="14"/>
        <v>41415.208333333336</v>
      </c>
      <c r="L233">
        <v>1369112400</v>
      </c>
      <c r="M233" s="9">
        <f t="shared" si="15"/>
        <v>41473.208333333336</v>
      </c>
      <c r="N233">
        <v>1374123600</v>
      </c>
      <c r="O233" t="b">
        <v>0</v>
      </c>
      <c r="P233" t="b">
        <v>0</v>
      </c>
      <c r="Q233" t="s">
        <v>32</v>
      </c>
      <c r="R233" s="5">
        <f t="shared" si="17"/>
        <v>82.432835820895519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4">
        <f t="shared" si="16"/>
        <v>171.26470588235293</v>
      </c>
      <c r="G234" t="s">
        <v>19</v>
      </c>
      <c r="H234">
        <v>92</v>
      </c>
      <c r="I234" t="s">
        <v>20</v>
      </c>
      <c r="J234" t="s">
        <v>21</v>
      </c>
      <c r="K234" s="10">
        <f t="shared" si="14"/>
        <v>42576.208333333328</v>
      </c>
      <c r="L234">
        <v>1469422800</v>
      </c>
      <c r="M234" s="9">
        <f t="shared" si="15"/>
        <v>42577.208333333328</v>
      </c>
      <c r="N234">
        <v>1469509200</v>
      </c>
      <c r="O234" t="b">
        <v>0</v>
      </c>
      <c r="P234" t="b">
        <v>0</v>
      </c>
      <c r="Q234" t="s">
        <v>32</v>
      </c>
      <c r="R234" s="5">
        <f t="shared" si="17"/>
        <v>63.293478260869563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4">
        <f t="shared" si="16"/>
        <v>157.89473684210526</v>
      </c>
      <c r="G235" t="s">
        <v>19</v>
      </c>
      <c r="H235">
        <v>62</v>
      </c>
      <c r="I235" t="s">
        <v>20</v>
      </c>
      <c r="J235" t="s">
        <v>21</v>
      </c>
      <c r="K235" s="10">
        <f t="shared" si="14"/>
        <v>40706.208333333336</v>
      </c>
      <c r="L235">
        <v>1307854800</v>
      </c>
      <c r="M235" s="9">
        <f t="shared" si="15"/>
        <v>40722.208333333336</v>
      </c>
      <c r="N235">
        <v>1309237200</v>
      </c>
      <c r="O235" t="b">
        <v>0</v>
      </c>
      <c r="P235" t="b">
        <v>0</v>
      </c>
      <c r="Q235" t="s">
        <v>70</v>
      </c>
      <c r="R235" s="5">
        <f t="shared" si="17"/>
        <v>96.774193548387103</v>
      </c>
      <c r="S235" t="s">
        <v>2040</v>
      </c>
      <c r="T235" t="s">
        <v>2048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4">
        <f t="shared" si="16"/>
        <v>109.08</v>
      </c>
      <c r="G236" t="s">
        <v>19</v>
      </c>
      <c r="H236">
        <v>149</v>
      </c>
      <c r="I236" t="s">
        <v>106</v>
      </c>
      <c r="J236" t="s">
        <v>107</v>
      </c>
      <c r="K236" s="10">
        <f t="shared" si="14"/>
        <v>42969.208333333328</v>
      </c>
      <c r="L236">
        <v>1503378000</v>
      </c>
      <c r="M236" s="9">
        <f t="shared" si="15"/>
        <v>42976.208333333328</v>
      </c>
      <c r="N236">
        <v>1503982800</v>
      </c>
      <c r="O236" t="b">
        <v>0</v>
      </c>
      <c r="P236" t="b">
        <v>1</v>
      </c>
      <c r="Q236" t="s">
        <v>88</v>
      </c>
      <c r="R236" s="5">
        <f t="shared" si="17"/>
        <v>54.906040268456373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4">
        <f t="shared" si="16"/>
        <v>41.732558139534881</v>
      </c>
      <c r="G237" t="s">
        <v>13</v>
      </c>
      <c r="H237">
        <v>92</v>
      </c>
      <c r="I237" t="s">
        <v>20</v>
      </c>
      <c r="J237" t="s">
        <v>21</v>
      </c>
      <c r="K237" s="10">
        <f t="shared" si="14"/>
        <v>42779.25</v>
      </c>
      <c r="L237">
        <v>1486965600</v>
      </c>
      <c r="M237" s="9">
        <f t="shared" si="15"/>
        <v>42784.25</v>
      </c>
      <c r="N237">
        <v>1487397600</v>
      </c>
      <c r="O237" t="b">
        <v>0</v>
      </c>
      <c r="P237" t="b">
        <v>0</v>
      </c>
      <c r="Q237" t="s">
        <v>70</v>
      </c>
      <c r="R237" s="5">
        <f t="shared" si="17"/>
        <v>39.010869565217391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4">
        <f t="shared" si="16"/>
        <v>10.944303797468354</v>
      </c>
      <c r="G238" t="s">
        <v>13</v>
      </c>
      <c r="H238">
        <v>57</v>
      </c>
      <c r="I238" t="s">
        <v>25</v>
      </c>
      <c r="J238" t="s">
        <v>26</v>
      </c>
      <c r="K238" s="10">
        <f t="shared" si="14"/>
        <v>43641.208333333328</v>
      </c>
      <c r="L238">
        <v>1561438800</v>
      </c>
      <c r="M238" s="9">
        <f t="shared" si="15"/>
        <v>43648.208333333328</v>
      </c>
      <c r="N238">
        <v>1562043600</v>
      </c>
      <c r="O238" t="b">
        <v>0</v>
      </c>
      <c r="P238" t="b">
        <v>1</v>
      </c>
      <c r="Q238" t="s">
        <v>22</v>
      </c>
      <c r="R238" s="5">
        <f t="shared" si="17"/>
        <v>75.84210526315789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4">
        <f t="shared" si="16"/>
        <v>159.3763440860215</v>
      </c>
      <c r="G239" t="s">
        <v>19</v>
      </c>
      <c r="H239">
        <v>329</v>
      </c>
      <c r="I239" t="s">
        <v>20</v>
      </c>
      <c r="J239" t="s">
        <v>21</v>
      </c>
      <c r="K239" s="10">
        <f t="shared" si="14"/>
        <v>41754.208333333336</v>
      </c>
      <c r="L239">
        <v>1398402000</v>
      </c>
      <c r="M239" s="9">
        <f t="shared" si="15"/>
        <v>41756.208333333336</v>
      </c>
      <c r="N239">
        <v>1398574800</v>
      </c>
      <c r="O239" t="b">
        <v>0</v>
      </c>
      <c r="P239" t="b">
        <v>0</v>
      </c>
      <c r="Q239" t="s">
        <v>70</v>
      </c>
      <c r="R239" s="5">
        <f t="shared" si="17"/>
        <v>45.051671732522799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4">
        <f t="shared" si="16"/>
        <v>422.41666666666669</v>
      </c>
      <c r="G240" t="s">
        <v>19</v>
      </c>
      <c r="H240">
        <v>97</v>
      </c>
      <c r="I240" t="s">
        <v>35</v>
      </c>
      <c r="J240" t="s">
        <v>36</v>
      </c>
      <c r="K240" s="10">
        <f t="shared" si="14"/>
        <v>43083.25</v>
      </c>
      <c r="L240">
        <v>1513231200</v>
      </c>
      <c r="M240" s="9">
        <f t="shared" si="15"/>
        <v>43108.25</v>
      </c>
      <c r="N240">
        <v>1515391200</v>
      </c>
      <c r="O240" t="b">
        <v>0</v>
      </c>
      <c r="P240" t="b">
        <v>1</v>
      </c>
      <c r="Q240" t="s">
        <v>32</v>
      </c>
      <c r="R240" s="5">
        <f t="shared" si="17"/>
        <v>104.51546391752578</v>
      </c>
      <c r="S240" t="s">
        <v>2038</v>
      </c>
      <c r="T240" t="s">
        <v>2039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4">
        <f t="shared" si="16"/>
        <v>97.71875</v>
      </c>
      <c r="G241" t="s">
        <v>13</v>
      </c>
      <c r="H241">
        <v>41</v>
      </c>
      <c r="I241" t="s">
        <v>20</v>
      </c>
      <c r="J241" t="s">
        <v>21</v>
      </c>
      <c r="K241" s="10">
        <f t="shared" si="14"/>
        <v>42245.208333333328</v>
      </c>
      <c r="L241">
        <v>1440824400</v>
      </c>
      <c r="M241" s="9">
        <f t="shared" si="15"/>
        <v>42249.208333333328</v>
      </c>
      <c r="N241">
        <v>1441170000</v>
      </c>
      <c r="O241" t="b">
        <v>0</v>
      </c>
      <c r="P241" t="b">
        <v>0</v>
      </c>
      <c r="Q241" t="s">
        <v>64</v>
      </c>
      <c r="R241" s="5">
        <f t="shared" si="17"/>
        <v>76.268292682926827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4">
        <f t="shared" si="16"/>
        <v>418.78911564625849</v>
      </c>
      <c r="G242" t="s">
        <v>19</v>
      </c>
      <c r="H242">
        <v>1784</v>
      </c>
      <c r="I242" t="s">
        <v>20</v>
      </c>
      <c r="J242" t="s">
        <v>21</v>
      </c>
      <c r="K242" s="10">
        <f t="shared" si="14"/>
        <v>40396.208333333336</v>
      </c>
      <c r="L242">
        <v>1281070800</v>
      </c>
      <c r="M242" s="9">
        <f t="shared" si="15"/>
        <v>40397.208333333336</v>
      </c>
      <c r="N242">
        <v>1281157200</v>
      </c>
      <c r="O242" t="b">
        <v>0</v>
      </c>
      <c r="P242" t="b">
        <v>0</v>
      </c>
      <c r="Q242" t="s">
        <v>32</v>
      </c>
      <c r="R242" s="5">
        <f t="shared" si="17"/>
        <v>69.015695067264573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4">
        <f t="shared" si="16"/>
        <v>101.91632047477745</v>
      </c>
      <c r="G243" t="s">
        <v>19</v>
      </c>
      <c r="H243">
        <v>1684</v>
      </c>
      <c r="I243" t="s">
        <v>25</v>
      </c>
      <c r="J243" t="s">
        <v>26</v>
      </c>
      <c r="K243" s="10">
        <f t="shared" si="14"/>
        <v>41742.208333333336</v>
      </c>
      <c r="L243">
        <v>1397365200</v>
      </c>
      <c r="M243" s="9">
        <f t="shared" si="15"/>
        <v>41752.208333333336</v>
      </c>
      <c r="N243">
        <v>1398229200</v>
      </c>
      <c r="O243" t="b">
        <v>0</v>
      </c>
      <c r="P243" t="b">
        <v>1</v>
      </c>
      <c r="Q243" t="s">
        <v>67</v>
      </c>
      <c r="R243" s="5">
        <f t="shared" si="17"/>
        <v>101.97684085510689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4">
        <f t="shared" si="16"/>
        <v>127.72619047619047</v>
      </c>
      <c r="G244" t="s">
        <v>19</v>
      </c>
      <c r="H244">
        <v>250</v>
      </c>
      <c r="I244" t="s">
        <v>20</v>
      </c>
      <c r="J244" t="s">
        <v>21</v>
      </c>
      <c r="K244" s="10">
        <f t="shared" si="14"/>
        <v>42865.208333333328</v>
      </c>
      <c r="L244">
        <v>1494392400</v>
      </c>
      <c r="M244" s="9">
        <f t="shared" si="15"/>
        <v>42875.208333333328</v>
      </c>
      <c r="N244">
        <v>1495256400</v>
      </c>
      <c r="O244" t="b">
        <v>0</v>
      </c>
      <c r="P244" t="b">
        <v>1</v>
      </c>
      <c r="Q244" t="s">
        <v>22</v>
      </c>
      <c r="R244" s="5">
        <f t="shared" si="17"/>
        <v>42.915999999999997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4">
        <f t="shared" si="16"/>
        <v>445.21739130434781</v>
      </c>
      <c r="G245" t="s">
        <v>19</v>
      </c>
      <c r="H245">
        <v>238</v>
      </c>
      <c r="I245" t="s">
        <v>20</v>
      </c>
      <c r="J245" t="s">
        <v>21</v>
      </c>
      <c r="K245" s="10">
        <f t="shared" si="14"/>
        <v>43163.25</v>
      </c>
      <c r="L245">
        <v>1520143200</v>
      </c>
      <c r="M245" s="9">
        <f t="shared" si="15"/>
        <v>43166.25</v>
      </c>
      <c r="N245">
        <v>1520402400</v>
      </c>
      <c r="O245" t="b">
        <v>0</v>
      </c>
      <c r="P245" t="b">
        <v>0</v>
      </c>
      <c r="Q245" t="s">
        <v>32</v>
      </c>
      <c r="R245" s="5">
        <f t="shared" si="17"/>
        <v>43.025210084033617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4">
        <f t="shared" si="16"/>
        <v>569.71428571428578</v>
      </c>
      <c r="G246" t="s">
        <v>19</v>
      </c>
      <c r="H246">
        <v>53</v>
      </c>
      <c r="I246" t="s">
        <v>20</v>
      </c>
      <c r="J246" t="s">
        <v>21</v>
      </c>
      <c r="K246" s="10">
        <f t="shared" si="14"/>
        <v>41834.208333333336</v>
      </c>
      <c r="L246">
        <v>1405314000</v>
      </c>
      <c r="M246" s="9">
        <f t="shared" si="15"/>
        <v>41886.208333333336</v>
      </c>
      <c r="N246">
        <v>1409806800</v>
      </c>
      <c r="O246" t="b">
        <v>0</v>
      </c>
      <c r="P246" t="b">
        <v>0</v>
      </c>
      <c r="Q246" t="s">
        <v>32</v>
      </c>
      <c r="R246" s="5">
        <f t="shared" si="17"/>
        <v>75.245283018867923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4">
        <f t="shared" si="16"/>
        <v>509.34482758620686</v>
      </c>
      <c r="G247" t="s">
        <v>19</v>
      </c>
      <c r="H247">
        <v>214</v>
      </c>
      <c r="I247" t="s">
        <v>20</v>
      </c>
      <c r="J247" t="s">
        <v>21</v>
      </c>
      <c r="K247" s="10">
        <f t="shared" si="14"/>
        <v>41736.208333333336</v>
      </c>
      <c r="L247">
        <v>1396846800</v>
      </c>
      <c r="M247" s="9">
        <f t="shared" si="15"/>
        <v>41737.208333333336</v>
      </c>
      <c r="N247">
        <v>1396933200</v>
      </c>
      <c r="O247" t="b">
        <v>0</v>
      </c>
      <c r="P247" t="b">
        <v>0</v>
      </c>
      <c r="Q247" t="s">
        <v>32</v>
      </c>
      <c r="R247" s="5">
        <f t="shared" si="17"/>
        <v>69.023364485981304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4">
        <f t="shared" si="16"/>
        <v>325.5333333333333</v>
      </c>
      <c r="G248" t="s">
        <v>19</v>
      </c>
      <c r="H248">
        <v>222</v>
      </c>
      <c r="I248" t="s">
        <v>20</v>
      </c>
      <c r="J248" t="s">
        <v>21</v>
      </c>
      <c r="K248" s="10">
        <f t="shared" si="14"/>
        <v>41491.208333333336</v>
      </c>
      <c r="L248">
        <v>1375678800</v>
      </c>
      <c r="M248" s="9">
        <f t="shared" si="15"/>
        <v>41495.208333333336</v>
      </c>
      <c r="N248">
        <v>1376024400</v>
      </c>
      <c r="O248" t="b">
        <v>0</v>
      </c>
      <c r="P248" t="b">
        <v>0</v>
      </c>
      <c r="Q248" t="s">
        <v>27</v>
      </c>
      <c r="R248" s="5">
        <f t="shared" si="17"/>
        <v>65.986486486486484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4">
        <f t="shared" si="16"/>
        <v>932.61616161616166</v>
      </c>
      <c r="G249" t="s">
        <v>19</v>
      </c>
      <c r="H249">
        <v>1884</v>
      </c>
      <c r="I249" t="s">
        <v>20</v>
      </c>
      <c r="J249" t="s">
        <v>21</v>
      </c>
      <c r="K249" s="10">
        <f t="shared" si="14"/>
        <v>42726.25</v>
      </c>
      <c r="L249">
        <v>1482386400</v>
      </c>
      <c r="M249" s="9">
        <f t="shared" si="15"/>
        <v>42741.25</v>
      </c>
      <c r="N249">
        <v>1483682400</v>
      </c>
      <c r="O249" t="b">
        <v>0</v>
      </c>
      <c r="P249" t="b">
        <v>1</v>
      </c>
      <c r="Q249" t="s">
        <v>118</v>
      </c>
      <c r="R249" s="5">
        <f t="shared" si="17"/>
        <v>98.013800424628457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4">
        <f t="shared" si="16"/>
        <v>211.33870967741933</v>
      </c>
      <c r="G250" t="s">
        <v>19</v>
      </c>
      <c r="H250">
        <v>218</v>
      </c>
      <c r="I250" t="s">
        <v>25</v>
      </c>
      <c r="J250" t="s">
        <v>26</v>
      </c>
      <c r="K250" s="10">
        <f t="shared" si="14"/>
        <v>42004.25</v>
      </c>
      <c r="L250">
        <v>1420005600</v>
      </c>
      <c r="M250" s="9">
        <f t="shared" si="15"/>
        <v>42009.25</v>
      </c>
      <c r="N250">
        <v>1420437600</v>
      </c>
      <c r="O250" t="b">
        <v>0</v>
      </c>
      <c r="P250" t="b">
        <v>0</v>
      </c>
      <c r="Q250" t="s">
        <v>291</v>
      </c>
      <c r="R250" s="5">
        <f t="shared" si="17"/>
        <v>60.105504587155963</v>
      </c>
      <c r="S250" t="s">
        <v>2049</v>
      </c>
      <c r="T250" t="s">
        <v>2060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4">
        <f t="shared" si="16"/>
        <v>273.32520325203251</v>
      </c>
      <c r="G251" t="s">
        <v>19</v>
      </c>
      <c r="H251">
        <v>6465</v>
      </c>
      <c r="I251" t="s">
        <v>20</v>
      </c>
      <c r="J251" t="s">
        <v>21</v>
      </c>
      <c r="K251" s="10">
        <f t="shared" si="14"/>
        <v>42006.25</v>
      </c>
      <c r="L251">
        <v>1420178400</v>
      </c>
      <c r="M251" s="9">
        <f t="shared" si="15"/>
        <v>42013.25</v>
      </c>
      <c r="N251">
        <v>1420783200</v>
      </c>
      <c r="O251" t="b">
        <v>0</v>
      </c>
      <c r="P251" t="b">
        <v>0</v>
      </c>
      <c r="Q251" t="s">
        <v>205</v>
      </c>
      <c r="R251" s="5">
        <f t="shared" si="17"/>
        <v>26.000773395204948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4">
        <f t="shared" si="16"/>
        <v>3</v>
      </c>
      <c r="G252" t="s">
        <v>13</v>
      </c>
      <c r="H252">
        <v>1</v>
      </c>
      <c r="I252" t="s">
        <v>20</v>
      </c>
      <c r="J252" t="s">
        <v>21</v>
      </c>
      <c r="K252" s="10">
        <f t="shared" si="14"/>
        <v>40203.25</v>
      </c>
      <c r="L252">
        <v>1264399200</v>
      </c>
      <c r="M252" s="9">
        <f t="shared" si="15"/>
        <v>40238.25</v>
      </c>
      <c r="N252">
        <v>1267423200</v>
      </c>
      <c r="O252" t="b">
        <v>0</v>
      </c>
      <c r="P252" t="b">
        <v>0</v>
      </c>
      <c r="Q252" t="s">
        <v>22</v>
      </c>
      <c r="R252" s="5">
        <f t="shared" si="17"/>
        <v>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4">
        <f t="shared" si="16"/>
        <v>54.084507042253513</v>
      </c>
      <c r="G253" t="s">
        <v>13</v>
      </c>
      <c r="H253">
        <v>101</v>
      </c>
      <c r="I253" t="s">
        <v>20</v>
      </c>
      <c r="J253" t="s">
        <v>21</v>
      </c>
      <c r="K253" s="10">
        <f t="shared" si="14"/>
        <v>41252.25</v>
      </c>
      <c r="L253">
        <v>1355032800</v>
      </c>
      <c r="M253" s="9">
        <f t="shared" si="15"/>
        <v>41254.25</v>
      </c>
      <c r="N253">
        <v>1355205600</v>
      </c>
      <c r="O253" t="b">
        <v>0</v>
      </c>
      <c r="P253" t="b">
        <v>0</v>
      </c>
      <c r="Q253" t="s">
        <v>32</v>
      </c>
      <c r="R253" s="5">
        <f t="shared" si="17"/>
        <v>38.019801980198018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4">
        <f t="shared" si="16"/>
        <v>626.29999999999995</v>
      </c>
      <c r="G254" t="s">
        <v>19</v>
      </c>
      <c r="H254">
        <v>59</v>
      </c>
      <c r="I254" t="s">
        <v>20</v>
      </c>
      <c r="J254" t="s">
        <v>21</v>
      </c>
      <c r="K254" s="10">
        <f t="shared" si="14"/>
        <v>41572.208333333336</v>
      </c>
      <c r="L254">
        <v>1382677200</v>
      </c>
      <c r="M254" s="9">
        <f t="shared" si="15"/>
        <v>41577.208333333336</v>
      </c>
      <c r="N254">
        <v>1383109200</v>
      </c>
      <c r="O254" t="b">
        <v>0</v>
      </c>
      <c r="P254" t="b">
        <v>0</v>
      </c>
      <c r="Q254" t="s">
        <v>32</v>
      </c>
      <c r="R254" s="5">
        <f t="shared" si="17"/>
        <v>106.15254237288136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4">
        <f t="shared" si="16"/>
        <v>89.021399176954731</v>
      </c>
      <c r="G255" t="s">
        <v>13</v>
      </c>
      <c r="H255">
        <v>1335</v>
      </c>
      <c r="I255" t="s">
        <v>14</v>
      </c>
      <c r="J255" t="s">
        <v>15</v>
      </c>
      <c r="K255" s="10">
        <f t="shared" si="14"/>
        <v>40641.208333333336</v>
      </c>
      <c r="L255">
        <v>1302238800</v>
      </c>
      <c r="M255" s="9">
        <f t="shared" si="15"/>
        <v>40653.208333333336</v>
      </c>
      <c r="N255">
        <v>1303275600</v>
      </c>
      <c r="O255" t="b">
        <v>0</v>
      </c>
      <c r="P255" t="b">
        <v>0</v>
      </c>
      <c r="Q255" t="s">
        <v>52</v>
      </c>
      <c r="R255" s="5">
        <f t="shared" si="17"/>
        <v>81.019475655430711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4">
        <f t="shared" si="16"/>
        <v>184.89130434782609</v>
      </c>
      <c r="G256" t="s">
        <v>19</v>
      </c>
      <c r="H256">
        <v>88</v>
      </c>
      <c r="I256" t="s">
        <v>20</v>
      </c>
      <c r="J256" t="s">
        <v>21</v>
      </c>
      <c r="K256" s="10">
        <f t="shared" si="14"/>
        <v>42787.25</v>
      </c>
      <c r="L256">
        <v>1487656800</v>
      </c>
      <c r="M256" s="9">
        <f t="shared" si="15"/>
        <v>42789.25</v>
      </c>
      <c r="N256">
        <v>1487829600</v>
      </c>
      <c r="O256" t="b">
        <v>0</v>
      </c>
      <c r="P256" t="b">
        <v>0</v>
      </c>
      <c r="Q256" t="s">
        <v>67</v>
      </c>
      <c r="R256" s="5">
        <f t="shared" si="17"/>
        <v>96.647727272727266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4">
        <f t="shared" si="16"/>
        <v>120.16770186335404</v>
      </c>
      <c r="G257" t="s">
        <v>19</v>
      </c>
      <c r="H257">
        <v>1697</v>
      </c>
      <c r="I257" t="s">
        <v>20</v>
      </c>
      <c r="J257" t="s">
        <v>21</v>
      </c>
      <c r="K257" s="10">
        <f t="shared" si="14"/>
        <v>40590.25</v>
      </c>
      <c r="L257">
        <v>1297836000</v>
      </c>
      <c r="M257" s="9">
        <f t="shared" si="15"/>
        <v>40595.25</v>
      </c>
      <c r="N257">
        <v>1298268000</v>
      </c>
      <c r="O257" t="b">
        <v>0</v>
      </c>
      <c r="P257" t="b">
        <v>1</v>
      </c>
      <c r="Q257" t="s">
        <v>22</v>
      </c>
      <c r="R257" s="5">
        <f t="shared" si="17"/>
        <v>57.003535651149086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4">
        <f t="shared" si="16"/>
        <v>23.390243902439025</v>
      </c>
      <c r="G258" t="s">
        <v>13</v>
      </c>
      <c r="H258">
        <v>15</v>
      </c>
      <c r="I258" t="s">
        <v>39</v>
      </c>
      <c r="J258" t="s">
        <v>40</v>
      </c>
      <c r="K258" s="10">
        <f t="shared" si="14"/>
        <v>42393.25</v>
      </c>
      <c r="L258">
        <v>1453615200</v>
      </c>
      <c r="M258" s="9">
        <f t="shared" si="15"/>
        <v>42430.25</v>
      </c>
      <c r="N258">
        <v>1456812000</v>
      </c>
      <c r="O258" t="b">
        <v>0</v>
      </c>
      <c r="P258" t="b">
        <v>0</v>
      </c>
      <c r="Q258" t="s">
        <v>22</v>
      </c>
      <c r="R258" s="5">
        <f t="shared" si="17"/>
        <v>63.93333333333333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4">
        <f t="shared" si="16"/>
        <v>146</v>
      </c>
      <c r="G259" t="s">
        <v>19</v>
      </c>
      <c r="H259">
        <v>92</v>
      </c>
      <c r="I259" t="s">
        <v>20</v>
      </c>
      <c r="J259" t="s">
        <v>21</v>
      </c>
      <c r="K259" s="10">
        <f t="shared" ref="K259:K322" si="18">(((L259/60)/60/24)+DATE(1970,1,1))</f>
        <v>41338.25</v>
      </c>
      <c r="L259">
        <v>1362463200</v>
      </c>
      <c r="M259" s="9">
        <f t="shared" ref="M259:M322" si="19">(((N259/60)/60)/24)+DATE(1970,1,1)</f>
        <v>41352.208333333336</v>
      </c>
      <c r="N259">
        <v>1363669200</v>
      </c>
      <c r="O259" t="b">
        <v>0</v>
      </c>
      <c r="P259" t="b">
        <v>0</v>
      </c>
      <c r="Q259" t="s">
        <v>32</v>
      </c>
      <c r="R259" s="5">
        <f t="shared" si="17"/>
        <v>90.456521739130437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4">
        <f t="shared" ref="F260:F323" si="20">(E260/D260)*100</f>
        <v>268.48</v>
      </c>
      <c r="G260" t="s">
        <v>19</v>
      </c>
      <c r="H260">
        <v>186</v>
      </c>
      <c r="I260" t="s">
        <v>20</v>
      </c>
      <c r="J260" t="s">
        <v>21</v>
      </c>
      <c r="K260" s="10">
        <f t="shared" si="18"/>
        <v>42712.25</v>
      </c>
      <c r="L260">
        <v>1481176800</v>
      </c>
      <c r="M260" s="9">
        <f t="shared" si="19"/>
        <v>42732.25</v>
      </c>
      <c r="N260">
        <v>1482904800</v>
      </c>
      <c r="O260" t="b">
        <v>0</v>
      </c>
      <c r="P260" t="b">
        <v>1</v>
      </c>
      <c r="Q260" t="s">
        <v>32</v>
      </c>
      <c r="R260" s="5">
        <f t="shared" ref="R260:R323" si="21">E260/H260</f>
        <v>72.172043010752688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4">
        <f t="shared" si="20"/>
        <v>597.5</v>
      </c>
      <c r="G261" t="s">
        <v>19</v>
      </c>
      <c r="H261">
        <v>138</v>
      </c>
      <c r="I261" t="s">
        <v>20</v>
      </c>
      <c r="J261" t="s">
        <v>21</v>
      </c>
      <c r="K261" s="10">
        <f t="shared" si="18"/>
        <v>41251.25</v>
      </c>
      <c r="L261">
        <v>1354946400</v>
      </c>
      <c r="M261" s="9">
        <f t="shared" si="19"/>
        <v>41270.25</v>
      </c>
      <c r="N261">
        <v>1356588000</v>
      </c>
      <c r="O261" t="b">
        <v>1</v>
      </c>
      <c r="P261" t="b">
        <v>0</v>
      </c>
      <c r="Q261" t="s">
        <v>121</v>
      </c>
      <c r="R261" s="5">
        <f t="shared" si="21"/>
        <v>77.934782608695656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4">
        <f t="shared" si="20"/>
        <v>157.69841269841268</v>
      </c>
      <c r="G262" t="s">
        <v>19</v>
      </c>
      <c r="H262">
        <v>261</v>
      </c>
      <c r="I262" t="s">
        <v>20</v>
      </c>
      <c r="J262" t="s">
        <v>21</v>
      </c>
      <c r="K262" s="10">
        <f t="shared" si="18"/>
        <v>41180.208333333336</v>
      </c>
      <c r="L262">
        <v>1348808400</v>
      </c>
      <c r="M262" s="9">
        <f t="shared" si="19"/>
        <v>41192.208333333336</v>
      </c>
      <c r="N262">
        <v>1349845200</v>
      </c>
      <c r="O262" t="b">
        <v>0</v>
      </c>
      <c r="P262" t="b">
        <v>0</v>
      </c>
      <c r="Q262" t="s">
        <v>22</v>
      </c>
      <c r="R262" s="5">
        <f t="shared" si="21"/>
        <v>38.065134099616856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4">
        <f t="shared" si="20"/>
        <v>31.201660735468568</v>
      </c>
      <c r="G263" t="s">
        <v>13</v>
      </c>
      <c r="H263">
        <v>454</v>
      </c>
      <c r="I263" t="s">
        <v>20</v>
      </c>
      <c r="J263" t="s">
        <v>21</v>
      </c>
      <c r="K263" s="10">
        <f t="shared" si="18"/>
        <v>40415.208333333336</v>
      </c>
      <c r="L263">
        <v>1282712400</v>
      </c>
      <c r="M263" s="9">
        <f t="shared" si="19"/>
        <v>40419.208333333336</v>
      </c>
      <c r="N263">
        <v>1283058000</v>
      </c>
      <c r="O263" t="b">
        <v>0</v>
      </c>
      <c r="P263" t="b">
        <v>1</v>
      </c>
      <c r="Q263" t="s">
        <v>22</v>
      </c>
      <c r="R263" s="5">
        <f t="shared" si="21"/>
        <v>57.936123348017624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4">
        <f t="shared" si="20"/>
        <v>313.41176470588238</v>
      </c>
      <c r="G264" t="s">
        <v>19</v>
      </c>
      <c r="H264">
        <v>107</v>
      </c>
      <c r="I264" t="s">
        <v>20</v>
      </c>
      <c r="J264" t="s">
        <v>21</v>
      </c>
      <c r="K264" s="10">
        <f t="shared" si="18"/>
        <v>40638.208333333336</v>
      </c>
      <c r="L264">
        <v>1301979600</v>
      </c>
      <c r="M264" s="9">
        <f t="shared" si="19"/>
        <v>40664.208333333336</v>
      </c>
      <c r="N264">
        <v>1304226000</v>
      </c>
      <c r="O264" t="b">
        <v>0</v>
      </c>
      <c r="P264" t="b">
        <v>1</v>
      </c>
      <c r="Q264" t="s">
        <v>59</v>
      </c>
      <c r="R264" s="5">
        <f t="shared" si="21"/>
        <v>49.794392523364486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4">
        <f t="shared" si="20"/>
        <v>370.89655172413791</v>
      </c>
      <c r="G265" t="s">
        <v>19</v>
      </c>
      <c r="H265">
        <v>199</v>
      </c>
      <c r="I265" t="s">
        <v>20</v>
      </c>
      <c r="J265" t="s">
        <v>21</v>
      </c>
      <c r="K265" s="10">
        <f t="shared" si="18"/>
        <v>40187.25</v>
      </c>
      <c r="L265">
        <v>1263016800</v>
      </c>
      <c r="M265" s="9">
        <f t="shared" si="19"/>
        <v>40187.25</v>
      </c>
      <c r="N265">
        <v>1263016800</v>
      </c>
      <c r="O265" t="b">
        <v>0</v>
      </c>
      <c r="P265" t="b">
        <v>0</v>
      </c>
      <c r="Q265" t="s">
        <v>121</v>
      </c>
      <c r="R265" s="5">
        <f t="shared" si="21"/>
        <v>54.050251256281406</v>
      </c>
      <c r="S265" t="s">
        <v>2053</v>
      </c>
      <c r="T265" t="s">
        <v>2054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4">
        <f t="shared" si="20"/>
        <v>362.66447368421052</v>
      </c>
      <c r="G266" t="s">
        <v>19</v>
      </c>
      <c r="H266">
        <v>5512</v>
      </c>
      <c r="I266" t="s">
        <v>20</v>
      </c>
      <c r="J266" t="s">
        <v>21</v>
      </c>
      <c r="K266" s="10">
        <f t="shared" si="18"/>
        <v>41317.25</v>
      </c>
      <c r="L266">
        <v>1360648800</v>
      </c>
      <c r="M266" s="9">
        <f t="shared" si="19"/>
        <v>41333.25</v>
      </c>
      <c r="N266">
        <v>1362031200</v>
      </c>
      <c r="O266" t="b">
        <v>0</v>
      </c>
      <c r="P266" t="b">
        <v>0</v>
      </c>
      <c r="Q266" t="s">
        <v>32</v>
      </c>
      <c r="R266" s="5">
        <f t="shared" si="21"/>
        <v>30.002721335268504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4">
        <f t="shared" si="20"/>
        <v>123.08163265306122</v>
      </c>
      <c r="G267" t="s">
        <v>19</v>
      </c>
      <c r="H267">
        <v>86</v>
      </c>
      <c r="I267" t="s">
        <v>20</v>
      </c>
      <c r="J267" t="s">
        <v>21</v>
      </c>
      <c r="K267" s="10">
        <f t="shared" si="18"/>
        <v>42372.25</v>
      </c>
      <c r="L267">
        <v>1451800800</v>
      </c>
      <c r="M267" s="9">
        <f t="shared" si="19"/>
        <v>42416.25</v>
      </c>
      <c r="N267">
        <v>1455602400</v>
      </c>
      <c r="O267" t="b">
        <v>0</v>
      </c>
      <c r="P267" t="b">
        <v>0</v>
      </c>
      <c r="Q267" t="s">
        <v>32</v>
      </c>
      <c r="R267" s="5">
        <f t="shared" si="21"/>
        <v>70.127906976744185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4">
        <f t="shared" si="20"/>
        <v>76.766756032171585</v>
      </c>
      <c r="G268" t="s">
        <v>13</v>
      </c>
      <c r="H268">
        <v>3182</v>
      </c>
      <c r="I268" t="s">
        <v>106</v>
      </c>
      <c r="J268" t="s">
        <v>107</v>
      </c>
      <c r="K268" s="10">
        <f t="shared" si="18"/>
        <v>41950.25</v>
      </c>
      <c r="L268">
        <v>1415340000</v>
      </c>
      <c r="M268" s="9">
        <f t="shared" si="19"/>
        <v>41983.25</v>
      </c>
      <c r="N268">
        <v>1418191200</v>
      </c>
      <c r="O268" t="b">
        <v>0</v>
      </c>
      <c r="P268" t="b">
        <v>1</v>
      </c>
      <c r="Q268" t="s">
        <v>158</v>
      </c>
      <c r="R268" s="5">
        <f t="shared" si="21"/>
        <v>26.996228786926462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4">
        <f t="shared" si="20"/>
        <v>233.62012987012989</v>
      </c>
      <c r="G269" t="s">
        <v>19</v>
      </c>
      <c r="H269">
        <v>2768</v>
      </c>
      <c r="I269" t="s">
        <v>25</v>
      </c>
      <c r="J269" t="s">
        <v>26</v>
      </c>
      <c r="K269" s="10">
        <f t="shared" si="18"/>
        <v>41206.208333333336</v>
      </c>
      <c r="L269">
        <v>1351054800</v>
      </c>
      <c r="M269" s="9">
        <f t="shared" si="19"/>
        <v>41222.25</v>
      </c>
      <c r="N269">
        <v>1352440800</v>
      </c>
      <c r="O269" t="b">
        <v>0</v>
      </c>
      <c r="P269" t="b">
        <v>0</v>
      </c>
      <c r="Q269" t="s">
        <v>32</v>
      </c>
      <c r="R269" s="5">
        <f t="shared" si="21"/>
        <v>51.990606936416185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4">
        <f t="shared" si="20"/>
        <v>180.53333333333333</v>
      </c>
      <c r="G270" t="s">
        <v>19</v>
      </c>
      <c r="H270">
        <v>48</v>
      </c>
      <c r="I270" t="s">
        <v>20</v>
      </c>
      <c r="J270" t="s">
        <v>21</v>
      </c>
      <c r="K270" s="10">
        <f t="shared" si="18"/>
        <v>41186.208333333336</v>
      </c>
      <c r="L270">
        <v>1349326800</v>
      </c>
      <c r="M270" s="9">
        <f t="shared" si="19"/>
        <v>41232.25</v>
      </c>
      <c r="N270">
        <v>1353304800</v>
      </c>
      <c r="O270" t="b">
        <v>0</v>
      </c>
      <c r="P270" t="b">
        <v>0</v>
      </c>
      <c r="Q270" t="s">
        <v>41</v>
      </c>
      <c r="R270" s="5">
        <f t="shared" si="21"/>
        <v>56.416666666666664</v>
      </c>
      <c r="S270" t="s">
        <v>2040</v>
      </c>
      <c r="T270" t="s">
        <v>2041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4">
        <f t="shared" si="20"/>
        <v>252.62857142857143</v>
      </c>
      <c r="G271" t="s">
        <v>19</v>
      </c>
      <c r="H271">
        <v>87</v>
      </c>
      <c r="I271" t="s">
        <v>20</v>
      </c>
      <c r="J271" t="s">
        <v>21</v>
      </c>
      <c r="K271" s="10">
        <f t="shared" si="18"/>
        <v>43496.25</v>
      </c>
      <c r="L271">
        <v>1548914400</v>
      </c>
      <c r="M271" s="9">
        <f t="shared" si="19"/>
        <v>43517.25</v>
      </c>
      <c r="N271">
        <v>1550728800</v>
      </c>
      <c r="O271" t="b">
        <v>0</v>
      </c>
      <c r="P271" t="b">
        <v>0</v>
      </c>
      <c r="Q271" t="s">
        <v>268</v>
      </c>
      <c r="R271" s="5">
        <f t="shared" si="21"/>
        <v>101.63218390804597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4">
        <f t="shared" si="20"/>
        <v>27.176538240368025</v>
      </c>
      <c r="G272" t="s">
        <v>73</v>
      </c>
      <c r="H272">
        <v>1890</v>
      </c>
      <c r="I272" t="s">
        <v>20</v>
      </c>
      <c r="J272" t="s">
        <v>21</v>
      </c>
      <c r="K272" s="10">
        <f t="shared" si="18"/>
        <v>40514.25</v>
      </c>
      <c r="L272">
        <v>1291269600</v>
      </c>
      <c r="M272" s="9">
        <f t="shared" si="19"/>
        <v>40516.25</v>
      </c>
      <c r="N272">
        <v>1291442400</v>
      </c>
      <c r="O272" t="b">
        <v>0</v>
      </c>
      <c r="P272" t="b">
        <v>0</v>
      </c>
      <c r="Q272" t="s">
        <v>88</v>
      </c>
      <c r="R272" s="5">
        <f t="shared" si="21"/>
        <v>25.005291005291006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4">
        <f t="shared" si="20"/>
        <v>1.2706571242680547</v>
      </c>
      <c r="G273" t="s">
        <v>46</v>
      </c>
      <c r="H273">
        <v>61</v>
      </c>
      <c r="I273" t="s">
        <v>20</v>
      </c>
      <c r="J273" t="s">
        <v>21</v>
      </c>
      <c r="K273" s="10">
        <f t="shared" si="18"/>
        <v>42345.25</v>
      </c>
      <c r="L273">
        <v>1449468000</v>
      </c>
      <c r="M273" s="9">
        <f t="shared" si="19"/>
        <v>42376.25</v>
      </c>
      <c r="N273">
        <v>1452146400</v>
      </c>
      <c r="O273" t="b">
        <v>0</v>
      </c>
      <c r="P273" t="b">
        <v>0</v>
      </c>
      <c r="Q273" t="s">
        <v>121</v>
      </c>
      <c r="R273" s="5">
        <f t="shared" si="21"/>
        <v>32.016393442622949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4">
        <f t="shared" si="20"/>
        <v>304.0097847358121</v>
      </c>
      <c r="G274" t="s">
        <v>19</v>
      </c>
      <c r="H274">
        <v>1894</v>
      </c>
      <c r="I274" t="s">
        <v>20</v>
      </c>
      <c r="J274" t="s">
        <v>21</v>
      </c>
      <c r="K274" s="10">
        <f t="shared" si="18"/>
        <v>43656.208333333328</v>
      </c>
      <c r="L274">
        <v>1562734800</v>
      </c>
      <c r="M274" s="9">
        <f t="shared" si="19"/>
        <v>43681.208333333328</v>
      </c>
      <c r="N274">
        <v>1564894800</v>
      </c>
      <c r="O274" t="b">
        <v>0</v>
      </c>
      <c r="P274" t="b">
        <v>1</v>
      </c>
      <c r="Q274" t="s">
        <v>32</v>
      </c>
      <c r="R274" s="5">
        <f t="shared" si="21"/>
        <v>82.021647307286173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4">
        <f t="shared" si="20"/>
        <v>137.23076923076923</v>
      </c>
      <c r="G275" t="s">
        <v>19</v>
      </c>
      <c r="H275">
        <v>282</v>
      </c>
      <c r="I275" t="s">
        <v>14</v>
      </c>
      <c r="J275" t="s">
        <v>15</v>
      </c>
      <c r="K275" s="10">
        <f t="shared" si="18"/>
        <v>42995.208333333328</v>
      </c>
      <c r="L275">
        <v>1505624400</v>
      </c>
      <c r="M275" s="9">
        <f t="shared" si="19"/>
        <v>42998.208333333328</v>
      </c>
      <c r="N275">
        <v>1505883600</v>
      </c>
      <c r="O275" t="b">
        <v>0</v>
      </c>
      <c r="P275" t="b">
        <v>0</v>
      </c>
      <c r="Q275" t="s">
        <v>32</v>
      </c>
      <c r="R275" s="5">
        <f t="shared" si="21"/>
        <v>37.957446808510639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4">
        <f t="shared" si="20"/>
        <v>32.208333333333336</v>
      </c>
      <c r="G276" t="s">
        <v>13</v>
      </c>
      <c r="H276">
        <v>15</v>
      </c>
      <c r="I276" t="s">
        <v>20</v>
      </c>
      <c r="J276" t="s">
        <v>21</v>
      </c>
      <c r="K276" s="10">
        <f t="shared" si="18"/>
        <v>43045.25</v>
      </c>
      <c r="L276">
        <v>1509948000</v>
      </c>
      <c r="M276" s="9">
        <f t="shared" si="19"/>
        <v>43050.25</v>
      </c>
      <c r="N276">
        <v>1510380000</v>
      </c>
      <c r="O276" t="b">
        <v>0</v>
      </c>
      <c r="P276" t="b">
        <v>0</v>
      </c>
      <c r="Q276" t="s">
        <v>32</v>
      </c>
      <c r="R276" s="5">
        <f t="shared" si="21"/>
        <v>51.533333333333331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4">
        <f t="shared" si="20"/>
        <v>241.51282051282053</v>
      </c>
      <c r="G277" t="s">
        <v>19</v>
      </c>
      <c r="H277">
        <v>116</v>
      </c>
      <c r="I277" t="s">
        <v>20</v>
      </c>
      <c r="J277" t="s">
        <v>21</v>
      </c>
      <c r="K277" s="10">
        <f t="shared" si="18"/>
        <v>43561.208333333328</v>
      </c>
      <c r="L277">
        <v>1554526800</v>
      </c>
      <c r="M277" s="9">
        <f t="shared" si="19"/>
        <v>43569.208333333328</v>
      </c>
      <c r="N277">
        <v>1555218000</v>
      </c>
      <c r="O277" t="b">
        <v>0</v>
      </c>
      <c r="P277" t="b">
        <v>0</v>
      </c>
      <c r="Q277" t="s">
        <v>205</v>
      </c>
      <c r="R277" s="5">
        <f t="shared" si="21"/>
        <v>81.198275862068968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4">
        <f t="shared" si="20"/>
        <v>96.8</v>
      </c>
      <c r="G278" t="s">
        <v>13</v>
      </c>
      <c r="H278">
        <v>133</v>
      </c>
      <c r="I278" t="s">
        <v>20</v>
      </c>
      <c r="J278" t="s">
        <v>21</v>
      </c>
      <c r="K278" s="10">
        <f t="shared" si="18"/>
        <v>41018.208333333336</v>
      </c>
      <c r="L278">
        <v>1334811600</v>
      </c>
      <c r="M278" s="9">
        <f t="shared" si="19"/>
        <v>41023.208333333336</v>
      </c>
      <c r="N278">
        <v>1335243600</v>
      </c>
      <c r="O278" t="b">
        <v>0</v>
      </c>
      <c r="P278" t="b">
        <v>1</v>
      </c>
      <c r="Q278" t="s">
        <v>88</v>
      </c>
      <c r="R278" s="5">
        <f t="shared" si="21"/>
        <v>40.030075187969928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4">
        <f t="shared" si="20"/>
        <v>1066.4285714285716</v>
      </c>
      <c r="G279" t="s">
        <v>19</v>
      </c>
      <c r="H279">
        <v>83</v>
      </c>
      <c r="I279" t="s">
        <v>20</v>
      </c>
      <c r="J279" t="s">
        <v>21</v>
      </c>
      <c r="K279" s="10">
        <f t="shared" si="18"/>
        <v>40378.208333333336</v>
      </c>
      <c r="L279">
        <v>1279515600</v>
      </c>
      <c r="M279" s="9">
        <f t="shared" si="19"/>
        <v>40380.208333333336</v>
      </c>
      <c r="N279">
        <v>1279688400</v>
      </c>
      <c r="O279" t="b">
        <v>0</v>
      </c>
      <c r="P279" t="b">
        <v>0</v>
      </c>
      <c r="Q279" t="s">
        <v>32</v>
      </c>
      <c r="R279" s="5">
        <f t="shared" si="21"/>
        <v>89.939759036144579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4">
        <f t="shared" si="20"/>
        <v>325.88888888888891</v>
      </c>
      <c r="G280" t="s">
        <v>19</v>
      </c>
      <c r="H280">
        <v>91</v>
      </c>
      <c r="I280" t="s">
        <v>20</v>
      </c>
      <c r="J280" t="s">
        <v>21</v>
      </c>
      <c r="K280" s="10">
        <f t="shared" si="18"/>
        <v>41239.25</v>
      </c>
      <c r="L280">
        <v>1353909600</v>
      </c>
      <c r="M280" s="9">
        <f t="shared" si="19"/>
        <v>41264.25</v>
      </c>
      <c r="N280">
        <v>1356069600</v>
      </c>
      <c r="O280" t="b">
        <v>0</v>
      </c>
      <c r="P280" t="b">
        <v>0</v>
      </c>
      <c r="Q280" t="s">
        <v>27</v>
      </c>
      <c r="R280" s="5">
        <f t="shared" si="21"/>
        <v>96.692307692307693</v>
      </c>
      <c r="S280" t="s">
        <v>2036</v>
      </c>
      <c r="T280" t="s">
        <v>2037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4">
        <f t="shared" si="20"/>
        <v>170.70000000000002</v>
      </c>
      <c r="G281" t="s">
        <v>19</v>
      </c>
      <c r="H281">
        <v>546</v>
      </c>
      <c r="I281" t="s">
        <v>20</v>
      </c>
      <c r="J281" t="s">
        <v>21</v>
      </c>
      <c r="K281" s="10">
        <f t="shared" si="18"/>
        <v>43346.208333333328</v>
      </c>
      <c r="L281">
        <v>1535950800</v>
      </c>
      <c r="M281" s="9">
        <f t="shared" si="19"/>
        <v>43349.208333333328</v>
      </c>
      <c r="N281">
        <v>1536210000</v>
      </c>
      <c r="O281" t="b">
        <v>0</v>
      </c>
      <c r="P281" t="b">
        <v>0</v>
      </c>
      <c r="Q281" t="s">
        <v>32</v>
      </c>
      <c r="R281" s="5">
        <f t="shared" si="21"/>
        <v>25.010989010989011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4">
        <f t="shared" si="20"/>
        <v>581.44000000000005</v>
      </c>
      <c r="G282" t="s">
        <v>19</v>
      </c>
      <c r="H282">
        <v>393</v>
      </c>
      <c r="I282" t="s">
        <v>20</v>
      </c>
      <c r="J282" t="s">
        <v>21</v>
      </c>
      <c r="K282" s="10">
        <f t="shared" si="18"/>
        <v>43060.25</v>
      </c>
      <c r="L282">
        <v>1511244000</v>
      </c>
      <c r="M282" s="9">
        <f t="shared" si="19"/>
        <v>43066.25</v>
      </c>
      <c r="N282">
        <v>1511762400</v>
      </c>
      <c r="O282" t="b">
        <v>0</v>
      </c>
      <c r="P282" t="b">
        <v>0</v>
      </c>
      <c r="Q282" t="s">
        <v>70</v>
      </c>
      <c r="R282" s="5">
        <f t="shared" si="21"/>
        <v>36.987277353689571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4">
        <f t="shared" si="20"/>
        <v>91.520972644376897</v>
      </c>
      <c r="G283" t="s">
        <v>13</v>
      </c>
      <c r="H283">
        <v>2062</v>
      </c>
      <c r="I283" t="s">
        <v>20</v>
      </c>
      <c r="J283" t="s">
        <v>21</v>
      </c>
      <c r="K283" s="10">
        <f t="shared" si="18"/>
        <v>40979.25</v>
      </c>
      <c r="L283">
        <v>1331445600</v>
      </c>
      <c r="M283" s="9">
        <f t="shared" si="19"/>
        <v>41000.208333333336</v>
      </c>
      <c r="N283">
        <v>1333256400</v>
      </c>
      <c r="O283" t="b">
        <v>0</v>
      </c>
      <c r="P283" t="b">
        <v>1</v>
      </c>
      <c r="Q283" t="s">
        <v>32</v>
      </c>
      <c r="R283" s="5">
        <f t="shared" si="21"/>
        <v>73.012609117361791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4">
        <f t="shared" si="20"/>
        <v>108.04761904761904</v>
      </c>
      <c r="G284" t="s">
        <v>19</v>
      </c>
      <c r="H284">
        <v>133</v>
      </c>
      <c r="I284" t="s">
        <v>20</v>
      </c>
      <c r="J284" t="s">
        <v>21</v>
      </c>
      <c r="K284" s="10">
        <f t="shared" si="18"/>
        <v>42701.25</v>
      </c>
      <c r="L284">
        <v>1480226400</v>
      </c>
      <c r="M284" s="9">
        <f t="shared" si="19"/>
        <v>42707.25</v>
      </c>
      <c r="N284">
        <v>1480744800</v>
      </c>
      <c r="O284" t="b">
        <v>0</v>
      </c>
      <c r="P284" t="b">
        <v>1</v>
      </c>
      <c r="Q284" t="s">
        <v>268</v>
      </c>
      <c r="R284" s="5">
        <f t="shared" si="21"/>
        <v>68.240601503759393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4">
        <f t="shared" si="20"/>
        <v>18.728395061728396</v>
      </c>
      <c r="G285" t="s">
        <v>13</v>
      </c>
      <c r="H285">
        <v>29</v>
      </c>
      <c r="I285" t="s">
        <v>35</v>
      </c>
      <c r="J285" t="s">
        <v>36</v>
      </c>
      <c r="K285" s="10">
        <f t="shared" si="18"/>
        <v>42520.208333333328</v>
      </c>
      <c r="L285">
        <v>1464584400</v>
      </c>
      <c r="M285" s="9">
        <f t="shared" si="19"/>
        <v>42525.208333333328</v>
      </c>
      <c r="N285">
        <v>1465016400</v>
      </c>
      <c r="O285" t="b">
        <v>0</v>
      </c>
      <c r="P285" t="b">
        <v>0</v>
      </c>
      <c r="Q285" t="s">
        <v>22</v>
      </c>
      <c r="R285" s="5">
        <f t="shared" si="21"/>
        <v>52.310344827586206</v>
      </c>
      <c r="S285" t="s">
        <v>2034</v>
      </c>
      <c r="T285" t="s">
        <v>2035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4">
        <f t="shared" si="20"/>
        <v>83.193877551020407</v>
      </c>
      <c r="G286" t="s">
        <v>13</v>
      </c>
      <c r="H286">
        <v>132</v>
      </c>
      <c r="I286" t="s">
        <v>20</v>
      </c>
      <c r="J286" t="s">
        <v>21</v>
      </c>
      <c r="K286" s="10">
        <f t="shared" si="18"/>
        <v>41030.208333333336</v>
      </c>
      <c r="L286">
        <v>1335848400</v>
      </c>
      <c r="M286" s="9">
        <f t="shared" si="19"/>
        <v>41035.208333333336</v>
      </c>
      <c r="N286">
        <v>1336280400</v>
      </c>
      <c r="O286" t="b">
        <v>0</v>
      </c>
      <c r="P286" t="b">
        <v>0</v>
      </c>
      <c r="Q286" t="s">
        <v>27</v>
      </c>
      <c r="R286" s="5">
        <f t="shared" si="21"/>
        <v>61.765151515151516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4">
        <f t="shared" si="20"/>
        <v>706.33333333333337</v>
      </c>
      <c r="G287" t="s">
        <v>19</v>
      </c>
      <c r="H287">
        <v>254</v>
      </c>
      <c r="I287" t="s">
        <v>20</v>
      </c>
      <c r="J287" t="s">
        <v>21</v>
      </c>
      <c r="K287" s="10">
        <f t="shared" si="18"/>
        <v>42623.208333333328</v>
      </c>
      <c r="L287">
        <v>1473483600</v>
      </c>
      <c r="M287" s="9">
        <f t="shared" si="19"/>
        <v>42661.208333333328</v>
      </c>
      <c r="N287">
        <v>1476766800</v>
      </c>
      <c r="O287" t="b">
        <v>0</v>
      </c>
      <c r="P287" t="b">
        <v>0</v>
      </c>
      <c r="Q287" t="s">
        <v>32</v>
      </c>
      <c r="R287" s="5">
        <f t="shared" si="21"/>
        <v>25.027559055118111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4">
        <f t="shared" si="20"/>
        <v>17.446030330062445</v>
      </c>
      <c r="G288" t="s">
        <v>73</v>
      </c>
      <c r="H288">
        <v>184</v>
      </c>
      <c r="I288" t="s">
        <v>20</v>
      </c>
      <c r="J288" t="s">
        <v>21</v>
      </c>
      <c r="K288" s="10">
        <f t="shared" si="18"/>
        <v>42697.25</v>
      </c>
      <c r="L288">
        <v>1479880800</v>
      </c>
      <c r="M288" s="9">
        <f t="shared" si="19"/>
        <v>42704.25</v>
      </c>
      <c r="N288">
        <v>1480485600</v>
      </c>
      <c r="O288" t="b">
        <v>0</v>
      </c>
      <c r="P288" t="b">
        <v>0</v>
      </c>
      <c r="Q288" t="s">
        <v>32</v>
      </c>
      <c r="R288" s="5">
        <f t="shared" si="21"/>
        <v>106.28804347826087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4">
        <f t="shared" si="20"/>
        <v>209.73015873015873</v>
      </c>
      <c r="G289" t="s">
        <v>19</v>
      </c>
      <c r="H289">
        <v>176</v>
      </c>
      <c r="I289" t="s">
        <v>20</v>
      </c>
      <c r="J289" t="s">
        <v>21</v>
      </c>
      <c r="K289" s="10">
        <f t="shared" si="18"/>
        <v>42122.208333333328</v>
      </c>
      <c r="L289">
        <v>1430197200</v>
      </c>
      <c r="M289" s="9">
        <f t="shared" si="19"/>
        <v>42122.208333333328</v>
      </c>
      <c r="N289">
        <v>1430197200</v>
      </c>
      <c r="O289" t="b">
        <v>0</v>
      </c>
      <c r="P289" t="b">
        <v>0</v>
      </c>
      <c r="Q289" t="s">
        <v>49</v>
      </c>
      <c r="R289" s="5">
        <f t="shared" si="21"/>
        <v>75.07386363636364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4">
        <f t="shared" si="20"/>
        <v>97.785714285714292</v>
      </c>
      <c r="G290" t="s">
        <v>13</v>
      </c>
      <c r="H290">
        <v>137</v>
      </c>
      <c r="I290" t="s">
        <v>35</v>
      </c>
      <c r="J290" t="s">
        <v>36</v>
      </c>
      <c r="K290" s="10">
        <f t="shared" si="18"/>
        <v>40982.208333333336</v>
      </c>
      <c r="L290">
        <v>1331701200</v>
      </c>
      <c r="M290" s="9">
        <f t="shared" si="19"/>
        <v>40983.208333333336</v>
      </c>
      <c r="N290">
        <v>1331787600</v>
      </c>
      <c r="O290" t="b">
        <v>0</v>
      </c>
      <c r="P290" t="b">
        <v>1</v>
      </c>
      <c r="Q290" t="s">
        <v>147</v>
      </c>
      <c r="R290" s="5">
        <f t="shared" si="21"/>
        <v>39.970802919708028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4">
        <f t="shared" si="20"/>
        <v>1684.25</v>
      </c>
      <c r="G291" t="s">
        <v>19</v>
      </c>
      <c r="H291">
        <v>337</v>
      </c>
      <c r="I291" t="s">
        <v>14</v>
      </c>
      <c r="J291" t="s">
        <v>15</v>
      </c>
      <c r="K291" s="10">
        <f t="shared" si="18"/>
        <v>42219.208333333328</v>
      </c>
      <c r="L291">
        <v>1438578000</v>
      </c>
      <c r="M291" s="9">
        <f t="shared" si="19"/>
        <v>42222.208333333328</v>
      </c>
      <c r="N291">
        <v>1438837200</v>
      </c>
      <c r="O291" t="b">
        <v>0</v>
      </c>
      <c r="P291" t="b">
        <v>0</v>
      </c>
      <c r="Q291" t="s">
        <v>32</v>
      </c>
      <c r="R291" s="5">
        <f t="shared" si="21"/>
        <v>39.982195845697326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4">
        <f t="shared" si="20"/>
        <v>54.402135231316727</v>
      </c>
      <c r="G292" t="s">
        <v>13</v>
      </c>
      <c r="H292">
        <v>908</v>
      </c>
      <c r="I292" t="s">
        <v>20</v>
      </c>
      <c r="J292" t="s">
        <v>21</v>
      </c>
      <c r="K292" s="10">
        <f t="shared" si="18"/>
        <v>41404.208333333336</v>
      </c>
      <c r="L292">
        <v>1368162000</v>
      </c>
      <c r="M292" s="9">
        <f t="shared" si="19"/>
        <v>41436.208333333336</v>
      </c>
      <c r="N292">
        <v>1370926800</v>
      </c>
      <c r="O292" t="b">
        <v>0</v>
      </c>
      <c r="P292" t="b">
        <v>1</v>
      </c>
      <c r="Q292" t="s">
        <v>41</v>
      </c>
      <c r="R292" s="5">
        <f t="shared" si="21"/>
        <v>101.01541850220265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4">
        <f t="shared" si="20"/>
        <v>456.61111111111109</v>
      </c>
      <c r="G293" t="s">
        <v>19</v>
      </c>
      <c r="H293">
        <v>107</v>
      </c>
      <c r="I293" t="s">
        <v>20</v>
      </c>
      <c r="J293" t="s">
        <v>21</v>
      </c>
      <c r="K293" s="10">
        <f t="shared" si="18"/>
        <v>40831.208333333336</v>
      </c>
      <c r="L293">
        <v>1318654800</v>
      </c>
      <c r="M293" s="9">
        <f t="shared" si="19"/>
        <v>40835.208333333336</v>
      </c>
      <c r="N293">
        <v>1319000400</v>
      </c>
      <c r="O293" t="b">
        <v>1</v>
      </c>
      <c r="P293" t="b">
        <v>0</v>
      </c>
      <c r="Q293" t="s">
        <v>27</v>
      </c>
      <c r="R293" s="5">
        <f t="shared" si="21"/>
        <v>76.813084112149539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4">
        <f t="shared" si="20"/>
        <v>9.8219178082191778</v>
      </c>
      <c r="G294" t="s">
        <v>13</v>
      </c>
      <c r="H294">
        <v>10</v>
      </c>
      <c r="I294" t="s">
        <v>20</v>
      </c>
      <c r="J294" t="s">
        <v>21</v>
      </c>
      <c r="K294" s="10">
        <f t="shared" si="18"/>
        <v>40984.208333333336</v>
      </c>
      <c r="L294">
        <v>1331874000</v>
      </c>
      <c r="M294" s="9">
        <f t="shared" si="19"/>
        <v>41002.208333333336</v>
      </c>
      <c r="N294">
        <v>1333429200</v>
      </c>
      <c r="O294" t="b">
        <v>0</v>
      </c>
      <c r="P294" t="b">
        <v>0</v>
      </c>
      <c r="Q294" t="s">
        <v>16</v>
      </c>
      <c r="R294" s="5">
        <f t="shared" si="21"/>
        <v>71.7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4">
        <f t="shared" si="20"/>
        <v>16.384615384615383</v>
      </c>
      <c r="G295" t="s">
        <v>73</v>
      </c>
      <c r="H295">
        <v>32</v>
      </c>
      <c r="I295" t="s">
        <v>106</v>
      </c>
      <c r="J295" t="s">
        <v>107</v>
      </c>
      <c r="K295" s="10">
        <f t="shared" si="18"/>
        <v>40456.208333333336</v>
      </c>
      <c r="L295">
        <v>1286254800</v>
      </c>
      <c r="M295" s="9">
        <f t="shared" si="19"/>
        <v>40465.208333333336</v>
      </c>
      <c r="N295">
        <v>1287032400</v>
      </c>
      <c r="O295" t="b">
        <v>0</v>
      </c>
      <c r="P295" t="b">
        <v>0</v>
      </c>
      <c r="Q295" t="s">
        <v>32</v>
      </c>
      <c r="R295" s="5">
        <f t="shared" si="21"/>
        <v>33.28125</v>
      </c>
      <c r="S295" t="s">
        <v>2038</v>
      </c>
      <c r="T295" t="s">
        <v>2039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4">
        <f t="shared" si="20"/>
        <v>1339.6666666666667</v>
      </c>
      <c r="G296" t="s">
        <v>19</v>
      </c>
      <c r="H296">
        <v>183</v>
      </c>
      <c r="I296" t="s">
        <v>20</v>
      </c>
      <c r="J296" t="s">
        <v>21</v>
      </c>
      <c r="K296" s="10">
        <f t="shared" si="18"/>
        <v>43399.208333333328</v>
      </c>
      <c r="L296">
        <v>1540530000</v>
      </c>
      <c r="M296" s="9">
        <f t="shared" si="19"/>
        <v>43411.25</v>
      </c>
      <c r="N296">
        <v>1541570400</v>
      </c>
      <c r="O296" t="b">
        <v>0</v>
      </c>
      <c r="P296" t="b">
        <v>0</v>
      </c>
      <c r="Q296" t="s">
        <v>32</v>
      </c>
      <c r="R296" s="5">
        <f t="shared" si="21"/>
        <v>43.923497267759565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4">
        <f t="shared" si="20"/>
        <v>35.650077760497666</v>
      </c>
      <c r="G297" t="s">
        <v>13</v>
      </c>
      <c r="H297">
        <v>1910</v>
      </c>
      <c r="I297" t="s">
        <v>97</v>
      </c>
      <c r="J297" t="s">
        <v>98</v>
      </c>
      <c r="K297" s="10">
        <f t="shared" si="18"/>
        <v>41562.208333333336</v>
      </c>
      <c r="L297">
        <v>1381813200</v>
      </c>
      <c r="M297" s="9">
        <f t="shared" si="19"/>
        <v>41587.25</v>
      </c>
      <c r="N297">
        <v>1383976800</v>
      </c>
      <c r="O297" t="b">
        <v>0</v>
      </c>
      <c r="P297" t="b">
        <v>0</v>
      </c>
      <c r="Q297" t="s">
        <v>32</v>
      </c>
      <c r="R297" s="5">
        <f t="shared" si="21"/>
        <v>36.004712041884815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4">
        <f t="shared" si="20"/>
        <v>54.950819672131146</v>
      </c>
      <c r="G298" t="s">
        <v>13</v>
      </c>
      <c r="H298">
        <v>38</v>
      </c>
      <c r="I298" t="s">
        <v>25</v>
      </c>
      <c r="J298" t="s">
        <v>26</v>
      </c>
      <c r="K298" s="10">
        <f t="shared" si="18"/>
        <v>43493.25</v>
      </c>
      <c r="L298">
        <v>1548655200</v>
      </c>
      <c r="M298" s="9">
        <f t="shared" si="19"/>
        <v>43515.25</v>
      </c>
      <c r="N298">
        <v>1550556000</v>
      </c>
      <c r="O298" t="b">
        <v>0</v>
      </c>
      <c r="P298" t="b">
        <v>0</v>
      </c>
      <c r="Q298" t="s">
        <v>32</v>
      </c>
      <c r="R298" s="5">
        <f t="shared" si="21"/>
        <v>88.21052631578948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4">
        <f t="shared" si="20"/>
        <v>94.236111111111114</v>
      </c>
      <c r="G299" t="s">
        <v>13</v>
      </c>
      <c r="H299">
        <v>104</v>
      </c>
      <c r="I299" t="s">
        <v>25</v>
      </c>
      <c r="J299" t="s">
        <v>26</v>
      </c>
      <c r="K299" s="10">
        <f t="shared" si="18"/>
        <v>41653.25</v>
      </c>
      <c r="L299">
        <v>1389679200</v>
      </c>
      <c r="M299" s="9">
        <f t="shared" si="19"/>
        <v>41662.25</v>
      </c>
      <c r="N299">
        <v>1390456800</v>
      </c>
      <c r="O299" t="b">
        <v>0</v>
      </c>
      <c r="P299" t="b">
        <v>1</v>
      </c>
      <c r="Q299" t="s">
        <v>32</v>
      </c>
      <c r="R299" s="5">
        <f t="shared" si="21"/>
        <v>65.240384615384613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4">
        <f t="shared" si="20"/>
        <v>143.91428571428571</v>
      </c>
      <c r="G300" t="s">
        <v>19</v>
      </c>
      <c r="H300">
        <v>72</v>
      </c>
      <c r="I300" t="s">
        <v>20</v>
      </c>
      <c r="J300" t="s">
        <v>21</v>
      </c>
      <c r="K300" s="10">
        <f t="shared" si="18"/>
        <v>42426.25</v>
      </c>
      <c r="L300">
        <v>1456466400</v>
      </c>
      <c r="M300" s="9">
        <f t="shared" si="19"/>
        <v>42444.208333333328</v>
      </c>
      <c r="N300">
        <v>1458018000</v>
      </c>
      <c r="O300" t="b">
        <v>0</v>
      </c>
      <c r="P300" t="b">
        <v>1</v>
      </c>
      <c r="Q300" t="s">
        <v>22</v>
      </c>
      <c r="R300" s="5">
        <f t="shared" si="21"/>
        <v>69.958333333333329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4">
        <f t="shared" si="20"/>
        <v>51.421052631578945</v>
      </c>
      <c r="G301" t="s">
        <v>13</v>
      </c>
      <c r="H301">
        <v>49</v>
      </c>
      <c r="I301" t="s">
        <v>20</v>
      </c>
      <c r="J301" t="s">
        <v>21</v>
      </c>
      <c r="K301" s="10">
        <f t="shared" si="18"/>
        <v>42432.25</v>
      </c>
      <c r="L301">
        <v>1456984800</v>
      </c>
      <c r="M301" s="9">
        <f t="shared" si="19"/>
        <v>42488.208333333328</v>
      </c>
      <c r="N301">
        <v>1461819600</v>
      </c>
      <c r="O301" t="b">
        <v>0</v>
      </c>
      <c r="P301" t="b">
        <v>0</v>
      </c>
      <c r="Q301" t="s">
        <v>16</v>
      </c>
      <c r="R301" s="5">
        <f t="shared" si="21"/>
        <v>39.877551020408163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4">
        <f t="shared" si="20"/>
        <v>5</v>
      </c>
      <c r="G302" t="s">
        <v>13</v>
      </c>
      <c r="H302">
        <v>1</v>
      </c>
      <c r="I302" t="s">
        <v>35</v>
      </c>
      <c r="J302" t="s">
        <v>36</v>
      </c>
      <c r="K302" s="10">
        <f t="shared" si="18"/>
        <v>42977.208333333328</v>
      </c>
      <c r="L302">
        <v>1504069200</v>
      </c>
      <c r="M302" s="9">
        <f t="shared" si="19"/>
        <v>42978.208333333328</v>
      </c>
      <c r="N302">
        <v>1504155600</v>
      </c>
      <c r="O302" t="b">
        <v>0</v>
      </c>
      <c r="P302" t="b">
        <v>1</v>
      </c>
      <c r="Q302" t="s">
        <v>67</v>
      </c>
      <c r="R302" s="5">
        <f t="shared" si="21"/>
        <v>5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4">
        <f t="shared" si="20"/>
        <v>1344.6666666666667</v>
      </c>
      <c r="G303" t="s">
        <v>19</v>
      </c>
      <c r="H303">
        <v>295</v>
      </c>
      <c r="I303" t="s">
        <v>20</v>
      </c>
      <c r="J303" t="s">
        <v>21</v>
      </c>
      <c r="K303" s="10">
        <f t="shared" si="18"/>
        <v>42061.25</v>
      </c>
      <c r="L303">
        <v>1424930400</v>
      </c>
      <c r="M303" s="9">
        <f t="shared" si="19"/>
        <v>42078.208333333328</v>
      </c>
      <c r="N303">
        <v>1426395600</v>
      </c>
      <c r="O303" t="b">
        <v>0</v>
      </c>
      <c r="P303" t="b">
        <v>0</v>
      </c>
      <c r="Q303" t="s">
        <v>41</v>
      </c>
      <c r="R303" s="5">
        <f t="shared" si="21"/>
        <v>41.023728813559323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4">
        <f t="shared" si="20"/>
        <v>31.844940867279899</v>
      </c>
      <c r="G304" t="s">
        <v>13</v>
      </c>
      <c r="H304">
        <v>245</v>
      </c>
      <c r="I304" t="s">
        <v>20</v>
      </c>
      <c r="J304" t="s">
        <v>21</v>
      </c>
      <c r="K304" s="10">
        <f t="shared" si="18"/>
        <v>43345.208333333328</v>
      </c>
      <c r="L304">
        <v>1535864400</v>
      </c>
      <c r="M304" s="9">
        <f t="shared" si="19"/>
        <v>43359.208333333328</v>
      </c>
      <c r="N304">
        <v>1537074000</v>
      </c>
      <c r="O304" t="b">
        <v>0</v>
      </c>
      <c r="P304" t="b">
        <v>0</v>
      </c>
      <c r="Q304" t="s">
        <v>32</v>
      </c>
      <c r="R304" s="5">
        <f t="shared" si="21"/>
        <v>98.914285714285711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4">
        <f t="shared" si="20"/>
        <v>82.617647058823536</v>
      </c>
      <c r="G305" t="s">
        <v>13</v>
      </c>
      <c r="H305">
        <v>32</v>
      </c>
      <c r="I305" t="s">
        <v>20</v>
      </c>
      <c r="J305" t="s">
        <v>21</v>
      </c>
      <c r="K305" s="10">
        <f t="shared" si="18"/>
        <v>42376.25</v>
      </c>
      <c r="L305">
        <v>1452146400</v>
      </c>
      <c r="M305" s="9">
        <f t="shared" si="19"/>
        <v>42381.25</v>
      </c>
      <c r="N305">
        <v>1452578400</v>
      </c>
      <c r="O305" t="b">
        <v>0</v>
      </c>
      <c r="P305" t="b">
        <v>0</v>
      </c>
      <c r="Q305" t="s">
        <v>59</v>
      </c>
      <c r="R305" s="5">
        <f t="shared" si="21"/>
        <v>87.78125</v>
      </c>
      <c r="S305" t="s">
        <v>2034</v>
      </c>
      <c r="T305" t="s">
        <v>2044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4">
        <f t="shared" si="20"/>
        <v>546.14285714285722</v>
      </c>
      <c r="G306" t="s">
        <v>19</v>
      </c>
      <c r="H306">
        <v>142</v>
      </c>
      <c r="I306" t="s">
        <v>20</v>
      </c>
      <c r="J306" t="s">
        <v>21</v>
      </c>
      <c r="K306" s="10">
        <f t="shared" si="18"/>
        <v>42589.208333333328</v>
      </c>
      <c r="L306">
        <v>1470546000</v>
      </c>
      <c r="M306" s="9">
        <f t="shared" si="19"/>
        <v>42630.208333333328</v>
      </c>
      <c r="N306">
        <v>1474088400</v>
      </c>
      <c r="O306" t="b">
        <v>0</v>
      </c>
      <c r="P306" t="b">
        <v>0</v>
      </c>
      <c r="Q306" t="s">
        <v>41</v>
      </c>
      <c r="R306" s="5">
        <f t="shared" si="21"/>
        <v>80.767605633802816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4">
        <f t="shared" si="20"/>
        <v>286.21428571428572</v>
      </c>
      <c r="G307" t="s">
        <v>19</v>
      </c>
      <c r="H307">
        <v>85</v>
      </c>
      <c r="I307" t="s">
        <v>20</v>
      </c>
      <c r="J307" t="s">
        <v>21</v>
      </c>
      <c r="K307" s="10">
        <f t="shared" si="18"/>
        <v>42448.208333333328</v>
      </c>
      <c r="L307">
        <v>1458363600</v>
      </c>
      <c r="M307" s="9">
        <f t="shared" si="19"/>
        <v>42489.208333333328</v>
      </c>
      <c r="N307">
        <v>1461906000</v>
      </c>
      <c r="O307" t="b">
        <v>0</v>
      </c>
      <c r="P307" t="b">
        <v>0</v>
      </c>
      <c r="Q307" t="s">
        <v>32</v>
      </c>
      <c r="R307" s="5">
        <f t="shared" si="21"/>
        <v>94.28235294117647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4">
        <f t="shared" si="20"/>
        <v>7.9076923076923071</v>
      </c>
      <c r="G308" t="s">
        <v>13</v>
      </c>
      <c r="H308">
        <v>7</v>
      </c>
      <c r="I308" t="s">
        <v>20</v>
      </c>
      <c r="J308" t="s">
        <v>21</v>
      </c>
      <c r="K308" s="10">
        <f t="shared" si="18"/>
        <v>42930.208333333328</v>
      </c>
      <c r="L308">
        <v>1500008400</v>
      </c>
      <c r="M308" s="9">
        <f t="shared" si="19"/>
        <v>42933.208333333328</v>
      </c>
      <c r="N308">
        <v>1500267600</v>
      </c>
      <c r="O308" t="b">
        <v>0</v>
      </c>
      <c r="P308" t="b">
        <v>1</v>
      </c>
      <c r="Q308" t="s">
        <v>32</v>
      </c>
      <c r="R308" s="5">
        <f t="shared" si="21"/>
        <v>73.428571428571431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4">
        <f t="shared" si="20"/>
        <v>132.13677811550153</v>
      </c>
      <c r="G309" t="s">
        <v>19</v>
      </c>
      <c r="H309">
        <v>659</v>
      </c>
      <c r="I309" t="s">
        <v>35</v>
      </c>
      <c r="J309" t="s">
        <v>36</v>
      </c>
      <c r="K309" s="10">
        <f t="shared" si="18"/>
        <v>41066.208333333336</v>
      </c>
      <c r="L309">
        <v>1338958800</v>
      </c>
      <c r="M309" s="9">
        <f t="shared" si="19"/>
        <v>41086.208333333336</v>
      </c>
      <c r="N309">
        <v>1340686800</v>
      </c>
      <c r="O309" t="b">
        <v>0</v>
      </c>
      <c r="P309" t="b">
        <v>1</v>
      </c>
      <c r="Q309" t="s">
        <v>118</v>
      </c>
      <c r="R309" s="5">
        <f t="shared" si="21"/>
        <v>65.968133535660087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4">
        <f t="shared" si="20"/>
        <v>74.077834179357026</v>
      </c>
      <c r="G310" t="s">
        <v>13</v>
      </c>
      <c r="H310">
        <v>803</v>
      </c>
      <c r="I310" t="s">
        <v>20</v>
      </c>
      <c r="J310" t="s">
        <v>21</v>
      </c>
      <c r="K310" s="10">
        <f t="shared" si="18"/>
        <v>40651.208333333336</v>
      </c>
      <c r="L310">
        <v>1303102800</v>
      </c>
      <c r="M310" s="9">
        <f t="shared" si="19"/>
        <v>40652.208333333336</v>
      </c>
      <c r="N310">
        <v>1303189200</v>
      </c>
      <c r="O310" t="b">
        <v>0</v>
      </c>
      <c r="P310" t="b">
        <v>0</v>
      </c>
      <c r="Q310" t="s">
        <v>32</v>
      </c>
      <c r="R310" s="5">
        <f t="shared" si="21"/>
        <v>109.04109589041096</v>
      </c>
      <c r="S310" t="s">
        <v>2038</v>
      </c>
      <c r="T310" t="s">
        <v>2039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4">
        <f t="shared" si="20"/>
        <v>75.292682926829272</v>
      </c>
      <c r="G311" t="s">
        <v>73</v>
      </c>
      <c r="H311">
        <v>75</v>
      </c>
      <c r="I311" t="s">
        <v>20</v>
      </c>
      <c r="J311" t="s">
        <v>21</v>
      </c>
      <c r="K311" s="10">
        <f t="shared" si="18"/>
        <v>40807.208333333336</v>
      </c>
      <c r="L311">
        <v>1316581200</v>
      </c>
      <c r="M311" s="9">
        <f t="shared" si="19"/>
        <v>40827.208333333336</v>
      </c>
      <c r="N311">
        <v>1318309200</v>
      </c>
      <c r="O311" t="b">
        <v>0</v>
      </c>
      <c r="P311" t="b">
        <v>1</v>
      </c>
      <c r="Q311" t="s">
        <v>59</v>
      </c>
      <c r="R311" s="5">
        <f t="shared" si="21"/>
        <v>41.16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4">
        <f t="shared" si="20"/>
        <v>20.333333333333332</v>
      </c>
      <c r="G312" t="s">
        <v>13</v>
      </c>
      <c r="H312">
        <v>16</v>
      </c>
      <c r="I312" t="s">
        <v>20</v>
      </c>
      <c r="J312" t="s">
        <v>21</v>
      </c>
      <c r="K312" s="10">
        <f t="shared" si="18"/>
        <v>40277.208333333336</v>
      </c>
      <c r="L312">
        <v>1270789200</v>
      </c>
      <c r="M312" s="9">
        <f t="shared" si="19"/>
        <v>40293.208333333336</v>
      </c>
      <c r="N312">
        <v>1272171600</v>
      </c>
      <c r="O312" t="b">
        <v>0</v>
      </c>
      <c r="P312" t="b">
        <v>0</v>
      </c>
      <c r="Q312" t="s">
        <v>88</v>
      </c>
      <c r="R312" s="5">
        <f t="shared" si="21"/>
        <v>99.125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4">
        <f t="shared" si="20"/>
        <v>203.36507936507937</v>
      </c>
      <c r="G313" t="s">
        <v>19</v>
      </c>
      <c r="H313">
        <v>121</v>
      </c>
      <c r="I313" t="s">
        <v>20</v>
      </c>
      <c r="J313" t="s">
        <v>21</v>
      </c>
      <c r="K313" s="10">
        <f t="shared" si="18"/>
        <v>40590.25</v>
      </c>
      <c r="L313">
        <v>1297836000</v>
      </c>
      <c r="M313" s="9">
        <f t="shared" si="19"/>
        <v>40602.25</v>
      </c>
      <c r="N313">
        <v>1298872800</v>
      </c>
      <c r="O313" t="b">
        <v>0</v>
      </c>
      <c r="P313" t="b">
        <v>0</v>
      </c>
      <c r="Q313" t="s">
        <v>32</v>
      </c>
      <c r="R313" s="5">
        <f t="shared" si="21"/>
        <v>105.88429752066116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4">
        <f t="shared" si="20"/>
        <v>310.2284263959391</v>
      </c>
      <c r="G314" t="s">
        <v>19</v>
      </c>
      <c r="H314">
        <v>3742</v>
      </c>
      <c r="I314" t="s">
        <v>20</v>
      </c>
      <c r="J314" t="s">
        <v>21</v>
      </c>
      <c r="K314" s="10">
        <f t="shared" si="18"/>
        <v>41572.208333333336</v>
      </c>
      <c r="L314">
        <v>1382677200</v>
      </c>
      <c r="M314" s="9">
        <f t="shared" si="19"/>
        <v>41579.208333333336</v>
      </c>
      <c r="N314">
        <v>1383282000</v>
      </c>
      <c r="O314" t="b">
        <v>0</v>
      </c>
      <c r="P314" t="b">
        <v>0</v>
      </c>
      <c r="Q314" t="s">
        <v>32</v>
      </c>
      <c r="R314" s="5">
        <f t="shared" si="21"/>
        <v>48.996525921966864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4">
        <f t="shared" si="20"/>
        <v>395.31818181818181</v>
      </c>
      <c r="G315" t="s">
        <v>19</v>
      </c>
      <c r="H315">
        <v>223</v>
      </c>
      <c r="I315" t="s">
        <v>20</v>
      </c>
      <c r="J315" t="s">
        <v>21</v>
      </c>
      <c r="K315" s="10">
        <f t="shared" si="18"/>
        <v>40966.25</v>
      </c>
      <c r="L315">
        <v>1330322400</v>
      </c>
      <c r="M315" s="9">
        <f t="shared" si="19"/>
        <v>40968.25</v>
      </c>
      <c r="N315">
        <v>1330495200</v>
      </c>
      <c r="O315" t="b">
        <v>0</v>
      </c>
      <c r="P315" t="b">
        <v>0</v>
      </c>
      <c r="Q315" t="s">
        <v>22</v>
      </c>
      <c r="R315" s="5">
        <f t="shared" si="21"/>
        <v>39</v>
      </c>
      <c r="S315" t="s">
        <v>2034</v>
      </c>
      <c r="T315" t="s">
        <v>2035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4">
        <f t="shared" si="20"/>
        <v>294.71428571428572</v>
      </c>
      <c r="G316" t="s">
        <v>19</v>
      </c>
      <c r="H316">
        <v>133</v>
      </c>
      <c r="I316" t="s">
        <v>20</v>
      </c>
      <c r="J316" t="s">
        <v>21</v>
      </c>
      <c r="K316" s="10">
        <f t="shared" si="18"/>
        <v>43536.208333333328</v>
      </c>
      <c r="L316">
        <v>1552366800</v>
      </c>
      <c r="M316" s="9">
        <f t="shared" si="19"/>
        <v>43541.208333333328</v>
      </c>
      <c r="N316">
        <v>1552798800</v>
      </c>
      <c r="O316" t="b">
        <v>0</v>
      </c>
      <c r="P316" t="b">
        <v>1</v>
      </c>
      <c r="Q316" t="s">
        <v>41</v>
      </c>
      <c r="R316" s="5">
        <f t="shared" si="21"/>
        <v>31.022556390977442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4">
        <f t="shared" si="20"/>
        <v>33.89473684210526</v>
      </c>
      <c r="G317" t="s">
        <v>13</v>
      </c>
      <c r="H317">
        <v>31</v>
      </c>
      <c r="I317" t="s">
        <v>20</v>
      </c>
      <c r="J317" t="s">
        <v>21</v>
      </c>
      <c r="K317" s="10">
        <f t="shared" si="18"/>
        <v>41783.208333333336</v>
      </c>
      <c r="L317">
        <v>1400907600</v>
      </c>
      <c r="M317" s="9">
        <f t="shared" si="19"/>
        <v>41812.208333333336</v>
      </c>
      <c r="N317">
        <v>1403413200</v>
      </c>
      <c r="O317" t="b">
        <v>0</v>
      </c>
      <c r="P317" t="b">
        <v>0</v>
      </c>
      <c r="Q317" t="s">
        <v>32</v>
      </c>
      <c r="R317" s="5">
        <f t="shared" si="21"/>
        <v>103.87096774193549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4">
        <f t="shared" si="20"/>
        <v>66.677083333333329</v>
      </c>
      <c r="G318" t="s">
        <v>13</v>
      </c>
      <c r="H318">
        <v>108</v>
      </c>
      <c r="I318" t="s">
        <v>106</v>
      </c>
      <c r="J318" t="s">
        <v>107</v>
      </c>
      <c r="K318" s="10">
        <f t="shared" si="18"/>
        <v>43788.25</v>
      </c>
      <c r="L318">
        <v>1574143200</v>
      </c>
      <c r="M318" s="9">
        <f t="shared" si="19"/>
        <v>43789.25</v>
      </c>
      <c r="N318">
        <v>1574229600</v>
      </c>
      <c r="O318" t="b">
        <v>0</v>
      </c>
      <c r="P318" t="b">
        <v>1</v>
      </c>
      <c r="Q318" t="s">
        <v>16</v>
      </c>
      <c r="R318" s="5">
        <f t="shared" si="21"/>
        <v>59.268518518518519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4">
        <f t="shared" si="20"/>
        <v>19.227272727272727</v>
      </c>
      <c r="G319" t="s">
        <v>13</v>
      </c>
      <c r="H319">
        <v>30</v>
      </c>
      <c r="I319" t="s">
        <v>20</v>
      </c>
      <c r="J319" t="s">
        <v>21</v>
      </c>
      <c r="K319" s="10">
        <f t="shared" si="18"/>
        <v>42869.208333333328</v>
      </c>
      <c r="L319">
        <v>1494738000</v>
      </c>
      <c r="M319" s="9">
        <f t="shared" si="19"/>
        <v>42882.208333333328</v>
      </c>
      <c r="N319">
        <v>1495861200</v>
      </c>
      <c r="O319" t="b">
        <v>0</v>
      </c>
      <c r="P319" t="b">
        <v>0</v>
      </c>
      <c r="Q319" t="s">
        <v>32</v>
      </c>
      <c r="R319" s="5">
        <f t="shared" si="21"/>
        <v>42.3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4">
        <f t="shared" si="20"/>
        <v>15.842105263157894</v>
      </c>
      <c r="G320" t="s">
        <v>13</v>
      </c>
      <c r="H320">
        <v>17</v>
      </c>
      <c r="I320" t="s">
        <v>20</v>
      </c>
      <c r="J320" t="s">
        <v>21</v>
      </c>
      <c r="K320" s="10">
        <f t="shared" si="18"/>
        <v>41684.25</v>
      </c>
      <c r="L320">
        <v>1392357600</v>
      </c>
      <c r="M320" s="9">
        <f t="shared" si="19"/>
        <v>41686.25</v>
      </c>
      <c r="N320">
        <v>1392530400</v>
      </c>
      <c r="O320" t="b">
        <v>0</v>
      </c>
      <c r="P320" t="b">
        <v>0</v>
      </c>
      <c r="Q320" t="s">
        <v>22</v>
      </c>
      <c r="R320" s="5">
        <f t="shared" si="21"/>
        <v>53.117647058823529</v>
      </c>
      <c r="S320" t="s">
        <v>2034</v>
      </c>
      <c r="T320" t="s">
        <v>2035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4">
        <f t="shared" si="20"/>
        <v>38.702380952380956</v>
      </c>
      <c r="G321" t="s">
        <v>73</v>
      </c>
      <c r="H321">
        <v>64</v>
      </c>
      <c r="I321" t="s">
        <v>20</v>
      </c>
      <c r="J321" t="s">
        <v>21</v>
      </c>
      <c r="K321" s="10">
        <f t="shared" si="18"/>
        <v>40402.208333333336</v>
      </c>
      <c r="L321">
        <v>1281589200</v>
      </c>
      <c r="M321" s="9">
        <f t="shared" si="19"/>
        <v>40426.208333333336</v>
      </c>
      <c r="N321">
        <v>1283662800</v>
      </c>
      <c r="O321" t="b">
        <v>0</v>
      </c>
      <c r="P321" t="b">
        <v>0</v>
      </c>
      <c r="Q321" t="s">
        <v>27</v>
      </c>
      <c r="R321" s="5">
        <f t="shared" si="21"/>
        <v>50.796875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4">
        <f t="shared" si="20"/>
        <v>9.5876777251184837</v>
      </c>
      <c r="G322" t="s">
        <v>13</v>
      </c>
      <c r="H322">
        <v>80</v>
      </c>
      <c r="I322" t="s">
        <v>20</v>
      </c>
      <c r="J322" t="s">
        <v>21</v>
      </c>
      <c r="K322" s="10">
        <f t="shared" si="18"/>
        <v>40673.208333333336</v>
      </c>
      <c r="L322">
        <v>1305003600</v>
      </c>
      <c r="M322" s="9">
        <f t="shared" si="19"/>
        <v>40682.208333333336</v>
      </c>
      <c r="N322">
        <v>1305781200</v>
      </c>
      <c r="O322" t="b">
        <v>0</v>
      </c>
      <c r="P322" t="b">
        <v>0</v>
      </c>
      <c r="Q322" t="s">
        <v>118</v>
      </c>
      <c r="R322" s="5">
        <f t="shared" si="21"/>
        <v>101.15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4">
        <f t="shared" si="20"/>
        <v>94.144366197183089</v>
      </c>
      <c r="G323" t="s">
        <v>13</v>
      </c>
      <c r="H323">
        <v>2468</v>
      </c>
      <c r="I323" t="s">
        <v>20</v>
      </c>
      <c r="J323" t="s">
        <v>21</v>
      </c>
      <c r="K323" s="10">
        <f t="shared" ref="K323:K386" si="22">(((L323/60)/60/24)+DATE(1970,1,1))</f>
        <v>40634.208333333336</v>
      </c>
      <c r="L323">
        <v>1301634000</v>
      </c>
      <c r="M323" s="9">
        <f t="shared" ref="M323:M386" si="23">(((N323/60)/60)/24)+DATE(1970,1,1)</f>
        <v>40642.208333333336</v>
      </c>
      <c r="N323">
        <v>1302325200</v>
      </c>
      <c r="O323" t="b">
        <v>0</v>
      </c>
      <c r="P323" t="b">
        <v>0</v>
      </c>
      <c r="Q323" t="s">
        <v>99</v>
      </c>
      <c r="R323" s="5">
        <f t="shared" si="21"/>
        <v>65.000810372771468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4">
        <f t="shared" ref="F324:F387" si="24">(E324/D324)*100</f>
        <v>166.56234096692114</v>
      </c>
      <c r="G324" t="s">
        <v>19</v>
      </c>
      <c r="H324">
        <v>5168</v>
      </c>
      <c r="I324" t="s">
        <v>20</v>
      </c>
      <c r="J324" t="s">
        <v>21</v>
      </c>
      <c r="K324" s="10">
        <f t="shared" si="22"/>
        <v>40507.25</v>
      </c>
      <c r="L324">
        <v>1290664800</v>
      </c>
      <c r="M324" s="9">
        <f t="shared" si="23"/>
        <v>40520.25</v>
      </c>
      <c r="N324">
        <v>1291788000</v>
      </c>
      <c r="O324" t="b">
        <v>0</v>
      </c>
      <c r="P324" t="b">
        <v>0</v>
      </c>
      <c r="Q324" t="s">
        <v>32</v>
      </c>
      <c r="R324" s="5">
        <f t="shared" ref="R324:R387" si="25">E324/H324</f>
        <v>37.998645510835914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4">
        <f t="shared" si="24"/>
        <v>24.134831460674157</v>
      </c>
      <c r="G325" t="s">
        <v>13</v>
      </c>
      <c r="H325">
        <v>26</v>
      </c>
      <c r="I325" t="s">
        <v>39</v>
      </c>
      <c r="J325" t="s">
        <v>40</v>
      </c>
      <c r="K325" s="10">
        <f t="shared" si="22"/>
        <v>41725.208333333336</v>
      </c>
      <c r="L325">
        <v>1395896400</v>
      </c>
      <c r="M325" s="9">
        <f t="shared" si="23"/>
        <v>41727.208333333336</v>
      </c>
      <c r="N325">
        <v>1396069200</v>
      </c>
      <c r="O325" t="b">
        <v>0</v>
      </c>
      <c r="P325" t="b">
        <v>0</v>
      </c>
      <c r="Q325" t="s">
        <v>41</v>
      </c>
      <c r="R325" s="5">
        <f t="shared" si="25"/>
        <v>82.615384615384613</v>
      </c>
      <c r="S325" t="s">
        <v>2040</v>
      </c>
      <c r="T325" t="s">
        <v>2041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4">
        <f t="shared" si="24"/>
        <v>164.05633802816902</v>
      </c>
      <c r="G326" t="s">
        <v>19</v>
      </c>
      <c r="H326">
        <v>307</v>
      </c>
      <c r="I326" t="s">
        <v>20</v>
      </c>
      <c r="J326" t="s">
        <v>21</v>
      </c>
      <c r="K326" s="10">
        <f t="shared" si="22"/>
        <v>42176.208333333328</v>
      </c>
      <c r="L326">
        <v>1434862800</v>
      </c>
      <c r="M326" s="9">
        <f t="shared" si="23"/>
        <v>42188.208333333328</v>
      </c>
      <c r="N326">
        <v>1435899600</v>
      </c>
      <c r="O326" t="b">
        <v>0</v>
      </c>
      <c r="P326" t="b">
        <v>1</v>
      </c>
      <c r="Q326" t="s">
        <v>32</v>
      </c>
      <c r="R326" s="5">
        <f t="shared" si="25"/>
        <v>37.941368078175898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4">
        <f t="shared" si="24"/>
        <v>90.723076923076931</v>
      </c>
      <c r="G327" t="s">
        <v>13</v>
      </c>
      <c r="H327">
        <v>73</v>
      </c>
      <c r="I327" t="s">
        <v>20</v>
      </c>
      <c r="J327" t="s">
        <v>21</v>
      </c>
      <c r="K327" s="10">
        <f t="shared" si="22"/>
        <v>43267.208333333328</v>
      </c>
      <c r="L327">
        <v>1529125200</v>
      </c>
      <c r="M327" s="9">
        <f t="shared" si="23"/>
        <v>43290.208333333328</v>
      </c>
      <c r="N327">
        <v>1531112400</v>
      </c>
      <c r="O327" t="b">
        <v>0</v>
      </c>
      <c r="P327" t="b">
        <v>1</v>
      </c>
      <c r="Q327" t="s">
        <v>32</v>
      </c>
      <c r="R327" s="5">
        <f t="shared" si="25"/>
        <v>80.780821917808225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4">
        <f t="shared" si="24"/>
        <v>46.194444444444443</v>
      </c>
      <c r="G328" t="s">
        <v>13</v>
      </c>
      <c r="H328">
        <v>128</v>
      </c>
      <c r="I328" t="s">
        <v>20</v>
      </c>
      <c r="J328" t="s">
        <v>21</v>
      </c>
      <c r="K328" s="10">
        <f t="shared" si="22"/>
        <v>42364.25</v>
      </c>
      <c r="L328">
        <v>1451109600</v>
      </c>
      <c r="M328" s="9">
        <f t="shared" si="23"/>
        <v>42370.25</v>
      </c>
      <c r="N328">
        <v>1451628000</v>
      </c>
      <c r="O328" t="b">
        <v>0</v>
      </c>
      <c r="P328" t="b">
        <v>0</v>
      </c>
      <c r="Q328" t="s">
        <v>70</v>
      </c>
      <c r="R328" s="5">
        <f t="shared" si="25"/>
        <v>25.984375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4">
        <f t="shared" si="24"/>
        <v>38.53846153846154</v>
      </c>
      <c r="G329" t="s">
        <v>13</v>
      </c>
      <c r="H329">
        <v>33</v>
      </c>
      <c r="I329" t="s">
        <v>20</v>
      </c>
      <c r="J329" t="s">
        <v>21</v>
      </c>
      <c r="K329" s="10">
        <f t="shared" si="22"/>
        <v>43705.208333333328</v>
      </c>
      <c r="L329">
        <v>1566968400</v>
      </c>
      <c r="M329" s="9">
        <f t="shared" si="23"/>
        <v>43709.208333333328</v>
      </c>
      <c r="N329">
        <v>1567314000</v>
      </c>
      <c r="O329" t="b">
        <v>0</v>
      </c>
      <c r="P329" t="b">
        <v>1</v>
      </c>
      <c r="Q329" t="s">
        <v>32</v>
      </c>
      <c r="R329" s="5">
        <f t="shared" si="25"/>
        <v>30.363636363636363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4">
        <f t="shared" si="24"/>
        <v>133.56231003039514</v>
      </c>
      <c r="G330" t="s">
        <v>19</v>
      </c>
      <c r="H330">
        <v>2441</v>
      </c>
      <c r="I330" t="s">
        <v>20</v>
      </c>
      <c r="J330" t="s">
        <v>21</v>
      </c>
      <c r="K330" s="10">
        <f t="shared" si="22"/>
        <v>43434.25</v>
      </c>
      <c r="L330">
        <v>1543557600</v>
      </c>
      <c r="M330" s="9">
        <f t="shared" si="23"/>
        <v>43445.25</v>
      </c>
      <c r="N330">
        <v>1544508000</v>
      </c>
      <c r="O330" t="b">
        <v>0</v>
      </c>
      <c r="P330" t="b">
        <v>0</v>
      </c>
      <c r="Q330" t="s">
        <v>22</v>
      </c>
      <c r="R330" s="5">
        <f t="shared" si="25"/>
        <v>54.004916018025398</v>
      </c>
      <c r="S330" t="s">
        <v>2034</v>
      </c>
      <c r="T330" t="s">
        <v>2035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4">
        <f t="shared" si="24"/>
        <v>22.896588486140725</v>
      </c>
      <c r="G331" t="s">
        <v>46</v>
      </c>
      <c r="H331">
        <v>211</v>
      </c>
      <c r="I331" t="s">
        <v>20</v>
      </c>
      <c r="J331" t="s">
        <v>21</v>
      </c>
      <c r="K331" s="10">
        <f t="shared" si="22"/>
        <v>42716.25</v>
      </c>
      <c r="L331">
        <v>1481522400</v>
      </c>
      <c r="M331" s="9">
        <f t="shared" si="23"/>
        <v>42727.25</v>
      </c>
      <c r="N331">
        <v>1482472800</v>
      </c>
      <c r="O331" t="b">
        <v>0</v>
      </c>
      <c r="P331" t="b">
        <v>0</v>
      </c>
      <c r="Q331" t="s">
        <v>88</v>
      </c>
      <c r="R331" s="5">
        <f t="shared" si="25"/>
        <v>101.78672985781991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4">
        <f t="shared" si="24"/>
        <v>184.95548961424333</v>
      </c>
      <c r="G332" t="s">
        <v>19</v>
      </c>
      <c r="H332">
        <v>1385</v>
      </c>
      <c r="I332" t="s">
        <v>39</v>
      </c>
      <c r="J332" t="s">
        <v>40</v>
      </c>
      <c r="K332" s="10">
        <f t="shared" si="22"/>
        <v>43077.25</v>
      </c>
      <c r="L332">
        <v>1512712800</v>
      </c>
      <c r="M332" s="9">
        <f t="shared" si="23"/>
        <v>43078.25</v>
      </c>
      <c r="N332">
        <v>1512799200</v>
      </c>
      <c r="O332" t="b">
        <v>0</v>
      </c>
      <c r="P332" t="b">
        <v>0</v>
      </c>
      <c r="Q332" t="s">
        <v>41</v>
      </c>
      <c r="R332" s="5">
        <f t="shared" si="25"/>
        <v>45.003610108303249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4">
        <f t="shared" si="24"/>
        <v>443.72727272727275</v>
      </c>
      <c r="G333" t="s">
        <v>19</v>
      </c>
      <c r="H333">
        <v>190</v>
      </c>
      <c r="I333" t="s">
        <v>20</v>
      </c>
      <c r="J333" t="s">
        <v>21</v>
      </c>
      <c r="K333" s="10">
        <f t="shared" si="22"/>
        <v>40896.25</v>
      </c>
      <c r="L333">
        <v>1324274400</v>
      </c>
      <c r="M333" s="9">
        <f t="shared" si="23"/>
        <v>40897.25</v>
      </c>
      <c r="N333">
        <v>1324360800</v>
      </c>
      <c r="O333" t="b">
        <v>0</v>
      </c>
      <c r="P333" t="b">
        <v>0</v>
      </c>
      <c r="Q333" t="s">
        <v>16</v>
      </c>
      <c r="R333" s="5">
        <f t="shared" si="25"/>
        <v>77.068421052631578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4">
        <f t="shared" si="24"/>
        <v>199.9806763285024</v>
      </c>
      <c r="G334" t="s">
        <v>19</v>
      </c>
      <c r="H334">
        <v>470</v>
      </c>
      <c r="I334" t="s">
        <v>20</v>
      </c>
      <c r="J334" t="s">
        <v>21</v>
      </c>
      <c r="K334" s="10">
        <f t="shared" si="22"/>
        <v>41361.208333333336</v>
      </c>
      <c r="L334">
        <v>1364446800</v>
      </c>
      <c r="M334" s="9">
        <f t="shared" si="23"/>
        <v>41362.208333333336</v>
      </c>
      <c r="N334">
        <v>1364533200</v>
      </c>
      <c r="O334" t="b">
        <v>0</v>
      </c>
      <c r="P334" t="b">
        <v>0</v>
      </c>
      <c r="Q334" t="s">
        <v>64</v>
      </c>
      <c r="R334" s="5">
        <f t="shared" si="25"/>
        <v>88.076595744680844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4">
        <f t="shared" si="24"/>
        <v>123.95833333333333</v>
      </c>
      <c r="G335" t="s">
        <v>19</v>
      </c>
      <c r="H335">
        <v>253</v>
      </c>
      <c r="I335" t="s">
        <v>20</v>
      </c>
      <c r="J335" t="s">
        <v>21</v>
      </c>
      <c r="K335" s="10">
        <f t="shared" si="22"/>
        <v>43424.25</v>
      </c>
      <c r="L335">
        <v>1542693600</v>
      </c>
      <c r="M335" s="9">
        <f t="shared" si="23"/>
        <v>43452.25</v>
      </c>
      <c r="N335">
        <v>1545112800</v>
      </c>
      <c r="O335" t="b">
        <v>0</v>
      </c>
      <c r="P335" t="b">
        <v>0</v>
      </c>
      <c r="Q335" t="s">
        <v>32</v>
      </c>
      <c r="R335" s="5">
        <f t="shared" si="25"/>
        <v>47.035573122529641</v>
      </c>
      <c r="S335" t="s">
        <v>2038</v>
      </c>
      <c r="T335" t="s">
        <v>2039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4">
        <f t="shared" si="24"/>
        <v>186.61329305135951</v>
      </c>
      <c r="G336" t="s">
        <v>19</v>
      </c>
      <c r="H336">
        <v>1113</v>
      </c>
      <c r="I336" t="s">
        <v>20</v>
      </c>
      <c r="J336" t="s">
        <v>21</v>
      </c>
      <c r="K336" s="10">
        <f t="shared" si="22"/>
        <v>43110.25</v>
      </c>
      <c r="L336">
        <v>1515564000</v>
      </c>
      <c r="M336" s="9">
        <f t="shared" si="23"/>
        <v>43117.25</v>
      </c>
      <c r="N336">
        <v>1516168800</v>
      </c>
      <c r="O336" t="b">
        <v>0</v>
      </c>
      <c r="P336" t="b">
        <v>0</v>
      </c>
      <c r="Q336" t="s">
        <v>22</v>
      </c>
      <c r="R336" s="5">
        <f t="shared" si="25"/>
        <v>110.99550763701707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4">
        <f t="shared" si="24"/>
        <v>114.28538550057536</v>
      </c>
      <c r="G337" t="s">
        <v>19</v>
      </c>
      <c r="H337">
        <v>2283</v>
      </c>
      <c r="I337" t="s">
        <v>20</v>
      </c>
      <c r="J337" t="s">
        <v>21</v>
      </c>
      <c r="K337" s="10">
        <f t="shared" si="22"/>
        <v>43784.25</v>
      </c>
      <c r="L337">
        <v>1573797600</v>
      </c>
      <c r="M337" s="9">
        <f t="shared" si="23"/>
        <v>43797.25</v>
      </c>
      <c r="N337">
        <v>1574920800</v>
      </c>
      <c r="O337" t="b">
        <v>0</v>
      </c>
      <c r="P337" t="b">
        <v>0</v>
      </c>
      <c r="Q337" t="s">
        <v>22</v>
      </c>
      <c r="R337" s="5">
        <f t="shared" si="25"/>
        <v>87.003066141042481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4">
        <f t="shared" si="24"/>
        <v>97.032531824611041</v>
      </c>
      <c r="G338" t="s">
        <v>13</v>
      </c>
      <c r="H338">
        <v>1072</v>
      </c>
      <c r="I338" t="s">
        <v>20</v>
      </c>
      <c r="J338" t="s">
        <v>21</v>
      </c>
      <c r="K338" s="10">
        <f t="shared" si="22"/>
        <v>40527.25</v>
      </c>
      <c r="L338">
        <v>1292392800</v>
      </c>
      <c r="M338" s="9">
        <f t="shared" si="23"/>
        <v>40528.25</v>
      </c>
      <c r="N338">
        <v>1292479200</v>
      </c>
      <c r="O338" t="b">
        <v>0</v>
      </c>
      <c r="P338" t="b">
        <v>1</v>
      </c>
      <c r="Q338" t="s">
        <v>22</v>
      </c>
      <c r="R338" s="5">
        <f t="shared" si="25"/>
        <v>63.994402985074629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4">
        <f t="shared" si="24"/>
        <v>122.81904761904762</v>
      </c>
      <c r="G339" t="s">
        <v>19</v>
      </c>
      <c r="H339">
        <v>1095</v>
      </c>
      <c r="I339" t="s">
        <v>20</v>
      </c>
      <c r="J339" t="s">
        <v>21</v>
      </c>
      <c r="K339" s="10">
        <f t="shared" si="22"/>
        <v>43780.25</v>
      </c>
      <c r="L339">
        <v>1573452000</v>
      </c>
      <c r="M339" s="9">
        <f t="shared" si="23"/>
        <v>43781.25</v>
      </c>
      <c r="N339">
        <v>1573538400</v>
      </c>
      <c r="O339" t="b">
        <v>0</v>
      </c>
      <c r="P339" t="b">
        <v>0</v>
      </c>
      <c r="Q339" t="s">
        <v>32</v>
      </c>
      <c r="R339" s="5">
        <f t="shared" si="25"/>
        <v>105.9945205479452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4">
        <f t="shared" si="24"/>
        <v>179.14326647564468</v>
      </c>
      <c r="G340" t="s">
        <v>19</v>
      </c>
      <c r="H340">
        <v>1690</v>
      </c>
      <c r="I340" t="s">
        <v>20</v>
      </c>
      <c r="J340" t="s">
        <v>21</v>
      </c>
      <c r="K340" s="10">
        <f t="shared" si="22"/>
        <v>40821.208333333336</v>
      </c>
      <c r="L340">
        <v>1317790800</v>
      </c>
      <c r="M340" s="9">
        <f t="shared" si="23"/>
        <v>40851.208333333336</v>
      </c>
      <c r="N340">
        <v>1320382800</v>
      </c>
      <c r="O340" t="b">
        <v>0</v>
      </c>
      <c r="P340" t="b">
        <v>0</v>
      </c>
      <c r="Q340" t="s">
        <v>32</v>
      </c>
      <c r="R340" s="5">
        <f t="shared" si="25"/>
        <v>73.989349112426041</v>
      </c>
      <c r="S340" t="s">
        <v>2038</v>
      </c>
      <c r="T340" t="s">
        <v>2039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4">
        <f t="shared" si="24"/>
        <v>79.951577402787962</v>
      </c>
      <c r="G341" t="s">
        <v>73</v>
      </c>
      <c r="H341">
        <v>1297</v>
      </c>
      <c r="I341" t="s">
        <v>14</v>
      </c>
      <c r="J341" t="s">
        <v>15</v>
      </c>
      <c r="K341" s="10">
        <f t="shared" si="22"/>
        <v>42949.208333333328</v>
      </c>
      <c r="L341">
        <v>1501650000</v>
      </c>
      <c r="M341" s="9">
        <f t="shared" si="23"/>
        <v>42963.208333333328</v>
      </c>
      <c r="N341">
        <v>1502859600</v>
      </c>
      <c r="O341" t="b">
        <v>0</v>
      </c>
      <c r="P341" t="b">
        <v>0</v>
      </c>
      <c r="Q341" t="s">
        <v>32</v>
      </c>
      <c r="R341" s="5">
        <f t="shared" si="25"/>
        <v>84.02004626060139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4">
        <f t="shared" si="24"/>
        <v>94.242587601078171</v>
      </c>
      <c r="G342" t="s">
        <v>13</v>
      </c>
      <c r="H342">
        <v>393</v>
      </c>
      <c r="I342" t="s">
        <v>20</v>
      </c>
      <c r="J342" t="s">
        <v>21</v>
      </c>
      <c r="K342" s="10">
        <f t="shared" si="22"/>
        <v>40889.25</v>
      </c>
      <c r="L342">
        <v>1323669600</v>
      </c>
      <c r="M342" s="9">
        <f t="shared" si="23"/>
        <v>40890.25</v>
      </c>
      <c r="N342">
        <v>1323756000</v>
      </c>
      <c r="O342" t="b">
        <v>0</v>
      </c>
      <c r="P342" t="b">
        <v>0</v>
      </c>
      <c r="Q342" t="s">
        <v>121</v>
      </c>
      <c r="R342" s="5">
        <f t="shared" si="25"/>
        <v>88.966921119592882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4">
        <f t="shared" si="24"/>
        <v>84.669291338582681</v>
      </c>
      <c r="G343" t="s">
        <v>13</v>
      </c>
      <c r="H343">
        <v>1257</v>
      </c>
      <c r="I343" t="s">
        <v>20</v>
      </c>
      <c r="J343" t="s">
        <v>21</v>
      </c>
      <c r="K343" s="10">
        <f t="shared" si="22"/>
        <v>42244.208333333328</v>
      </c>
      <c r="L343">
        <v>1440738000</v>
      </c>
      <c r="M343" s="9">
        <f t="shared" si="23"/>
        <v>42251.208333333328</v>
      </c>
      <c r="N343">
        <v>1441342800</v>
      </c>
      <c r="O343" t="b">
        <v>0</v>
      </c>
      <c r="P343" t="b">
        <v>0</v>
      </c>
      <c r="Q343" t="s">
        <v>59</v>
      </c>
      <c r="R343" s="5">
        <f t="shared" si="25"/>
        <v>76.990453460620529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4">
        <f t="shared" si="24"/>
        <v>66.521920668058456</v>
      </c>
      <c r="G344" t="s">
        <v>13</v>
      </c>
      <c r="H344">
        <v>328</v>
      </c>
      <c r="I344" t="s">
        <v>20</v>
      </c>
      <c r="J344" t="s">
        <v>21</v>
      </c>
      <c r="K344" s="10">
        <f t="shared" si="22"/>
        <v>41475.208333333336</v>
      </c>
      <c r="L344">
        <v>1374296400</v>
      </c>
      <c r="M344" s="9">
        <f t="shared" si="23"/>
        <v>41487.208333333336</v>
      </c>
      <c r="N344">
        <v>1375333200</v>
      </c>
      <c r="O344" t="b">
        <v>0</v>
      </c>
      <c r="P344" t="b">
        <v>0</v>
      </c>
      <c r="Q344" t="s">
        <v>32</v>
      </c>
      <c r="R344" s="5">
        <f t="shared" si="25"/>
        <v>97.146341463414629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4">
        <f t="shared" si="24"/>
        <v>53.922222222222224</v>
      </c>
      <c r="G345" t="s">
        <v>13</v>
      </c>
      <c r="H345">
        <v>147</v>
      </c>
      <c r="I345" t="s">
        <v>20</v>
      </c>
      <c r="J345" t="s">
        <v>21</v>
      </c>
      <c r="K345" s="10">
        <f t="shared" si="22"/>
        <v>41597.25</v>
      </c>
      <c r="L345">
        <v>1384840800</v>
      </c>
      <c r="M345" s="9">
        <f t="shared" si="23"/>
        <v>41650.25</v>
      </c>
      <c r="N345">
        <v>1389420000</v>
      </c>
      <c r="O345" t="b">
        <v>0</v>
      </c>
      <c r="P345" t="b">
        <v>0</v>
      </c>
      <c r="Q345" t="s">
        <v>32</v>
      </c>
      <c r="R345" s="5">
        <f t="shared" si="25"/>
        <v>33.013605442176868</v>
      </c>
      <c r="S345" t="s">
        <v>2038</v>
      </c>
      <c r="T345" t="s">
        <v>2039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4">
        <f t="shared" si="24"/>
        <v>41.983299595141702</v>
      </c>
      <c r="G346" t="s">
        <v>13</v>
      </c>
      <c r="H346">
        <v>830</v>
      </c>
      <c r="I346" t="s">
        <v>20</v>
      </c>
      <c r="J346" t="s">
        <v>21</v>
      </c>
      <c r="K346" s="10">
        <f t="shared" si="22"/>
        <v>43122.25</v>
      </c>
      <c r="L346">
        <v>1516600800</v>
      </c>
      <c r="M346" s="9">
        <f t="shared" si="23"/>
        <v>43162.25</v>
      </c>
      <c r="N346">
        <v>1520056800</v>
      </c>
      <c r="O346" t="b">
        <v>0</v>
      </c>
      <c r="P346" t="b">
        <v>0</v>
      </c>
      <c r="Q346" t="s">
        <v>88</v>
      </c>
      <c r="R346" s="5">
        <f t="shared" si="25"/>
        <v>99.950602409638549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4">
        <f t="shared" si="24"/>
        <v>14.69479695431472</v>
      </c>
      <c r="G347" t="s">
        <v>13</v>
      </c>
      <c r="H347">
        <v>331</v>
      </c>
      <c r="I347" t="s">
        <v>39</v>
      </c>
      <c r="J347" t="s">
        <v>40</v>
      </c>
      <c r="K347" s="10">
        <f t="shared" si="22"/>
        <v>42194.208333333328</v>
      </c>
      <c r="L347">
        <v>1436418000</v>
      </c>
      <c r="M347" s="9">
        <f t="shared" si="23"/>
        <v>42195.208333333328</v>
      </c>
      <c r="N347">
        <v>1436504400</v>
      </c>
      <c r="O347" t="b">
        <v>0</v>
      </c>
      <c r="P347" t="b">
        <v>0</v>
      </c>
      <c r="Q347" t="s">
        <v>52</v>
      </c>
      <c r="R347" s="5">
        <f t="shared" si="25"/>
        <v>69.966767371601208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4">
        <f t="shared" si="24"/>
        <v>34.475000000000001</v>
      </c>
      <c r="G348" t="s">
        <v>13</v>
      </c>
      <c r="H348">
        <v>25</v>
      </c>
      <c r="I348" t="s">
        <v>20</v>
      </c>
      <c r="J348" t="s">
        <v>21</v>
      </c>
      <c r="K348" s="10">
        <f t="shared" si="22"/>
        <v>42971.208333333328</v>
      </c>
      <c r="L348">
        <v>1503550800</v>
      </c>
      <c r="M348" s="9">
        <f t="shared" si="23"/>
        <v>43026.208333333328</v>
      </c>
      <c r="N348">
        <v>1508302800</v>
      </c>
      <c r="O348" t="b">
        <v>0</v>
      </c>
      <c r="P348" t="b">
        <v>1</v>
      </c>
      <c r="Q348" t="s">
        <v>59</v>
      </c>
      <c r="R348" s="5">
        <f t="shared" si="25"/>
        <v>110.32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4">
        <f t="shared" si="24"/>
        <v>1400.7777777777778</v>
      </c>
      <c r="G349" t="s">
        <v>19</v>
      </c>
      <c r="H349">
        <v>191</v>
      </c>
      <c r="I349" t="s">
        <v>20</v>
      </c>
      <c r="J349" t="s">
        <v>21</v>
      </c>
      <c r="K349" s="10">
        <f t="shared" si="22"/>
        <v>42046.25</v>
      </c>
      <c r="L349">
        <v>1423634400</v>
      </c>
      <c r="M349" s="9">
        <f t="shared" si="23"/>
        <v>42070.25</v>
      </c>
      <c r="N349">
        <v>1425708000</v>
      </c>
      <c r="O349" t="b">
        <v>0</v>
      </c>
      <c r="P349" t="b">
        <v>0</v>
      </c>
      <c r="Q349" t="s">
        <v>27</v>
      </c>
      <c r="R349" s="5">
        <f t="shared" si="25"/>
        <v>66.005235602094245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4">
        <f t="shared" si="24"/>
        <v>71.770351758793964</v>
      </c>
      <c r="G350" t="s">
        <v>13</v>
      </c>
      <c r="H350">
        <v>3483</v>
      </c>
      <c r="I350" t="s">
        <v>20</v>
      </c>
      <c r="J350" t="s">
        <v>21</v>
      </c>
      <c r="K350" s="10">
        <f t="shared" si="22"/>
        <v>42782.25</v>
      </c>
      <c r="L350">
        <v>1487224800</v>
      </c>
      <c r="M350" s="9">
        <f t="shared" si="23"/>
        <v>42795.25</v>
      </c>
      <c r="N350">
        <v>1488348000</v>
      </c>
      <c r="O350" t="b">
        <v>0</v>
      </c>
      <c r="P350" t="b">
        <v>0</v>
      </c>
      <c r="Q350" t="s">
        <v>16</v>
      </c>
      <c r="R350" s="5">
        <f t="shared" si="25"/>
        <v>41.005742176284812</v>
      </c>
      <c r="S350" t="s">
        <v>2032</v>
      </c>
      <c r="T350" t="s">
        <v>2033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4">
        <f t="shared" si="24"/>
        <v>53.074115044247783</v>
      </c>
      <c r="G351" t="s">
        <v>13</v>
      </c>
      <c r="H351">
        <v>923</v>
      </c>
      <c r="I351" t="s">
        <v>20</v>
      </c>
      <c r="J351" t="s">
        <v>21</v>
      </c>
      <c r="K351" s="10">
        <f t="shared" si="22"/>
        <v>42930.208333333328</v>
      </c>
      <c r="L351">
        <v>1500008400</v>
      </c>
      <c r="M351" s="9">
        <f t="shared" si="23"/>
        <v>42960.208333333328</v>
      </c>
      <c r="N351">
        <v>1502600400</v>
      </c>
      <c r="O351" t="b">
        <v>0</v>
      </c>
      <c r="P351" t="b">
        <v>0</v>
      </c>
      <c r="Q351" t="s">
        <v>32</v>
      </c>
      <c r="R351" s="5">
        <f t="shared" si="25"/>
        <v>103.96316359696641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4">
        <f t="shared" si="24"/>
        <v>5</v>
      </c>
      <c r="G352" t="s">
        <v>13</v>
      </c>
      <c r="H352">
        <v>1</v>
      </c>
      <c r="I352" t="s">
        <v>20</v>
      </c>
      <c r="J352" t="s">
        <v>21</v>
      </c>
      <c r="K352" s="10">
        <f t="shared" si="22"/>
        <v>42144.208333333328</v>
      </c>
      <c r="L352">
        <v>1432098000</v>
      </c>
      <c r="M352" s="9">
        <f t="shared" si="23"/>
        <v>42162.208333333328</v>
      </c>
      <c r="N352">
        <v>1433653200</v>
      </c>
      <c r="O352" t="b">
        <v>0</v>
      </c>
      <c r="P352" t="b">
        <v>1</v>
      </c>
      <c r="Q352" t="s">
        <v>158</v>
      </c>
      <c r="R352" s="5">
        <f t="shared" si="25"/>
        <v>5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4">
        <f t="shared" si="24"/>
        <v>127.70715249662618</v>
      </c>
      <c r="G353" t="s">
        <v>19</v>
      </c>
      <c r="H353">
        <v>2013</v>
      </c>
      <c r="I353" t="s">
        <v>20</v>
      </c>
      <c r="J353" t="s">
        <v>21</v>
      </c>
      <c r="K353" s="10">
        <f t="shared" si="22"/>
        <v>42240.208333333328</v>
      </c>
      <c r="L353">
        <v>1440392400</v>
      </c>
      <c r="M353" s="9">
        <f t="shared" si="23"/>
        <v>42254.208333333328</v>
      </c>
      <c r="N353">
        <v>1441602000</v>
      </c>
      <c r="O353" t="b">
        <v>0</v>
      </c>
      <c r="P353" t="b">
        <v>0</v>
      </c>
      <c r="Q353" t="s">
        <v>22</v>
      </c>
      <c r="R353" s="5">
        <f t="shared" si="25"/>
        <v>47.009935419771487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4">
        <f t="shared" si="24"/>
        <v>34.892857142857139</v>
      </c>
      <c r="G354" t="s">
        <v>13</v>
      </c>
      <c r="H354">
        <v>33</v>
      </c>
      <c r="I354" t="s">
        <v>14</v>
      </c>
      <c r="J354" t="s">
        <v>15</v>
      </c>
      <c r="K354" s="10">
        <f t="shared" si="22"/>
        <v>42315.25</v>
      </c>
      <c r="L354">
        <v>1446876000</v>
      </c>
      <c r="M354" s="9">
        <f t="shared" si="23"/>
        <v>42323.25</v>
      </c>
      <c r="N354">
        <v>1447567200</v>
      </c>
      <c r="O354" t="b">
        <v>0</v>
      </c>
      <c r="P354" t="b">
        <v>0</v>
      </c>
      <c r="Q354" t="s">
        <v>32</v>
      </c>
      <c r="R354" s="5">
        <f t="shared" si="25"/>
        <v>29.606060606060606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4">
        <f t="shared" si="24"/>
        <v>410.59821428571428</v>
      </c>
      <c r="G355" t="s">
        <v>19</v>
      </c>
      <c r="H355">
        <v>1703</v>
      </c>
      <c r="I355" t="s">
        <v>20</v>
      </c>
      <c r="J355" t="s">
        <v>21</v>
      </c>
      <c r="K355" s="10">
        <f t="shared" si="22"/>
        <v>43651.208333333328</v>
      </c>
      <c r="L355">
        <v>1562302800</v>
      </c>
      <c r="M355" s="9">
        <f t="shared" si="23"/>
        <v>43652.208333333328</v>
      </c>
      <c r="N355">
        <v>1562389200</v>
      </c>
      <c r="O355" t="b">
        <v>0</v>
      </c>
      <c r="P355" t="b">
        <v>0</v>
      </c>
      <c r="Q355" t="s">
        <v>32</v>
      </c>
      <c r="R355" s="5">
        <f t="shared" si="25"/>
        <v>81.010569583088667</v>
      </c>
      <c r="S355" t="s">
        <v>2038</v>
      </c>
      <c r="T355" t="s">
        <v>2039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4">
        <f t="shared" si="24"/>
        <v>123.73770491803278</v>
      </c>
      <c r="G356" t="s">
        <v>19</v>
      </c>
      <c r="H356">
        <v>80</v>
      </c>
      <c r="I356" t="s">
        <v>35</v>
      </c>
      <c r="J356" t="s">
        <v>36</v>
      </c>
      <c r="K356" s="10">
        <f t="shared" si="22"/>
        <v>41520.208333333336</v>
      </c>
      <c r="L356">
        <v>1378184400</v>
      </c>
      <c r="M356" s="9">
        <f t="shared" si="23"/>
        <v>41527.208333333336</v>
      </c>
      <c r="N356">
        <v>1378789200</v>
      </c>
      <c r="O356" t="b">
        <v>0</v>
      </c>
      <c r="P356" t="b">
        <v>0</v>
      </c>
      <c r="Q356" t="s">
        <v>41</v>
      </c>
      <c r="R356" s="5">
        <f t="shared" si="25"/>
        <v>94.35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4">
        <f t="shared" si="24"/>
        <v>58.973684210526315</v>
      </c>
      <c r="G357" t="s">
        <v>46</v>
      </c>
      <c r="H357">
        <v>86</v>
      </c>
      <c r="I357" t="s">
        <v>20</v>
      </c>
      <c r="J357" t="s">
        <v>21</v>
      </c>
      <c r="K357" s="10">
        <f t="shared" si="22"/>
        <v>42757.25</v>
      </c>
      <c r="L357">
        <v>1485064800</v>
      </c>
      <c r="M357" s="9">
        <f t="shared" si="23"/>
        <v>42797.25</v>
      </c>
      <c r="N357">
        <v>1488520800</v>
      </c>
      <c r="O357" t="b">
        <v>0</v>
      </c>
      <c r="P357" t="b">
        <v>0</v>
      </c>
      <c r="Q357" t="s">
        <v>64</v>
      </c>
      <c r="R357" s="5">
        <f t="shared" si="25"/>
        <v>26.058139534883722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4">
        <f t="shared" si="24"/>
        <v>36.892473118279568</v>
      </c>
      <c r="G358" t="s">
        <v>13</v>
      </c>
      <c r="H358">
        <v>40</v>
      </c>
      <c r="I358" t="s">
        <v>106</v>
      </c>
      <c r="J358" t="s">
        <v>107</v>
      </c>
      <c r="K358" s="10">
        <f t="shared" si="22"/>
        <v>40922.25</v>
      </c>
      <c r="L358">
        <v>1326520800</v>
      </c>
      <c r="M358" s="9">
        <f t="shared" si="23"/>
        <v>40931.25</v>
      </c>
      <c r="N358">
        <v>1327298400</v>
      </c>
      <c r="O358" t="b">
        <v>0</v>
      </c>
      <c r="P358" t="b">
        <v>0</v>
      </c>
      <c r="Q358" t="s">
        <v>32</v>
      </c>
      <c r="R358" s="5">
        <f t="shared" si="25"/>
        <v>85.775000000000006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4">
        <f t="shared" si="24"/>
        <v>184.91304347826087</v>
      </c>
      <c r="G359" t="s">
        <v>19</v>
      </c>
      <c r="H359">
        <v>41</v>
      </c>
      <c r="I359" t="s">
        <v>20</v>
      </c>
      <c r="J359" t="s">
        <v>21</v>
      </c>
      <c r="K359" s="10">
        <f t="shared" si="22"/>
        <v>42250.208333333328</v>
      </c>
      <c r="L359">
        <v>1441256400</v>
      </c>
      <c r="M359" s="9">
        <f t="shared" si="23"/>
        <v>42275.208333333328</v>
      </c>
      <c r="N359">
        <v>1443416400</v>
      </c>
      <c r="O359" t="b">
        <v>0</v>
      </c>
      <c r="P359" t="b">
        <v>0</v>
      </c>
      <c r="Q359" t="s">
        <v>88</v>
      </c>
      <c r="R359" s="5">
        <f t="shared" si="25"/>
        <v>103.73170731707317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4">
        <f t="shared" si="24"/>
        <v>11.814432989690722</v>
      </c>
      <c r="G360" t="s">
        <v>13</v>
      </c>
      <c r="H360">
        <v>23</v>
      </c>
      <c r="I360" t="s">
        <v>14</v>
      </c>
      <c r="J360" t="s">
        <v>15</v>
      </c>
      <c r="K360" s="10">
        <f t="shared" si="22"/>
        <v>43322.208333333328</v>
      </c>
      <c r="L360">
        <v>1533877200</v>
      </c>
      <c r="M360" s="9">
        <f t="shared" si="23"/>
        <v>43325.208333333328</v>
      </c>
      <c r="N360">
        <v>1534136400</v>
      </c>
      <c r="O360" t="b">
        <v>1</v>
      </c>
      <c r="P360" t="b">
        <v>0</v>
      </c>
      <c r="Q360" t="s">
        <v>121</v>
      </c>
      <c r="R360" s="5">
        <f t="shared" si="25"/>
        <v>49.826086956521742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4">
        <f t="shared" si="24"/>
        <v>298.7</v>
      </c>
      <c r="G361" t="s">
        <v>19</v>
      </c>
      <c r="H361">
        <v>187</v>
      </c>
      <c r="I361" t="s">
        <v>20</v>
      </c>
      <c r="J361" t="s">
        <v>21</v>
      </c>
      <c r="K361" s="10">
        <f t="shared" si="22"/>
        <v>40782.208333333336</v>
      </c>
      <c r="L361">
        <v>1314421200</v>
      </c>
      <c r="M361" s="9">
        <f t="shared" si="23"/>
        <v>40789.208333333336</v>
      </c>
      <c r="N361">
        <v>1315026000</v>
      </c>
      <c r="O361" t="b">
        <v>0</v>
      </c>
      <c r="P361" t="b">
        <v>0</v>
      </c>
      <c r="Q361" t="s">
        <v>70</v>
      </c>
      <c r="R361" s="5">
        <f t="shared" si="25"/>
        <v>63.893048128342244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4">
        <f t="shared" si="24"/>
        <v>226.35175879396985</v>
      </c>
      <c r="G362" t="s">
        <v>19</v>
      </c>
      <c r="H362">
        <v>2875</v>
      </c>
      <c r="I362" t="s">
        <v>39</v>
      </c>
      <c r="J362" t="s">
        <v>40</v>
      </c>
      <c r="K362" s="10">
        <f t="shared" si="22"/>
        <v>40544.25</v>
      </c>
      <c r="L362">
        <v>1293861600</v>
      </c>
      <c r="M362" s="9">
        <f t="shared" si="23"/>
        <v>40558.25</v>
      </c>
      <c r="N362">
        <v>1295071200</v>
      </c>
      <c r="O362" t="b">
        <v>0</v>
      </c>
      <c r="P362" t="b">
        <v>1</v>
      </c>
      <c r="Q362" t="s">
        <v>32</v>
      </c>
      <c r="R362" s="5">
        <f t="shared" si="25"/>
        <v>47.002434782608695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4">
        <f t="shared" si="24"/>
        <v>173.56363636363636</v>
      </c>
      <c r="G363" t="s">
        <v>19</v>
      </c>
      <c r="H363">
        <v>88</v>
      </c>
      <c r="I363" t="s">
        <v>20</v>
      </c>
      <c r="J363" t="s">
        <v>21</v>
      </c>
      <c r="K363" s="10">
        <f t="shared" si="22"/>
        <v>43015.208333333328</v>
      </c>
      <c r="L363">
        <v>1507352400</v>
      </c>
      <c r="M363" s="9">
        <f t="shared" si="23"/>
        <v>43039.208333333328</v>
      </c>
      <c r="N363">
        <v>1509426000</v>
      </c>
      <c r="O363" t="b">
        <v>0</v>
      </c>
      <c r="P363" t="b">
        <v>0</v>
      </c>
      <c r="Q363" t="s">
        <v>32</v>
      </c>
      <c r="R363" s="5">
        <f t="shared" si="25"/>
        <v>108.47727272727273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4">
        <f t="shared" si="24"/>
        <v>371.75675675675677</v>
      </c>
      <c r="G364" t="s">
        <v>19</v>
      </c>
      <c r="H364">
        <v>191</v>
      </c>
      <c r="I364" t="s">
        <v>20</v>
      </c>
      <c r="J364" t="s">
        <v>21</v>
      </c>
      <c r="K364" s="10">
        <f t="shared" si="22"/>
        <v>40570.25</v>
      </c>
      <c r="L364">
        <v>1296108000</v>
      </c>
      <c r="M364" s="9">
        <f t="shared" si="23"/>
        <v>40608.25</v>
      </c>
      <c r="N364">
        <v>1299391200</v>
      </c>
      <c r="O364" t="b">
        <v>0</v>
      </c>
      <c r="P364" t="b">
        <v>0</v>
      </c>
      <c r="Q364" t="s">
        <v>22</v>
      </c>
      <c r="R364" s="5">
        <f t="shared" si="25"/>
        <v>72.015706806282722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4">
        <f t="shared" si="24"/>
        <v>160.19230769230771</v>
      </c>
      <c r="G365" t="s">
        <v>19</v>
      </c>
      <c r="H365">
        <v>139</v>
      </c>
      <c r="I365" t="s">
        <v>20</v>
      </c>
      <c r="J365" t="s">
        <v>21</v>
      </c>
      <c r="K365" s="10">
        <f t="shared" si="22"/>
        <v>40904.25</v>
      </c>
      <c r="L365">
        <v>1324965600</v>
      </c>
      <c r="M365" s="9">
        <f t="shared" si="23"/>
        <v>40905.25</v>
      </c>
      <c r="N365">
        <v>1325052000</v>
      </c>
      <c r="O365" t="b">
        <v>0</v>
      </c>
      <c r="P365" t="b">
        <v>0</v>
      </c>
      <c r="Q365" t="s">
        <v>22</v>
      </c>
      <c r="R365" s="5">
        <f t="shared" si="25"/>
        <v>59.928057553956833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4">
        <f t="shared" si="24"/>
        <v>1616.3333333333335</v>
      </c>
      <c r="G366" t="s">
        <v>19</v>
      </c>
      <c r="H366">
        <v>186</v>
      </c>
      <c r="I366" t="s">
        <v>20</v>
      </c>
      <c r="J366" t="s">
        <v>21</v>
      </c>
      <c r="K366" s="10">
        <f t="shared" si="22"/>
        <v>43164.25</v>
      </c>
      <c r="L366">
        <v>1520229600</v>
      </c>
      <c r="M366" s="9">
        <f t="shared" si="23"/>
        <v>43194.208333333328</v>
      </c>
      <c r="N366">
        <v>1522818000</v>
      </c>
      <c r="O366" t="b">
        <v>0</v>
      </c>
      <c r="P366" t="b">
        <v>0</v>
      </c>
      <c r="Q366" t="s">
        <v>59</v>
      </c>
      <c r="R366" s="5">
        <f t="shared" si="25"/>
        <v>78.209677419354833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4">
        <f t="shared" si="24"/>
        <v>733.4375</v>
      </c>
      <c r="G367" t="s">
        <v>19</v>
      </c>
      <c r="H367">
        <v>112</v>
      </c>
      <c r="I367" t="s">
        <v>25</v>
      </c>
      <c r="J367" t="s">
        <v>26</v>
      </c>
      <c r="K367" s="10">
        <f t="shared" si="22"/>
        <v>42733.25</v>
      </c>
      <c r="L367">
        <v>1482991200</v>
      </c>
      <c r="M367" s="9">
        <f t="shared" si="23"/>
        <v>42760.25</v>
      </c>
      <c r="N367">
        <v>1485324000</v>
      </c>
      <c r="O367" t="b">
        <v>0</v>
      </c>
      <c r="P367" t="b">
        <v>0</v>
      </c>
      <c r="Q367" t="s">
        <v>32</v>
      </c>
      <c r="R367" s="5">
        <f t="shared" si="25"/>
        <v>104.77678571428571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4">
        <f t="shared" si="24"/>
        <v>592.11111111111109</v>
      </c>
      <c r="G368" t="s">
        <v>19</v>
      </c>
      <c r="H368">
        <v>101</v>
      </c>
      <c r="I368" t="s">
        <v>20</v>
      </c>
      <c r="J368" t="s">
        <v>21</v>
      </c>
      <c r="K368" s="10">
        <f t="shared" si="22"/>
        <v>40546.25</v>
      </c>
      <c r="L368">
        <v>1294034400</v>
      </c>
      <c r="M368" s="9">
        <f t="shared" si="23"/>
        <v>40547.25</v>
      </c>
      <c r="N368">
        <v>1294120800</v>
      </c>
      <c r="O368" t="b">
        <v>0</v>
      </c>
      <c r="P368" t="b">
        <v>1</v>
      </c>
      <c r="Q368" t="s">
        <v>32</v>
      </c>
      <c r="R368" s="5">
        <f t="shared" si="25"/>
        <v>105.52475247524752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4">
        <f t="shared" si="24"/>
        <v>18.888888888888889</v>
      </c>
      <c r="G369" t="s">
        <v>13</v>
      </c>
      <c r="H369">
        <v>75</v>
      </c>
      <c r="I369" t="s">
        <v>20</v>
      </c>
      <c r="J369" t="s">
        <v>21</v>
      </c>
      <c r="K369" s="10">
        <f t="shared" si="22"/>
        <v>41930.208333333336</v>
      </c>
      <c r="L369">
        <v>1413608400</v>
      </c>
      <c r="M369" s="9">
        <f t="shared" si="23"/>
        <v>41954.25</v>
      </c>
      <c r="N369">
        <v>1415685600</v>
      </c>
      <c r="O369" t="b">
        <v>0</v>
      </c>
      <c r="P369" t="b">
        <v>1</v>
      </c>
      <c r="Q369" t="s">
        <v>32</v>
      </c>
      <c r="R369" s="5">
        <f t="shared" si="25"/>
        <v>24.933333333333334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4">
        <f t="shared" si="24"/>
        <v>276.80769230769232</v>
      </c>
      <c r="G370" t="s">
        <v>19</v>
      </c>
      <c r="H370">
        <v>206</v>
      </c>
      <c r="I370" t="s">
        <v>39</v>
      </c>
      <c r="J370" t="s">
        <v>40</v>
      </c>
      <c r="K370" s="10">
        <f t="shared" si="22"/>
        <v>40464.208333333336</v>
      </c>
      <c r="L370">
        <v>1286946000</v>
      </c>
      <c r="M370" s="9">
        <f t="shared" si="23"/>
        <v>40487.208333333336</v>
      </c>
      <c r="N370">
        <v>1288933200</v>
      </c>
      <c r="O370" t="b">
        <v>0</v>
      </c>
      <c r="P370" t="b">
        <v>1</v>
      </c>
      <c r="Q370" t="s">
        <v>41</v>
      </c>
      <c r="R370" s="5">
        <f t="shared" si="25"/>
        <v>69.873786407766985</v>
      </c>
      <c r="S370" t="s">
        <v>2040</v>
      </c>
      <c r="T370" t="s">
        <v>2041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4">
        <f t="shared" si="24"/>
        <v>273.01851851851848</v>
      </c>
      <c r="G371" t="s">
        <v>19</v>
      </c>
      <c r="H371">
        <v>154</v>
      </c>
      <c r="I371" t="s">
        <v>20</v>
      </c>
      <c r="J371" t="s">
        <v>21</v>
      </c>
      <c r="K371" s="10">
        <f t="shared" si="22"/>
        <v>41308.25</v>
      </c>
      <c r="L371">
        <v>1359871200</v>
      </c>
      <c r="M371" s="9">
        <f t="shared" si="23"/>
        <v>41347.208333333336</v>
      </c>
      <c r="N371">
        <v>1363237200</v>
      </c>
      <c r="O371" t="b">
        <v>0</v>
      </c>
      <c r="P371" t="b">
        <v>1</v>
      </c>
      <c r="Q371" t="s">
        <v>268</v>
      </c>
      <c r="R371" s="5">
        <f t="shared" si="25"/>
        <v>95.733766233766232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4">
        <f t="shared" si="24"/>
        <v>159.36331255565449</v>
      </c>
      <c r="G372" t="s">
        <v>19</v>
      </c>
      <c r="H372">
        <v>5966</v>
      </c>
      <c r="I372" t="s">
        <v>20</v>
      </c>
      <c r="J372" t="s">
        <v>21</v>
      </c>
      <c r="K372" s="10">
        <f t="shared" si="22"/>
        <v>43570.208333333328</v>
      </c>
      <c r="L372">
        <v>1555304400</v>
      </c>
      <c r="M372" s="9">
        <f t="shared" si="23"/>
        <v>43576.208333333328</v>
      </c>
      <c r="N372">
        <v>1555822800</v>
      </c>
      <c r="O372" t="b">
        <v>0</v>
      </c>
      <c r="P372" t="b">
        <v>0</v>
      </c>
      <c r="Q372" t="s">
        <v>32</v>
      </c>
      <c r="R372" s="5">
        <f t="shared" si="25"/>
        <v>29.997485752598056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4">
        <f t="shared" si="24"/>
        <v>67.869978858350947</v>
      </c>
      <c r="G373" t="s">
        <v>13</v>
      </c>
      <c r="H373">
        <v>2176</v>
      </c>
      <c r="I373" t="s">
        <v>20</v>
      </c>
      <c r="J373" t="s">
        <v>21</v>
      </c>
      <c r="K373" s="10">
        <f t="shared" si="22"/>
        <v>42043.25</v>
      </c>
      <c r="L373">
        <v>1423375200</v>
      </c>
      <c r="M373" s="9">
        <f t="shared" si="23"/>
        <v>42094.208333333328</v>
      </c>
      <c r="N373">
        <v>1427778000</v>
      </c>
      <c r="O373" t="b">
        <v>0</v>
      </c>
      <c r="P373" t="b">
        <v>0</v>
      </c>
      <c r="Q373" t="s">
        <v>32</v>
      </c>
      <c r="R373" s="5">
        <f t="shared" si="25"/>
        <v>59.011948529411768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4">
        <f t="shared" si="24"/>
        <v>1591.5555555555554</v>
      </c>
      <c r="G374" t="s">
        <v>19</v>
      </c>
      <c r="H374">
        <v>169</v>
      </c>
      <c r="I374" t="s">
        <v>20</v>
      </c>
      <c r="J374" t="s">
        <v>21</v>
      </c>
      <c r="K374" s="10">
        <f t="shared" si="22"/>
        <v>42012.25</v>
      </c>
      <c r="L374">
        <v>1420696800</v>
      </c>
      <c r="M374" s="9">
        <f t="shared" si="23"/>
        <v>42032.25</v>
      </c>
      <c r="N374">
        <v>1422424800</v>
      </c>
      <c r="O374" t="b">
        <v>0</v>
      </c>
      <c r="P374" t="b">
        <v>1</v>
      </c>
      <c r="Q374" t="s">
        <v>41</v>
      </c>
      <c r="R374" s="5">
        <f t="shared" si="25"/>
        <v>84.757396449704146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4">
        <f t="shared" si="24"/>
        <v>730.18222222222221</v>
      </c>
      <c r="G375" t="s">
        <v>19</v>
      </c>
      <c r="H375">
        <v>2106</v>
      </c>
      <c r="I375" t="s">
        <v>20</v>
      </c>
      <c r="J375" t="s">
        <v>21</v>
      </c>
      <c r="K375" s="10">
        <f t="shared" si="22"/>
        <v>42964.208333333328</v>
      </c>
      <c r="L375">
        <v>1502946000</v>
      </c>
      <c r="M375" s="9">
        <f t="shared" si="23"/>
        <v>42972.208333333328</v>
      </c>
      <c r="N375">
        <v>1503637200</v>
      </c>
      <c r="O375" t="b">
        <v>0</v>
      </c>
      <c r="P375" t="b">
        <v>0</v>
      </c>
      <c r="Q375" t="s">
        <v>32</v>
      </c>
      <c r="R375" s="5">
        <f t="shared" si="25"/>
        <v>78.010921177587846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4">
        <f t="shared" si="24"/>
        <v>13.185782556750297</v>
      </c>
      <c r="G376" t="s">
        <v>13</v>
      </c>
      <c r="H376">
        <v>441</v>
      </c>
      <c r="I376" t="s">
        <v>20</v>
      </c>
      <c r="J376" t="s">
        <v>21</v>
      </c>
      <c r="K376" s="10">
        <f t="shared" si="22"/>
        <v>43476.25</v>
      </c>
      <c r="L376">
        <v>1547186400</v>
      </c>
      <c r="M376" s="9">
        <f t="shared" si="23"/>
        <v>43481.25</v>
      </c>
      <c r="N376">
        <v>1547618400</v>
      </c>
      <c r="O376" t="b">
        <v>0</v>
      </c>
      <c r="P376" t="b">
        <v>1</v>
      </c>
      <c r="Q376" t="s">
        <v>41</v>
      </c>
      <c r="R376" s="5">
        <f t="shared" si="25"/>
        <v>50.05215419501134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4">
        <f t="shared" si="24"/>
        <v>54.777777777777779</v>
      </c>
      <c r="G377" t="s">
        <v>13</v>
      </c>
      <c r="H377">
        <v>25</v>
      </c>
      <c r="I377" t="s">
        <v>20</v>
      </c>
      <c r="J377" t="s">
        <v>21</v>
      </c>
      <c r="K377" s="10">
        <f t="shared" si="22"/>
        <v>42293.208333333328</v>
      </c>
      <c r="L377">
        <v>1444971600</v>
      </c>
      <c r="M377" s="9">
        <f t="shared" si="23"/>
        <v>42350.25</v>
      </c>
      <c r="N377">
        <v>1449900000</v>
      </c>
      <c r="O377" t="b">
        <v>0</v>
      </c>
      <c r="P377" t="b">
        <v>0</v>
      </c>
      <c r="Q377" t="s">
        <v>59</v>
      </c>
      <c r="R377" s="5">
        <f t="shared" si="25"/>
        <v>59.16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4">
        <f t="shared" si="24"/>
        <v>361.02941176470591</v>
      </c>
      <c r="G378" t="s">
        <v>19</v>
      </c>
      <c r="H378">
        <v>131</v>
      </c>
      <c r="I378" t="s">
        <v>20</v>
      </c>
      <c r="J378" t="s">
        <v>21</v>
      </c>
      <c r="K378" s="10">
        <f t="shared" si="22"/>
        <v>41826.208333333336</v>
      </c>
      <c r="L378">
        <v>1404622800</v>
      </c>
      <c r="M378" s="9">
        <f t="shared" si="23"/>
        <v>41832.208333333336</v>
      </c>
      <c r="N378">
        <v>1405141200</v>
      </c>
      <c r="O378" t="b">
        <v>0</v>
      </c>
      <c r="P378" t="b">
        <v>0</v>
      </c>
      <c r="Q378" t="s">
        <v>22</v>
      </c>
      <c r="R378" s="5">
        <f t="shared" si="25"/>
        <v>93.702290076335885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4">
        <f t="shared" si="24"/>
        <v>10.257545271629779</v>
      </c>
      <c r="G379" t="s">
        <v>13</v>
      </c>
      <c r="H379">
        <v>127</v>
      </c>
      <c r="I379" t="s">
        <v>20</v>
      </c>
      <c r="J379" t="s">
        <v>21</v>
      </c>
      <c r="K379" s="10">
        <f t="shared" si="22"/>
        <v>43760.208333333328</v>
      </c>
      <c r="L379">
        <v>1571720400</v>
      </c>
      <c r="M379" s="9">
        <f t="shared" si="23"/>
        <v>43774.25</v>
      </c>
      <c r="N379">
        <v>1572933600</v>
      </c>
      <c r="O379" t="b">
        <v>0</v>
      </c>
      <c r="P379" t="b">
        <v>0</v>
      </c>
      <c r="Q379" t="s">
        <v>32</v>
      </c>
      <c r="R379" s="5">
        <f t="shared" si="25"/>
        <v>40.14173228346457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4">
        <f t="shared" si="24"/>
        <v>13.962962962962964</v>
      </c>
      <c r="G380" t="s">
        <v>13</v>
      </c>
      <c r="H380">
        <v>355</v>
      </c>
      <c r="I380" t="s">
        <v>20</v>
      </c>
      <c r="J380" t="s">
        <v>21</v>
      </c>
      <c r="K380" s="10">
        <f t="shared" si="22"/>
        <v>43241.208333333328</v>
      </c>
      <c r="L380">
        <v>1526878800</v>
      </c>
      <c r="M380" s="9">
        <f t="shared" si="23"/>
        <v>43279.208333333328</v>
      </c>
      <c r="N380">
        <v>1530162000</v>
      </c>
      <c r="O380" t="b">
        <v>0</v>
      </c>
      <c r="P380" t="b">
        <v>0</v>
      </c>
      <c r="Q380" t="s">
        <v>41</v>
      </c>
      <c r="R380" s="5">
        <f t="shared" si="25"/>
        <v>70.090140845070422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4">
        <f t="shared" si="24"/>
        <v>40.444444444444443</v>
      </c>
      <c r="G381" t="s">
        <v>13</v>
      </c>
      <c r="H381">
        <v>44</v>
      </c>
      <c r="I381" t="s">
        <v>39</v>
      </c>
      <c r="J381" t="s">
        <v>40</v>
      </c>
      <c r="K381" s="10">
        <f t="shared" si="22"/>
        <v>40843.208333333336</v>
      </c>
      <c r="L381">
        <v>1319691600</v>
      </c>
      <c r="M381" s="9">
        <f t="shared" si="23"/>
        <v>40857.25</v>
      </c>
      <c r="N381">
        <v>1320904800</v>
      </c>
      <c r="O381" t="b">
        <v>0</v>
      </c>
      <c r="P381" t="b">
        <v>0</v>
      </c>
      <c r="Q381" t="s">
        <v>32</v>
      </c>
      <c r="R381" s="5">
        <f t="shared" si="25"/>
        <v>66.181818181818187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4">
        <f t="shared" si="24"/>
        <v>160.32</v>
      </c>
      <c r="G382" t="s">
        <v>19</v>
      </c>
      <c r="H382">
        <v>84</v>
      </c>
      <c r="I382" t="s">
        <v>20</v>
      </c>
      <c r="J382" t="s">
        <v>21</v>
      </c>
      <c r="K382" s="10">
        <f t="shared" si="22"/>
        <v>41448.208333333336</v>
      </c>
      <c r="L382">
        <v>1371963600</v>
      </c>
      <c r="M382" s="9">
        <f t="shared" si="23"/>
        <v>41453.208333333336</v>
      </c>
      <c r="N382">
        <v>1372395600</v>
      </c>
      <c r="O382" t="b">
        <v>0</v>
      </c>
      <c r="P382" t="b">
        <v>0</v>
      </c>
      <c r="Q382" t="s">
        <v>32</v>
      </c>
      <c r="R382" s="5">
        <f t="shared" si="25"/>
        <v>47.714285714285715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4">
        <f t="shared" si="24"/>
        <v>183.9433962264151</v>
      </c>
      <c r="G383" t="s">
        <v>19</v>
      </c>
      <c r="H383">
        <v>155</v>
      </c>
      <c r="I383" t="s">
        <v>20</v>
      </c>
      <c r="J383" t="s">
        <v>21</v>
      </c>
      <c r="K383" s="10">
        <f t="shared" si="22"/>
        <v>42163.208333333328</v>
      </c>
      <c r="L383">
        <v>1433739600</v>
      </c>
      <c r="M383" s="9">
        <f t="shared" si="23"/>
        <v>42209.208333333328</v>
      </c>
      <c r="N383">
        <v>1437714000</v>
      </c>
      <c r="O383" t="b">
        <v>0</v>
      </c>
      <c r="P383" t="b">
        <v>0</v>
      </c>
      <c r="Q383" t="s">
        <v>32</v>
      </c>
      <c r="R383" s="5">
        <f t="shared" si="25"/>
        <v>62.896774193548389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4">
        <f t="shared" si="24"/>
        <v>63.769230769230766</v>
      </c>
      <c r="G384" t="s">
        <v>13</v>
      </c>
      <c r="H384">
        <v>67</v>
      </c>
      <c r="I384" t="s">
        <v>20</v>
      </c>
      <c r="J384" t="s">
        <v>21</v>
      </c>
      <c r="K384" s="10">
        <f t="shared" si="22"/>
        <v>43024.208333333328</v>
      </c>
      <c r="L384">
        <v>1508130000</v>
      </c>
      <c r="M384" s="9">
        <f t="shared" si="23"/>
        <v>43043.208333333328</v>
      </c>
      <c r="N384">
        <v>1509771600</v>
      </c>
      <c r="O384" t="b">
        <v>0</v>
      </c>
      <c r="P384" t="b">
        <v>0</v>
      </c>
      <c r="Q384" t="s">
        <v>121</v>
      </c>
      <c r="R384" s="5">
        <f t="shared" si="25"/>
        <v>86.611940298507463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4">
        <f t="shared" si="24"/>
        <v>225.38095238095238</v>
      </c>
      <c r="G385" t="s">
        <v>19</v>
      </c>
      <c r="H385">
        <v>189</v>
      </c>
      <c r="I385" t="s">
        <v>20</v>
      </c>
      <c r="J385" t="s">
        <v>21</v>
      </c>
      <c r="K385" s="10">
        <f t="shared" si="22"/>
        <v>43509.25</v>
      </c>
      <c r="L385">
        <v>1550037600</v>
      </c>
      <c r="M385" s="9">
        <f t="shared" si="23"/>
        <v>43515.25</v>
      </c>
      <c r="N385">
        <v>1550556000</v>
      </c>
      <c r="O385" t="b">
        <v>0</v>
      </c>
      <c r="P385" t="b">
        <v>1</v>
      </c>
      <c r="Q385" t="s">
        <v>16</v>
      </c>
      <c r="R385" s="5">
        <f t="shared" si="25"/>
        <v>75.126984126984127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4">
        <f t="shared" si="24"/>
        <v>172.00961538461539</v>
      </c>
      <c r="G386" t="s">
        <v>19</v>
      </c>
      <c r="H386">
        <v>4799</v>
      </c>
      <c r="I386" t="s">
        <v>20</v>
      </c>
      <c r="J386" t="s">
        <v>21</v>
      </c>
      <c r="K386" s="10">
        <f t="shared" si="22"/>
        <v>42776.25</v>
      </c>
      <c r="L386">
        <v>1486706400</v>
      </c>
      <c r="M386" s="9">
        <f t="shared" si="23"/>
        <v>42803.25</v>
      </c>
      <c r="N386">
        <v>1489039200</v>
      </c>
      <c r="O386" t="b">
        <v>1</v>
      </c>
      <c r="P386" t="b">
        <v>1</v>
      </c>
      <c r="Q386" t="s">
        <v>41</v>
      </c>
      <c r="R386" s="5">
        <f t="shared" si="25"/>
        <v>41.004167534903104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4">
        <f t="shared" si="24"/>
        <v>146.16709511568124</v>
      </c>
      <c r="G387" t="s">
        <v>19</v>
      </c>
      <c r="H387">
        <v>1137</v>
      </c>
      <c r="I387" t="s">
        <v>20</v>
      </c>
      <c r="J387" t="s">
        <v>21</v>
      </c>
      <c r="K387" s="10">
        <f t="shared" ref="K387:K450" si="26">(((L387/60)/60/24)+DATE(1970,1,1))</f>
        <v>43553.208333333328</v>
      </c>
      <c r="L387">
        <v>1553835600</v>
      </c>
      <c r="M387" s="9">
        <f t="shared" ref="M387:M450" si="27">(((N387/60)/60)/24)+DATE(1970,1,1)</f>
        <v>43585.208333333328</v>
      </c>
      <c r="N387">
        <v>1556600400</v>
      </c>
      <c r="O387" t="b">
        <v>0</v>
      </c>
      <c r="P387" t="b">
        <v>0</v>
      </c>
      <c r="Q387" t="s">
        <v>67</v>
      </c>
      <c r="R387" s="5">
        <f t="shared" si="25"/>
        <v>50.007915567282325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4">
        <f t="shared" ref="F388:F451" si="28">(E388/D388)*100</f>
        <v>76.42361623616236</v>
      </c>
      <c r="G388" t="s">
        <v>13</v>
      </c>
      <c r="H388">
        <v>1068</v>
      </c>
      <c r="I388" t="s">
        <v>20</v>
      </c>
      <c r="J388" t="s">
        <v>21</v>
      </c>
      <c r="K388" s="10">
        <f t="shared" si="26"/>
        <v>40355.208333333336</v>
      </c>
      <c r="L388">
        <v>1277528400</v>
      </c>
      <c r="M388" s="9">
        <f t="shared" si="27"/>
        <v>40367.208333333336</v>
      </c>
      <c r="N388">
        <v>1278565200</v>
      </c>
      <c r="O388" t="b">
        <v>0</v>
      </c>
      <c r="P388" t="b">
        <v>0</v>
      </c>
      <c r="Q388" t="s">
        <v>32</v>
      </c>
      <c r="R388" s="5">
        <f t="shared" ref="R388:R451" si="29">E388/H388</f>
        <v>96.960674157303373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4">
        <f t="shared" si="28"/>
        <v>39.261467889908261</v>
      </c>
      <c r="G389" t="s">
        <v>13</v>
      </c>
      <c r="H389">
        <v>424</v>
      </c>
      <c r="I389" t="s">
        <v>20</v>
      </c>
      <c r="J389" t="s">
        <v>21</v>
      </c>
      <c r="K389" s="10">
        <f t="shared" si="26"/>
        <v>41072.208333333336</v>
      </c>
      <c r="L389">
        <v>1339477200</v>
      </c>
      <c r="M389" s="9">
        <f t="shared" si="27"/>
        <v>41077.208333333336</v>
      </c>
      <c r="N389">
        <v>1339909200</v>
      </c>
      <c r="O389" t="b">
        <v>0</v>
      </c>
      <c r="P389" t="b">
        <v>0</v>
      </c>
      <c r="Q389" t="s">
        <v>64</v>
      </c>
      <c r="R389" s="5">
        <f t="shared" si="29"/>
        <v>100.93160377358491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4">
        <f t="shared" si="28"/>
        <v>11.270034843205574</v>
      </c>
      <c r="G390" t="s">
        <v>73</v>
      </c>
      <c r="H390">
        <v>145</v>
      </c>
      <c r="I390" t="s">
        <v>97</v>
      </c>
      <c r="J390" t="s">
        <v>98</v>
      </c>
      <c r="K390" s="10">
        <f t="shared" si="26"/>
        <v>40912.25</v>
      </c>
      <c r="L390">
        <v>1325656800</v>
      </c>
      <c r="M390" s="9">
        <f t="shared" si="27"/>
        <v>40914.25</v>
      </c>
      <c r="N390">
        <v>1325829600</v>
      </c>
      <c r="O390" t="b">
        <v>0</v>
      </c>
      <c r="P390" t="b">
        <v>0</v>
      </c>
      <c r="Q390" t="s">
        <v>59</v>
      </c>
      <c r="R390" s="5">
        <f t="shared" si="29"/>
        <v>89.227586206896547</v>
      </c>
      <c r="S390" t="s">
        <v>2034</v>
      </c>
      <c r="T390" t="s">
        <v>2044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4">
        <f t="shared" si="28"/>
        <v>122.11084337349398</v>
      </c>
      <c r="G391" t="s">
        <v>19</v>
      </c>
      <c r="H391">
        <v>1152</v>
      </c>
      <c r="I391" t="s">
        <v>20</v>
      </c>
      <c r="J391" t="s">
        <v>21</v>
      </c>
      <c r="K391" s="10">
        <f t="shared" si="26"/>
        <v>40479.208333333336</v>
      </c>
      <c r="L391">
        <v>1288242000</v>
      </c>
      <c r="M391" s="9">
        <f t="shared" si="27"/>
        <v>40506.25</v>
      </c>
      <c r="N391">
        <v>1290578400</v>
      </c>
      <c r="O391" t="b">
        <v>0</v>
      </c>
      <c r="P391" t="b">
        <v>0</v>
      </c>
      <c r="Q391" t="s">
        <v>32</v>
      </c>
      <c r="R391" s="5">
        <f t="shared" si="29"/>
        <v>87.979166666666671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4">
        <f t="shared" si="28"/>
        <v>186.54166666666669</v>
      </c>
      <c r="G392" t="s">
        <v>19</v>
      </c>
      <c r="H392">
        <v>50</v>
      </c>
      <c r="I392" t="s">
        <v>20</v>
      </c>
      <c r="J392" t="s">
        <v>21</v>
      </c>
      <c r="K392" s="10">
        <f t="shared" si="26"/>
        <v>41530.208333333336</v>
      </c>
      <c r="L392">
        <v>1379048400</v>
      </c>
      <c r="M392" s="9">
        <f t="shared" si="27"/>
        <v>41545.208333333336</v>
      </c>
      <c r="N392">
        <v>1380344400</v>
      </c>
      <c r="O392" t="b">
        <v>0</v>
      </c>
      <c r="P392" t="b">
        <v>0</v>
      </c>
      <c r="Q392" t="s">
        <v>121</v>
      </c>
      <c r="R392" s="5">
        <f t="shared" si="29"/>
        <v>89.54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4">
        <f t="shared" si="28"/>
        <v>7.2731788079470201</v>
      </c>
      <c r="G393" t="s">
        <v>13</v>
      </c>
      <c r="H393">
        <v>151</v>
      </c>
      <c r="I393" t="s">
        <v>20</v>
      </c>
      <c r="J393" t="s">
        <v>21</v>
      </c>
      <c r="K393" s="10">
        <f t="shared" si="26"/>
        <v>41653.25</v>
      </c>
      <c r="L393">
        <v>1389679200</v>
      </c>
      <c r="M393" s="9">
        <f t="shared" si="27"/>
        <v>41655.25</v>
      </c>
      <c r="N393">
        <v>1389852000</v>
      </c>
      <c r="O393" t="b">
        <v>0</v>
      </c>
      <c r="P393" t="b">
        <v>0</v>
      </c>
      <c r="Q393" t="s">
        <v>67</v>
      </c>
      <c r="R393" s="5">
        <f t="shared" si="29"/>
        <v>29.09271523178808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4">
        <f t="shared" si="28"/>
        <v>65.642371234207957</v>
      </c>
      <c r="G394" t="s">
        <v>13</v>
      </c>
      <c r="H394">
        <v>1608</v>
      </c>
      <c r="I394" t="s">
        <v>20</v>
      </c>
      <c r="J394" t="s">
        <v>21</v>
      </c>
      <c r="K394" s="10">
        <f t="shared" si="26"/>
        <v>40549.25</v>
      </c>
      <c r="L394">
        <v>1294293600</v>
      </c>
      <c r="M394" s="9">
        <f t="shared" si="27"/>
        <v>40551.25</v>
      </c>
      <c r="N394">
        <v>1294466400</v>
      </c>
      <c r="O394" t="b">
        <v>0</v>
      </c>
      <c r="P394" t="b">
        <v>0</v>
      </c>
      <c r="Q394" t="s">
        <v>64</v>
      </c>
      <c r="R394" s="5">
        <f t="shared" si="29"/>
        <v>42.006218905472636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4">
        <f t="shared" si="28"/>
        <v>228.96178343949046</v>
      </c>
      <c r="G395" t="s">
        <v>19</v>
      </c>
      <c r="H395">
        <v>3059</v>
      </c>
      <c r="I395" t="s">
        <v>14</v>
      </c>
      <c r="J395" t="s">
        <v>15</v>
      </c>
      <c r="K395" s="10">
        <f t="shared" si="26"/>
        <v>42933.208333333328</v>
      </c>
      <c r="L395">
        <v>1500267600</v>
      </c>
      <c r="M395" s="9">
        <f t="shared" si="27"/>
        <v>42934.208333333328</v>
      </c>
      <c r="N395">
        <v>1500354000</v>
      </c>
      <c r="O395" t="b">
        <v>0</v>
      </c>
      <c r="P395" t="b">
        <v>0</v>
      </c>
      <c r="Q395" t="s">
        <v>158</v>
      </c>
      <c r="R395" s="5">
        <f t="shared" si="29"/>
        <v>47.004903563255965</v>
      </c>
      <c r="S395" t="s">
        <v>2034</v>
      </c>
      <c r="T395" t="s">
        <v>2057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4">
        <f t="shared" si="28"/>
        <v>469.37499999999994</v>
      </c>
      <c r="G396" t="s">
        <v>19</v>
      </c>
      <c r="H396">
        <v>34</v>
      </c>
      <c r="I396" t="s">
        <v>20</v>
      </c>
      <c r="J396" t="s">
        <v>21</v>
      </c>
      <c r="K396" s="10">
        <f t="shared" si="26"/>
        <v>41484.208333333336</v>
      </c>
      <c r="L396">
        <v>1375074000</v>
      </c>
      <c r="M396" s="9">
        <f t="shared" si="27"/>
        <v>41494.208333333336</v>
      </c>
      <c r="N396">
        <v>1375938000</v>
      </c>
      <c r="O396" t="b">
        <v>0</v>
      </c>
      <c r="P396" t="b">
        <v>1</v>
      </c>
      <c r="Q396" t="s">
        <v>41</v>
      </c>
      <c r="R396" s="5">
        <f t="shared" si="29"/>
        <v>110.44117647058823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4">
        <f t="shared" si="28"/>
        <v>130.11267605633802</v>
      </c>
      <c r="G397" t="s">
        <v>19</v>
      </c>
      <c r="H397">
        <v>220</v>
      </c>
      <c r="I397" t="s">
        <v>20</v>
      </c>
      <c r="J397" t="s">
        <v>21</v>
      </c>
      <c r="K397" s="10">
        <f t="shared" si="26"/>
        <v>40885.25</v>
      </c>
      <c r="L397">
        <v>1323324000</v>
      </c>
      <c r="M397" s="9">
        <f t="shared" si="27"/>
        <v>40886.25</v>
      </c>
      <c r="N397">
        <v>1323410400</v>
      </c>
      <c r="O397" t="b">
        <v>1</v>
      </c>
      <c r="P397" t="b">
        <v>0</v>
      </c>
      <c r="Q397" t="s">
        <v>32</v>
      </c>
      <c r="R397" s="5">
        <f t="shared" si="29"/>
        <v>41.990909090909092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4">
        <f t="shared" si="28"/>
        <v>167.05422993492408</v>
      </c>
      <c r="G398" t="s">
        <v>19</v>
      </c>
      <c r="H398">
        <v>1604</v>
      </c>
      <c r="I398" t="s">
        <v>25</v>
      </c>
      <c r="J398" t="s">
        <v>26</v>
      </c>
      <c r="K398" s="10">
        <f t="shared" si="26"/>
        <v>43378.208333333328</v>
      </c>
      <c r="L398">
        <v>1538715600</v>
      </c>
      <c r="M398" s="9">
        <f t="shared" si="27"/>
        <v>43386.208333333328</v>
      </c>
      <c r="N398">
        <v>1539406800</v>
      </c>
      <c r="O398" t="b">
        <v>0</v>
      </c>
      <c r="P398" t="b">
        <v>0</v>
      </c>
      <c r="Q398" t="s">
        <v>52</v>
      </c>
      <c r="R398" s="5">
        <f t="shared" si="29"/>
        <v>48.012468827930178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4">
        <f t="shared" si="28"/>
        <v>173.8641975308642</v>
      </c>
      <c r="G399" t="s">
        <v>19</v>
      </c>
      <c r="H399">
        <v>454</v>
      </c>
      <c r="I399" t="s">
        <v>20</v>
      </c>
      <c r="J399" t="s">
        <v>21</v>
      </c>
      <c r="K399" s="10">
        <f t="shared" si="26"/>
        <v>41417.208333333336</v>
      </c>
      <c r="L399">
        <v>1369285200</v>
      </c>
      <c r="M399" s="9">
        <f t="shared" si="27"/>
        <v>41423.208333333336</v>
      </c>
      <c r="N399">
        <v>1369803600</v>
      </c>
      <c r="O399" t="b">
        <v>0</v>
      </c>
      <c r="P399" t="b">
        <v>0</v>
      </c>
      <c r="Q399" t="s">
        <v>22</v>
      </c>
      <c r="R399" s="5">
        <f t="shared" si="29"/>
        <v>31.019823788546255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4">
        <f t="shared" si="28"/>
        <v>717.76470588235293</v>
      </c>
      <c r="G400" t="s">
        <v>19</v>
      </c>
      <c r="H400">
        <v>123</v>
      </c>
      <c r="I400" t="s">
        <v>106</v>
      </c>
      <c r="J400" t="s">
        <v>107</v>
      </c>
      <c r="K400" s="10">
        <f t="shared" si="26"/>
        <v>43228.208333333328</v>
      </c>
      <c r="L400">
        <v>1525755600</v>
      </c>
      <c r="M400" s="9">
        <f t="shared" si="27"/>
        <v>43230.208333333328</v>
      </c>
      <c r="N400">
        <v>1525928400</v>
      </c>
      <c r="O400" t="b">
        <v>0</v>
      </c>
      <c r="P400" t="b">
        <v>1</v>
      </c>
      <c r="Q400" t="s">
        <v>70</v>
      </c>
      <c r="R400" s="5">
        <f t="shared" si="29"/>
        <v>99.203252032520325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4">
        <f t="shared" si="28"/>
        <v>63.850976361767728</v>
      </c>
      <c r="G401" t="s">
        <v>13</v>
      </c>
      <c r="H401">
        <v>941</v>
      </c>
      <c r="I401" t="s">
        <v>20</v>
      </c>
      <c r="J401" t="s">
        <v>21</v>
      </c>
      <c r="K401" s="10">
        <f t="shared" si="26"/>
        <v>40576.25</v>
      </c>
      <c r="L401">
        <v>1296626400</v>
      </c>
      <c r="M401" s="9">
        <f t="shared" si="27"/>
        <v>40583.25</v>
      </c>
      <c r="N401">
        <v>1297231200</v>
      </c>
      <c r="O401" t="b">
        <v>0</v>
      </c>
      <c r="P401" t="b">
        <v>0</v>
      </c>
      <c r="Q401" t="s">
        <v>59</v>
      </c>
      <c r="R401" s="5">
        <f t="shared" si="29"/>
        <v>66.022316684378325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4">
        <f t="shared" si="28"/>
        <v>2</v>
      </c>
      <c r="G402" t="s">
        <v>13</v>
      </c>
      <c r="H402">
        <v>1</v>
      </c>
      <c r="I402" t="s">
        <v>20</v>
      </c>
      <c r="J402" t="s">
        <v>21</v>
      </c>
      <c r="K402" s="10">
        <f t="shared" si="26"/>
        <v>41502.208333333336</v>
      </c>
      <c r="L402">
        <v>1376629200</v>
      </c>
      <c r="M402" s="9">
        <f t="shared" si="27"/>
        <v>41524.208333333336</v>
      </c>
      <c r="N402">
        <v>1378530000</v>
      </c>
      <c r="O402" t="b">
        <v>0</v>
      </c>
      <c r="P402" t="b">
        <v>1</v>
      </c>
      <c r="Q402" t="s">
        <v>121</v>
      </c>
      <c r="R402" s="5">
        <f t="shared" si="29"/>
        <v>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4">
        <f t="shared" si="28"/>
        <v>1530.2222222222222</v>
      </c>
      <c r="G403" t="s">
        <v>19</v>
      </c>
      <c r="H403">
        <v>299</v>
      </c>
      <c r="I403" t="s">
        <v>20</v>
      </c>
      <c r="J403" t="s">
        <v>21</v>
      </c>
      <c r="K403" s="10">
        <f t="shared" si="26"/>
        <v>43765.208333333328</v>
      </c>
      <c r="L403">
        <v>1572152400</v>
      </c>
      <c r="M403" s="9">
        <f t="shared" si="27"/>
        <v>43765.208333333328</v>
      </c>
      <c r="N403">
        <v>1572152400</v>
      </c>
      <c r="O403" t="b">
        <v>0</v>
      </c>
      <c r="P403" t="b">
        <v>0</v>
      </c>
      <c r="Q403" t="s">
        <v>32</v>
      </c>
      <c r="R403" s="5">
        <f t="shared" si="29"/>
        <v>46.060200668896321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4">
        <f t="shared" si="28"/>
        <v>40.356164383561641</v>
      </c>
      <c r="G404" t="s">
        <v>13</v>
      </c>
      <c r="H404">
        <v>40</v>
      </c>
      <c r="I404" t="s">
        <v>20</v>
      </c>
      <c r="J404" t="s">
        <v>21</v>
      </c>
      <c r="K404" s="10">
        <f t="shared" si="26"/>
        <v>40914.25</v>
      </c>
      <c r="L404">
        <v>1325829600</v>
      </c>
      <c r="M404" s="9">
        <f t="shared" si="27"/>
        <v>40961.25</v>
      </c>
      <c r="N404">
        <v>1329890400</v>
      </c>
      <c r="O404" t="b">
        <v>0</v>
      </c>
      <c r="P404" t="b">
        <v>1</v>
      </c>
      <c r="Q404" t="s">
        <v>99</v>
      </c>
      <c r="R404" s="5">
        <f t="shared" si="29"/>
        <v>73.650000000000006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4">
        <f t="shared" si="28"/>
        <v>86.220633299284984</v>
      </c>
      <c r="G405" t="s">
        <v>13</v>
      </c>
      <c r="H405">
        <v>3015</v>
      </c>
      <c r="I405" t="s">
        <v>14</v>
      </c>
      <c r="J405" t="s">
        <v>15</v>
      </c>
      <c r="K405" s="10">
        <f t="shared" si="26"/>
        <v>40310.208333333336</v>
      </c>
      <c r="L405">
        <v>1273640400</v>
      </c>
      <c r="M405" s="9">
        <f t="shared" si="27"/>
        <v>40346.208333333336</v>
      </c>
      <c r="N405">
        <v>1276750800</v>
      </c>
      <c r="O405" t="b">
        <v>0</v>
      </c>
      <c r="P405" t="b">
        <v>1</v>
      </c>
      <c r="Q405" t="s">
        <v>32</v>
      </c>
      <c r="R405" s="5">
        <f t="shared" si="29"/>
        <v>55.99336650082919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4">
        <f t="shared" si="28"/>
        <v>315.58486707566465</v>
      </c>
      <c r="G406" t="s">
        <v>19</v>
      </c>
      <c r="H406">
        <v>2237</v>
      </c>
      <c r="I406" t="s">
        <v>20</v>
      </c>
      <c r="J406" t="s">
        <v>21</v>
      </c>
      <c r="K406" s="10">
        <f t="shared" si="26"/>
        <v>43053.25</v>
      </c>
      <c r="L406">
        <v>1510639200</v>
      </c>
      <c r="M406" s="9">
        <f t="shared" si="27"/>
        <v>43056.25</v>
      </c>
      <c r="N406">
        <v>1510898400</v>
      </c>
      <c r="O406" t="b">
        <v>0</v>
      </c>
      <c r="P406" t="b">
        <v>0</v>
      </c>
      <c r="Q406" t="s">
        <v>32</v>
      </c>
      <c r="R406" s="5">
        <f t="shared" si="29"/>
        <v>68.985695127402778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4">
        <f t="shared" si="28"/>
        <v>89.618243243243242</v>
      </c>
      <c r="G407" t="s">
        <v>13</v>
      </c>
      <c r="H407">
        <v>435</v>
      </c>
      <c r="I407" t="s">
        <v>20</v>
      </c>
      <c r="J407" t="s">
        <v>21</v>
      </c>
      <c r="K407" s="10">
        <f t="shared" si="26"/>
        <v>43255.208333333328</v>
      </c>
      <c r="L407">
        <v>1528088400</v>
      </c>
      <c r="M407" s="9">
        <f t="shared" si="27"/>
        <v>43305.208333333328</v>
      </c>
      <c r="N407">
        <v>1532408400</v>
      </c>
      <c r="O407" t="b">
        <v>0</v>
      </c>
      <c r="P407" t="b">
        <v>0</v>
      </c>
      <c r="Q407" t="s">
        <v>32</v>
      </c>
      <c r="R407" s="5">
        <f t="shared" si="29"/>
        <v>60.981609195402299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4">
        <f t="shared" si="28"/>
        <v>182.14503816793894</v>
      </c>
      <c r="G408" t="s">
        <v>19</v>
      </c>
      <c r="H408">
        <v>645</v>
      </c>
      <c r="I408" t="s">
        <v>20</v>
      </c>
      <c r="J408" t="s">
        <v>21</v>
      </c>
      <c r="K408" s="10">
        <f t="shared" si="26"/>
        <v>41304.25</v>
      </c>
      <c r="L408">
        <v>1359525600</v>
      </c>
      <c r="M408" s="9">
        <f t="shared" si="27"/>
        <v>41316.25</v>
      </c>
      <c r="N408">
        <v>1360562400</v>
      </c>
      <c r="O408" t="b">
        <v>1</v>
      </c>
      <c r="P408" t="b">
        <v>0</v>
      </c>
      <c r="Q408" t="s">
        <v>41</v>
      </c>
      <c r="R408" s="5">
        <f t="shared" si="29"/>
        <v>110.98139534883721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4">
        <f t="shared" si="28"/>
        <v>355.88235294117646</v>
      </c>
      <c r="G409" t="s">
        <v>19</v>
      </c>
      <c r="H409">
        <v>484</v>
      </c>
      <c r="I409" t="s">
        <v>35</v>
      </c>
      <c r="J409" t="s">
        <v>36</v>
      </c>
      <c r="K409" s="10">
        <f t="shared" si="26"/>
        <v>43751.208333333328</v>
      </c>
      <c r="L409">
        <v>1570942800</v>
      </c>
      <c r="M409" s="9">
        <f t="shared" si="27"/>
        <v>43758.208333333328</v>
      </c>
      <c r="N409">
        <v>1571547600</v>
      </c>
      <c r="O409" t="b">
        <v>0</v>
      </c>
      <c r="P409" t="b">
        <v>0</v>
      </c>
      <c r="Q409" t="s">
        <v>32</v>
      </c>
      <c r="R409" s="5">
        <f t="shared" si="29"/>
        <v>25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4">
        <f t="shared" si="28"/>
        <v>131.83695652173913</v>
      </c>
      <c r="G410" t="s">
        <v>19</v>
      </c>
      <c r="H410">
        <v>154</v>
      </c>
      <c r="I410" t="s">
        <v>14</v>
      </c>
      <c r="J410" t="s">
        <v>15</v>
      </c>
      <c r="K410" s="10">
        <f t="shared" si="26"/>
        <v>42541.208333333328</v>
      </c>
      <c r="L410">
        <v>1466398800</v>
      </c>
      <c r="M410" s="9">
        <f t="shared" si="27"/>
        <v>42561.208333333328</v>
      </c>
      <c r="N410">
        <v>1468126800</v>
      </c>
      <c r="O410" t="b">
        <v>0</v>
      </c>
      <c r="P410" t="b">
        <v>0</v>
      </c>
      <c r="Q410" t="s">
        <v>41</v>
      </c>
      <c r="R410" s="5">
        <f t="shared" si="29"/>
        <v>78.759740259740255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4">
        <f t="shared" si="28"/>
        <v>46.315634218289084</v>
      </c>
      <c r="G411" t="s">
        <v>13</v>
      </c>
      <c r="H411">
        <v>714</v>
      </c>
      <c r="I411" t="s">
        <v>20</v>
      </c>
      <c r="J411" t="s">
        <v>21</v>
      </c>
      <c r="K411" s="10">
        <f t="shared" si="26"/>
        <v>42843.208333333328</v>
      </c>
      <c r="L411">
        <v>1492491600</v>
      </c>
      <c r="M411" s="9">
        <f t="shared" si="27"/>
        <v>42847.208333333328</v>
      </c>
      <c r="N411">
        <v>1492837200</v>
      </c>
      <c r="O411" t="b">
        <v>0</v>
      </c>
      <c r="P411" t="b">
        <v>0</v>
      </c>
      <c r="Q411" t="s">
        <v>22</v>
      </c>
      <c r="R411" s="5">
        <f t="shared" si="29"/>
        <v>87.960784313725483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4">
        <f t="shared" si="28"/>
        <v>36.132726089785294</v>
      </c>
      <c r="G412" t="s">
        <v>46</v>
      </c>
      <c r="H412">
        <v>1111</v>
      </c>
      <c r="I412" t="s">
        <v>20</v>
      </c>
      <c r="J412" t="s">
        <v>21</v>
      </c>
      <c r="K412" s="10">
        <f t="shared" si="26"/>
        <v>42122.208333333328</v>
      </c>
      <c r="L412">
        <v>1430197200</v>
      </c>
      <c r="M412" s="9">
        <f t="shared" si="27"/>
        <v>42122.208333333328</v>
      </c>
      <c r="N412">
        <v>1430197200</v>
      </c>
      <c r="O412" t="b">
        <v>0</v>
      </c>
      <c r="P412" t="b">
        <v>0</v>
      </c>
      <c r="Q412" t="s">
        <v>291</v>
      </c>
      <c r="R412" s="5">
        <f t="shared" si="29"/>
        <v>49.987398739873989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4">
        <f t="shared" si="28"/>
        <v>104.62820512820512</v>
      </c>
      <c r="G413" t="s">
        <v>19</v>
      </c>
      <c r="H413">
        <v>82</v>
      </c>
      <c r="I413" t="s">
        <v>20</v>
      </c>
      <c r="J413" t="s">
        <v>21</v>
      </c>
      <c r="K413" s="10">
        <f t="shared" si="26"/>
        <v>42884.208333333328</v>
      </c>
      <c r="L413">
        <v>1496034000</v>
      </c>
      <c r="M413" s="9">
        <f t="shared" si="27"/>
        <v>42886.208333333328</v>
      </c>
      <c r="N413">
        <v>1496206800</v>
      </c>
      <c r="O413" t="b">
        <v>0</v>
      </c>
      <c r="P413" t="b">
        <v>0</v>
      </c>
      <c r="Q413" t="s">
        <v>32</v>
      </c>
      <c r="R413" s="5">
        <f t="shared" si="29"/>
        <v>99.524390243902445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4">
        <f t="shared" si="28"/>
        <v>668.85714285714289</v>
      </c>
      <c r="G414" t="s">
        <v>19</v>
      </c>
      <c r="H414">
        <v>134</v>
      </c>
      <c r="I414" t="s">
        <v>20</v>
      </c>
      <c r="J414" t="s">
        <v>21</v>
      </c>
      <c r="K414" s="10">
        <f t="shared" si="26"/>
        <v>41642.25</v>
      </c>
      <c r="L414">
        <v>1388728800</v>
      </c>
      <c r="M414" s="9">
        <f t="shared" si="27"/>
        <v>41652.25</v>
      </c>
      <c r="N414">
        <v>1389592800</v>
      </c>
      <c r="O414" t="b">
        <v>0</v>
      </c>
      <c r="P414" t="b">
        <v>0</v>
      </c>
      <c r="Q414" t="s">
        <v>118</v>
      </c>
      <c r="R414" s="5">
        <f t="shared" si="29"/>
        <v>104.82089552238806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4">
        <f t="shared" si="28"/>
        <v>62.072823218997364</v>
      </c>
      <c r="G415" t="s">
        <v>46</v>
      </c>
      <c r="H415">
        <v>1089</v>
      </c>
      <c r="I415" t="s">
        <v>20</v>
      </c>
      <c r="J415" t="s">
        <v>21</v>
      </c>
      <c r="K415" s="10">
        <f t="shared" si="26"/>
        <v>43431.25</v>
      </c>
      <c r="L415">
        <v>1543298400</v>
      </c>
      <c r="M415" s="9">
        <f t="shared" si="27"/>
        <v>43458.25</v>
      </c>
      <c r="N415">
        <v>1545631200</v>
      </c>
      <c r="O415" t="b">
        <v>0</v>
      </c>
      <c r="P415" t="b">
        <v>0</v>
      </c>
      <c r="Q415" t="s">
        <v>70</v>
      </c>
      <c r="R415" s="5">
        <f t="shared" si="29"/>
        <v>108.01469237832875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4">
        <f t="shared" si="28"/>
        <v>84.699787460148784</v>
      </c>
      <c r="G416" t="s">
        <v>13</v>
      </c>
      <c r="H416">
        <v>5497</v>
      </c>
      <c r="I416" t="s">
        <v>20</v>
      </c>
      <c r="J416" t="s">
        <v>21</v>
      </c>
      <c r="K416" s="10">
        <f t="shared" si="26"/>
        <v>40288.208333333336</v>
      </c>
      <c r="L416">
        <v>1271739600</v>
      </c>
      <c r="M416" s="9">
        <f t="shared" si="27"/>
        <v>40296.208333333336</v>
      </c>
      <c r="N416">
        <v>1272430800</v>
      </c>
      <c r="O416" t="b">
        <v>0</v>
      </c>
      <c r="P416" t="b">
        <v>1</v>
      </c>
      <c r="Q416" t="s">
        <v>16</v>
      </c>
      <c r="R416" s="5">
        <f t="shared" si="29"/>
        <v>28.998544660724033</v>
      </c>
      <c r="S416" t="s">
        <v>2032</v>
      </c>
      <c r="T416" t="s">
        <v>2033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4">
        <f t="shared" si="28"/>
        <v>11.059030837004405</v>
      </c>
      <c r="G417" t="s">
        <v>13</v>
      </c>
      <c r="H417">
        <v>418</v>
      </c>
      <c r="I417" t="s">
        <v>20</v>
      </c>
      <c r="J417" t="s">
        <v>21</v>
      </c>
      <c r="K417" s="10">
        <f t="shared" si="26"/>
        <v>40921.25</v>
      </c>
      <c r="L417">
        <v>1326434400</v>
      </c>
      <c r="M417" s="9">
        <f t="shared" si="27"/>
        <v>40938.25</v>
      </c>
      <c r="N417">
        <v>1327903200</v>
      </c>
      <c r="O417" t="b">
        <v>0</v>
      </c>
      <c r="P417" t="b">
        <v>0</v>
      </c>
      <c r="Q417" t="s">
        <v>32</v>
      </c>
      <c r="R417" s="5">
        <f t="shared" si="29"/>
        <v>30.028708133971293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4">
        <f t="shared" si="28"/>
        <v>43.838781575037146</v>
      </c>
      <c r="G418" t="s">
        <v>13</v>
      </c>
      <c r="H418">
        <v>1439</v>
      </c>
      <c r="I418" t="s">
        <v>20</v>
      </c>
      <c r="J418" t="s">
        <v>21</v>
      </c>
      <c r="K418" s="10">
        <f t="shared" si="26"/>
        <v>40560.25</v>
      </c>
      <c r="L418">
        <v>1295244000</v>
      </c>
      <c r="M418" s="9">
        <f t="shared" si="27"/>
        <v>40569.25</v>
      </c>
      <c r="N418">
        <v>1296021600</v>
      </c>
      <c r="O418" t="b">
        <v>0</v>
      </c>
      <c r="P418" t="b">
        <v>1</v>
      </c>
      <c r="Q418" t="s">
        <v>41</v>
      </c>
      <c r="R418" s="5">
        <f t="shared" si="29"/>
        <v>41.005559416261292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4">
        <f t="shared" si="28"/>
        <v>55.470588235294116</v>
      </c>
      <c r="G419" t="s">
        <v>13</v>
      </c>
      <c r="H419">
        <v>15</v>
      </c>
      <c r="I419" t="s">
        <v>20</v>
      </c>
      <c r="J419" t="s">
        <v>21</v>
      </c>
      <c r="K419" s="10">
        <f t="shared" si="26"/>
        <v>43407.208333333328</v>
      </c>
      <c r="L419">
        <v>1541221200</v>
      </c>
      <c r="M419" s="9">
        <f t="shared" si="27"/>
        <v>43431.25</v>
      </c>
      <c r="N419">
        <v>1543298400</v>
      </c>
      <c r="O419" t="b">
        <v>0</v>
      </c>
      <c r="P419" t="b">
        <v>0</v>
      </c>
      <c r="Q419" t="s">
        <v>32</v>
      </c>
      <c r="R419" s="5">
        <f t="shared" si="29"/>
        <v>62.866666666666667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4">
        <f t="shared" si="28"/>
        <v>57.399511301160658</v>
      </c>
      <c r="G420" t="s">
        <v>13</v>
      </c>
      <c r="H420">
        <v>1999</v>
      </c>
      <c r="I420" t="s">
        <v>14</v>
      </c>
      <c r="J420" t="s">
        <v>15</v>
      </c>
      <c r="K420" s="10">
        <f t="shared" si="26"/>
        <v>41035.208333333336</v>
      </c>
      <c r="L420">
        <v>1336280400</v>
      </c>
      <c r="M420" s="9">
        <f t="shared" si="27"/>
        <v>41036.208333333336</v>
      </c>
      <c r="N420">
        <v>1336366800</v>
      </c>
      <c r="O420" t="b">
        <v>0</v>
      </c>
      <c r="P420" t="b">
        <v>0</v>
      </c>
      <c r="Q420" t="s">
        <v>41</v>
      </c>
      <c r="R420" s="5">
        <f t="shared" si="29"/>
        <v>47.005002501250623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4">
        <f t="shared" si="28"/>
        <v>123.43497363796135</v>
      </c>
      <c r="G421" t="s">
        <v>19</v>
      </c>
      <c r="H421">
        <v>5203</v>
      </c>
      <c r="I421" t="s">
        <v>20</v>
      </c>
      <c r="J421" t="s">
        <v>21</v>
      </c>
      <c r="K421" s="10">
        <f t="shared" si="26"/>
        <v>40899.25</v>
      </c>
      <c r="L421">
        <v>1324533600</v>
      </c>
      <c r="M421" s="9">
        <f t="shared" si="27"/>
        <v>40905.25</v>
      </c>
      <c r="N421">
        <v>1325052000</v>
      </c>
      <c r="O421" t="b">
        <v>0</v>
      </c>
      <c r="P421" t="b">
        <v>0</v>
      </c>
      <c r="Q421" t="s">
        <v>27</v>
      </c>
      <c r="R421" s="5">
        <f t="shared" si="29"/>
        <v>26.997693638285604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4">
        <f t="shared" si="28"/>
        <v>128.46</v>
      </c>
      <c r="G422" t="s">
        <v>19</v>
      </c>
      <c r="H422">
        <v>94</v>
      </c>
      <c r="I422" t="s">
        <v>20</v>
      </c>
      <c r="J422" t="s">
        <v>21</v>
      </c>
      <c r="K422" s="10">
        <f t="shared" si="26"/>
        <v>42911.208333333328</v>
      </c>
      <c r="L422">
        <v>1498366800</v>
      </c>
      <c r="M422" s="9">
        <f t="shared" si="27"/>
        <v>42925.208333333328</v>
      </c>
      <c r="N422">
        <v>1499576400</v>
      </c>
      <c r="O422" t="b">
        <v>0</v>
      </c>
      <c r="P422" t="b">
        <v>0</v>
      </c>
      <c r="Q422" t="s">
        <v>32</v>
      </c>
      <c r="R422" s="5">
        <f t="shared" si="29"/>
        <v>68.329787234042556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4">
        <f t="shared" si="28"/>
        <v>63.989361702127653</v>
      </c>
      <c r="G423" t="s">
        <v>13</v>
      </c>
      <c r="H423">
        <v>118</v>
      </c>
      <c r="I423" t="s">
        <v>20</v>
      </c>
      <c r="J423" t="s">
        <v>21</v>
      </c>
      <c r="K423" s="10">
        <f t="shared" si="26"/>
        <v>42915.208333333328</v>
      </c>
      <c r="L423">
        <v>1498712400</v>
      </c>
      <c r="M423" s="9">
        <f t="shared" si="27"/>
        <v>42945.208333333328</v>
      </c>
      <c r="N423">
        <v>1501304400</v>
      </c>
      <c r="O423" t="b">
        <v>0</v>
      </c>
      <c r="P423" t="b">
        <v>1</v>
      </c>
      <c r="Q423" t="s">
        <v>64</v>
      </c>
      <c r="R423" s="5">
        <f t="shared" si="29"/>
        <v>50.974576271186443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4">
        <f t="shared" si="28"/>
        <v>127.29885057471265</v>
      </c>
      <c r="G424" t="s">
        <v>19</v>
      </c>
      <c r="H424">
        <v>205</v>
      </c>
      <c r="I424" t="s">
        <v>20</v>
      </c>
      <c r="J424" t="s">
        <v>21</v>
      </c>
      <c r="K424" s="10">
        <f t="shared" si="26"/>
        <v>40285.208333333336</v>
      </c>
      <c r="L424">
        <v>1271480400</v>
      </c>
      <c r="M424" s="9">
        <f t="shared" si="27"/>
        <v>40305.208333333336</v>
      </c>
      <c r="N424">
        <v>1273208400</v>
      </c>
      <c r="O424" t="b">
        <v>0</v>
      </c>
      <c r="P424" t="b">
        <v>1</v>
      </c>
      <c r="Q424" t="s">
        <v>32</v>
      </c>
      <c r="R424" s="5">
        <f t="shared" si="29"/>
        <v>54.024390243902438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4">
        <f t="shared" si="28"/>
        <v>10.638024357239512</v>
      </c>
      <c r="G425" t="s">
        <v>13</v>
      </c>
      <c r="H425">
        <v>162</v>
      </c>
      <c r="I425" t="s">
        <v>20</v>
      </c>
      <c r="J425" t="s">
        <v>21</v>
      </c>
      <c r="K425" s="10">
        <f t="shared" si="26"/>
        <v>40808.208333333336</v>
      </c>
      <c r="L425">
        <v>1316667600</v>
      </c>
      <c r="M425" s="9">
        <f t="shared" si="27"/>
        <v>40810.208333333336</v>
      </c>
      <c r="N425">
        <v>1316840400</v>
      </c>
      <c r="O425" t="b">
        <v>0</v>
      </c>
      <c r="P425" t="b">
        <v>1</v>
      </c>
      <c r="Q425" t="s">
        <v>16</v>
      </c>
      <c r="R425" s="5">
        <f t="shared" si="29"/>
        <v>97.055555555555557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4">
        <f t="shared" si="28"/>
        <v>40.470588235294116</v>
      </c>
      <c r="G426" t="s">
        <v>13</v>
      </c>
      <c r="H426">
        <v>83</v>
      </c>
      <c r="I426" t="s">
        <v>20</v>
      </c>
      <c r="J426" t="s">
        <v>21</v>
      </c>
      <c r="K426" s="10">
        <f t="shared" si="26"/>
        <v>43208.208333333328</v>
      </c>
      <c r="L426">
        <v>1524027600</v>
      </c>
      <c r="M426" s="9">
        <f t="shared" si="27"/>
        <v>43214.208333333328</v>
      </c>
      <c r="N426">
        <v>1524546000</v>
      </c>
      <c r="O426" t="b">
        <v>0</v>
      </c>
      <c r="P426" t="b">
        <v>0</v>
      </c>
      <c r="Q426" t="s">
        <v>59</v>
      </c>
      <c r="R426" s="5">
        <f t="shared" si="29"/>
        <v>24.867469879518072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4">
        <f t="shared" si="28"/>
        <v>287.66666666666663</v>
      </c>
      <c r="G427" t="s">
        <v>19</v>
      </c>
      <c r="H427">
        <v>92</v>
      </c>
      <c r="I427" t="s">
        <v>20</v>
      </c>
      <c r="J427" t="s">
        <v>21</v>
      </c>
      <c r="K427" s="10">
        <f t="shared" si="26"/>
        <v>42213.208333333328</v>
      </c>
      <c r="L427">
        <v>1438059600</v>
      </c>
      <c r="M427" s="9">
        <f t="shared" si="27"/>
        <v>42219.208333333328</v>
      </c>
      <c r="N427">
        <v>1438578000</v>
      </c>
      <c r="O427" t="b">
        <v>0</v>
      </c>
      <c r="P427" t="b">
        <v>0</v>
      </c>
      <c r="Q427" t="s">
        <v>121</v>
      </c>
      <c r="R427" s="5">
        <f t="shared" si="29"/>
        <v>84.423913043478265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4">
        <f t="shared" si="28"/>
        <v>572.94444444444446</v>
      </c>
      <c r="G428" t="s">
        <v>19</v>
      </c>
      <c r="H428">
        <v>219</v>
      </c>
      <c r="I428" t="s">
        <v>20</v>
      </c>
      <c r="J428" t="s">
        <v>21</v>
      </c>
      <c r="K428" s="10">
        <f t="shared" si="26"/>
        <v>41332.25</v>
      </c>
      <c r="L428">
        <v>1361944800</v>
      </c>
      <c r="M428" s="9">
        <f t="shared" si="27"/>
        <v>41339.25</v>
      </c>
      <c r="N428">
        <v>1362549600</v>
      </c>
      <c r="O428" t="b">
        <v>0</v>
      </c>
      <c r="P428" t="b">
        <v>0</v>
      </c>
      <c r="Q428" t="s">
        <v>32</v>
      </c>
      <c r="R428" s="5">
        <f t="shared" si="29"/>
        <v>47.091324200913242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4">
        <f t="shared" si="28"/>
        <v>112.90429799426933</v>
      </c>
      <c r="G429" t="s">
        <v>19</v>
      </c>
      <c r="H429">
        <v>2526</v>
      </c>
      <c r="I429" t="s">
        <v>20</v>
      </c>
      <c r="J429" t="s">
        <v>21</v>
      </c>
      <c r="K429" s="10">
        <f t="shared" si="26"/>
        <v>41895.208333333336</v>
      </c>
      <c r="L429">
        <v>1410584400</v>
      </c>
      <c r="M429" s="9">
        <f t="shared" si="27"/>
        <v>41927.208333333336</v>
      </c>
      <c r="N429">
        <v>1413349200</v>
      </c>
      <c r="O429" t="b">
        <v>0</v>
      </c>
      <c r="P429" t="b">
        <v>1</v>
      </c>
      <c r="Q429" t="s">
        <v>32</v>
      </c>
      <c r="R429" s="5">
        <f t="shared" si="29"/>
        <v>77.996041171813147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4">
        <f t="shared" si="28"/>
        <v>46.387573964497044</v>
      </c>
      <c r="G430" t="s">
        <v>13</v>
      </c>
      <c r="H430">
        <v>747</v>
      </c>
      <c r="I430" t="s">
        <v>20</v>
      </c>
      <c r="J430" t="s">
        <v>21</v>
      </c>
      <c r="K430" s="10">
        <f t="shared" si="26"/>
        <v>40585.25</v>
      </c>
      <c r="L430">
        <v>1297404000</v>
      </c>
      <c r="M430" s="9">
        <f t="shared" si="27"/>
        <v>40592.25</v>
      </c>
      <c r="N430">
        <v>1298008800</v>
      </c>
      <c r="O430" t="b">
        <v>0</v>
      </c>
      <c r="P430" t="b">
        <v>0</v>
      </c>
      <c r="Q430" t="s">
        <v>70</v>
      </c>
      <c r="R430" s="5">
        <f t="shared" si="29"/>
        <v>62.967871485943775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4">
        <f t="shared" si="28"/>
        <v>90.675916230366497</v>
      </c>
      <c r="G431" t="s">
        <v>73</v>
      </c>
      <c r="H431">
        <v>2138</v>
      </c>
      <c r="I431" t="s">
        <v>20</v>
      </c>
      <c r="J431" t="s">
        <v>21</v>
      </c>
      <c r="K431" s="10">
        <f t="shared" si="26"/>
        <v>41680.25</v>
      </c>
      <c r="L431">
        <v>1392012000</v>
      </c>
      <c r="M431" s="9">
        <f t="shared" si="27"/>
        <v>41708.208333333336</v>
      </c>
      <c r="N431">
        <v>1394427600</v>
      </c>
      <c r="O431" t="b">
        <v>0</v>
      </c>
      <c r="P431" t="b">
        <v>1</v>
      </c>
      <c r="Q431" t="s">
        <v>121</v>
      </c>
      <c r="R431" s="5">
        <f t="shared" si="29"/>
        <v>81.006080449017773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4">
        <f t="shared" si="28"/>
        <v>67.740740740740748</v>
      </c>
      <c r="G432" t="s">
        <v>13</v>
      </c>
      <c r="H432">
        <v>84</v>
      </c>
      <c r="I432" t="s">
        <v>20</v>
      </c>
      <c r="J432" t="s">
        <v>21</v>
      </c>
      <c r="K432" s="10">
        <f t="shared" si="26"/>
        <v>43737.208333333328</v>
      </c>
      <c r="L432">
        <v>1569733200</v>
      </c>
      <c r="M432" s="9">
        <f t="shared" si="27"/>
        <v>43771.208333333328</v>
      </c>
      <c r="N432">
        <v>1572670800</v>
      </c>
      <c r="O432" t="b">
        <v>0</v>
      </c>
      <c r="P432" t="b">
        <v>0</v>
      </c>
      <c r="Q432" t="s">
        <v>32</v>
      </c>
      <c r="R432" s="5">
        <f t="shared" si="29"/>
        <v>65.321428571428569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4">
        <f t="shared" si="28"/>
        <v>192.49019607843135</v>
      </c>
      <c r="G433" t="s">
        <v>19</v>
      </c>
      <c r="H433">
        <v>94</v>
      </c>
      <c r="I433" t="s">
        <v>20</v>
      </c>
      <c r="J433" t="s">
        <v>21</v>
      </c>
      <c r="K433" s="10">
        <f t="shared" si="26"/>
        <v>43273.208333333328</v>
      </c>
      <c r="L433">
        <v>1529643600</v>
      </c>
      <c r="M433" s="9">
        <f t="shared" si="27"/>
        <v>43290.208333333328</v>
      </c>
      <c r="N433">
        <v>1531112400</v>
      </c>
      <c r="O433" t="b">
        <v>1</v>
      </c>
      <c r="P433" t="b">
        <v>0</v>
      </c>
      <c r="Q433" t="s">
        <v>32</v>
      </c>
      <c r="R433" s="5">
        <f t="shared" si="29"/>
        <v>104.43617021276596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4">
        <f t="shared" si="28"/>
        <v>82.714285714285722</v>
      </c>
      <c r="G434" t="s">
        <v>13</v>
      </c>
      <c r="H434">
        <v>91</v>
      </c>
      <c r="I434" t="s">
        <v>20</v>
      </c>
      <c r="J434" t="s">
        <v>21</v>
      </c>
      <c r="K434" s="10">
        <f t="shared" si="26"/>
        <v>41761.208333333336</v>
      </c>
      <c r="L434">
        <v>1399006800</v>
      </c>
      <c r="M434" s="9">
        <f t="shared" si="27"/>
        <v>41781.208333333336</v>
      </c>
      <c r="N434">
        <v>1400734800</v>
      </c>
      <c r="O434" t="b">
        <v>0</v>
      </c>
      <c r="P434" t="b">
        <v>0</v>
      </c>
      <c r="Q434" t="s">
        <v>32</v>
      </c>
      <c r="R434" s="5">
        <f t="shared" si="29"/>
        <v>69.989010989010993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4">
        <f t="shared" si="28"/>
        <v>54.163920922570021</v>
      </c>
      <c r="G435" t="s">
        <v>13</v>
      </c>
      <c r="H435">
        <v>792</v>
      </c>
      <c r="I435" t="s">
        <v>20</v>
      </c>
      <c r="J435" t="s">
        <v>21</v>
      </c>
      <c r="K435" s="10">
        <f t="shared" si="26"/>
        <v>41603.25</v>
      </c>
      <c r="L435">
        <v>1385359200</v>
      </c>
      <c r="M435" s="9">
        <f t="shared" si="27"/>
        <v>41619.25</v>
      </c>
      <c r="N435">
        <v>1386741600</v>
      </c>
      <c r="O435" t="b">
        <v>0</v>
      </c>
      <c r="P435" t="b">
        <v>1</v>
      </c>
      <c r="Q435" t="s">
        <v>41</v>
      </c>
      <c r="R435" s="5">
        <f t="shared" si="29"/>
        <v>83.023989898989896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4">
        <f t="shared" si="28"/>
        <v>16.722222222222221</v>
      </c>
      <c r="G436" t="s">
        <v>73</v>
      </c>
      <c r="H436">
        <v>10</v>
      </c>
      <c r="I436" t="s">
        <v>14</v>
      </c>
      <c r="J436" t="s">
        <v>15</v>
      </c>
      <c r="K436" s="10">
        <f t="shared" si="26"/>
        <v>42705.25</v>
      </c>
      <c r="L436">
        <v>1480572000</v>
      </c>
      <c r="M436" s="9">
        <f t="shared" si="27"/>
        <v>42719.25</v>
      </c>
      <c r="N436">
        <v>1481781600</v>
      </c>
      <c r="O436" t="b">
        <v>1</v>
      </c>
      <c r="P436" t="b">
        <v>0</v>
      </c>
      <c r="Q436" t="s">
        <v>32</v>
      </c>
      <c r="R436" s="5">
        <f t="shared" si="29"/>
        <v>90.3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4">
        <f t="shared" si="28"/>
        <v>116.87664041994749</v>
      </c>
      <c r="G437" t="s">
        <v>19</v>
      </c>
      <c r="H437">
        <v>1713</v>
      </c>
      <c r="I437" t="s">
        <v>106</v>
      </c>
      <c r="J437" t="s">
        <v>107</v>
      </c>
      <c r="K437" s="10">
        <f t="shared" si="26"/>
        <v>41988.25</v>
      </c>
      <c r="L437">
        <v>1418623200</v>
      </c>
      <c r="M437" s="9">
        <f t="shared" si="27"/>
        <v>42000.25</v>
      </c>
      <c r="N437">
        <v>1419660000</v>
      </c>
      <c r="O437" t="b">
        <v>0</v>
      </c>
      <c r="P437" t="b">
        <v>1</v>
      </c>
      <c r="Q437" t="s">
        <v>32</v>
      </c>
      <c r="R437" s="5">
        <f t="shared" si="29"/>
        <v>103.98131932282546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4">
        <f t="shared" si="28"/>
        <v>1052.1538461538462</v>
      </c>
      <c r="G438" t="s">
        <v>19</v>
      </c>
      <c r="H438">
        <v>249</v>
      </c>
      <c r="I438" t="s">
        <v>20</v>
      </c>
      <c r="J438" t="s">
        <v>21</v>
      </c>
      <c r="K438" s="10">
        <f t="shared" si="26"/>
        <v>43575.208333333328</v>
      </c>
      <c r="L438">
        <v>1555736400</v>
      </c>
      <c r="M438" s="9">
        <f t="shared" si="27"/>
        <v>43576.208333333328</v>
      </c>
      <c r="N438">
        <v>1555822800</v>
      </c>
      <c r="O438" t="b">
        <v>0</v>
      </c>
      <c r="P438" t="b">
        <v>0</v>
      </c>
      <c r="Q438" t="s">
        <v>158</v>
      </c>
      <c r="R438" s="5">
        <f t="shared" si="29"/>
        <v>54.931726907630519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4">
        <f t="shared" si="28"/>
        <v>123.07407407407408</v>
      </c>
      <c r="G439" t="s">
        <v>19</v>
      </c>
      <c r="H439">
        <v>192</v>
      </c>
      <c r="I439" t="s">
        <v>20</v>
      </c>
      <c r="J439" t="s">
        <v>21</v>
      </c>
      <c r="K439" s="10">
        <f t="shared" si="26"/>
        <v>42260.208333333328</v>
      </c>
      <c r="L439">
        <v>1442120400</v>
      </c>
      <c r="M439" s="9">
        <f t="shared" si="27"/>
        <v>42263.208333333328</v>
      </c>
      <c r="N439">
        <v>1442379600</v>
      </c>
      <c r="O439" t="b">
        <v>0</v>
      </c>
      <c r="P439" t="b">
        <v>1</v>
      </c>
      <c r="Q439" t="s">
        <v>70</v>
      </c>
      <c r="R439" s="5">
        <f t="shared" si="29"/>
        <v>51.921875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4">
        <f t="shared" si="28"/>
        <v>178.63855421686748</v>
      </c>
      <c r="G440" t="s">
        <v>19</v>
      </c>
      <c r="H440">
        <v>247</v>
      </c>
      <c r="I440" t="s">
        <v>20</v>
      </c>
      <c r="J440" t="s">
        <v>21</v>
      </c>
      <c r="K440" s="10">
        <f t="shared" si="26"/>
        <v>41337.25</v>
      </c>
      <c r="L440">
        <v>1362376800</v>
      </c>
      <c r="M440" s="9">
        <f t="shared" si="27"/>
        <v>41367.208333333336</v>
      </c>
      <c r="N440">
        <v>1364965200</v>
      </c>
      <c r="O440" t="b">
        <v>0</v>
      </c>
      <c r="P440" t="b">
        <v>0</v>
      </c>
      <c r="Q440" t="s">
        <v>32</v>
      </c>
      <c r="R440" s="5">
        <f t="shared" si="29"/>
        <v>60.02834008097166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4">
        <f t="shared" si="28"/>
        <v>355.28169014084506</v>
      </c>
      <c r="G441" t="s">
        <v>19</v>
      </c>
      <c r="H441">
        <v>2293</v>
      </c>
      <c r="I441" t="s">
        <v>20</v>
      </c>
      <c r="J441" t="s">
        <v>21</v>
      </c>
      <c r="K441" s="10">
        <f t="shared" si="26"/>
        <v>42680.208333333328</v>
      </c>
      <c r="L441">
        <v>1478408400</v>
      </c>
      <c r="M441" s="9">
        <f t="shared" si="27"/>
        <v>42687.25</v>
      </c>
      <c r="N441">
        <v>1479016800</v>
      </c>
      <c r="O441" t="b">
        <v>0</v>
      </c>
      <c r="P441" t="b">
        <v>0</v>
      </c>
      <c r="Q441" t="s">
        <v>473</v>
      </c>
      <c r="R441" s="5">
        <f t="shared" si="29"/>
        <v>44.003488879197555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4">
        <f t="shared" si="28"/>
        <v>161.90634146341463</v>
      </c>
      <c r="G442" t="s">
        <v>19</v>
      </c>
      <c r="H442">
        <v>3131</v>
      </c>
      <c r="I442" t="s">
        <v>20</v>
      </c>
      <c r="J442" t="s">
        <v>21</v>
      </c>
      <c r="K442" s="10">
        <f t="shared" si="26"/>
        <v>42916.208333333328</v>
      </c>
      <c r="L442">
        <v>1498798800</v>
      </c>
      <c r="M442" s="9">
        <f t="shared" si="27"/>
        <v>42926.208333333328</v>
      </c>
      <c r="N442">
        <v>1499662800</v>
      </c>
      <c r="O442" t="b">
        <v>0</v>
      </c>
      <c r="P442" t="b">
        <v>0</v>
      </c>
      <c r="Q442" t="s">
        <v>268</v>
      </c>
      <c r="R442" s="5">
        <f t="shared" si="29"/>
        <v>53.003513254551258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4">
        <f t="shared" si="28"/>
        <v>24.914285714285715</v>
      </c>
      <c r="G443" t="s">
        <v>13</v>
      </c>
      <c r="H443">
        <v>32</v>
      </c>
      <c r="I443" t="s">
        <v>20</v>
      </c>
      <c r="J443" t="s">
        <v>21</v>
      </c>
      <c r="K443" s="10">
        <f t="shared" si="26"/>
        <v>41025.208333333336</v>
      </c>
      <c r="L443">
        <v>1335416400</v>
      </c>
      <c r="M443" s="9">
        <f t="shared" si="27"/>
        <v>41053.208333333336</v>
      </c>
      <c r="N443">
        <v>1337835600</v>
      </c>
      <c r="O443" t="b">
        <v>0</v>
      </c>
      <c r="P443" t="b">
        <v>0</v>
      </c>
      <c r="Q443" t="s">
        <v>64</v>
      </c>
      <c r="R443" s="5">
        <f t="shared" si="29"/>
        <v>54.5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4">
        <f t="shared" si="28"/>
        <v>198.72222222222223</v>
      </c>
      <c r="G444" t="s">
        <v>19</v>
      </c>
      <c r="H444">
        <v>143</v>
      </c>
      <c r="I444" t="s">
        <v>106</v>
      </c>
      <c r="J444" t="s">
        <v>107</v>
      </c>
      <c r="K444" s="10">
        <f t="shared" si="26"/>
        <v>42980.208333333328</v>
      </c>
      <c r="L444">
        <v>1504328400</v>
      </c>
      <c r="M444" s="9">
        <f t="shared" si="27"/>
        <v>42996.208333333328</v>
      </c>
      <c r="N444">
        <v>1505710800</v>
      </c>
      <c r="O444" t="b">
        <v>0</v>
      </c>
      <c r="P444" t="b">
        <v>0</v>
      </c>
      <c r="Q444" t="s">
        <v>32</v>
      </c>
      <c r="R444" s="5">
        <f t="shared" si="29"/>
        <v>75.04195804195804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4">
        <f t="shared" si="28"/>
        <v>34.752688172043008</v>
      </c>
      <c r="G445" t="s">
        <v>73</v>
      </c>
      <c r="H445">
        <v>90</v>
      </c>
      <c r="I445" t="s">
        <v>20</v>
      </c>
      <c r="J445" t="s">
        <v>21</v>
      </c>
      <c r="K445" s="10">
        <f t="shared" si="26"/>
        <v>40451.208333333336</v>
      </c>
      <c r="L445">
        <v>1285822800</v>
      </c>
      <c r="M445" s="9">
        <f t="shared" si="27"/>
        <v>40470.208333333336</v>
      </c>
      <c r="N445">
        <v>1287464400</v>
      </c>
      <c r="O445" t="b">
        <v>0</v>
      </c>
      <c r="P445" t="b">
        <v>0</v>
      </c>
      <c r="Q445" t="s">
        <v>32</v>
      </c>
      <c r="R445" s="5">
        <f t="shared" si="29"/>
        <v>35.911111111111111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4">
        <f t="shared" si="28"/>
        <v>176.41935483870967</v>
      </c>
      <c r="G446" t="s">
        <v>19</v>
      </c>
      <c r="H446">
        <v>296</v>
      </c>
      <c r="I446" t="s">
        <v>20</v>
      </c>
      <c r="J446" t="s">
        <v>21</v>
      </c>
      <c r="K446" s="10">
        <f t="shared" si="26"/>
        <v>40748.208333333336</v>
      </c>
      <c r="L446">
        <v>1311483600</v>
      </c>
      <c r="M446" s="9">
        <f t="shared" si="27"/>
        <v>40750.208333333336</v>
      </c>
      <c r="N446">
        <v>1311656400</v>
      </c>
      <c r="O446" t="b">
        <v>0</v>
      </c>
      <c r="P446" t="b">
        <v>1</v>
      </c>
      <c r="Q446" t="s">
        <v>59</v>
      </c>
      <c r="R446" s="5">
        <f t="shared" si="29"/>
        <v>36.952702702702702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4">
        <f t="shared" si="28"/>
        <v>511.38095238095235</v>
      </c>
      <c r="G447" t="s">
        <v>19</v>
      </c>
      <c r="H447">
        <v>170</v>
      </c>
      <c r="I447" t="s">
        <v>20</v>
      </c>
      <c r="J447" t="s">
        <v>21</v>
      </c>
      <c r="K447" s="10">
        <f t="shared" si="26"/>
        <v>40515.25</v>
      </c>
      <c r="L447">
        <v>1291356000</v>
      </c>
      <c r="M447" s="9">
        <f t="shared" si="27"/>
        <v>40536.25</v>
      </c>
      <c r="N447">
        <v>1293170400</v>
      </c>
      <c r="O447" t="b">
        <v>0</v>
      </c>
      <c r="P447" t="b">
        <v>1</v>
      </c>
      <c r="Q447" t="s">
        <v>32</v>
      </c>
      <c r="R447" s="5">
        <f t="shared" si="29"/>
        <v>63.170588235294119</v>
      </c>
      <c r="S447" t="s">
        <v>2038</v>
      </c>
      <c r="T447" t="s">
        <v>2039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4">
        <f t="shared" si="28"/>
        <v>82.044117647058826</v>
      </c>
      <c r="G448" t="s">
        <v>13</v>
      </c>
      <c r="H448">
        <v>186</v>
      </c>
      <c r="I448" t="s">
        <v>20</v>
      </c>
      <c r="J448" t="s">
        <v>21</v>
      </c>
      <c r="K448" s="10">
        <f t="shared" si="26"/>
        <v>41261.25</v>
      </c>
      <c r="L448">
        <v>1355810400</v>
      </c>
      <c r="M448" s="9">
        <f t="shared" si="27"/>
        <v>41263.25</v>
      </c>
      <c r="N448">
        <v>1355983200</v>
      </c>
      <c r="O448" t="b">
        <v>0</v>
      </c>
      <c r="P448" t="b">
        <v>0</v>
      </c>
      <c r="Q448" t="s">
        <v>64</v>
      </c>
      <c r="R448" s="5">
        <f t="shared" si="29"/>
        <v>29.99462365591398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4">
        <f t="shared" si="28"/>
        <v>24.326030927835053</v>
      </c>
      <c r="G449" t="s">
        <v>73</v>
      </c>
      <c r="H449">
        <v>439</v>
      </c>
      <c r="I449" t="s">
        <v>39</v>
      </c>
      <c r="J449" t="s">
        <v>40</v>
      </c>
      <c r="K449" s="10">
        <f t="shared" si="26"/>
        <v>43088.25</v>
      </c>
      <c r="L449">
        <v>1513663200</v>
      </c>
      <c r="M449" s="9">
        <f t="shared" si="27"/>
        <v>43104.25</v>
      </c>
      <c r="N449">
        <v>1515045600</v>
      </c>
      <c r="O449" t="b">
        <v>0</v>
      </c>
      <c r="P449" t="b">
        <v>0</v>
      </c>
      <c r="Q449" t="s">
        <v>268</v>
      </c>
      <c r="R449" s="5">
        <f t="shared" si="29"/>
        <v>86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4">
        <f t="shared" si="28"/>
        <v>50.482758620689658</v>
      </c>
      <c r="G450" t="s">
        <v>13</v>
      </c>
      <c r="H450">
        <v>605</v>
      </c>
      <c r="I450" t="s">
        <v>20</v>
      </c>
      <c r="J450" t="s">
        <v>21</v>
      </c>
      <c r="K450" s="10">
        <f t="shared" si="26"/>
        <v>41378.208333333336</v>
      </c>
      <c r="L450">
        <v>1365915600</v>
      </c>
      <c r="M450" s="9">
        <f t="shared" si="27"/>
        <v>41380.208333333336</v>
      </c>
      <c r="N450">
        <v>1366088400</v>
      </c>
      <c r="O450" t="b">
        <v>0</v>
      </c>
      <c r="P450" t="b">
        <v>1</v>
      </c>
      <c r="Q450" t="s">
        <v>88</v>
      </c>
      <c r="R450" s="5">
        <f t="shared" si="29"/>
        <v>75.014876033057845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4">
        <f t="shared" si="28"/>
        <v>967</v>
      </c>
      <c r="G451" t="s">
        <v>19</v>
      </c>
      <c r="H451">
        <v>86</v>
      </c>
      <c r="I451" t="s">
        <v>35</v>
      </c>
      <c r="J451" t="s">
        <v>36</v>
      </c>
      <c r="K451" s="10">
        <f t="shared" ref="K451:K514" si="30">(((L451/60)/60/24)+DATE(1970,1,1))</f>
        <v>43530.25</v>
      </c>
      <c r="L451">
        <v>1551852000</v>
      </c>
      <c r="M451" s="9">
        <f t="shared" ref="M451:M514" si="31">(((N451/60)/60)/24)+DATE(1970,1,1)</f>
        <v>43547.208333333328</v>
      </c>
      <c r="N451">
        <v>1553317200</v>
      </c>
      <c r="O451" t="b">
        <v>0</v>
      </c>
      <c r="P451" t="b">
        <v>0</v>
      </c>
      <c r="Q451" t="s">
        <v>88</v>
      </c>
      <c r="R451" s="5">
        <f t="shared" si="29"/>
        <v>101.19767441860465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4">
        <f t="shared" ref="F452:F515" si="32">(E452/D452)*100</f>
        <v>4</v>
      </c>
      <c r="G452" t="s">
        <v>13</v>
      </c>
      <c r="H452">
        <v>1</v>
      </c>
      <c r="I452" t="s">
        <v>14</v>
      </c>
      <c r="J452" t="s">
        <v>15</v>
      </c>
      <c r="K452" s="10">
        <f t="shared" si="30"/>
        <v>43394.208333333328</v>
      </c>
      <c r="L452">
        <v>1540098000</v>
      </c>
      <c r="M452" s="9">
        <f t="shared" si="31"/>
        <v>43417.25</v>
      </c>
      <c r="N452">
        <v>1542088800</v>
      </c>
      <c r="O452" t="b">
        <v>0</v>
      </c>
      <c r="P452" t="b">
        <v>0</v>
      </c>
      <c r="Q452" t="s">
        <v>70</v>
      </c>
      <c r="R452" s="5">
        <f t="shared" ref="R452:R515" si="33">E452/H452</f>
        <v>4</v>
      </c>
      <c r="S452" t="s">
        <v>2040</v>
      </c>
      <c r="T452" t="s">
        <v>2048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4">
        <f t="shared" si="32"/>
        <v>122.84501347708894</v>
      </c>
      <c r="G453" t="s">
        <v>19</v>
      </c>
      <c r="H453">
        <v>6286</v>
      </c>
      <c r="I453" t="s">
        <v>20</v>
      </c>
      <c r="J453" t="s">
        <v>21</v>
      </c>
      <c r="K453" s="10">
        <f t="shared" si="30"/>
        <v>42935.208333333328</v>
      </c>
      <c r="L453">
        <v>1500440400</v>
      </c>
      <c r="M453" s="9">
        <f t="shared" si="31"/>
        <v>42966.208333333328</v>
      </c>
      <c r="N453">
        <v>1503118800</v>
      </c>
      <c r="O453" t="b">
        <v>0</v>
      </c>
      <c r="P453" t="b">
        <v>0</v>
      </c>
      <c r="Q453" t="s">
        <v>22</v>
      </c>
      <c r="R453" s="5">
        <f t="shared" si="33"/>
        <v>29.001272669424118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4">
        <f t="shared" si="32"/>
        <v>63.4375</v>
      </c>
      <c r="G454" t="s">
        <v>13</v>
      </c>
      <c r="H454">
        <v>31</v>
      </c>
      <c r="I454" t="s">
        <v>20</v>
      </c>
      <c r="J454" t="s">
        <v>21</v>
      </c>
      <c r="K454" s="10">
        <f t="shared" si="30"/>
        <v>40365.208333333336</v>
      </c>
      <c r="L454">
        <v>1278392400</v>
      </c>
      <c r="M454" s="9">
        <f t="shared" si="31"/>
        <v>40366.208333333336</v>
      </c>
      <c r="N454">
        <v>1278478800</v>
      </c>
      <c r="O454" t="b">
        <v>0</v>
      </c>
      <c r="P454" t="b">
        <v>0</v>
      </c>
      <c r="Q454" t="s">
        <v>52</v>
      </c>
      <c r="R454" s="5">
        <f t="shared" si="33"/>
        <v>98.225806451612897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4">
        <f t="shared" si="32"/>
        <v>56.331688596491226</v>
      </c>
      <c r="G455" t="s">
        <v>13</v>
      </c>
      <c r="H455">
        <v>1181</v>
      </c>
      <c r="I455" t="s">
        <v>20</v>
      </c>
      <c r="J455" t="s">
        <v>21</v>
      </c>
      <c r="K455" s="10">
        <f t="shared" si="30"/>
        <v>42705.25</v>
      </c>
      <c r="L455">
        <v>1480572000</v>
      </c>
      <c r="M455" s="9">
        <f t="shared" si="31"/>
        <v>42746.25</v>
      </c>
      <c r="N455">
        <v>1484114400</v>
      </c>
      <c r="O455" t="b">
        <v>0</v>
      </c>
      <c r="P455" t="b">
        <v>0</v>
      </c>
      <c r="Q455" t="s">
        <v>473</v>
      </c>
      <c r="R455" s="5">
        <f t="shared" si="33"/>
        <v>87.001693480101608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4">
        <f t="shared" si="32"/>
        <v>44.074999999999996</v>
      </c>
      <c r="G456" t="s">
        <v>13</v>
      </c>
      <c r="H456">
        <v>39</v>
      </c>
      <c r="I456" t="s">
        <v>20</v>
      </c>
      <c r="J456" t="s">
        <v>21</v>
      </c>
      <c r="K456" s="10">
        <f t="shared" si="30"/>
        <v>41568.208333333336</v>
      </c>
      <c r="L456">
        <v>1382331600</v>
      </c>
      <c r="M456" s="9">
        <f t="shared" si="31"/>
        <v>41604.25</v>
      </c>
      <c r="N456">
        <v>1385445600</v>
      </c>
      <c r="O456" t="b">
        <v>0</v>
      </c>
      <c r="P456" t="b">
        <v>1</v>
      </c>
      <c r="Q456" t="s">
        <v>52</v>
      </c>
      <c r="R456" s="5">
        <f t="shared" si="33"/>
        <v>45.205128205128204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4">
        <f t="shared" si="32"/>
        <v>118.37253218884121</v>
      </c>
      <c r="G457" t="s">
        <v>19</v>
      </c>
      <c r="H457">
        <v>3727</v>
      </c>
      <c r="I457" t="s">
        <v>20</v>
      </c>
      <c r="J457" t="s">
        <v>21</v>
      </c>
      <c r="K457" s="10">
        <f t="shared" si="30"/>
        <v>40809.208333333336</v>
      </c>
      <c r="L457">
        <v>1316754000</v>
      </c>
      <c r="M457" s="9">
        <f t="shared" si="31"/>
        <v>40832.208333333336</v>
      </c>
      <c r="N457">
        <v>1318741200</v>
      </c>
      <c r="O457" t="b">
        <v>0</v>
      </c>
      <c r="P457" t="b">
        <v>0</v>
      </c>
      <c r="Q457" t="s">
        <v>32</v>
      </c>
      <c r="R457" s="5">
        <f t="shared" si="33"/>
        <v>37.001341561577675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4">
        <f t="shared" si="32"/>
        <v>104.1243169398907</v>
      </c>
      <c r="G458" t="s">
        <v>19</v>
      </c>
      <c r="H458">
        <v>1605</v>
      </c>
      <c r="I458" t="s">
        <v>20</v>
      </c>
      <c r="J458" t="s">
        <v>21</v>
      </c>
      <c r="K458" s="10">
        <f t="shared" si="30"/>
        <v>43141.25</v>
      </c>
      <c r="L458">
        <v>1518242400</v>
      </c>
      <c r="M458" s="9">
        <f t="shared" si="31"/>
        <v>43141.25</v>
      </c>
      <c r="N458">
        <v>1518242400</v>
      </c>
      <c r="O458" t="b">
        <v>0</v>
      </c>
      <c r="P458" t="b">
        <v>1</v>
      </c>
      <c r="Q458" t="s">
        <v>59</v>
      </c>
      <c r="R458" s="5">
        <f t="shared" si="33"/>
        <v>94.976947040498445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4">
        <f t="shared" si="32"/>
        <v>26.640000000000004</v>
      </c>
      <c r="G459" t="s">
        <v>13</v>
      </c>
      <c r="H459">
        <v>46</v>
      </c>
      <c r="I459" t="s">
        <v>20</v>
      </c>
      <c r="J459" t="s">
        <v>21</v>
      </c>
      <c r="K459" s="10">
        <f t="shared" si="30"/>
        <v>42657.208333333328</v>
      </c>
      <c r="L459">
        <v>1476421200</v>
      </c>
      <c r="M459" s="9">
        <f t="shared" si="31"/>
        <v>42659.208333333328</v>
      </c>
      <c r="N459">
        <v>1476594000</v>
      </c>
      <c r="O459" t="b">
        <v>0</v>
      </c>
      <c r="P459" t="b">
        <v>0</v>
      </c>
      <c r="Q459" t="s">
        <v>32</v>
      </c>
      <c r="R459" s="5">
        <f t="shared" si="33"/>
        <v>28.956521739130434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4">
        <f t="shared" si="32"/>
        <v>351.20118343195264</v>
      </c>
      <c r="G460" t="s">
        <v>19</v>
      </c>
      <c r="H460">
        <v>2120</v>
      </c>
      <c r="I460" t="s">
        <v>20</v>
      </c>
      <c r="J460" t="s">
        <v>21</v>
      </c>
      <c r="K460" s="10">
        <f t="shared" si="30"/>
        <v>40265.208333333336</v>
      </c>
      <c r="L460">
        <v>1269752400</v>
      </c>
      <c r="M460" s="9">
        <f t="shared" si="31"/>
        <v>40309.208333333336</v>
      </c>
      <c r="N460">
        <v>1273554000</v>
      </c>
      <c r="O460" t="b">
        <v>0</v>
      </c>
      <c r="P460" t="b">
        <v>0</v>
      </c>
      <c r="Q460" t="s">
        <v>32</v>
      </c>
      <c r="R460" s="5">
        <f t="shared" si="33"/>
        <v>55.993396226415094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4">
        <f t="shared" si="32"/>
        <v>90.063492063492063</v>
      </c>
      <c r="G461" t="s">
        <v>13</v>
      </c>
      <c r="H461">
        <v>105</v>
      </c>
      <c r="I461" t="s">
        <v>20</v>
      </c>
      <c r="J461" t="s">
        <v>21</v>
      </c>
      <c r="K461" s="10">
        <f t="shared" si="30"/>
        <v>42001.25</v>
      </c>
      <c r="L461">
        <v>1419746400</v>
      </c>
      <c r="M461" s="9">
        <f t="shared" si="31"/>
        <v>42026.25</v>
      </c>
      <c r="N461">
        <v>1421906400</v>
      </c>
      <c r="O461" t="b">
        <v>0</v>
      </c>
      <c r="P461" t="b">
        <v>0</v>
      </c>
      <c r="Q461" t="s">
        <v>41</v>
      </c>
      <c r="R461" s="5">
        <f t="shared" si="33"/>
        <v>54.038095238095238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4">
        <f t="shared" si="32"/>
        <v>171.625</v>
      </c>
      <c r="G462" t="s">
        <v>19</v>
      </c>
      <c r="H462">
        <v>50</v>
      </c>
      <c r="I462" t="s">
        <v>20</v>
      </c>
      <c r="J462" t="s">
        <v>21</v>
      </c>
      <c r="K462" s="10">
        <f t="shared" si="30"/>
        <v>40399.208333333336</v>
      </c>
      <c r="L462">
        <v>1281330000</v>
      </c>
      <c r="M462" s="9">
        <f t="shared" si="31"/>
        <v>40402.208333333336</v>
      </c>
      <c r="N462">
        <v>1281589200</v>
      </c>
      <c r="O462" t="b">
        <v>0</v>
      </c>
      <c r="P462" t="b">
        <v>0</v>
      </c>
      <c r="Q462" t="s">
        <v>32</v>
      </c>
      <c r="R462" s="5">
        <f t="shared" si="33"/>
        <v>82.38</v>
      </c>
      <c r="S462" t="s">
        <v>2038</v>
      </c>
      <c r="T462" t="s">
        <v>2039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4">
        <f t="shared" si="32"/>
        <v>141.04655870445345</v>
      </c>
      <c r="G463" t="s">
        <v>19</v>
      </c>
      <c r="H463">
        <v>2080</v>
      </c>
      <c r="I463" t="s">
        <v>20</v>
      </c>
      <c r="J463" t="s">
        <v>21</v>
      </c>
      <c r="K463" s="10">
        <f t="shared" si="30"/>
        <v>41757.208333333336</v>
      </c>
      <c r="L463">
        <v>1398661200</v>
      </c>
      <c r="M463" s="9">
        <f t="shared" si="31"/>
        <v>41777.208333333336</v>
      </c>
      <c r="N463">
        <v>1400389200</v>
      </c>
      <c r="O463" t="b">
        <v>0</v>
      </c>
      <c r="P463" t="b">
        <v>0</v>
      </c>
      <c r="Q463" t="s">
        <v>52</v>
      </c>
      <c r="R463" s="5">
        <f t="shared" si="33"/>
        <v>66.997115384615384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4">
        <f t="shared" si="32"/>
        <v>30.57944915254237</v>
      </c>
      <c r="G464" t="s">
        <v>13</v>
      </c>
      <c r="H464">
        <v>535</v>
      </c>
      <c r="I464" t="s">
        <v>20</v>
      </c>
      <c r="J464" t="s">
        <v>21</v>
      </c>
      <c r="K464" s="10">
        <f t="shared" si="30"/>
        <v>41304.25</v>
      </c>
      <c r="L464">
        <v>1359525600</v>
      </c>
      <c r="M464" s="9">
        <f t="shared" si="31"/>
        <v>41342.25</v>
      </c>
      <c r="N464">
        <v>1362808800</v>
      </c>
      <c r="O464" t="b">
        <v>0</v>
      </c>
      <c r="P464" t="b">
        <v>0</v>
      </c>
      <c r="Q464" t="s">
        <v>291</v>
      </c>
      <c r="R464" s="5">
        <f t="shared" si="33"/>
        <v>107.91401869158878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4">
        <f t="shared" si="32"/>
        <v>108.16455696202532</v>
      </c>
      <c r="G465" t="s">
        <v>19</v>
      </c>
      <c r="H465">
        <v>2105</v>
      </c>
      <c r="I465" t="s">
        <v>20</v>
      </c>
      <c r="J465" t="s">
        <v>21</v>
      </c>
      <c r="K465" s="10">
        <f t="shared" si="30"/>
        <v>41639.25</v>
      </c>
      <c r="L465">
        <v>1388469600</v>
      </c>
      <c r="M465" s="9">
        <f t="shared" si="31"/>
        <v>41643.25</v>
      </c>
      <c r="N465">
        <v>1388815200</v>
      </c>
      <c r="O465" t="b">
        <v>0</v>
      </c>
      <c r="P465" t="b">
        <v>0</v>
      </c>
      <c r="Q465" t="s">
        <v>70</v>
      </c>
      <c r="R465" s="5">
        <f t="shared" si="33"/>
        <v>69.009501187648453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4">
        <f t="shared" si="32"/>
        <v>133.45505617977528</v>
      </c>
      <c r="G466" t="s">
        <v>19</v>
      </c>
      <c r="H466">
        <v>2436</v>
      </c>
      <c r="I466" t="s">
        <v>20</v>
      </c>
      <c r="J466" t="s">
        <v>21</v>
      </c>
      <c r="K466" s="10">
        <f t="shared" si="30"/>
        <v>43142.25</v>
      </c>
      <c r="L466">
        <v>1518328800</v>
      </c>
      <c r="M466" s="9">
        <f t="shared" si="31"/>
        <v>43156.25</v>
      </c>
      <c r="N466">
        <v>1519538400</v>
      </c>
      <c r="O466" t="b">
        <v>0</v>
      </c>
      <c r="P466" t="b">
        <v>0</v>
      </c>
      <c r="Q466" t="s">
        <v>32</v>
      </c>
      <c r="R466" s="5">
        <f t="shared" si="33"/>
        <v>39.006568144499177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4">
        <f t="shared" si="32"/>
        <v>187.85106382978722</v>
      </c>
      <c r="G467" t="s">
        <v>19</v>
      </c>
      <c r="H467">
        <v>80</v>
      </c>
      <c r="I467" t="s">
        <v>20</v>
      </c>
      <c r="J467" t="s">
        <v>21</v>
      </c>
      <c r="K467" s="10">
        <f t="shared" si="30"/>
        <v>43127.25</v>
      </c>
      <c r="L467">
        <v>1517032800</v>
      </c>
      <c r="M467" s="9">
        <f t="shared" si="31"/>
        <v>43136.25</v>
      </c>
      <c r="N467">
        <v>1517810400</v>
      </c>
      <c r="O467" t="b">
        <v>0</v>
      </c>
      <c r="P467" t="b">
        <v>0</v>
      </c>
      <c r="Q467" t="s">
        <v>205</v>
      </c>
      <c r="R467" s="5">
        <f t="shared" si="33"/>
        <v>110.3625</v>
      </c>
      <c r="S467" t="s">
        <v>2046</v>
      </c>
      <c r="T467" t="s">
        <v>2058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4">
        <f t="shared" si="32"/>
        <v>332</v>
      </c>
      <c r="G468" t="s">
        <v>19</v>
      </c>
      <c r="H468">
        <v>42</v>
      </c>
      <c r="I468" t="s">
        <v>20</v>
      </c>
      <c r="J468" t="s">
        <v>21</v>
      </c>
      <c r="K468" s="10">
        <f t="shared" si="30"/>
        <v>41409.208333333336</v>
      </c>
      <c r="L468">
        <v>1368594000</v>
      </c>
      <c r="M468" s="9">
        <f t="shared" si="31"/>
        <v>41432.208333333336</v>
      </c>
      <c r="N468">
        <v>1370581200</v>
      </c>
      <c r="O468" t="b">
        <v>0</v>
      </c>
      <c r="P468" t="b">
        <v>1</v>
      </c>
      <c r="Q468" t="s">
        <v>64</v>
      </c>
      <c r="R468" s="5">
        <f t="shared" si="33"/>
        <v>94.857142857142861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4">
        <f t="shared" si="32"/>
        <v>575.21428571428578</v>
      </c>
      <c r="G469" t="s">
        <v>19</v>
      </c>
      <c r="H469">
        <v>139</v>
      </c>
      <c r="I469" t="s">
        <v>14</v>
      </c>
      <c r="J469" t="s">
        <v>15</v>
      </c>
      <c r="K469" s="10">
        <f t="shared" si="30"/>
        <v>42331.25</v>
      </c>
      <c r="L469">
        <v>1448258400</v>
      </c>
      <c r="M469" s="9">
        <f t="shared" si="31"/>
        <v>42338.25</v>
      </c>
      <c r="N469">
        <v>1448863200</v>
      </c>
      <c r="O469" t="b">
        <v>0</v>
      </c>
      <c r="P469" t="b">
        <v>1</v>
      </c>
      <c r="Q469" t="s">
        <v>27</v>
      </c>
      <c r="R469" s="5">
        <f t="shared" si="33"/>
        <v>57.935251798561154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4">
        <f t="shared" si="32"/>
        <v>40.5</v>
      </c>
      <c r="G470" t="s">
        <v>13</v>
      </c>
      <c r="H470">
        <v>16</v>
      </c>
      <c r="I470" t="s">
        <v>20</v>
      </c>
      <c r="J470" t="s">
        <v>21</v>
      </c>
      <c r="K470" s="10">
        <f t="shared" si="30"/>
        <v>43569.208333333328</v>
      </c>
      <c r="L470">
        <v>1555218000</v>
      </c>
      <c r="M470" s="9">
        <f t="shared" si="31"/>
        <v>43585.208333333328</v>
      </c>
      <c r="N470">
        <v>1556600400</v>
      </c>
      <c r="O470" t="b">
        <v>0</v>
      </c>
      <c r="P470" t="b">
        <v>0</v>
      </c>
      <c r="Q470" t="s">
        <v>32</v>
      </c>
      <c r="R470" s="5">
        <f t="shared" si="33"/>
        <v>101.25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4">
        <f t="shared" si="32"/>
        <v>184.42857142857144</v>
      </c>
      <c r="G471" t="s">
        <v>19</v>
      </c>
      <c r="H471">
        <v>159</v>
      </c>
      <c r="I471" t="s">
        <v>20</v>
      </c>
      <c r="J471" t="s">
        <v>21</v>
      </c>
      <c r="K471" s="10">
        <f t="shared" si="30"/>
        <v>42142.208333333328</v>
      </c>
      <c r="L471">
        <v>1431925200</v>
      </c>
      <c r="M471" s="9">
        <f t="shared" si="31"/>
        <v>42144.208333333328</v>
      </c>
      <c r="N471">
        <v>1432098000</v>
      </c>
      <c r="O471" t="b">
        <v>0</v>
      </c>
      <c r="P471" t="b">
        <v>0</v>
      </c>
      <c r="Q471" t="s">
        <v>52</v>
      </c>
      <c r="R471" s="5">
        <f t="shared" si="33"/>
        <v>64.95597484276729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4">
        <f t="shared" si="32"/>
        <v>285.80555555555554</v>
      </c>
      <c r="G472" t="s">
        <v>19</v>
      </c>
      <c r="H472">
        <v>381</v>
      </c>
      <c r="I472" t="s">
        <v>20</v>
      </c>
      <c r="J472" t="s">
        <v>21</v>
      </c>
      <c r="K472" s="10">
        <f t="shared" si="30"/>
        <v>42716.25</v>
      </c>
      <c r="L472">
        <v>1481522400</v>
      </c>
      <c r="M472" s="9">
        <f t="shared" si="31"/>
        <v>42723.25</v>
      </c>
      <c r="N472">
        <v>1482127200</v>
      </c>
      <c r="O472" t="b">
        <v>0</v>
      </c>
      <c r="P472" t="b">
        <v>0</v>
      </c>
      <c r="Q472" t="s">
        <v>64</v>
      </c>
      <c r="R472" s="5">
        <f t="shared" si="33"/>
        <v>27.00524934383202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4">
        <f t="shared" si="32"/>
        <v>319</v>
      </c>
      <c r="G473" t="s">
        <v>19</v>
      </c>
      <c r="H473">
        <v>194</v>
      </c>
      <c r="I473" t="s">
        <v>39</v>
      </c>
      <c r="J473" t="s">
        <v>40</v>
      </c>
      <c r="K473" s="10">
        <f t="shared" si="30"/>
        <v>41031.208333333336</v>
      </c>
      <c r="L473">
        <v>1335934800</v>
      </c>
      <c r="M473" s="9">
        <f t="shared" si="31"/>
        <v>41031.208333333336</v>
      </c>
      <c r="N473">
        <v>1335934800</v>
      </c>
      <c r="O473" t="b">
        <v>0</v>
      </c>
      <c r="P473" t="b">
        <v>1</v>
      </c>
      <c r="Q473" t="s">
        <v>16</v>
      </c>
      <c r="R473" s="5">
        <f t="shared" si="33"/>
        <v>50.97422680412371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4">
        <f t="shared" si="32"/>
        <v>39.234070221066318</v>
      </c>
      <c r="G474" t="s">
        <v>13</v>
      </c>
      <c r="H474">
        <v>575</v>
      </c>
      <c r="I474" t="s">
        <v>20</v>
      </c>
      <c r="J474" t="s">
        <v>21</v>
      </c>
      <c r="K474" s="10">
        <f t="shared" si="30"/>
        <v>43535.208333333328</v>
      </c>
      <c r="L474">
        <v>1552280400</v>
      </c>
      <c r="M474" s="9">
        <f t="shared" si="31"/>
        <v>43589.208333333328</v>
      </c>
      <c r="N474">
        <v>1556946000</v>
      </c>
      <c r="O474" t="b">
        <v>0</v>
      </c>
      <c r="P474" t="b">
        <v>0</v>
      </c>
      <c r="Q474" t="s">
        <v>22</v>
      </c>
      <c r="R474" s="5">
        <f t="shared" si="33"/>
        <v>104.94260869565217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4">
        <f t="shared" si="32"/>
        <v>178.14000000000001</v>
      </c>
      <c r="G475" t="s">
        <v>19</v>
      </c>
      <c r="H475">
        <v>106</v>
      </c>
      <c r="I475" t="s">
        <v>20</v>
      </c>
      <c r="J475" t="s">
        <v>21</v>
      </c>
      <c r="K475" s="10">
        <f t="shared" si="30"/>
        <v>43277.208333333328</v>
      </c>
      <c r="L475">
        <v>1529989200</v>
      </c>
      <c r="M475" s="9">
        <f t="shared" si="31"/>
        <v>43278.208333333328</v>
      </c>
      <c r="N475">
        <v>1530075600</v>
      </c>
      <c r="O475" t="b">
        <v>0</v>
      </c>
      <c r="P475" t="b">
        <v>0</v>
      </c>
      <c r="Q475" t="s">
        <v>49</v>
      </c>
      <c r="R475" s="5">
        <f t="shared" si="33"/>
        <v>84.028301886792448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4">
        <f t="shared" si="32"/>
        <v>365.15</v>
      </c>
      <c r="G476" t="s">
        <v>19</v>
      </c>
      <c r="H476">
        <v>142</v>
      </c>
      <c r="I476" t="s">
        <v>20</v>
      </c>
      <c r="J476" t="s">
        <v>21</v>
      </c>
      <c r="K476" s="10">
        <f t="shared" si="30"/>
        <v>41989.25</v>
      </c>
      <c r="L476">
        <v>1418709600</v>
      </c>
      <c r="M476" s="9">
        <f t="shared" si="31"/>
        <v>41990.25</v>
      </c>
      <c r="N476">
        <v>1418796000</v>
      </c>
      <c r="O476" t="b">
        <v>0</v>
      </c>
      <c r="P476" t="b">
        <v>0</v>
      </c>
      <c r="Q476" t="s">
        <v>268</v>
      </c>
      <c r="R476" s="5">
        <f t="shared" si="33"/>
        <v>102.85915492957747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4">
        <f t="shared" si="32"/>
        <v>113.94594594594594</v>
      </c>
      <c r="G477" t="s">
        <v>19</v>
      </c>
      <c r="H477">
        <v>211</v>
      </c>
      <c r="I477" t="s">
        <v>20</v>
      </c>
      <c r="J477" t="s">
        <v>21</v>
      </c>
      <c r="K477" s="10">
        <f t="shared" si="30"/>
        <v>41450.208333333336</v>
      </c>
      <c r="L477">
        <v>1372136400</v>
      </c>
      <c r="M477" s="9">
        <f t="shared" si="31"/>
        <v>41454.208333333336</v>
      </c>
      <c r="N477">
        <v>1372482000</v>
      </c>
      <c r="O477" t="b">
        <v>0</v>
      </c>
      <c r="P477" t="b">
        <v>1</v>
      </c>
      <c r="Q477" t="s">
        <v>205</v>
      </c>
      <c r="R477" s="5">
        <f t="shared" si="33"/>
        <v>39.962085308056871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4">
        <f t="shared" si="32"/>
        <v>29.828720626631856</v>
      </c>
      <c r="G478" t="s">
        <v>13</v>
      </c>
      <c r="H478">
        <v>1120</v>
      </c>
      <c r="I478" t="s">
        <v>20</v>
      </c>
      <c r="J478" t="s">
        <v>21</v>
      </c>
      <c r="K478" s="10">
        <f t="shared" si="30"/>
        <v>43322.208333333328</v>
      </c>
      <c r="L478">
        <v>1533877200</v>
      </c>
      <c r="M478" s="9">
        <f t="shared" si="31"/>
        <v>43328.208333333328</v>
      </c>
      <c r="N478">
        <v>1534395600</v>
      </c>
      <c r="O478" t="b">
        <v>0</v>
      </c>
      <c r="P478" t="b">
        <v>0</v>
      </c>
      <c r="Q478" t="s">
        <v>118</v>
      </c>
      <c r="R478" s="5">
        <f t="shared" si="33"/>
        <v>51.001785714285717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4">
        <f t="shared" si="32"/>
        <v>54.270588235294113</v>
      </c>
      <c r="G479" t="s">
        <v>13</v>
      </c>
      <c r="H479">
        <v>113</v>
      </c>
      <c r="I479" t="s">
        <v>20</v>
      </c>
      <c r="J479" t="s">
        <v>21</v>
      </c>
      <c r="K479" s="10">
        <f t="shared" si="30"/>
        <v>40720.208333333336</v>
      </c>
      <c r="L479">
        <v>1309064400</v>
      </c>
      <c r="M479" s="9">
        <f t="shared" si="31"/>
        <v>40747.208333333336</v>
      </c>
      <c r="N479">
        <v>1311397200</v>
      </c>
      <c r="O479" t="b">
        <v>0</v>
      </c>
      <c r="P479" t="b">
        <v>0</v>
      </c>
      <c r="Q479" t="s">
        <v>473</v>
      </c>
      <c r="R479" s="5">
        <f t="shared" si="33"/>
        <v>40.823008849557525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4">
        <f t="shared" si="32"/>
        <v>236.34156976744185</v>
      </c>
      <c r="G480" t="s">
        <v>19</v>
      </c>
      <c r="H480">
        <v>2756</v>
      </c>
      <c r="I480" t="s">
        <v>20</v>
      </c>
      <c r="J480" t="s">
        <v>21</v>
      </c>
      <c r="K480" s="10">
        <f t="shared" si="30"/>
        <v>42072.208333333328</v>
      </c>
      <c r="L480">
        <v>1425877200</v>
      </c>
      <c r="M480" s="9">
        <f t="shared" si="31"/>
        <v>42084.208333333328</v>
      </c>
      <c r="N480">
        <v>1426914000</v>
      </c>
      <c r="O480" t="b">
        <v>0</v>
      </c>
      <c r="P480" t="b">
        <v>0</v>
      </c>
      <c r="Q480" t="s">
        <v>64</v>
      </c>
      <c r="R480" s="5">
        <f t="shared" si="33"/>
        <v>58.999637155297535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4">
        <f t="shared" si="32"/>
        <v>512.91666666666663</v>
      </c>
      <c r="G481" t="s">
        <v>19</v>
      </c>
      <c r="H481">
        <v>173</v>
      </c>
      <c r="I481" t="s">
        <v>39</v>
      </c>
      <c r="J481" t="s">
        <v>40</v>
      </c>
      <c r="K481" s="10">
        <f t="shared" si="30"/>
        <v>42945.208333333328</v>
      </c>
      <c r="L481">
        <v>1501304400</v>
      </c>
      <c r="M481" s="9">
        <f t="shared" si="31"/>
        <v>42947.208333333328</v>
      </c>
      <c r="N481">
        <v>1501477200</v>
      </c>
      <c r="O481" t="b">
        <v>0</v>
      </c>
      <c r="P481" t="b">
        <v>0</v>
      </c>
      <c r="Q481" t="s">
        <v>16</v>
      </c>
      <c r="R481" s="5">
        <f t="shared" si="33"/>
        <v>71.156069364161851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4">
        <f t="shared" si="32"/>
        <v>100.65116279069768</v>
      </c>
      <c r="G482" t="s">
        <v>19</v>
      </c>
      <c r="H482">
        <v>87</v>
      </c>
      <c r="I482" t="s">
        <v>20</v>
      </c>
      <c r="J482" t="s">
        <v>21</v>
      </c>
      <c r="K482" s="10">
        <f t="shared" si="30"/>
        <v>40248.25</v>
      </c>
      <c r="L482">
        <v>1268287200</v>
      </c>
      <c r="M482" s="9">
        <f t="shared" si="31"/>
        <v>40257.208333333336</v>
      </c>
      <c r="N482">
        <v>1269061200</v>
      </c>
      <c r="O482" t="b">
        <v>0</v>
      </c>
      <c r="P482" t="b">
        <v>1</v>
      </c>
      <c r="Q482" t="s">
        <v>121</v>
      </c>
      <c r="R482" s="5">
        <f t="shared" si="33"/>
        <v>99.494252873563212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4">
        <f t="shared" si="32"/>
        <v>81.348423194303152</v>
      </c>
      <c r="G483" t="s">
        <v>13</v>
      </c>
      <c r="H483">
        <v>1538</v>
      </c>
      <c r="I483" t="s">
        <v>20</v>
      </c>
      <c r="J483" t="s">
        <v>21</v>
      </c>
      <c r="K483" s="10">
        <f t="shared" si="30"/>
        <v>41913.208333333336</v>
      </c>
      <c r="L483">
        <v>1412139600</v>
      </c>
      <c r="M483" s="9">
        <f t="shared" si="31"/>
        <v>41955.25</v>
      </c>
      <c r="N483">
        <v>1415772000</v>
      </c>
      <c r="O483" t="b">
        <v>0</v>
      </c>
      <c r="P483" t="b">
        <v>1</v>
      </c>
      <c r="Q483" t="s">
        <v>32</v>
      </c>
      <c r="R483" s="5">
        <f t="shared" si="33"/>
        <v>103.98634590377114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4">
        <f t="shared" si="32"/>
        <v>16.404761904761905</v>
      </c>
      <c r="G484" t="s">
        <v>13</v>
      </c>
      <c r="H484">
        <v>9</v>
      </c>
      <c r="I484" t="s">
        <v>20</v>
      </c>
      <c r="J484" t="s">
        <v>21</v>
      </c>
      <c r="K484" s="10">
        <f t="shared" si="30"/>
        <v>40963.25</v>
      </c>
      <c r="L484">
        <v>1330063200</v>
      </c>
      <c r="M484" s="9">
        <f t="shared" si="31"/>
        <v>40974.25</v>
      </c>
      <c r="N484">
        <v>1331013600</v>
      </c>
      <c r="O484" t="b">
        <v>0</v>
      </c>
      <c r="P484" t="b">
        <v>1</v>
      </c>
      <c r="Q484" t="s">
        <v>118</v>
      </c>
      <c r="R484" s="5">
        <f t="shared" si="33"/>
        <v>76.555555555555557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4">
        <f t="shared" si="32"/>
        <v>52.774617067833695</v>
      </c>
      <c r="G485" t="s">
        <v>13</v>
      </c>
      <c r="H485">
        <v>554</v>
      </c>
      <c r="I485" t="s">
        <v>20</v>
      </c>
      <c r="J485" t="s">
        <v>21</v>
      </c>
      <c r="K485" s="10">
        <f t="shared" si="30"/>
        <v>43811.25</v>
      </c>
      <c r="L485">
        <v>1576130400</v>
      </c>
      <c r="M485" s="9">
        <f t="shared" si="31"/>
        <v>43818.25</v>
      </c>
      <c r="N485">
        <v>1576735200</v>
      </c>
      <c r="O485" t="b">
        <v>0</v>
      </c>
      <c r="P485" t="b">
        <v>0</v>
      </c>
      <c r="Q485" t="s">
        <v>32</v>
      </c>
      <c r="R485" s="5">
        <f t="shared" si="33"/>
        <v>87.068592057761734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4">
        <f t="shared" si="32"/>
        <v>260.20608108108109</v>
      </c>
      <c r="G486" t="s">
        <v>19</v>
      </c>
      <c r="H486">
        <v>1572</v>
      </c>
      <c r="I486" t="s">
        <v>39</v>
      </c>
      <c r="J486" t="s">
        <v>40</v>
      </c>
      <c r="K486" s="10">
        <f t="shared" si="30"/>
        <v>41855.208333333336</v>
      </c>
      <c r="L486">
        <v>1407128400</v>
      </c>
      <c r="M486" s="9">
        <f t="shared" si="31"/>
        <v>41904.208333333336</v>
      </c>
      <c r="N486">
        <v>1411362000</v>
      </c>
      <c r="O486" t="b">
        <v>0</v>
      </c>
      <c r="P486" t="b">
        <v>1</v>
      </c>
      <c r="Q486" t="s">
        <v>16</v>
      </c>
      <c r="R486" s="5">
        <f t="shared" si="33"/>
        <v>48.99554707379135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4">
        <f t="shared" si="32"/>
        <v>30.73289183222958</v>
      </c>
      <c r="G487" t="s">
        <v>13</v>
      </c>
      <c r="H487">
        <v>648</v>
      </c>
      <c r="I487" t="s">
        <v>39</v>
      </c>
      <c r="J487" t="s">
        <v>40</v>
      </c>
      <c r="K487" s="10">
        <f t="shared" si="30"/>
        <v>43626.208333333328</v>
      </c>
      <c r="L487">
        <v>1560142800</v>
      </c>
      <c r="M487" s="9">
        <f t="shared" si="31"/>
        <v>43667.208333333328</v>
      </c>
      <c r="N487">
        <v>1563685200</v>
      </c>
      <c r="O487" t="b">
        <v>0</v>
      </c>
      <c r="P487" t="b">
        <v>0</v>
      </c>
      <c r="Q487" t="s">
        <v>32</v>
      </c>
      <c r="R487" s="5">
        <f t="shared" si="33"/>
        <v>42.969135802469133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4">
        <f t="shared" si="32"/>
        <v>13.5</v>
      </c>
      <c r="G488" t="s">
        <v>13</v>
      </c>
      <c r="H488">
        <v>21</v>
      </c>
      <c r="I488" t="s">
        <v>39</v>
      </c>
      <c r="J488" t="s">
        <v>40</v>
      </c>
      <c r="K488" s="10">
        <f t="shared" si="30"/>
        <v>43168.25</v>
      </c>
      <c r="L488">
        <v>1520575200</v>
      </c>
      <c r="M488" s="9">
        <f t="shared" si="31"/>
        <v>43183.208333333328</v>
      </c>
      <c r="N488">
        <v>1521867600</v>
      </c>
      <c r="O488" t="b">
        <v>0</v>
      </c>
      <c r="P488" t="b">
        <v>1</v>
      </c>
      <c r="Q488" t="s">
        <v>205</v>
      </c>
      <c r="R488" s="5">
        <f t="shared" si="33"/>
        <v>33.428571428571431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4">
        <f t="shared" si="32"/>
        <v>178.62556663644605</v>
      </c>
      <c r="G489" t="s">
        <v>19</v>
      </c>
      <c r="H489">
        <v>2346</v>
      </c>
      <c r="I489" t="s">
        <v>20</v>
      </c>
      <c r="J489" t="s">
        <v>21</v>
      </c>
      <c r="K489" s="10">
        <f t="shared" si="30"/>
        <v>42845.208333333328</v>
      </c>
      <c r="L489">
        <v>1492664400</v>
      </c>
      <c r="M489" s="9">
        <f t="shared" si="31"/>
        <v>42878.208333333328</v>
      </c>
      <c r="N489">
        <v>1495515600</v>
      </c>
      <c r="O489" t="b">
        <v>0</v>
      </c>
      <c r="P489" t="b">
        <v>0</v>
      </c>
      <c r="Q489" t="s">
        <v>32</v>
      </c>
      <c r="R489" s="5">
        <f t="shared" si="33"/>
        <v>83.982949701619773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4">
        <f t="shared" si="32"/>
        <v>220.0566037735849</v>
      </c>
      <c r="G490" t="s">
        <v>19</v>
      </c>
      <c r="H490">
        <v>115</v>
      </c>
      <c r="I490" t="s">
        <v>20</v>
      </c>
      <c r="J490" t="s">
        <v>21</v>
      </c>
      <c r="K490" s="10">
        <f t="shared" si="30"/>
        <v>42403.25</v>
      </c>
      <c r="L490">
        <v>1454479200</v>
      </c>
      <c r="M490" s="9">
        <f t="shared" si="31"/>
        <v>42420.25</v>
      </c>
      <c r="N490">
        <v>1455948000</v>
      </c>
      <c r="O490" t="b">
        <v>0</v>
      </c>
      <c r="P490" t="b">
        <v>0</v>
      </c>
      <c r="Q490" t="s">
        <v>32</v>
      </c>
      <c r="R490" s="5">
        <f t="shared" si="33"/>
        <v>101.41739130434783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4">
        <f t="shared" si="32"/>
        <v>101.5108695652174</v>
      </c>
      <c r="G491" t="s">
        <v>19</v>
      </c>
      <c r="H491">
        <v>85</v>
      </c>
      <c r="I491" t="s">
        <v>106</v>
      </c>
      <c r="J491" t="s">
        <v>107</v>
      </c>
      <c r="K491" s="10">
        <f t="shared" si="30"/>
        <v>40406.208333333336</v>
      </c>
      <c r="L491">
        <v>1281934800</v>
      </c>
      <c r="M491" s="9">
        <f t="shared" si="31"/>
        <v>40411.208333333336</v>
      </c>
      <c r="N491">
        <v>1282366800</v>
      </c>
      <c r="O491" t="b">
        <v>0</v>
      </c>
      <c r="P491" t="b">
        <v>0</v>
      </c>
      <c r="Q491" t="s">
        <v>64</v>
      </c>
      <c r="R491" s="5">
        <f t="shared" si="33"/>
        <v>109.87058823529412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4">
        <f t="shared" si="32"/>
        <v>191.5</v>
      </c>
      <c r="G492" t="s">
        <v>19</v>
      </c>
      <c r="H492">
        <v>144</v>
      </c>
      <c r="I492" t="s">
        <v>20</v>
      </c>
      <c r="J492" t="s">
        <v>21</v>
      </c>
      <c r="K492" s="10">
        <f t="shared" si="30"/>
        <v>43786.25</v>
      </c>
      <c r="L492">
        <v>1573970400</v>
      </c>
      <c r="M492" s="9">
        <f t="shared" si="31"/>
        <v>43793.25</v>
      </c>
      <c r="N492">
        <v>1574575200</v>
      </c>
      <c r="O492" t="b">
        <v>0</v>
      </c>
      <c r="P492" t="b">
        <v>0</v>
      </c>
      <c r="Q492" t="s">
        <v>1028</v>
      </c>
      <c r="R492" s="5">
        <f t="shared" si="33"/>
        <v>31.916666666666668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4">
        <f t="shared" si="32"/>
        <v>305.34683098591546</v>
      </c>
      <c r="G493" t="s">
        <v>19</v>
      </c>
      <c r="H493">
        <v>2443</v>
      </c>
      <c r="I493" t="s">
        <v>20</v>
      </c>
      <c r="J493" t="s">
        <v>21</v>
      </c>
      <c r="K493" s="10">
        <f t="shared" si="30"/>
        <v>41456.208333333336</v>
      </c>
      <c r="L493">
        <v>1372654800</v>
      </c>
      <c r="M493" s="9">
        <f t="shared" si="31"/>
        <v>41482.208333333336</v>
      </c>
      <c r="N493">
        <v>1374901200</v>
      </c>
      <c r="O493" t="b">
        <v>0</v>
      </c>
      <c r="P493" t="b">
        <v>1</v>
      </c>
      <c r="Q493" t="s">
        <v>16</v>
      </c>
      <c r="R493" s="5">
        <f t="shared" si="33"/>
        <v>70.993450675399103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4">
        <f t="shared" si="32"/>
        <v>23.995287958115181</v>
      </c>
      <c r="G494" t="s">
        <v>73</v>
      </c>
      <c r="H494">
        <v>595</v>
      </c>
      <c r="I494" t="s">
        <v>20</v>
      </c>
      <c r="J494" t="s">
        <v>21</v>
      </c>
      <c r="K494" s="10">
        <f t="shared" si="30"/>
        <v>40336.208333333336</v>
      </c>
      <c r="L494">
        <v>1275886800</v>
      </c>
      <c r="M494" s="9">
        <f t="shared" si="31"/>
        <v>40371.208333333336</v>
      </c>
      <c r="N494">
        <v>1278910800</v>
      </c>
      <c r="O494" t="b">
        <v>1</v>
      </c>
      <c r="P494" t="b">
        <v>1</v>
      </c>
      <c r="Q494" t="s">
        <v>99</v>
      </c>
      <c r="R494" s="5">
        <f t="shared" si="33"/>
        <v>77.026890756302521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4">
        <f t="shared" si="32"/>
        <v>723.77777777777771</v>
      </c>
      <c r="G495" t="s">
        <v>19</v>
      </c>
      <c r="H495">
        <v>64</v>
      </c>
      <c r="I495" t="s">
        <v>20</v>
      </c>
      <c r="J495" t="s">
        <v>21</v>
      </c>
      <c r="K495" s="10">
        <f t="shared" si="30"/>
        <v>43645.208333333328</v>
      </c>
      <c r="L495">
        <v>1561784400</v>
      </c>
      <c r="M495" s="9">
        <f t="shared" si="31"/>
        <v>43658.208333333328</v>
      </c>
      <c r="N495">
        <v>1562907600</v>
      </c>
      <c r="O495" t="b">
        <v>0</v>
      </c>
      <c r="P495" t="b">
        <v>0</v>
      </c>
      <c r="Q495" t="s">
        <v>121</v>
      </c>
      <c r="R495" s="5">
        <f t="shared" si="33"/>
        <v>101.78125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4">
        <f t="shared" si="32"/>
        <v>547.36</v>
      </c>
      <c r="G496" t="s">
        <v>19</v>
      </c>
      <c r="H496">
        <v>268</v>
      </c>
      <c r="I496" t="s">
        <v>20</v>
      </c>
      <c r="J496" t="s">
        <v>21</v>
      </c>
      <c r="K496" s="10">
        <f t="shared" si="30"/>
        <v>40990.208333333336</v>
      </c>
      <c r="L496">
        <v>1332392400</v>
      </c>
      <c r="M496" s="9">
        <f t="shared" si="31"/>
        <v>40991.208333333336</v>
      </c>
      <c r="N496">
        <v>1332478800</v>
      </c>
      <c r="O496" t="b">
        <v>0</v>
      </c>
      <c r="P496" t="b">
        <v>0</v>
      </c>
      <c r="Q496" t="s">
        <v>64</v>
      </c>
      <c r="R496" s="5">
        <f t="shared" si="33"/>
        <v>51.059701492537314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4">
        <f t="shared" si="32"/>
        <v>414.49999999999994</v>
      </c>
      <c r="G497" t="s">
        <v>19</v>
      </c>
      <c r="H497">
        <v>195</v>
      </c>
      <c r="I497" t="s">
        <v>35</v>
      </c>
      <c r="J497" t="s">
        <v>36</v>
      </c>
      <c r="K497" s="10">
        <f t="shared" si="30"/>
        <v>41800.208333333336</v>
      </c>
      <c r="L497">
        <v>1402376400</v>
      </c>
      <c r="M497" s="9">
        <f t="shared" si="31"/>
        <v>41804.208333333336</v>
      </c>
      <c r="N497">
        <v>1402722000</v>
      </c>
      <c r="O497" t="b">
        <v>0</v>
      </c>
      <c r="P497" t="b">
        <v>0</v>
      </c>
      <c r="Q497" t="s">
        <v>32</v>
      </c>
      <c r="R497" s="5">
        <f t="shared" si="33"/>
        <v>68.02051282051282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4">
        <f t="shared" si="32"/>
        <v>0.90696409140369971</v>
      </c>
      <c r="G498" t="s">
        <v>13</v>
      </c>
      <c r="H498">
        <v>54</v>
      </c>
      <c r="I498" t="s">
        <v>20</v>
      </c>
      <c r="J498" t="s">
        <v>21</v>
      </c>
      <c r="K498" s="10">
        <f t="shared" si="30"/>
        <v>42876.208333333328</v>
      </c>
      <c r="L498">
        <v>1495342800</v>
      </c>
      <c r="M498" s="9">
        <f t="shared" si="31"/>
        <v>42893.208333333328</v>
      </c>
      <c r="N498">
        <v>1496811600</v>
      </c>
      <c r="O498" t="b">
        <v>0</v>
      </c>
      <c r="P498" t="b">
        <v>0</v>
      </c>
      <c r="Q498" t="s">
        <v>70</v>
      </c>
      <c r="R498" s="5">
        <f t="shared" si="33"/>
        <v>30.87037037037037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4">
        <f t="shared" si="32"/>
        <v>34.173469387755098</v>
      </c>
      <c r="G499" t="s">
        <v>13</v>
      </c>
      <c r="H499">
        <v>120</v>
      </c>
      <c r="I499" t="s">
        <v>20</v>
      </c>
      <c r="J499" t="s">
        <v>21</v>
      </c>
      <c r="K499" s="10">
        <f t="shared" si="30"/>
        <v>42724.25</v>
      </c>
      <c r="L499">
        <v>1482213600</v>
      </c>
      <c r="M499" s="9">
        <f t="shared" si="31"/>
        <v>42724.25</v>
      </c>
      <c r="N499">
        <v>1482213600</v>
      </c>
      <c r="O499" t="b">
        <v>0</v>
      </c>
      <c r="P499" t="b">
        <v>1</v>
      </c>
      <c r="Q499" t="s">
        <v>64</v>
      </c>
      <c r="R499" s="5">
        <f t="shared" si="33"/>
        <v>27.908333333333335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4">
        <f t="shared" si="32"/>
        <v>23.948810754912099</v>
      </c>
      <c r="G500" t="s">
        <v>13</v>
      </c>
      <c r="H500">
        <v>579</v>
      </c>
      <c r="I500" t="s">
        <v>35</v>
      </c>
      <c r="J500" t="s">
        <v>36</v>
      </c>
      <c r="K500" s="10">
        <f t="shared" si="30"/>
        <v>42005.25</v>
      </c>
      <c r="L500">
        <v>1420092000</v>
      </c>
      <c r="M500" s="9">
        <f t="shared" si="31"/>
        <v>42007.25</v>
      </c>
      <c r="N500">
        <v>1420264800</v>
      </c>
      <c r="O500" t="b">
        <v>0</v>
      </c>
      <c r="P500" t="b">
        <v>0</v>
      </c>
      <c r="Q500" t="s">
        <v>27</v>
      </c>
      <c r="R500" s="5">
        <f t="shared" si="33"/>
        <v>79.994818652849744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4">
        <f t="shared" si="32"/>
        <v>48.072649572649574</v>
      </c>
      <c r="G501" t="s">
        <v>13</v>
      </c>
      <c r="H501">
        <v>2072</v>
      </c>
      <c r="I501" t="s">
        <v>20</v>
      </c>
      <c r="J501" t="s">
        <v>21</v>
      </c>
      <c r="K501" s="10">
        <f t="shared" si="30"/>
        <v>42444.208333333328</v>
      </c>
      <c r="L501">
        <v>1458018000</v>
      </c>
      <c r="M501" s="9">
        <f t="shared" si="31"/>
        <v>42449.208333333328</v>
      </c>
      <c r="N501">
        <v>1458450000</v>
      </c>
      <c r="O501" t="b">
        <v>0</v>
      </c>
      <c r="P501" t="b">
        <v>1</v>
      </c>
      <c r="Q501" t="s">
        <v>41</v>
      </c>
      <c r="R501" s="5">
        <f t="shared" si="33"/>
        <v>38.003378378378379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4">
        <f t="shared" si="32"/>
        <v>0</v>
      </c>
      <c r="G502" t="s">
        <v>13</v>
      </c>
      <c r="H502">
        <v>0</v>
      </c>
      <c r="I502" t="s">
        <v>20</v>
      </c>
      <c r="J502" t="s">
        <v>21</v>
      </c>
      <c r="K502" s="10">
        <f t="shared" si="30"/>
        <v>41395.208333333336</v>
      </c>
      <c r="L502">
        <v>1367384400</v>
      </c>
      <c r="M502" s="9">
        <f t="shared" si="31"/>
        <v>41423.208333333336</v>
      </c>
      <c r="N502">
        <v>1369803600</v>
      </c>
      <c r="O502" t="b">
        <v>0</v>
      </c>
      <c r="P502" t="b">
        <v>1</v>
      </c>
      <c r="Q502" t="s">
        <v>32</v>
      </c>
      <c r="R502" s="5" t="e">
        <f t="shared" si="33"/>
        <v>#DIV/0!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4">
        <f t="shared" si="32"/>
        <v>70.145182291666657</v>
      </c>
      <c r="G503" t="s">
        <v>13</v>
      </c>
      <c r="H503">
        <v>1796</v>
      </c>
      <c r="I503" t="s">
        <v>20</v>
      </c>
      <c r="J503" t="s">
        <v>21</v>
      </c>
      <c r="K503" s="10">
        <f t="shared" si="30"/>
        <v>41345.208333333336</v>
      </c>
      <c r="L503">
        <v>1363064400</v>
      </c>
      <c r="M503" s="9">
        <f t="shared" si="31"/>
        <v>41347.208333333336</v>
      </c>
      <c r="N503">
        <v>1363237200</v>
      </c>
      <c r="O503" t="b">
        <v>0</v>
      </c>
      <c r="P503" t="b">
        <v>0</v>
      </c>
      <c r="Q503" t="s">
        <v>41</v>
      </c>
      <c r="R503" s="5">
        <f t="shared" si="33"/>
        <v>59.990534521158132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4">
        <f t="shared" si="32"/>
        <v>529.92307692307691</v>
      </c>
      <c r="G504" t="s">
        <v>19</v>
      </c>
      <c r="H504">
        <v>186</v>
      </c>
      <c r="I504" t="s">
        <v>25</v>
      </c>
      <c r="J504" t="s">
        <v>26</v>
      </c>
      <c r="K504" s="10">
        <f t="shared" si="30"/>
        <v>41117.208333333336</v>
      </c>
      <c r="L504">
        <v>1343365200</v>
      </c>
      <c r="M504" s="9">
        <f t="shared" si="31"/>
        <v>41146.208333333336</v>
      </c>
      <c r="N504">
        <v>1345870800</v>
      </c>
      <c r="O504" t="b">
        <v>0</v>
      </c>
      <c r="P504" t="b">
        <v>1</v>
      </c>
      <c r="Q504" t="s">
        <v>88</v>
      </c>
      <c r="R504" s="5">
        <f t="shared" si="33"/>
        <v>37.037634408602152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4">
        <f t="shared" si="32"/>
        <v>180.32549019607845</v>
      </c>
      <c r="G505" t="s">
        <v>19</v>
      </c>
      <c r="H505">
        <v>460</v>
      </c>
      <c r="I505" t="s">
        <v>20</v>
      </c>
      <c r="J505" t="s">
        <v>21</v>
      </c>
      <c r="K505" s="10">
        <f t="shared" si="30"/>
        <v>42186.208333333328</v>
      </c>
      <c r="L505">
        <v>1435726800</v>
      </c>
      <c r="M505" s="9">
        <f t="shared" si="31"/>
        <v>42206.208333333328</v>
      </c>
      <c r="N505">
        <v>1437454800</v>
      </c>
      <c r="O505" t="b">
        <v>0</v>
      </c>
      <c r="P505" t="b">
        <v>0</v>
      </c>
      <c r="Q505" t="s">
        <v>52</v>
      </c>
      <c r="R505" s="5">
        <f t="shared" si="33"/>
        <v>99.963043478260872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4">
        <f t="shared" si="32"/>
        <v>92.320000000000007</v>
      </c>
      <c r="G506" t="s">
        <v>13</v>
      </c>
      <c r="H506">
        <v>62</v>
      </c>
      <c r="I506" t="s">
        <v>106</v>
      </c>
      <c r="J506" t="s">
        <v>107</v>
      </c>
      <c r="K506" s="10">
        <f t="shared" si="30"/>
        <v>42142.208333333328</v>
      </c>
      <c r="L506">
        <v>1431925200</v>
      </c>
      <c r="M506" s="9">
        <f t="shared" si="31"/>
        <v>42143.208333333328</v>
      </c>
      <c r="N506">
        <v>1432011600</v>
      </c>
      <c r="O506" t="b">
        <v>0</v>
      </c>
      <c r="P506" t="b">
        <v>0</v>
      </c>
      <c r="Q506" t="s">
        <v>22</v>
      </c>
      <c r="R506" s="5">
        <f t="shared" si="33"/>
        <v>111.6774193548387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4">
        <f t="shared" si="32"/>
        <v>13.901001112347053</v>
      </c>
      <c r="G507" t="s">
        <v>13</v>
      </c>
      <c r="H507">
        <v>347</v>
      </c>
      <c r="I507" t="s">
        <v>20</v>
      </c>
      <c r="J507" t="s">
        <v>21</v>
      </c>
      <c r="K507" s="10">
        <f t="shared" si="30"/>
        <v>41341.25</v>
      </c>
      <c r="L507">
        <v>1362722400</v>
      </c>
      <c r="M507" s="9">
        <f t="shared" si="31"/>
        <v>41383.208333333336</v>
      </c>
      <c r="N507">
        <v>1366347600</v>
      </c>
      <c r="O507" t="b">
        <v>0</v>
      </c>
      <c r="P507" t="b">
        <v>1</v>
      </c>
      <c r="Q507" t="s">
        <v>132</v>
      </c>
      <c r="R507" s="5">
        <f t="shared" si="33"/>
        <v>36.014409221902014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4">
        <f t="shared" si="32"/>
        <v>927.07777777777767</v>
      </c>
      <c r="G508" t="s">
        <v>19</v>
      </c>
      <c r="H508">
        <v>2528</v>
      </c>
      <c r="I508" t="s">
        <v>20</v>
      </c>
      <c r="J508" t="s">
        <v>21</v>
      </c>
      <c r="K508" s="10">
        <f t="shared" si="30"/>
        <v>43062.25</v>
      </c>
      <c r="L508">
        <v>1511416800</v>
      </c>
      <c r="M508" s="9">
        <f t="shared" si="31"/>
        <v>43079.25</v>
      </c>
      <c r="N508">
        <v>1512885600</v>
      </c>
      <c r="O508" t="b">
        <v>0</v>
      </c>
      <c r="P508" t="b">
        <v>1</v>
      </c>
      <c r="Q508" t="s">
        <v>32</v>
      </c>
      <c r="R508" s="5">
        <f t="shared" si="33"/>
        <v>66.010284810126578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4">
        <f t="shared" si="32"/>
        <v>39.857142857142861</v>
      </c>
      <c r="G509" t="s">
        <v>13</v>
      </c>
      <c r="H509">
        <v>19</v>
      </c>
      <c r="I509" t="s">
        <v>20</v>
      </c>
      <c r="J509" t="s">
        <v>21</v>
      </c>
      <c r="K509" s="10">
        <f t="shared" si="30"/>
        <v>41373.208333333336</v>
      </c>
      <c r="L509">
        <v>1365483600</v>
      </c>
      <c r="M509" s="9">
        <f t="shared" si="31"/>
        <v>41422.208333333336</v>
      </c>
      <c r="N509">
        <v>1369717200</v>
      </c>
      <c r="O509" t="b">
        <v>0</v>
      </c>
      <c r="P509" t="b">
        <v>1</v>
      </c>
      <c r="Q509" t="s">
        <v>27</v>
      </c>
      <c r="R509" s="5">
        <f t="shared" si="33"/>
        <v>44.05263157894737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4">
        <f t="shared" si="32"/>
        <v>112.22929936305732</v>
      </c>
      <c r="G510" t="s">
        <v>19</v>
      </c>
      <c r="H510">
        <v>3657</v>
      </c>
      <c r="I510" t="s">
        <v>20</v>
      </c>
      <c r="J510" t="s">
        <v>21</v>
      </c>
      <c r="K510" s="10">
        <f t="shared" si="30"/>
        <v>43310.208333333328</v>
      </c>
      <c r="L510">
        <v>1532840400</v>
      </c>
      <c r="M510" s="9">
        <f t="shared" si="31"/>
        <v>43331.208333333328</v>
      </c>
      <c r="N510">
        <v>1534654800</v>
      </c>
      <c r="O510" t="b">
        <v>0</v>
      </c>
      <c r="P510" t="b">
        <v>0</v>
      </c>
      <c r="Q510" t="s">
        <v>32</v>
      </c>
      <c r="R510" s="5">
        <f t="shared" si="33"/>
        <v>52.999726551818434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4">
        <f t="shared" si="32"/>
        <v>70.925816023738875</v>
      </c>
      <c r="G511" t="s">
        <v>13</v>
      </c>
      <c r="H511">
        <v>1258</v>
      </c>
      <c r="I511" t="s">
        <v>20</v>
      </c>
      <c r="J511" t="s">
        <v>21</v>
      </c>
      <c r="K511" s="10">
        <f t="shared" si="30"/>
        <v>41034.208333333336</v>
      </c>
      <c r="L511">
        <v>1336194000</v>
      </c>
      <c r="M511" s="9">
        <f t="shared" si="31"/>
        <v>41044.208333333336</v>
      </c>
      <c r="N511">
        <v>1337058000</v>
      </c>
      <c r="O511" t="b">
        <v>0</v>
      </c>
      <c r="P511" t="b">
        <v>0</v>
      </c>
      <c r="Q511" t="s">
        <v>32</v>
      </c>
      <c r="R511" s="5">
        <f t="shared" si="33"/>
        <v>95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4">
        <f t="shared" si="32"/>
        <v>119.08974358974358</v>
      </c>
      <c r="G512" t="s">
        <v>19</v>
      </c>
      <c r="H512">
        <v>131</v>
      </c>
      <c r="I512" t="s">
        <v>25</v>
      </c>
      <c r="J512" t="s">
        <v>26</v>
      </c>
      <c r="K512" s="10">
        <f t="shared" si="30"/>
        <v>43251.208333333328</v>
      </c>
      <c r="L512">
        <v>1527742800</v>
      </c>
      <c r="M512" s="9">
        <f t="shared" si="31"/>
        <v>43275.208333333328</v>
      </c>
      <c r="N512">
        <v>1529816400</v>
      </c>
      <c r="O512" t="b">
        <v>0</v>
      </c>
      <c r="P512" t="b">
        <v>0</v>
      </c>
      <c r="Q512" t="s">
        <v>52</v>
      </c>
      <c r="R512" s="5">
        <f t="shared" si="33"/>
        <v>70.908396946564892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4">
        <f t="shared" si="32"/>
        <v>24.017591339648174</v>
      </c>
      <c r="G513" t="s">
        <v>13</v>
      </c>
      <c r="H513">
        <v>362</v>
      </c>
      <c r="I513" t="s">
        <v>20</v>
      </c>
      <c r="J513" t="s">
        <v>21</v>
      </c>
      <c r="K513" s="10">
        <f t="shared" si="30"/>
        <v>43671.208333333328</v>
      </c>
      <c r="L513">
        <v>1564030800</v>
      </c>
      <c r="M513" s="9">
        <f t="shared" si="31"/>
        <v>43681.208333333328</v>
      </c>
      <c r="N513">
        <v>1564894800</v>
      </c>
      <c r="O513" t="b">
        <v>0</v>
      </c>
      <c r="P513" t="b">
        <v>0</v>
      </c>
      <c r="Q513" t="s">
        <v>32</v>
      </c>
      <c r="R513" s="5">
        <f t="shared" si="33"/>
        <v>98.060773480662988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4">
        <f t="shared" si="32"/>
        <v>139.31868131868131</v>
      </c>
      <c r="G514" t="s">
        <v>19</v>
      </c>
      <c r="H514">
        <v>239</v>
      </c>
      <c r="I514" t="s">
        <v>20</v>
      </c>
      <c r="J514" t="s">
        <v>21</v>
      </c>
      <c r="K514" s="10">
        <f t="shared" si="30"/>
        <v>41825.208333333336</v>
      </c>
      <c r="L514">
        <v>1404536400</v>
      </c>
      <c r="M514" s="9">
        <f t="shared" si="31"/>
        <v>41826.208333333336</v>
      </c>
      <c r="N514">
        <v>1404622800</v>
      </c>
      <c r="O514" t="b">
        <v>0</v>
      </c>
      <c r="P514" t="b">
        <v>1</v>
      </c>
      <c r="Q514" t="s">
        <v>88</v>
      </c>
      <c r="R514" s="5">
        <f t="shared" si="33"/>
        <v>53.046025104602514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4">
        <f t="shared" si="32"/>
        <v>39.277108433734945</v>
      </c>
      <c r="G515" t="s">
        <v>73</v>
      </c>
      <c r="H515">
        <v>35</v>
      </c>
      <c r="I515" t="s">
        <v>20</v>
      </c>
      <c r="J515" t="s">
        <v>21</v>
      </c>
      <c r="K515" s="10">
        <f t="shared" ref="K515:K578" si="34">(((L515/60)/60/24)+DATE(1970,1,1))</f>
        <v>40430.208333333336</v>
      </c>
      <c r="L515">
        <v>1284008400</v>
      </c>
      <c r="M515" s="9">
        <f t="shared" ref="M515:M578" si="35">(((N515/60)/60)/24)+DATE(1970,1,1)</f>
        <v>40432.208333333336</v>
      </c>
      <c r="N515">
        <v>1284181200</v>
      </c>
      <c r="O515" t="b">
        <v>0</v>
      </c>
      <c r="P515" t="b">
        <v>0</v>
      </c>
      <c r="Q515" t="s">
        <v>268</v>
      </c>
      <c r="R515" s="5">
        <f t="shared" si="33"/>
        <v>93.142857142857139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4">
        <f t="shared" ref="F516:F579" si="36">(E516/D516)*100</f>
        <v>22.439077144917089</v>
      </c>
      <c r="G516" t="s">
        <v>73</v>
      </c>
      <c r="H516">
        <v>528</v>
      </c>
      <c r="I516" t="s">
        <v>97</v>
      </c>
      <c r="J516" t="s">
        <v>98</v>
      </c>
      <c r="K516" s="10">
        <f t="shared" si="34"/>
        <v>41614.25</v>
      </c>
      <c r="L516">
        <v>1386309600</v>
      </c>
      <c r="M516" s="9">
        <f t="shared" si="35"/>
        <v>41619.25</v>
      </c>
      <c r="N516">
        <v>1386741600</v>
      </c>
      <c r="O516" t="b">
        <v>0</v>
      </c>
      <c r="P516" t="b">
        <v>1</v>
      </c>
      <c r="Q516" t="s">
        <v>22</v>
      </c>
      <c r="R516" s="5">
        <f t="shared" ref="R516:R579" si="37">E516/H516</f>
        <v>58.945075757575758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4">
        <f t="shared" si="36"/>
        <v>55.779069767441861</v>
      </c>
      <c r="G517" t="s">
        <v>13</v>
      </c>
      <c r="H517">
        <v>133</v>
      </c>
      <c r="I517" t="s">
        <v>14</v>
      </c>
      <c r="J517" t="s">
        <v>15</v>
      </c>
      <c r="K517" s="10">
        <f t="shared" si="34"/>
        <v>40900.25</v>
      </c>
      <c r="L517">
        <v>1324620000</v>
      </c>
      <c r="M517" s="9">
        <f t="shared" si="35"/>
        <v>40902.25</v>
      </c>
      <c r="N517">
        <v>1324792800</v>
      </c>
      <c r="O517" t="b">
        <v>0</v>
      </c>
      <c r="P517" t="b">
        <v>1</v>
      </c>
      <c r="Q517" t="s">
        <v>32</v>
      </c>
      <c r="R517" s="5">
        <f t="shared" si="37"/>
        <v>36.067669172932334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4">
        <f t="shared" si="36"/>
        <v>42.523125996810208</v>
      </c>
      <c r="G518" t="s">
        <v>13</v>
      </c>
      <c r="H518">
        <v>846</v>
      </c>
      <c r="I518" t="s">
        <v>20</v>
      </c>
      <c r="J518" t="s">
        <v>21</v>
      </c>
      <c r="K518" s="10">
        <f t="shared" si="34"/>
        <v>40396.208333333336</v>
      </c>
      <c r="L518">
        <v>1281070800</v>
      </c>
      <c r="M518" s="9">
        <f t="shared" si="35"/>
        <v>40434.208333333336</v>
      </c>
      <c r="N518">
        <v>1284354000</v>
      </c>
      <c r="O518" t="b">
        <v>0</v>
      </c>
      <c r="P518" t="b">
        <v>0</v>
      </c>
      <c r="Q518" t="s">
        <v>67</v>
      </c>
      <c r="R518" s="5">
        <f t="shared" si="37"/>
        <v>63.030732860520096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4">
        <f t="shared" si="36"/>
        <v>112.00000000000001</v>
      </c>
      <c r="G519" t="s">
        <v>19</v>
      </c>
      <c r="H519">
        <v>78</v>
      </c>
      <c r="I519" t="s">
        <v>20</v>
      </c>
      <c r="J519" t="s">
        <v>21</v>
      </c>
      <c r="K519" s="10">
        <f t="shared" si="34"/>
        <v>42860.208333333328</v>
      </c>
      <c r="L519">
        <v>1493960400</v>
      </c>
      <c r="M519" s="9">
        <f t="shared" si="35"/>
        <v>42865.208333333328</v>
      </c>
      <c r="N519">
        <v>1494392400</v>
      </c>
      <c r="O519" t="b">
        <v>0</v>
      </c>
      <c r="P519" t="b">
        <v>0</v>
      </c>
      <c r="Q519" t="s">
        <v>16</v>
      </c>
      <c r="R519" s="5">
        <f t="shared" si="37"/>
        <v>84.717948717948715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4">
        <f t="shared" si="36"/>
        <v>7.0681818181818183</v>
      </c>
      <c r="G520" t="s">
        <v>13</v>
      </c>
      <c r="H520">
        <v>10</v>
      </c>
      <c r="I520" t="s">
        <v>20</v>
      </c>
      <c r="J520" t="s">
        <v>21</v>
      </c>
      <c r="K520" s="10">
        <f t="shared" si="34"/>
        <v>43154.25</v>
      </c>
      <c r="L520">
        <v>1519365600</v>
      </c>
      <c r="M520" s="9">
        <f t="shared" si="35"/>
        <v>43156.25</v>
      </c>
      <c r="N520">
        <v>1519538400</v>
      </c>
      <c r="O520" t="b">
        <v>0</v>
      </c>
      <c r="P520" t="b">
        <v>1</v>
      </c>
      <c r="Q520" t="s">
        <v>70</v>
      </c>
      <c r="R520" s="5">
        <f t="shared" si="37"/>
        <v>62.2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4">
        <f t="shared" si="36"/>
        <v>101.74563871693867</v>
      </c>
      <c r="G521" t="s">
        <v>19</v>
      </c>
      <c r="H521">
        <v>1773</v>
      </c>
      <c r="I521" t="s">
        <v>20</v>
      </c>
      <c r="J521" t="s">
        <v>21</v>
      </c>
      <c r="K521" s="10">
        <f t="shared" si="34"/>
        <v>42012.25</v>
      </c>
      <c r="L521">
        <v>1420696800</v>
      </c>
      <c r="M521" s="9">
        <f t="shared" si="35"/>
        <v>42026.25</v>
      </c>
      <c r="N521">
        <v>1421906400</v>
      </c>
      <c r="O521" t="b">
        <v>0</v>
      </c>
      <c r="P521" t="b">
        <v>1</v>
      </c>
      <c r="Q521" t="s">
        <v>22</v>
      </c>
      <c r="R521" s="5">
        <f t="shared" si="37"/>
        <v>101.97518330513255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4">
        <f t="shared" si="36"/>
        <v>425.75</v>
      </c>
      <c r="G522" t="s">
        <v>19</v>
      </c>
      <c r="H522">
        <v>32</v>
      </c>
      <c r="I522" t="s">
        <v>20</v>
      </c>
      <c r="J522" t="s">
        <v>21</v>
      </c>
      <c r="K522" s="10">
        <f t="shared" si="34"/>
        <v>43574.208333333328</v>
      </c>
      <c r="L522">
        <v>1555650000</v>
      </c>
      <c r="M522" s="9">
        <f t="shared" si="35"/>
        <v>43577.208333333328</v>
      </c>
      <c r="N522">
        <v>1555909200</v>
      </c>
      <c r="O522" t="b">
        <v>0</v>
      </c>
      <c r="P522" t="b">
        <v>0</v>
      </c>
      <c r="Q522" t="s">
        <v>32</v>
      </c>
      <c r="R522" s="5">
        <f t="shared" si="37"/>
        <v>106.4375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4">
        <f t="shared" si="36"/>
        <v>145.53947368421052</v>
      </c>
      <c r="G523" t="s">
        <v>19</v>
      </c>
      <c r="H523">
        <v>369</v>
      </c>
      <c r="I523" t="s">
        <v>20</v>
      </c>
      <c r="J523" t="s">
        <v>21</v>
      </c>
      <c r="K523" s="10">
        <f t="shared" si="34"/>
        <v>42605.208333333328</v>
      </c>
      <c r="L523">
        <v>1471928400</v>
      </c>
      <c r="M523" s="9">
        <f t="shared" si="35"/>
        <v>42611.208333333328</v>
      </c>
      <c r="N523">
        <v>1472446800</v>
      </c>
      <c r="O523" t="b">
        <v>0</v>
      </c>
      <c r="P523" t="b">
        <v>1</v>
      </c>
      <c r="Q523" t="s">
        <v>52</v>
      </c>
      <c r="R523" s="5">
        <f t="shared" si="37"/>
        <v>29.975609756097562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4">
        <f t="shared" si="36"/>
        <v>32.453465346534657</v>
      </c>
      <c r="G524" t="s">
        <v>13</v>
      </c>
      <c r="H524">
        <v>191</v>
      </c>
      <c r="I524" t="s">
        <v>20</v>
      </c>
      <c r="J524" t="s">
        <v>21</v>
      </c>
      <c r="K524" s="10">
        <f t="shared" si="34"/>
        <v>41093.208333333336</v>
      </c>
      <c r="L524">
        <v>1341291600</v>
      </c>
      <c r="M524" s="9">
        <f t="shared" si="35"/>
        <v>41105.208333333336</v>
      </c>
      <c r="N524">
        <v>1342328400</v>
      </c>
      <c r="O524" t="b">
        <v>0</v>
      </c>
      <c r="P524" t="b">
        <v>0</v>
      </c>
      <c r="Q524" t="s">
        <v>99</v>
      </c>
      <c r="R524" s="5">
        <f t="shared" si="37"/>
        <v>85.806282722513089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4">
        <f t="shared" si="36"/>
        <v>700.33333333333326</v>
      </c>
      <c r="G525" t="s">
        <v>19</v>
      </c>
      <c r="H525">
        <v>89</v>
      </c>
      <c r="I525" t="s">
        <v>20</v>
      </c>
      <c r="J525" t="s">
        <v>21</v>
      </c>
      <c r="K525" s="10">
        <f t="shared" si="34"/>
        <v>40241.25</v>
      </c>
      <c r="L525">
        <v>1267682400</v>
      </c>
      <c r="M525" s="9">
        <f t="shared" si="35"/>
        <v>40246.25</v>
      </c>
      <c r="N525">
        <v>1268114400</v>
      </c>
      <c r="O525" t="b">
        <v>0</v>
      </c>
      <c r="P525" t="b">
        <v>0</v>
      </c>
      <c r="Q525" t="s">
        <v>99</v>
      </c>
      <c r="R525" s="5">
        <f t="shared" si="37"/>
        <v>70.82022471910112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4">
        <f t="shared" si="36"/>
        <v>83.904860392967933</v>
      </c>
      <c r="G526" t="s">
        <v>13</v>
      </c>
      <c r="H526">
        <v>1979</v>
      </c>
      <c r="I526" t="s">
        <v>20</v>
      </c>
      <c r="J526" t="s">
        <v>21</v>
      </c>
      <c r="K526" s="10">
        <f t="shared" si="34"/>
        <v>40294.208333333336</v>
      </c>
      <c r="L526">
        <v>1272258000</v>
      </c>
      <c r="M526" s="9">
        <f t="shared" si="35"/>
        <v>40307.208333333336</v>
      </c>
      <c r="N526">
        <v>1273381200</v>
      </c>
      <c r="O526" t="b">
        <v>0</v>
      </c>
      <c r="P526" t="b">
        <v>0</v>
      </c>
      <c r="Q526" t="s">
        <v>32</v>
      </c>
      <c r="R526" s="5">
        <f t="shared" si="37"/>
        <v>40.998484082870135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4">
        <f t="shared" si="36"/>
        <v>84.19047619047619</v>
      </c>
      <c r="G527" t="s">
        <v>13</v>
      </c>
      <c r="H527">
        <v>63</v>
      </c>
      <c r="I527" t="s">
        <v>20</v>
      </c>
      <c r="J527" t="s">
        <v>21</v>
      </c>
      <c r="K527" s="10">
        <f t="shared" si="34"/>
        <v>40505.25</v>
      </c>
      <c r="L527">
        <v>1290492000</v>
      </c>
      <c r="M527" s="9">
        <f t="shared" si="35"/>
        <v>40509.25</v>
      </c>
      <c r="N527">
        <v>1290837600</v>
      </c>
      <c r="O527" t="b">
        <v>0</v>
      </c>
      <c r="P527" t="b">
        <v>0</v>
      </c>
      <c r="Q527" t="s">
        <v>64</v>
      </c>
      <c r="R527" s="5">
        <f t="shared" si="37"/>
        <v>28.063492063492063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4">
        <f t="shared" si="36"/>
        <v>155.95180722891567</v>
      </c>
      <c r="G528" t="s">
        <v>19</v>
      </c>
      <c r="H528">
        <v>147</v>
      </c>
      <c r="I528" t="s">
        <v>20</v>
      </c>
      <c r="J528" t="s">
        <v>21</v>
      </c>
      <c r="K528" s="10">
        <f t="shared" si="34"/>
        <v>42364.25</v>
      </c>
      <c r="L528">
        <v>1451109600</v>
      </c>
      <c r="M528" s="9">
        <f t="shared" si="35"/>
        <v>42401.25</v>
      </c>
      <c r="N528">
        <v>1454306400</v>
      </c>
      <c r="O528" t="b">
        <v>0</v>
      </c>
      <c r="P528" t="b">
        <v>1</v>
      </c>
      <c r="Q528" t="s">
        <v>32</v>
      </c>
      <c r="R528" s="5">
        <f t="shared" si="37"/>
        <v>88.054421768707485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4">
        <f t="shared" si="36"/>
        <v>99.619450317124731</v>
      </c>
      <c r="G529" t="s">
        <v>13</v>
      </c>
      <c r="H529">
        <v>6080</v>
      </c>
      <c r="I529" t="s">
        <v>14</v>
      </c>
      <c r="J529" t="s">
        <v>15</v>
      </c>
      <c r="K529" s="10">
        <f t="shared" si="34"/>
        <v>42405.25</v>
      </c>
      <c r="L529">
        <v>1454652000</v>
      </c>
      <c r="M529" s="9">
        <f t="shared" si="35"/>
        <v>42441.25</v>
      </c>
      <c r="N529">
        <v>1457762400</v>
      </c>
      <c r="O529" t="b">
        <v>0</v>
      </c>
      <c r="P529" t="b">
        <v>0</v>
      </c>
      <c r="Q529" t="s">
        <v>70</v>
      </c>
      <c r="R529" s="5">
        <f t="shared" si="37"/>
        <v>31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4">
        <f t="shared" si="36"/>
        <v>80.300000000000011</v>
      </c>
      <c r="G530" t="s">
        <v>13</v>
      </c>
      <c r="H530">
        <v>80</v>
      </c>
      <c r="I530" t="s">
        <v>39</v>
      </c>
      <c r="J530" t="s">
        <v>40</v>
      </c>
      <c r="K530" s="10">
        <f t="shared" si="34"/>
        <v>41601.25</v>
      </c>
      <c r="L530">
        <v>1385186400</v>
      </c>
      <c r="M530" s="9">
        <f t="shared" si="35"/>
        <v>41646.25</v>
      </c>
      <c r="N530">
        <v>1389074400</v>
      </c>
      <c r="O530" t="b">
        <v>0</v>
      </c>
      <c r="P530" t="b">
        <v>0</v>
      </c>
      <c r="Q530" t="s">
        <v>59</v>
      </c>
      <c r="R530" s="5">
        <f t="shared" si="37"/>
        <v>90.337500000000006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4">
        <f t="shared" si="36"/>
        <v>11.254901960784313</v>
      </c>
      <c r="G531" t="s">
        <v>13</v>
      </c>
      <c r="H531">
        <v>9</v>
      </c>
      <c r="I531" t="s">
        <v>20</v>
      </c>
      <c r="J531" t="s">
        <v>21</v>
      </c>
      <c r="K531" s="10">
        <f t="shared" si="34"/>
        <v>41769.208333333336</v>
      </c>
      <c r="L531">
        <v>1399698000</v>
      </c>
      <c r="M531" s="9">
        <f t="shared" si="35"/>
        <v>41797.208333333336</v>
      </c>
      <c r="N531">
        <v>1402117200</v>
      </c>
      <c r="O531" t="b">
        <v>0</v>
      </c>
      <c r="P531" t="b">
        <v>0</v>
      </c>
      <c r="Q531" t="s">
        <v>88</v>
      </c>
      <c r="R531" s="5">
        <f t="shared" si="37"/>
        <v>63.777777777777779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4">
        <f t="shared" si="36"/>
        <v>91.740952380952379</v>
      </c>
      <c r="G532" t="s">
        <v>13</v>
      </c>
      <c r="H532">
        <v>1784</v>
      </c>
      <c r="I532" t="s">
        <v>20</v>
      </c>
      <c r="J532" t="s">
        <v>21</v>
      </c>
      <c r="K532" s="10">
        <f t="shared" si="34"/>
        <v>40421.208333333336</v>
      </c>
      <c r="L532">
        <v>1283230800</v>
      </c>
      <c r="M532" s="9">
        <f t="shared" si="35"/>
        <v>40435.208333333336</v>
      </c>
      <c r="N532">
        <v>1284440400</v>
      </c>
      <c r="O532" t="b">
        <v>0</v>
      </c>
      <c r="P532" t="b">
        <v>1</v>
      </c>
      <c r="Q532" t="s">
        <v>118</v>
      </c>
      <c r="R532" s="5">
        <f t="shared" si="37"/>
        <v>53.995515695067262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1">
        <f t="shared" si="36"/>
        <v>95.521156936261391</v>
      </c>
      <c r="G533" t="s">
        <v>46</v>
      </c>
      <c r="H533">
        <v>3640</v>
      </c>
      <c r="I533" t="s">
        <v>97</v>
      </c>
      <c r="J533" t="s">
        <v>98</v>
      </c>
      <c r="K533" s="10">
        <f t="shared" si="34"/>
        <v>41589.25</v>
      </c>
      <c r="L533">
        <v>1384149600</v>
      </c>
      <c r="M533" s="9">
        <f t="shared" si="35"/>
        <v>41645.25</v>
      </c>
      <c r="N533">
        <v>1388988000</v>
      </c>
      <c r="O533" t="b">
        <v>0</v>
      </c>
      <c r="P533" t="b">
        <v>0</v>
      </c>
      <c r="Q533" t="s">
        <v>88</v>
      </c>
      <c r="R533" s="5">
        <f t="shared" si="37"/>
        <v>48.993956043956047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1">
        <f t="shared" si="36"/>
        <v>502.87499999999994</v>
      </c>
      <c r="G534" t="s">
        <v>19</v>
      </c>
      <c r="H534">
        <v>126</v>
      </c>
      <c r="I534" t="s">
        <v>14</v>
      </c>
      <c r="J534" t="s">
        <v>15</v>
      </c>
      <c r="K534" s="10">
        <f t="shared" si="34"/>
        <v>43125.25</v>
      </c>
      <c r="L534">
        <v>1516860000</v>
      </c>
      <c r="M534" s="9">
        <f t="shared" si="35"/>
        <v>43126.25</v>
      </c>
      <c r="N534">
        <v>1516946400</v>
      </c>
      <c r="O534" t="b">
        <v>0</v>
      </c>
      <c r="P534" t="b">
        <v>0</v>
      </c>
      <c r="Q534" t="s">
        <v>32</v>
      </c>
      <c r="R534" s="5">
        <f t="shared" si="37"/>
        <v>63.857142857142854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1">
        <f t="shared" si="36"/>
        <v>159.24394463667818</v>
      </c>
      <c r="G535" t="s">
        <v>19</v>
      </c>
      <c r="H535">
        <v>2218</v>
      </c>
      <c r="I535" t="s">
        <v>39</v>
      </c>
      <c r="J535" t="s">
        <v>40</v>
      </c>
      <c r="K535" s="10">
        <f t="shared" si="34"/>
        <v>41479.208333333336</v>
      </c>
      <c r="L535">
        <v>1374642000</v>
      </c>
      <c r="M535" s="9">
        <f t="shared" si="35"/>
        <v>41515.208333333336</v>
      </c>
      <c r="N535">
        <v>1377752400</v>
      </c>
      <c r="O535" t="b">
        <v>0</v>
      </c>
      <c r="P535" t="b">
        <v>0</v>
      </c>
      <c r="Q535" t="s">
        <v>59</v>
      </c>
      <c r="R535" s="5">
        <f t="shared" si="37"/>
        <v>82.996393146979258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1">
        <f t="shared" si="36"/>
        <v>15.022446689113355</v>
      </c>
      <c r="G536" t="s">
        <v>13</v>
      </c>
      <c r="H536">
        <v>243</v>
      </c>
      <c r="I536" t="s">
        <v>20</v>
      </c>
      <c r="J536" t="s">
        <v>21</v>
      </c>
      <c r="K536" s="10">
        <f t="shared" si="34"/>
        <v>43329.208333333328</v>
      </c>
      <c r="L536">
        <v>1534482000</v>
      </c>
      <c r="M536" s="9">
        <f t="shared" si="35"/>
        <v>43330.208333333328</v>
      </c>
      <c r="N536">
        <v>1534568400</v>
      </c>
      <c r="O536" t="b">
        <v>0</v>
      </c>
      <c r="P536" t="b">
        <v>1</v>
      </c>
      <c r="Q536" t="s">
        <v>52</v>
      </c>
      <c r="R536" s="5">
        <f t="shared" si="37"/>
        <v>55.08230452674897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1">
        <f t="shared" si="36"/>
        <v>482.03846153846149</v>
      </c>
      <c r="G537" t="s">
        <v>19</v>
      </c>
      <c r="H537">
        <v>202</v>
      </c>
      <c r="I537" t="s">
        <v>106</v>
      </c>
      <c r="J537" t="s">
        <v>107</v>
      </c>
      <c r="K537" s="10">
        <f t="shared" si="34"/>
        <v>43259.208333333328</v>
      </c>
      <c r="L537">
        <v>1528434000</v>
      </c>
      <c r="M537" s="9">
        <f t="shared" si="35"/>
        <v>43261.208333333328</v>
      </c>
      <c r="N537">
        <v>1528606800</v>
      </c>
      <c r="O537" t="b">
        <v>0</v>
      </c>
      <c r="P537" t="b">
        <v>1</v>
      </c>
      <c r="Q537" t="s">
        <v>32</v>
      </c>
      <c r="R537" s="5">
        <f t="shared" si="37"/>
        <v>62.044554455445542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1">
        <f t="shared" si="36"/>
        <v>149.96938775510205</v>
      </c>
      <c r="G538" t="s">
        <v>19</v>
      </c>
      <c r="H538">
        <v>140</v>
      </c>
      <c r="I538" t="s">
        <v>106</v>
      </c>
      <c r="J538" t="s">
        <v>107</v>
      </c>
      <c r="K538" s="10">
        <f t="shared" si="34"/>
        <v>40414.208333333336</v>
      </c>
      <c r="L538">
        <v>1282626000</v>
      </c>
      <c r="M538" s="9">
        <f t="shared" si="35"/>
        <v>40440.208333333336</v>
      </c>
      <c r="N538">
        <v>1284872400</v>
      </c>
      <c r="O538" t="b">
        <v>0</v>
      </c>
      <c r="P538" t="b">
        <v>0</v>
      </c>
      <c r="Q538" t="s">
        <v>118</v>
      </c>
      <c r="R538" s="5">
        <f t="shared" si="37"/>
        <v>104.97857142857143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1">
        <f t="shared" si="36"/>
        <v>117.22156398104266</v>
      </c>
      <c r="G539" t="s">
        <v>19</v>
      </c>
      <c r="H539">
        <v>1052</v>
      </c>
      <c r="I539" t="s">
        <v>35</v>
      </c>
      <c r="J539" t="s">
        <v>36</v>
      </c>
      <c r="K539" s="10">
        <f t="shared" si="34"/>
        <v>43342.208333333328</v>
      </c>
      <c r="L539">
        <v>1535605200</v>
      </c>
      <c r="M539" s="9">
        <f t="shared" si="35"/>
        <v>43365.208333333328</v>
      </c>
      <c r="N539">
        <v>1537592400</v>
      </c>
      <c r="O539" t="b">
        <v>1</v>
      </c>
      <c r="P539" t="b">
        <v>1</v>
      </c>
      <c r="Q539" t="s">
        <v>41</v>
      </c>
      <c r="R539" s="5">
        <f t="shared" si="37"/>
        <v>94.044676806083643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1">
        <f t="shared" si="36"/>
        <v>37.695968274950431</v>
      </c>
      <c r="G540" t="s">
        <v>13</v>
      </c>
      <c r="H540">
        <v>1296</v>
      </c>
      <c r="I540" t="s">
        <v>20</v>
      </c>
      <c r="J540" t="s">
        <v>21</v>
      </c>
      <c r="K540" s="10">
        <f t="shared" si="34"/>
        <v>41539.208333333336</v>
      </c>
      <c r="L540">
        <v>1379826000</v>
      </c>
      <c r="M540" s="9">
        <f t="shared" si="35"/>
        <v>41555.208333333336</v>
      </c>
      <c r="N540">
        <v>1381208400</v>
      </c>
      <c r="O540" t="b">
        <v>0</v>
      </c>
      <c r="P540" t="b">
        <v>0</v>
      </c>
      <c r="Q540" t="s">
        <v>291</v>
      </c>
      <c r="R540" s="5">
        <f t="shared" si="37"/>
        <v>44.007716049382715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1">
        <f t="shared" si="36"/>
        <v>72.653061224489804</v>
      </c>
      <c r="G541" t="s">
        <v>13</v>
      </c>
      <c r="H541">
        <v>77</v>
      </c>
      <c r="I541" t="s">
        <v>20</v>
      </c>
      <c r="J541" t="s">
        <v>21</v>
      </c>
      <c r="K541" s="10">
        <f t="shared" si="34"/>
        <v>43647.208333333328</v>
      </c>
      <c r="L541">
        <v>1561957200</v>
      </c>
      <c r="M541" s="9">
        <f t="shared" si="35"/>
        <v>43653.208333333328</v>
      </c>
      <c r="N541">
        <v>1562475600</v>
      </c>
      <c r="O541" t="b">
        <v>0</v>
      </c>
      <c r="P541" t="b">
        <v>1</v>
      </c>
      <c r="Q541" t="s">
        <v>16</v>
      </c>
      <c r="R541" s="5">
        <f t="shared" si="37"/>
        <v>92.467532467532465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1">
        <f t="shared" si="36"/>
        <v>265.98113207547169</v>
      </c>
      <c r="G542" t="s">
        <v>19</v>
      </c>
      <c r="H542">
        <v>247</v>
      </c>
      <c r="I542" t="s">
        <v>20</v>
      </c>
      <c r="J542" t="s">
        <v>21</v>
      </c>
      <c r="K542" s="10">
        <f t="shared" si="34"/>
        <v>43225.208333333328</v>
      </c>
      <c r="L542">
        <v>1525496400</v>
      </c>
      <c r="M542" s="9">
        <f t="shared" si="35"/>
        <v>43247.208333333328</v>
      </c>
      <c r="N542">
        <v>1527397200</v>
      </c>
      <c r="O542" t="b">
        <v>0</v>
      </c>
      <c r="P542" t="b">
        <v>0</v>
      </c>
      <c r="Q542" t="s">
        <v>121</v>
      </c>
      <c r="R542" s="5">
        <f t="shared" si="37"/>
        <v>57.072874493927124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1">
        <f t="shared" si="36"/>
        <v>24.205617977528089</v>
      </c>
      <c r="G543" t="s">
        <v>13</v>
      </c>
      <c r="H543">
        <v>395</v>
      </c>
      <c r="I543" t="s">
        <v>106</v>
      </c>
      <c r="J543" t="s">
        <v>107</v>
      </c>
      <c r="K543" s="10">
        <f t="shared" si="34"/>
        <v>42165.208333333328</v>
      </c>
      <c r="L543">
        <v>1433912400</v>
      </c>
      <c r="M543" s="9">
        <f t="shared" si="35"/>
        <v>42191.208333333328</v>
      </c>
      <c r="N543">
        <v>1436158800</v>
      </c>
      <c r="O543" t="b">
        <v>0</v>
      </c>
      <c r="P543" t="b">
        <v>0</v>
      </c>
      <c r="Q543" t="s">
        <v>291</v>
      </c>
      <c r="R543" s="5">
        <f t="shared" si="37"/>
        <v>109.07848101265823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1">
        <f t="shared" si="36"/>
        <v>2.5064935064935066</v>
      </c>
      <c r="G544" t="s">
        <v>13</v>
      </c>
      <c r="H544">
        <v>49</v>
      </c>
      <c r="I544" t="s">
        <v>39</v>
      </c>
      <c r="J544" t="s">
        <v>40</v>
      </c>
      <c r="K544" s="10">
        <f t="shared" si="34"/>
        <v>42391.25</v>
      </c>
      <c r="L544">
        <v>1453442400</v>
      </c>
      <c r="M544" s="9">
        <f t="shared" si="35"/>
        <v>42421.25</v>
      </c>
      <c r="N544">
        <v>1456034400</v>
      </c>
      <c r="O544" t="b">
        <v>0</v>
      </c>
      <c r="P544" t="b">
        <v>0</v>
      </c>
      <c r="Q544" t="s">
        <v>59</v>
      </c>
      <c r="R544" s="5">
        <f t="shared" si="37"/>
        <v>39.387755102040813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1">
        <f t="shared" si="36"/>
        <v>16.329799764428738</v>
      </c>
      <c r="G545" t="s">
        <v>13</v>
      </c>
      <c r="H545">
        <v>180</v>
      </c>
      <c r="I545" t="s">
        <v>20</v>
      </c>
      <c r="J545" t="s">
        <v>21</v>
      </c>
      <c r="K545" s="10">
        <f t="shared" si="34"/>
        <v>41528.208333333336</v>
      </c>
      <c r="L545">
        <v>1378875600</v>
      </c>
      <c r="M545" s="9">
        <f t="shared" si="35"/>
        <v>41543.208333333336</v>
      </c>
      <c r="N545">
        <v>1380171600</v>
      </c>
      <c r="O545" t="b">
        <v>0</v>
      </c>
      <c r="P545" t="b">
        <v>0</v>
      </c>
      <c r="Q545" t="s">
        <v>88</v>
      </c>
      <c r="R545" s="5">
        <f t="shared" si="37"/>
        <v>77.022222222222226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1">
        <f t="shared" si="36"/>
        <v>276.5</v>
      </c>
      <c r="G546" t="s">
        <v>19</v>
      </c>
      <c r="H546">
        <v>84</v>
      </c>
      <c r="I546" t="s">
        <v>20</v>
      </c>
      <c r="J546" t="s">
        <v>21</v>
      </c>
      <c r="K546" s="10">
        <f t="shared" si="34"/>
        <v>42377.25</v>
      </c>
      <c r="L546">
        <v>1452232800</v>
      </c>
      <c r="M546" s="9">
        <f t="shared" si="35"/>
        <v>42390.25</v>
      </c>
      <c r="N546">
        <v>1453356000</v>
      </c>
      <c r="O546" t="b">
        <v>0</v>
      </c>
      <c r="P546" t="b">
        <v>0</v>
      </c>
      <c r="Q546" t="s">
        <v>22</v>
      </c>
      <c r="R546" s="5">
        <f t="shared" si="37"/>
        <v>92.166666666666671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1">
        <f t="shared" si="36"/>
        <v>88.803571428571431</v>
      </c>
      <c r="G547" t="s">
        <v>13</v>
      </c>
      <c r="H547">
        <v>2690</v>
      </c>
      <c r="I547" t="s">
        <v>20</v>
      </c>
      <c r="J547" t="s">
        <v>21</v>
      </c>
      <c r="K547" s="10">
        <f t="shared" si="34"/>
        <v>43824.25</v>
      </c>
      <c r="L547">
        <v>1577253600</v>
      </c>
      <c r="M547" s="9">
        <f t="shared" si="35"/>
        <v>43844.25</v>
      </c>
      <c r="N547">
        <v>1578981600</v>
      </c>
      <c r="O547" t="b">
        <v>0</v>
      </c>
      <c r="P547" t="b">
        <v>0</v>
      </c>
      <c r="Q547" t="s">
        <v>32</v>
      </c>
      <c r="R547" s="5">
        <f t="shared" si="37"/>
        <v>61.007063197026021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1">
        <f t="shared" si="36"/>
        <v>163.57142857142856</v>
      </c>
      <c r="G548" t="s">
        <v>19</v>
      </c>
      <c r="H548">
        <v>88</v>
      </c>
      <c r="I548" t="s">
        <v>20</v>
      </c>
      <c r="J548" t="s">
        <v>21</v>
      </c>
      <c r="K548" s="10">
        <f t="shared" si="34"/>
        <v>43360.208333333328</v>
      </c>
      <c r="L548">
        <v>1537160400</v>
      </c>
      <c r="M548" s="9">
        <f t="shared" si="35"/>
        <v>43363.208333333328</v>
      </c>
      <c r="N548">
        <v>1537419600</v>
      </c>
      <c r="O548" t="b">
        <v>0</v>
      </c>
      <c r="P548" t="b">
        <v>1</v>
      </c>
      <c r="Q548" t="s">
        <v>32</v>
      </c>
      <c r="R548" s="5">
        <f t="shared" si="37"/>
        <v>78.068181818181813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1">
        <f t="shared" si="36"/>
        <v>969</v>
      </c>
      <c r="G549" t="s">
        <v>19</v>
      </c>
      <c r="H549">
        <v>156</v>
      </c>
      <c r="I549" t="s">
        <v>20</v>
      </c>
      <c r="J549" t="s">
        <v>21</v>
      </c>
      <c r="K549" s="10">
        <f t="shared" si="34"/>
        <v>42029.25</v>
      </c>
      <c r="L549">
        <v>1422165600</v>
      </c>
      <c r="M549" s="9">
        <f t="shared" si="35"/>
        <v>42041.25</v>
      </c>
      <c r="N549">
        <v>1423202400</v>
      </c>
      <c r="O549" t="b">
        <v>0</v>
      </c>
      <c r="P549" t="b">
        <v>0</v>
      </c>
      <c r="Q549" t="s">
        <v>52</v>
      </c>
      <c r="R549" s="5">
        <f t="shared" si="37"/>
        <v>80.75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1">
        <f t="shared" si="36"/>
        <v>270.91376701966715</v>
      </c>
      <c r="G550" t="s">
        <v>19</v>
      </c>
      <c r="H550">
        <v>2985</v>
      </c>
      <c r="I550" t="s">
        <v>20</v>
      </c>
      <c r="J550" t="s">
        <v>21</v>
      </c>
      <c r="K550" s="10">
        <f t="shared" si="34"/>
        <v>42461.208333333328</v>
      </c>
      <c r="L550">
        <v>1459486800</v>
      </c>
      <c r="M550" s="9">
        <f t="shared" si="35"/>
        <v>42474.208333333328</v>
      </c>
      <c r="N550">
        <v>1460610000</v>
      </c>
      <c r="O550" t="b">
        <v>0</v>
      </c>
      <c r="P550" t="b">
        <v>0</v>
      </c>
      <c r="Q550" t="s">
        <v>32</v>
      </c>
      <c r="R550" s="5">
        <f t="shared" si="37"/>
        <v>59.991289782244557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1">
        <f t="shared" si="36"/>
        <v>284.21355932203392</v>
      </c>
      <c r="G551" t="s">
        <v>19</v>
      </c>
      <c r="H551">
        <v>762</v>
      </c>
      <c r="I551" t="s">
        <v>20</v>
      </c>
      <c r="J551" t="s">
        <v>21</v>
      </c>
      <c r="K551" s="10">
        <f t="shared" si="34"/>
        <v>41422.208333333336</v>
      </c>
      <c r="L551">
        <v>1369717200</v>
      </c>
      <c r="M551" s="9">
        <f t="shared" si="35"/>
        <v>41431.208333333336</v>
      </c>
      <c r="N551">
        <v>1370494800</v>
      </c>
      <c r="O551" t="b">
        <v>0</v>
      </c>
      <c r="P551" t="b">
        <v>0</v>
      </c>
      <c r="Q551" t="s">
        <v>64</v>
      </c>
      <c r="R551" s="5">
        <f t="shared" si="37"/>
        <v>110.03018372703411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1">
        <f t="shared" si="36"/>
        <v>4</v>
      </c>
      <c r="G552" t="s">
        <v>73</v>
      </c>
      <c r="H552">
        <v>1</v>
      </c>
      <c r="I552" t="s">
        <v>97</v>
      </c>
      <c r="J552" t="s">
        <v>98</v>
      </c>
      <c r="K552" s="10">
        <f t="shared" si="34"/>
        <v>40968.25</v>
      </c>
      <c r="L552">
        <v>1330495200</v>
      </c>
      <c r="M552" s="9">
        <f t="shared" si="35"/>
        <v>40989.208333333336</v>
      </c>
      <c r="N552">
        <v>1332306000</v>
      </c>
      <c r="O552" t="b">
        <v>0</v>
      </c>
      <c r="P552" t="b">
        <v>0</v>
      </c>
      <c r="Q552" t="s">
        <v>59</v>
      </c>
      <c r="R552" s="5">
        <f t="shared" si="37"/>
        <v>4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1">
        <f t="shared" si="36"/>
        <v>58.6329816768462</v>
      </c>
      <c r="G553" t="s">
        <v>13</v>
      </c>
      <c r="H553">
        <v>2779</v>
      </c>
      <c r="I553" t="s">
        <v>25</v>
      </c>
      <c r="J553" t="s">
        <v>26</v>
      </c>
      <c r="K553" s="10">
        <f t="shared" si="34"/>
        <v>41993.25</v>
      </c>
      <c r="L553">
        <v>1419055200</v>
      </c>
      <c r="M553" s="9">
        <f t="shared" si="35"/>
        <v>42033.25</v>
      </c>
      <c r="N553">
        <v>1422511200</v>
      </c>
      <c r="O553" t="b">
        <v>0</v>
      </c>
      <c r="P553" t="b">
        <v>1</v>
      </c>
      <c r="Q553" t="s">
        <v>27</v>
      </c>
      <c r="R553" s="5">
        <f t="shared" si="37"/>
        <v>37.99856063332134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1">
        <f t="shared" si="36"/>
        <v>98.51111111111112</v>
      </c>
      <c r="G554" t="s">
        <v>13</v>
      </c>
      <c r="H554">
        <v>92</v>
      </c>
      <c r="I554" t="s">
        <v>20</v>
      </c>
      <c r="J554" t="s">
        <v>21</v>
      </c>
      <c r="K554" s="10">
        <f t="shared" si="34"/>
        <v>42700.25</v>
      </c>
      <c r="L554">
        <v>1480140000</v>
      </c>
      <c r="M554" s="9">
        <f t="shared" si="35"/>
        <v>42702.25</v>
      </c>
      <c r="N554">
        <v>1480312800</v>
      </c>
      <c r="O554" t="b">
        <v>0</v>
      </c>
      <c r="P554" t="b">
        <v>0</v>
      </c>
      <c r="Q554" t="s">
        <v>32</v>
      </c>
      <c r="R554" s="5">
        <f t="shared" si="37"/>
        <v>96.369565217391298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1">
        <f t="shared" si="36"/>
        <v>43.975381008206334</v>
      </c>
      <c r="G555" t="s">
        <v>13</v>
      </c>
      <c r="H555">
        <v>1028</v>
      </c>
      <c r="I555" t="s">
        <v>20</v>
      </c>
      <c r="J555" t="s">
        <v>21</v>
      </c>
      <c r="K555" s="10">
        <f t="shared" si="34"/>
        <v>40545.25</v>
      </c>
      <c r="L555">
        <v>1293948000</v>
      </c>
      <c r="M555" s="9">
        <f t="shared" si="35"/>
        <v>40546.25</v>
      </c>
      <c r="N555">
        <v>1294034400</v>
      </c>
      <c r="O555" t="b">
        <v>0</v>
      </c>
      <c r="P555" t="b">
        <v>0</v>
      </c>
      <c r="Q555" t="s">
        <v>22</v>
      </c>
      <c r="R555" s="5">
        <f t="shared" si="37"/>
        <v>72.978599221789878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1">
        <f t="shared" si="36"/>
        <v>151.66315789473683</v>
      </c>
      <c r="G556" t="s">
        <v>19</v>
      </c>
      <c r="H556">
        <v>554</v>
      </c>
      <c r="I556" t="s">
        <v>14</v>
      </c>
      <c r="J556" t="s">
        <v>15</v>
      </c>
      <c r="K556" s="10">
        <f t="shared" si="34"/>
        <v>42723.25</v>
      </c>
      <c r="L556">
        <v>1482127200</v>
      </c>
      <c r="M556" s="9">
        <f t="shared" si="35"/>
        <v>42729.25</v>
      </c>
      <c r="N556">
        <v>1482645600</v>
      </c>
      <c r="O556" t="b">
        <v>0</v>
      </c>
      <c r="P556" t="b">
        <v>0</v>
      </c>
      <c r="Q556" t="s">
        <v>59</v>
      </c>
      <c r="R556" s="5">
        <f t="shared" si="37"/>
        <v>26.007220216606498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1">
        <f t="shared" si="36"/>
        <v>223.63492063492063</v>
      </c>
      <c r="G557" t="s">
        <v>19</v>
      </c>
      <c r="H557">
        <v>135</v>
      </c>
      <c r="I557" t="s">
        <v>35</v>
      </c>
      <c r="J557" t="s">
        <v>36</v>
      </c>
      <c r="K557" s="10">
        <f t="shared" si="34"/>
        <v>41731.208333333336</v>
      </c>
      <c r="L557">
        <v>1396414800</v>
      </c>
      <c r="M557" s="9">
        <f t="shared" si="35"/>
        <v>41762.208333333336</v>
      </c>
      <c r="N557">
        <v>1399093200</v>
      </c>
      <c r="O557" t="b">
        <v>0</v>
      </c>
      <c r="P557" t="b">
        <v>0</v>
      </c>
      <c r="Q557" t="s">
        <v>22</v>
      </c>
      <c r="R557" s="5">
        <f t="shared" si="37"/>
        <v>104.36296296296297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1">
        <f t="shared" si="36"/>
        <v>239.75</v>
      </c>
      <c r="G558" t="s">
        <v>19</v>
      </c>
      <c r="H558">
        <v>122</v>
      </c>
      <c r="I558" t="s">
        <v>20</v>
      </c>
      <c r="J558" t="s">
        <v>21</v>
      </c>
      <c r="K558" s="10">
        <f t="shared" si="34"/>
        <v>40792.208333333336</v>
      </c>
      <c r="L558">
        <v>1315285200</v>
      </c>
      <c r="M558" s="9">
        <f t="shared" si="35"/>
        <v>40799.208333333336</v>
      </c>
      <c r="N558">
        <v>1315890000</v>
      </c>
      <c r="O558" t="b">
        <v>0</v>
      </c>
      <c r="P558" t="b">
        <v>1</v>
      </c>
      <c r="Q558" t="s">
        <v>205</v>
      </c>
      <c r="R558" s="5">
        <f t="shared" si="37"/>
        <v>102.18852459016394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1">
        <f t="shared" si="36"/>
        <v>199.33333333333334</v>
      </c>
      <c r="G559" t="s">
        <v>19</v>
      </c>
      <c r="H559">
        <v>221</v>
      </c>
      <c r="I559" t="s">
        <v>20</v>
      </c>
      <c r="J559" t="s">
        <v>21</v>
      </c>
      <c r="K559" s="10">
        <f t="shared" si="34"/>
        <v>42279.208333333328</v>
      </c>
      <c r="L559">
        <v>1443762000</v>
      </c>
      <c r="M559" s="9">
        <f t="shared" si="35"/>
        <v>42282.208333333328</v>
      </c>
      <c r="N559">
        <v>1444021200</v>
      </c>
      <c r="O559" t="b">
        <v>0</v>
      </c>
      <c r="P559" t="b">
        <v>1</v>
      </c>
      <c r="Q559" t="s">
        <v>473</v>
      </c>
      <c r="R559" s="5">
        <f t="shared" si="37"/>
        <v>54.117647058823529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1">
        <f t="shared" si="36"/>
        <v>137.34482758620689</v>
      </c>
      <c r="G560" t="s">
        <v>19</v>
      </c>
      <c r="H560">
        <v>126</v>
      </c>
      <c r="I560" t="s">
        <v>20</v>
      </c>
      <c r="J560" t="s">
        <v>21</v>
      </c>
      <c r="K560" s="10">
        <f t="shared" si="34"/>
        <v>42424.25</v>
      </c>
      <c r="L560">
        <v>1456293600</v>
      </c>
      <c r="M560" s="9">
        <f t="shared" si="35"/>
        <v>42467.208333333328</v>
      </c>
      <c r="N560">
        <v>1460005200</v>
      </c>
      <c r="O560" t="b">
        <v>0</v>
      </c>
      <c r="P560" t="b">
        <v>0</v>
      </c>
      <c r="Q560" t="s">
        <v>32</v>
      </c>
      <c r="R560" s="5">
        <f t="shared" si="37"/>
        <v>63.222222222222221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1">
        <f t="shared" si="36"/>
        <v>100.9696106362773</v>
      </c>
      <c r="G561" t="s">
        <v>19</v>
      </c>
      <c r="H561">
        <v>1022</v>
      </c>
      <c r="I561" t="s">
        <v>20</v>
      </c>
      <c r="J561" t="s">
        <v>21</v>
      </c>
      <c r="K561" s="10">
        <f t="shared" si="34"/>
        <v>42584.208333333328</v>
      </c>
      <c r="L561">
        <v>1470114000</v>
      </c>
      <c r="M561" s="9">
        <f t="shared" si="35"/>
        <v>42591.208333333328</v>
      </c>
      <c r="N561">
        <v>1470718800</v>
      </c>
      <c r="O561" t="b">
        <v>0</v>
      </c>
      <c r="P561" t="b">
        <v>0</v>
      </c>
      <c r="Q561" t="s">
        <v>32</v>
      </c>
      <c r="R561" s="5">
        <f t="shared" si="37"/>
        <v>104.03228962818004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1">
        <f t="shared" si="36"/>
        <v>794.16</v>
      </c>
      <c r="G562" t="s">
        <v>19</v>
      </c>
      <c r="H562">
        <v>3177</v>
      </c>
      <c r="I562" t="s">
        <v>20</v>
      </c>
      <c r="J562" t="s">
        <v>21</v>
      </c>
      <c r="K562" s="10">
        <f t="shared" si="34"/>
        <v>40865.25</v>
      </c>
      <c r="L562">
        <v>1321596000</v>
      </c>
      <c r="M562" s="9">
        <f t="shared" si="35"/>
        <v>40905.25</v>
      </c>
      <c r="N562">
        <v>1325052000</v>
      </c>
      <c r="O562" t="b">
        <v>0</v>
      </c>
      <c r="P562" t="b">
        <v>0</v>
      </c>
      <c r="Q562" t="s">
        <v>70</v>
      </c>
      <c r="R562" s="5">
        <f t="shared" si="37"/>
        <v>49.994334277620396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1">
        <f t="shared" si="36"/>
        <v>369.7</v>
      </c>
      <c r="G563" t="s">
        <v>19</v>
      </c>
      <c r="H563">
        <v>198</v>
      </c>
      <c r="I563" t="s">
        <v>97</v>
      </c>
      <c r="J563" t="s">
        <v>98</v>
      </c>
      <c r="K563" s="10">
        <f t="shared" si="34"/>
        <v>40833.208333333336</v>
      </c>
      <c r="L563">
        <v>1318827600</v>
      </c>
      <c r="M563" s="9">
        <f t="shared" si="35"/>
        <v>40835.208333333336</v>
      </c>
      <c r="N563">
        <v>1319000400</v>
      </c>
      <c r="O563" t="b">
        <v>0</v>
      </c>
      <c r="P563" t="b">
        <v>0</v>
      </c>
      <c r="Q563" t="s">
        <v>32</v>
      </c>
      <c r="R563" s="5">
        <f t="shared" si="37"/>
        <v>56.015151515151516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1">
        <f t="shared" si="36"/>
        <v>12.818181818181817</v>
      </c>
      <c r="G564" t="s">
        <v>13</v>
      </c>
      <c r="H564">
        <v>26</v>
      </c>
      <c r="I564" t="s">
        <v>97</v>
      </c>
      <c r="J564" t="s">
        <v>98</v>
      </c>
      <c r="K564" s="10">
        <f t="shared" si="34"/>
        <v>43536.208333333328</v>
      </c>
      <c r="L564">
        <v>1552366800</v>
      </c>
      <c r="M564" s="9">
        <f t="shared" si="35"/>
        <v>43538.208333333328</v>
      </c>
      <c r="N564">
        <v>1552539600</v>
      </c>
      <c r="O564" t="b">
        <v>0</v>
      </c>
      <c r="P564" t="b">
        <v>0</v>
      </c>
      <c r="Q564" t="s">
        <v>22</v>
      </c>
      <c r="R564" s="5">
        <f t="shared" si="37"/>
        <v>48.807692307692307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1">
        <f t="shared" si="36"/>
        <v>138.02702702702703</v>
      </c>
      <c r="G565" t="s">
        <v>19</v>
      </c>
      <c r="H565">
        <v>85</v>
      </c>
      <c r="I565" t="s">
        <v>25</v>
      </c>
      <c r="J565" t="s">
        <v>26</v>
      </c>
      <c r="K565" s="10">
        <f t="shared" si="34"/>
        <v>43417.25</v>
      </c>
      <c r="L565">
        <v>1542088800</v>
      </c>
      <c r="M565" s="9">
        <f t="shared" si="35"/>
        <v>43437.25</v>
      </c>
      <c r="N565">
        <v>1543816800</v>
      </c>
      <c r="O565" t="b">
        <v>0</v>
      </c>
      <c r="P565" t="b">
        <v>0</v>
      </c>
      <c r="Q565" t="s">
        <v>41</v>
      </c>
      <c r="R565" s="5">
        <f t="shared" si="37"/>
        <v>60.082352941176474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1">
        <f t="shared" si="36"/>
        <v>83.813278008298752</v>
      </c>
      <c r="G566" t="s">
        <v>13</v>
      </c>
      <c r="H566">
        <v>1790</v>
      </c>
      <c r="I566" t="s">
        <v>20</v>
      </c>
      <c r="J566" t="s">
        <v>21</v>
      </c>
      <c r="K566" s="10">
        <f t="shared" si="34"/>
        <v>42078.208333333328</v>
      </c>
      <c r="L566">
        <v>1426395600</v>
      </c>
      <c r="M566" s="9">
        <f t="shared" si="35"/>
        <v>42086.208333333328</v>
      </c>
      <c r="N566">
        <v>1427086800</v>
      </c>
      <c r="O566" t="b">
        <v>0</v>
      </c>
      <c r="P566" t="b">
        <v>0</v>
      </c>
      <c r="Q566" t="s">
        <v>32</v>
      </c>
      <c r="R566" s="5">
        <f t="shared" si="37"/>
        <v>78.990502793296088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1">
        <f t="shared" si="36"/>
        <v>204.60063224446787</v>
      </c>
      <c r="G567" t="s">
        <v>19</v>
      </c>
      <c r="H567">
        <v>3596</v>
      </c>
      <c r="I567" t="s">
        <v>20</v>
      </c>
      <c r="J567" t="s">
        <v>21</v>
      </c>
      <c r="K567" s="10">
        <f t="shared" si="34"/>
        <v>40862.25</v>
      </c>
      <c r="L567">
        <v>1321336800</v>
      </c>
      <c r="M567" s="9">
        <f t="shared" si="35"/>
        <v>40882.25</v>
      </c>
      <c r="N567">
        <v>1323064800</v>
      </c>
      <c r="O567" t="b">
        <v>0</v>
      </c>
      <c r="P567" t="b">
        <v>0</v>
      </c>
      <c r="Q567" t="s">
        <v>32</v>
      </c>
      <c r="R567" s="5">
        <f t="shared" si="37"/>
        <v>53.99499443826474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1">
        <f t="shared" si="36"/>
        <v>44.344086021505376</v>
      </c>
      <c r="G568" t="s">
        <v>13</v>
      </c>
      <c r="H568">
        <v>37</v>
      </c>
      <c r="I568" t="s">
        <v>20</v>
      </c>
      <c r="J568" t="s">
        <v>21</v>
      </c>
      <c r="K568" s="10">
        <f t="shared" si="34"/>
        <v>42424.25</v>
      </c>
      <c r="L568">
        <v>1456293600</v>
      </c>
      <c r="M568" s="9">
        <f t="shared" si="35"/>
        <v>42447.208333333328</v>
      </c>
      <c r="N568">
        <v>1458277200</v>
      </c>
      <c r="O568" t="b">
        <v>0</v>
      </c>
      <c r="P568" t="b">
        <v>1</v>
      </c>
      <c r="Q568" t="s">
        <v>49</v>
      </c>
      <c r="R568" s="5">
        <f t="shared" si="37"/>
        <v>111.45945945945945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1">
        <f t="shared" si="36"/>
        <v>218.60294117647058</v>
      </c>
      <c r="G569" t="s">
        <v>19</v>
      </c>
      <c r="H569">
        <v>244</v>
      </c>
      <c r="I569" t="s">
        <v>20</v>
      </c>
      <c r="J569" t="s">
        <v>21</v>
      </c>
      <c r="K569" s="10">
        <f t="shared" si="34"/>
        <v>41830.208333333336</v>
      </c>
      <c r="L569">
        <v>1404968400</v>
      </c>
      <c r="M569" s="9">
        <f t="shared" si="35"/>
        <v>41832.208333333336</v>
      </c>
      <c r="N569">
        <v>1405141200</v>
      </c>
      <c r="O569" t="b">
        <v>0</v>
      </c>
      <c r="P569" t="b">
        <v>0</v>
      </c>
      <c r="Q569" t="s">
        <v>22</v>
      </c>
      <c r="R569" s="5">
        <f t="shared" si="37"/>
        <v>60.922131147540981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1">
        <f t="shared" si="36"/>
        <v>186.03314917127071</v>
      </c>
      <c r="G570" t="s">
        <v>19</v>
      </c>
      <c r="H570">
        <v>5180</v>
      </c>
      <c r="I570" t="s">
        <v>20</v>
      </c>
      <c r="J570" t="s">
        <v>21</v>
      </c>
      <c r="K570" s="10">
        <f t="shared" si="34"/>
        <v>40374.208333333336</v>
      </c>
      <c r="L570">
        <v>1279170000</v>
      </c>
      <c r="M570" s="9">
        <f t="shared" si="35"/>
        <v>40419.208333333336</v>
      </c>
      <c r="N570">
        <v>1283058000</v>
      </c>
      <c r="O570" t="b">
        <v>0</v>
      </c>
      <c r="P570" t="b">
        <v>0</v>
      </c>
      <c r="Q570" t="s">
        <v>32</v>
      </c>
      <c r="R570" s="5">
        <f t="shared" si="37"/>
        <v>26.0015444015444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1">
        <f t="shared" si="36"/>
        <v>237.33830845771143</v>
      </c>
      <c r="G571" t="s">
        <v>19</v>
      </c>
      <c r="H571">
        <v>589</v>
      </c>
      <c r="I571" t="s">
        <v>106</v>
      </c>
      <c r="J571" t="s">
        <v>107</v>
      </c>
      <c r="K571" s="10">
        <f t="shared" si="34"/>
        <v>40554.25</v>
      </c>
      <c r="L571">
        <v>1294725600</v>
      </c>
      <c r="M571" s="9">
        <f t="shared" si="35"/>
        <v>40566.25</v>
      </c>
      <c r="N571">
        <v>1295762400</v>
      </c>
      <c r="O571" t="b">
        <v>0</v>
      </c>
      <c r="P571" t="b">
        <v>0</v>
      </c>
      <c r="Q571" t="s">
        <v>70</v>
      </c>
      <c r="R571" s="5">
        <f t="shared" si="37"/>
        <v>80.993208828522924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1">
        <f t="shared" si="36"/>
        <v>305.65384615384613</v>
      </c>
      <c r="G572" t="s">
        <v>19</v>
      </c>
      <c r="H572">
        <v>2725</v>
      </c>
      <c r="I572" t="s">
        <v>20</v>
      </c>
      <c r="J572" t="s">
        <v>21</v>
      </c>
      <c r="K572" s="10">
        <f t="shared" si="34"/>
        <v>41993.25</v>
      </c>
      <c r="L572">
        <v>1419055200</v>
      </c>
      <c r="M572" s="9">
        <f t="shared" si="35"/>
        <v>41999.25</v>
      </c>
      <c r="N572">
        <v>1419573600</v>
      </c>
      <c r="O572" t="b">
        <v>0</v>
      </c>
      <c r="P572" t="b">
        <v>1</v>
      </c>
      <c r="Q572" t="s">
        <v>22</v>
      </c>
      <c r="R572" s="5">
        <f t="shared" si="37"/>
        <v>34.995963302752294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1">
        <f t="shared" si="36"/>
        <v>94.142857142857139</v>
      </c>
      <c r="G573" t="s">
        <v>13</v>
      </c>
      <c r="H573">
        <v>35</v>
      </c>
      <c r="I573" t="s">
        <v>106</v>
      </c>
      <c r="J573" t="s">
        <v>107</v>
      </c>
      <c r="K573" s="10">
        <f t="shared" si="34"/>
        <v>42174.208333333328</v>
      </c>
      <c r="L573">
        <v>1434690000</v>
      </c>
      <c r="M573" s="9">
        <f t="shared" si="35"/>
        <v>42221.208333333328</v>
      </c>
      <c r="N573">
        <v>1438750800</v>
      </c>
      <c r="O573" t="b">
        <v>0</v>
      </c>
      <c r="P573" t="b">
        <v>0</v>
      </c>
      <c r="Q573" t="s">
        <v>99</v>
      </c>
      <c r="R573" s="5">
        <f t="shared" si="37"/>
        <v>94.142857142857139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1">
        <f t="shared" si="36"/>
        <v>54.400000000000006</v>
      </c>
      <c r="G574" t="s">
        <v>73</v>
      </c>
      <c r="H574">
        <v>94</v>
      </c>
      <c r="I574" t="s">
        <v>20</v>
      </c>
      <c r="J574" t="s">
        <v>21</v>
      </c>
      <c r="K574" s="10">
        <f t="shared" si="34"/>
        <v>42275.208333333328</v>
      </c>
      <c r="L574">
        <v>1443416400</v>
      </c>
      <c r="M574" s="9">
        <f t="shared" si="35"/>
        <v>42291.208333333328</v>
      </c>
      <c r="N574">
        <v>1444798800</v>
      </c>
      <c r="O574" t="b">
        <v>0</v>
      </c>
      <c r="P574" t="b">
        <v>1</v>
      </c>
      <c r="Q574" t="s">
        <v>22</v>
      </c>
      <c r="R574" s="5">
        <f t="shared" si="37"/>
        <v>52.085106382978722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1">
        <f t="shared" si="36"/>
        <v>111.88059701492537</v>
      </c>
      <c r="G575" t="s">
        <v>19</v>
      </c>
      <c r="H575">
        <v>300</v>
      </c>
      <c r="I575" t="s">
        <v>20</v>
      </c>
      <c r="J575" t="s">
        <v>21</v>
      </c>
      <c r="K575" s="10">
        <f t="shared" si="34"/>
        <v>41761.208333333336</v>
      </c>
      <c r="L575">
        <v>1399006800</v>
      </c>
      <c r="M575" s="9">
        <f t="shared" si="35"/>
        <v>41763.208333333336</v>
      </c>
      <c r="N575">
        <v>1399179600</v>
      </c>
      <c r="O575" t="b">
        <v>0</v>
      </c>
      <c r="P575" t="b">
        <v>0</v>
      </c>
      <c r="Q575" t="s">
        <v>1028</v>
      </c>
      <c r="R575" s="5">
        <f t="shared" si="37"/>
        <v>24.986666666666668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1">
        <f t="shared" si="36"/>
        <v>369.14814814814815</v>
      </c>
      <c r="G576" t="s">
        <v>19</v>
      </c>
      <c r="H576">
        <v>144</v>
      </c>
      <c r="I576" t="s">
        <v>20</v>
      </c>
      <c r="J576" t="s">
        <v>21</v>
      </c>
      <c r="K576" s="10">
        <f t="shared" si="34"/>
        <v>43806.25</v>
      </c>
      <c r="L576">
        <v>1575698400</v>
      </c>
      <c r="M576" s="9">
        <f t="shared" si="35"/>
        <v>43816.25</v>
      </c>
      <c r="N576">
        <v>1576562400</v>
      </c>
      <c r="O576" t="b">
        <v>0</v>
      </c>
      <c r="P576" t="b">
        <v>1</v>
      </c>
      <c r="Q576" t="s">
        <v>16</v>
      </c>
      <c r="R576" s="5">
        <f t="shared" si="37"/>
        <v>69.215277777777771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1">
        <f t="shared" si="36"/>
        <v>62.930372148859547</v>
      </c>
      <c r="G577" t="s">
        <v>13</v>
      </c>
      <c r="H577">
        <v>558</v>
      </c>
      <c r="I577" t="s">
        <v>20</v>
      </c>
      <c r="J577" t="s">
        <v>21</v>
      </c>
      <c r="K577" s="10">
        <f t="shared" si="34"/>
        <v>41779.208333333336</v>
      </c>
      <c r="L577">
        <v>1400562000</v>
      </c>
      <c r="M577" s="9">
        <f t="shared" si="35"/>
        <v>41782.208333333336</v>
      </c>
      <c r="N577">
        <v>1400821200</v>
      </c>
      <c r="O577" t="b">
        <v>0</v>
      </c>
      <c r="P577" t="b">
        <v>1</v>
      </c>
      <c r="Q577" t="s">
        <v>32</v>
      </c>
      <c r="R577" s="5">
        <f t="shared" si="37"/>
        <v>93.944444444444443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1">
        <f t="shared" si="36"/>
        <v>64.927835051546396</v>
      </c>
      <c r="G578" t="s">
        <v>13</v>
      </c>
      <c r="H578">
        <v>64</v>
      </c>
      <c r="I578" t="s">
        <v>20</v>
      </c>
      <c r="J578" t="s">
        <v>21</v>
      </c>
      <c r="K578" s="10">
        <f t="shared" si="34"/>
        <v>43040.208333333328</v>
      </c>
      <c r="L578">
        <v>1509512400</v>
      </c>
      <c r="M578" s="9">
        <f t="shared" si="35"/>
        <v>43057.25</v>
      </c>
      <c r="N578">
        <v>1510984800</v>
      </c>
      <c r="O578" t="b">
        <v>0</v>
      </c>
      <c r="P578" t="b">
        <v>0</v>
      </c>
      <c r="Q578" t="s">
        <v>32</v>
      </c>
      <c r="R578" s="5">
        <f t="shared" si="37"/>
        <v>98.40625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1">
        <f t="shared" si="36"/>
        <v>18.853658536585368</v>
      </c>
      <c r="G579" t="s">
        <v>73</v>
      </c>
      <c r="H579">
        <v>37</v>
      </c>
      <c r="I579" t="s">
        <v>20</v>
      </c>
      <c r="J579" t="s">
        <v>21</v>
      </c>
      <c r="K579" s="10">
        <f t="shared" ref="K579:K642" si="38">(((L579/60)/60/24)+DATE(1970,1,1))</f>
        <v>40613.25</v>
      </c>
      <c r="L579">
        <v>1299823200</v>
      </c>
      <c r="M579" s="9">
        <f t="shared" ref="M579:M642" si="39">(((N579/60)/60)/24)+DATE(1970,1,1)</f>
        <v>40639.208333333336</v>
      </c>
      <c r="N579">
        <v>1302066000</v>
      </c>
      <c r="O579" t="b">
        <v>0</v>
      </c>
      <c r="P579" t="b">
        <v>0</v>
      </c>
      <c r="Q579" t="s">
        <v>158</v>
      </c>
      <c r="R579" s="5">
        <f t="shared" si="37"/>
        <v>41.783783783783782</v>
      </c>
      <c r="S579" t="s">
        <v>2034</v>
      </c>
      <c r="T579" t="s">
        <v>2057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1">
        <f t="shared" ref="F580:F643" si="40">(E580/D580)*100</f>
        <v>16.754404145077721</v>
      </c>
      <c r="G580" t="s">
        <v>13</v>
      </c>
      <c r="H580">
        <v>245</v>
      </c>
      <c r="I580" t="s">
        <v>20</v>
      </c>
      <c r="J580" t="s">
        <v>21</v>
      </c>
      <c r="K580" s="10">
        <f t="shared" si="38"/>
        <v>40878.25</v>
      </c>
      <c r="L580">
        <v>1322719200</v>
      </c>
      <c r="M580" s="9">
        <f t="shared" si="39"/>
        <v>40881.25</v>
      </c>
      <c r="N580">
        <v>1322978400</v>
      </c>
      <c r="O580" t="b">
        <v>0</v>
      </c>
      <c r="P580" t="b">
        <v>0</v>
      </c>
      <c r="Q580" t="s">
        <v>473</v>
      </c>
      <c r="R580" s="5">
        <f t="shared" ref="R580:R643" si="41">E580/H580</f>
        <v>65.991836734693877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1">
        <f t="shared" si="40"/>
        <v>101.11290322580646</v>
      </c>
      <c r="G581" t="s">
        <v>19</v>
      </c>
      <c r="H581">
        <v>87</v>
      </c>
      <c r="I581" t="s">
        <v>20</v>
      </c>
      <c r="J581" t="s">
        <v>21</v>
      </c>
      <c r="K581" s="10">
        <f t="shared" si="38"/>
        <v>40762.208333333336</v>
      </c>
      <c r="L581">
        <v>1312693200</v>
      </c>
      <c r="M581" s="9">
        <f t="shared" si="39"/>
        <v>40774.208333333336</v>
      </c>
      <c r="N581">
        <v>1313730000</v>
      </c>
      <c r="O581" t="b">
        <v>0</v>
      </c>
      <c r="P581" t="b">
        <v>0</v>
      </c>
      <c r="Q581" t="s">
        <v>158</v>
      </c>
      <c r="R581" s="5">
        <f t="shared" si="41"/>
        <v>72.05747126436782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1">
        <f t="shared" si="40"/>
        <v>341.5022831050228</v>
      </c>
      <c r="G582" t="s">
        <v>19</v>
      </c>
      <c r="H582">
        <v>3116</v>
      </c>
      <c r="I582" t="s">
        <v>20</v>
      </c>
      <c r="J582" t="s">
        <v>21</v>
      </c>
      <c r="K582" s="10">
        <f t="shared" si="38"/>
        <v>41696.25</v>
      </c>
      <c r="L582">
        <v>1393394400</v>
      </c>
      <c r="M582" s="9">
        <f t="shared" si="39"/>
        <v>41704.25</v>
      </c>
      <c r="N582">
        <v>1394085600</v>
      </c>
      <c r="O582" t="b">
        <v>0</v>
      </c>
      <c r="P582" t="b">
        <v>0</v>
      </c>
      <c r="Q582" t="s">
        <v>32</v>
      </c>
      <c r="R582" s="5">
        <f t="shared" si="41"/>
        <v>48.003209242618745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1">
        <f t="shared" si="40"/>
        <v>64.016666666666666</v>
      </c>
      <c r="G583" t="s">
        <v>13</v>
      </c>
      <c r="H583">
        <v>71</v>
      </c>
      <c r="I583" t="s">
        <v>20</v>
      </c>
      <c r="J583" t="s">
        <v>21</v>
      </c>
      <c r="K583" s="10">
        <f t="shared" si="38"/>
        <v>40662.208333333336</v>
      </c>
      <c r="L583">
        <v>1304053200</v>
      </c>
      <c r="M583" s="9">
        <f t="shared" si="39"/>
        <v>40677.208333333336</v>
      </c>
      <c r="N583">
        <v>1305349200</v>
      </c>
      <c r="O583" t="b">
        <v>0</v>
      </c>
      <c r="P583" t="b">
        <v>0</v>
      </c>
      <c r="Q583" t="s">
        <v>27</v>
      </c>
      <c r="R583" s="5">
        <f t="shared" si="41"/>
        <v>54.098591549295776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1">
        <f t="shared" si="40"/>
        <v>52.080459770114942</v>
      </c>
      <c r="G584" t="s">
        <v>13</v>
      </c>
      <c r="H584">
        <v>42</v>
      </c>
      <c r="I584" t="s">
        <v>20</v>
      </c>
      <c r="J584" t="s">
        <v>21</v>
      </c>
      <c r="K584" s="10">
        <f t="shared" si="38"/>
        <v>42165.208333333328</v>
      </c>
      <c r="L584">
        <v>1433912400</v>
      </c>
      <c r="M584" s="9">
        <f t="shared" si="39"/>
        <v>42170.208333333328</v>
      </c>
      <c r="N584">
        <v>1434344400</v>
      </c>
      <c r="O584" t="b">
        <v>0</v>
      </c>
      <c r="P584" t="b">
        <v>1</v>
      </c>
      <c r="Q584" t="s">
        <v>88</v>
      </c>
      <c r="R584" s="5">
        <f t="shared" si="41"/>
        <v>107.88095238095238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1">
        <f t="shared" si="40"/>
        <v>322.40211640211641</v>
      </c>
      <c r="G585" t="s">
        <v>19</v>
      </c>
      <c r="H585">
        <v>909</v>
      </c>
      <c r="I585" t="s">
        <v>20</v>
      </c>
      <c r="J585" t="s">
        <v>21</v>
      </c>
      <c r="K585" s="10">
        <f t="shared" si="38"/>
        <v>40959.25</v>
      </c>
      <c r="L585">
        <v>1329717600</v>
      </c>
      <c r="M585" s="9">
        <f t="shared" si="39"/>
        <v>40976.25</v>
      </c>
      <c r="N585">
        <v>1331186400</v>
      </c>
      <c r="O585" t="b">
        <v>0</v>
      </c>
      <c r="P585" t="b">
        <v>0</v>
      </c>
      <c r="Q585" t="s">
        <v>41</v>
      </c>
      <c r="R585" s="5">
        <f t="shared" si="41"/>
        <v>67.034103410341032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1">
        <f t="shared" si="40"/>
        <v>119.50810185185186</v>
      </c>
      <c r="G586" t="s">
        <v>19</v>
      </c>
      <c r="H586">
        <v>1613</v>
      </c>
      <c r="I586" t="s">
        <v>20</v>
      </c>
      <c r="J586" t="s">
        <v>21</v>
      </c>
      <c r="K586" s="10">
        <f t="shared" si="38"/>
        <v>41024.208333333336</v>
      </c>
      <c r="L586">
        <v>1335330000</v>
      </c>
      <c r="M586" s="9">
        <f t="shared" si="39"/>
        <v>41038.208333333336</v>
      </c>
      <c r="N586">
        <v>1336539600</v>
      </c>
      <c r="O586" t="b">
        <v>0</v>
      </c>
      <c r="P586" t="b">
        <v>0</v>
      </c>
      <c r="Q586" t="s">
        <v>27</v>
      </c>
      <c r="R586" s="5">
        <f t="shared" si="41"/>
        <v>64.01425914445133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1">
        <f t="shared" si="40"/>
        <v>146.79775280898878</v>
      </c>
      <c r="G587" t="s">
        <v>19</v>
      </c>
      <c r="H587">
        <v>136</v>
      </c>
      <c r="I587" t="s">
        <v>20</v>
      </c>
      <c r="J587" t="s">
        <v>21</v>
      </c>
      <c r="K587" s="10">
        <f t="shared" si="38"/>
        <v>40255.208333333336</v>
      </c>
      <c r="L587">
        <v>1268888400</v>
      </c>
      <c r="M587" s="9">
        <f t="shared" si="39"/>
        <v>40265.208333333336</v>
      </c>
      <c r="N587">
        <v>1269752400</v>
      </c>
      <c r="O587" t="b">
        <v>0</v>
      </c>
      <c r="P587" t="b">
        <v>0</v>
      </c>
      <c r="Q587" t="s">
        <v>205</v>
      </c>
      <c r="R587" s="5">
        <f t="shared" si="41"/>
        <v>96.066176470588232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1">
        <f t="shared" si="40"/>
        <v>950.57142857142856</v>
      </c>
      <c r="G588" t="s">
        <v>19</v>
      </c>
      <c r="H588">
        <v>130</v>
      </c>
      <c r="I588" t="s">
        <v>20</v>
      </c>
      <c r="J588" t="s">
        <v>21</v>
      </c>
      <c r="K588" s="10">
        <f t="shared" si="38"/>
        <v>40499.25</v>
      </c>
      <c r="L588">
        <v>1289973600</v>
      </c>
      <c r="M588" s="9">
        <f t="shared" si="39"/>
        <v>40518.25</v>
      </c>
      <c r="N588">
        <v>1291615200</v>
      </c>
      <c r="O588" t="b">
        <v>0</v>
      </c>
      <c r="P588" t="b">
        <v>0</v>
      </c>
      <c r="Q588" t="s">
        <v>22</v>
      </c>
      <c r="R588" s="5">
        <f t="shared" si="41"/>
        <v>51.184615384615384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1">
        <f t="shared" si="40"/>
        <v>72.893617021276597</v>
      </c>
      <c r="G589" t="s">
        <v>13</v>
      </c>
      <c r="H589">
        <v>156</v>
      </c>
      <c r="I589" t="s">
        <v>14</v>
      </c>
      <c r="J589" t="s">
        <v>15</v>
      </c>
      <c r="K589" s="10">
        <f t="shared" si="38"/>
        <v>43484.25</v>
      </c>
      <c r="L589">
        <v>1547877600</v>
      </c>
      <c r="M589" s="9">
        <f t="shared" si="39"/>
        <v>43536.208333333328</v>
      </c>
      <c r="N589">
        <v>1552366800</v>
      </c>
      <c r="O589" t="b">
        <v>0</v>
      </c>
      <c r="P589" t="b">
        <v>1</v>
      </c>
      <c r="Q589" t="s">
        <v>16</v>
      </c>
      <c r="R589" s="5">
        <f t="shared" si="41"/>
        <v>43.92307692307692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1">
        <f t="shared" si="40"/>
        <v>79.008248730964468</v>
      </c>
      <c r="G590" t="s">
        <v>13</v>
      </c>
      <c r="H590">
        <v>1368</v>
      </c>
      <c r="I590" t="s">
        <v>39</v>
      </c>
      <c r="J590" t="s">
        <v>40</v>
      </c>
      <c r="K590" s="10">
        <f t="shared" si="38"/>
        <v>40262.208333333336</v>
      </c>
      <c r="L590">
        <v>1269493200</v>
      </c>
      <c r="M590" s="9">
        <f t="shared" si="39"/>
        <v>40293.208333333336</v>
      </c>
      <c r="N590">
        <v>1272171600</v>
      </c>
      <c r="O590" t="b">
        <v>0</v>
      </c>
      <c r="P590" t="b">
        <v>0</v>
      </c>
      <c r="Q590" t="s">
        <v>32</v>
      </c>
      <c r="R590" s="5">
        <f t="shared" si="41"/>
        <v>91.021198830409361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1">
        <f t="shared" si="40"/>
        <v>64.721518987341781</v>
      </c>
      <c r="G591" t="s">
        <v>13</v>
      </c>
      <c r="H591">
        <v>102</v>
      </c>
      <c r="I591" t="s">
        <v>20</v>
      </c>
      <c r="J591" t="s">
        <v>21</v>
      </c>
      <c r="K591" s="10">
        <f t="shared" si="38"/>
        <v>42190.208333333328</v>
      </c>
      <c r="L591">
        <v>1436072400</v>
      </c>
      <c r="M591" s="9">
        <f t="shared" si="39"/>
        <v>42197.208333333328</v>
      </c>
      <c r="N591">
        <v>1436677200</v>
      </c>
      <c r="O591" t="b">
        <v>0</v>
      </c>
      <c r="P591" t="b">
        <v>0</v>
      </c>
      <c r="Q591" t="s">
        <v>41</v>
      </c>
      <c r="R591" s="5">
        <f t="shared" si="41"/>
        <v>50.127450980392155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1">
        <f t="shared" si="40"/>
        <v>82.028169014084511</v>
      </c>
      <c r="G592" t="s">
        <v>13</v>
      </c>
      <c r="H592">
        <v>86</v>
      </c>
      <c r="I592" t="s">
        <v>25</v>
      </c>
      <c r="J592" t="s">
        <v>26</v>
      </c>
      <c r="K592" s="10">
        <f t="shared" si="38"/>
        <v>41994.25</v>
      </c>
      <c r="L592">
        <v>1419141600</v>
      </c>
      <c r="M592" s="9">
        <f t="shared" si="39"/>
        <v>42005.25</v>
      </c>
      <c r="N592">
        <v>1420092000</v>
      </c>
      <c r="O592" t="b">
        <v>0</v>
      </c>
      <c r="P592" t="b">
        <v>0</v>
      </c>
      <c r="Q592" t="s">
        <v>132</v>
      </c>
      <c r="R592" s="5">
        <f t="shared" si="41"/>
        <v>67.720930232558146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1">
        <f t="shared" si="40"/>
        <v>1037.6666666666667</v>
      </c>
      <c r="G593" t="s">
        <v>19</v>
      </c>
      <c r="H593">
        <v>102</v>
      </c>
      <c r="I593" t="s">
        <v>20</v>
      </c>
      <c r="J593" t="s">
        <v>21</v>
      </c>
      <c r="K593" s="10">
        <f t="shared" si="38"/>
        <v>40373.208333333336</v>
      </c>
      <c r="L593">
        <v>1279083600</v>
      </c>
      <c r="M593" s="9">
        <f t="shared" si="39"/>
        <v>40383.208333333336</v>
      </c>
      <c r="N593">
        <v>1279947600</v>
      </c>
      <c r="O593" t="b">
        <v>0</v>
      </c>
      <c r="P593" t="b">
        <v>0</v>
      </c>
      <c r="Q593" t="s">
        <v>88</v>
      </c>
      <c r="R593" s="5">
        <f t="shared" si="41"/>
        <v>61.03921568627451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1">
        <f t="shared" si="40"/>
        <v>12.910076530612244</v>
      </c>
      <c r="G594" t="s">
        <v>13</v>
      </c>
      <c r="H594">
        <v>253</v>
      </c>
      <c r="I594" t="s">
        <v>20</v>
      </c>
      <c r="J594" t="s">
        <v>21</v>
      </c>
      <c r="K594" s="10">
        <f t="shared" si="38"/>
        <v>41789.208333333336</v>
      </c>
      <c r="L594">
        <v>1401426000</v>
      </c>
      <c r="M594" s="9">
        <f t="shared" si="39"/>
        <v>41798.208333333336</v>
      </c>
      <c r="N594">
        <v>1402203600</v>
      </c>
      <c r="O594" t="b">
        <v>0</v>
      </c>
      <c r="P594" t="b">
        <v>0</v>
      </c>
      <c r="Q594" t="s">
        <v>32</v>
      </c>
      <c r="R594" s="5">
        <f t="shared" si="41"/>
        <v>80.011857707509876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1">
        <f t="shared" si="40"/>
        <v>154.84210526315789</v>
      </c>
      <c r="G595" t="s">
        <v>19</v>
      </c>
      <c r="H595">
        <v>4006</v>
      </c>
      <c r="I595" t="s">
        <v>20</v>
      </c>
      <c r="J595" t="s">
        <v>21</v>
      </c>
      <c r="K595" s="10">
        <f t="shared" si="38"/>
        <v>41724.208333333336</v>
      </c>
      <c r="L595">
        <v>1395810000</v>
      </c>
      <c r="M595" s="9">
        <f t="shared" si="39"/>
        <v>41737.208333333336</v>
      </c>
      <c r="N595">
        <v>1396933200</v>
      </c>
      <c r="O595" t="b">
        <v>0</v>
      </c>
      <c r="P595" t="b">
        <v>0</v>
      </c>
      <c r="Q595" t="s">
        <v>70</v>
      </c>
      <c r="R595" s="5">
        <f t="shared" si="41"/>
        <v>47.001497753369947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1">
        <f t="shared" si="40"/>
        <v>7.0991735537190088</v>
      </c>
      <c r="G596" t="s">
        <v>13</v>
      </c>
      <c r="H596">
        <v>157</v>
      </c>
      <c r="I596" t="s">
        <v>20</v>
      </c>
      <c r="J596" t="s">
        <v>21</v>
      </c>
      <c r="K596" s="10">
        <f t="shared" si="38"/>
        <v>42548.208333333328</v>
      </c>
      <c r="L596">
        <v>1467003600</v>
      </c>
      <c r="M596" s="9">
        <f t="shared" si="39"/>
        <v>42551.208333333328</v>
      </c>
      <c r="N596">
        <v>1467262800</v>
      </c>
      <c r="O596" t="b">
        <v>0</v>
      </c>
      <c r="P596" t="b">
        <v>1</v>
      </c>
      <c r="Q596" t="s">
        <v>32</v>
      </c>
      <c r="R596" s="5">
        <f t="shared" si="41"/>
        <v>71.127388535031841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1">
        <f t="shared" si="40"/>
        <v>208.52773826458036</v>
      </c>
      <c r="G597" t="s">
        <v>19</v>
      </c>
      <c r="H597">
        <v>1629</v>
      </c>
      <c r="I597" t="s">
        <v>20</v>
      </c>
      <c r="J597" t="s">
        <v>21</v>
      </c>
      <c r="K597" s="10">
        <f t="shared" si="38"/>
        <v>40253.208333333336</v>
      </c>
      <c r="L597">
        <v>1268715600</v>
      </c>
      <c r="M597" s="9">
        <f t="shared" si="39"/>
        <v>40274.208333333336</v>
      </c>
      <c r="N597">
        <v>1270530000</v>
      </c>
      <c r="O597" t="b">
        <v>0</v>
      </c>
      <c r="P597" t="b">
        <v>1</v>
      </c>
      <c r="Q597" t="s">
        <v>32</v>
      </c>
      <c r="R597" s="5">
        <f t="shared" si="41"/>
        <v>89.99079189686924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1">
        <f t="shared" si="40"/>
        <v>99.683544303797461</v>
      </c>
      <c r="G598" t="s">
        <v>13</v>
      </c>
      <c r="H598">
        <v>183</v>
      </c>
      <c r="I598" t="s">
        <v>20</v>
      </c>
      <c r="J598" t="s">
        <v>21</v>
      </c>
      <c r="K598" s="10">
        <f t="shared" si="38"/>
        <v>42434.25</v>
      </c>
      <c r="L598">
        <v>1457157600</v>
      </c>
      <c r="M598" s="9">
        <f t="shared" si="39"/>
        <v>42441.25</v>
      </c>
      <c r="N598">
        <v>1457762400</v>
      </c>
      <c r="O598" t="b">
        <v>0</v>
      </c>
      <c r="P598" t="b">
        <v>1</v>
      </c>
      <c r="Q598" t="s">
        <v>52</v>
      </c>
      <c r="R598" s="5">
        <f t="shared" si="41"/>
        <v>43.032786885245905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1">
        <f t="shared" si="40"/>
        <v>201.59756097560978</v>
      </c>
      <c r="G599" t="s">
        <v>19</v>
      </c>
      <c r="H599">
        <v>2188</v>
      </c>
      <c r="I599" t="s">
        <v>20</v>
      </c>
      <c r="J599" t="s">
        <v>21</v>
      </c>
      <c r="K599" s="10">
        <f t="shared" si="38"/>
        <v>43786.25</v>
      </c>
      <c r="L599">
        <v>1573970400</v>
      </c>
      <c r="M599" s="9">
        <f t="shared" si="39"/>
        <v>43804.25</v>
      </c>
      <c r="N599">
        <v>1575525600</v>
      </c>
      <c r="O599" t="b">
        <v>0</v>
      </c>
      <c r="P599" t="b">
        <v>0</v>
      </c>
      <c r="Q599" t="s">
        <v>32</v>
      </c>
      <c r="R599" s="5">
        <f t="shared" si="41"/>
        <v>67.997714808043881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1">
        <f t="shared" si="40"/>
        <v>162.09032258064516</v>
      </c>
      <c r="G600" t="s">
        <v>19</v>
      </c>
      <c r="H600">
        <v>2409</v>
      </c>
      <c r="I600" t="s">
        <v>106</v>
      </c>
      <c r="J600" t="s">
        <v>107</v>
      </c>
      <c r="K600" s="10">
        <f t="shared" si="38"/>
        <v>40344.208333333336</v>
      </c>
      <c r="L600">
        <v>1276578000</v>
      </c>
      <c r="M600" s="9">
        <f t="shared" si="39"/>
        <v>40373.208333333336</v>
      </c>
      <c r="N600">
        <v>1279083600</v>
      </c>
      <c r="O600" t="b">
        <v>0</v>
      </c>
      <c r="P600" t="b">
        <v>0</v>
      </c>
      <c r="Q600" t="s">
        <v>22</v>
      </c>
      <c r="R600" s="5">
        <f t="shared" si="41"/>
        <v>73.004566210045667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1">
        <f t="shared" si="40"/>
        <v>3.6436208125445471</v>
      </c>
      <c r="G601" t="s">
        <v>13</v>
      </c>
      <c r="H601">
        <v>82</v>
      </c>
      <c r="I601" t="s">
        <v>35</v>
      </c>
      <c r="J601" t="s">
        <v>36</v>
      </c>
      <c r="K601" s="10">
        <f t="shared" si="38"/>
        <v>42047.25</v>
      </c>
      <c r="L601">
        <v>1423720800</v>
      </c>
      <c r="M601" s="9">
        <f t="shared" si="39"/>
        <v>42055.25</v>
      </c>
      <c r="N601">
        <v>1424412000</v>
      </c>
      <c r="O601" t="b">
        <v>0</v>
      </c>
      <c r="P601" t="b">
        <v>0</v>
      </c>
      <c r="Q601" t="s">
        <v>41</v>
      </c>
      <c r="R601" s="5">
        <f t="shared" si="41"/>
        <v>62.341463414634148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1">
        <f t="shared" si="40"/>
        <v>5</v>
      </c>
      <c r="G602" t="s">
        <v>13</v>
      </c>
      <c r="H602">
        <v>1</v>
      </c>
      <c r="I602" t="s">
        <v>39</v>
      </c>
      <c r="J602" t="s">
        <v>40</v>
      </c>
      <c r="K602" s="10">
        <f t="shared" si="38"/>
        <v>41485.208333333336</v>
      </c>
      <c r="L602">
        <v>1375160400</v>
      </c>
      <c r="M602" s="9">
        <f t="shared" si="39"/>
        <v>41497.208333333336</v>
      </c>
      <c r="N602">
        <v>1376197200</v>
      </c>
      <c r="O602" t="b">
        <v>0</v>
      </c>
      <c r="P602" t="b">
        <v>0</v>
      </c>
      <c r="Q602" t="s">
        <v>16</v>
      </c>
      <c r="R602" s="5">
        <f t="shared" si="41"/>
        <v>5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1">
        <f t="shared" si="40"/>
        <v>206.63492063492063</v>
      </c>
      <c r="G603" t="s">
        <v>19</v>
      </c>
      <c r="H603">
        <v>194</v>
      </c>
      <c r="I603" t="s">
        <v>20</v>
      </c>
      <c r="J603" t="s">
        <v>21</v>
      </c>
      <c r="K603" s="10">
        <f t="shared" si="38"/>
        <v>41789.208333333336</v>
      </c>
      <c r="L603">
        <v>1401426000</v>
      </c>
      <c r="M603" s="9">
        <f t="shared" si="39"/>
        <v>41806.208333333336</v>
      </c>
      <c r="N603">
        <v>1402894800</v>
      </c>
      <c r="O603" t="b">
        <v>1</v>
      </c>
      <c r="P603" t="b">
        <v>0</v>
      </c>
      <c r="Q603" t="s">
        <v>64</v>
      </c>
      <c r="R603" s="5">
        <f t="shared" si="41"/>
        <v>67.103092783505161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1">
        <f t="shared" si="40"/>
        <v>128.23628691983123</v>
      </c>
      <c r="G604" t="s">
        <v>19</v>
      </c>
      <c r="H604">
        <v>1140</v>
      </c>
      <c r="I604" t="s">
        <v>20</v>
      </c>
      <c r="J604" t="s">
        <v>21</v>
      </c>
      <c r="K604" s="10">
        <f t="shared" si="38"/>
        <v>42160.208333333328</v>
      </c>
      <c r="L604">
        <v>1433480400</v>
      </c>
      <c r="M604" s="9">
        <f t="shared" si="39"/>
        <v>42171.208333333328</v>
      </c>
      <c r="N604">
        <v>1434430800</v>
      </c>
      <c r="O604" t="b">
        <v>0</v>
      </c>
      <c r="P604" t="b">
        <v>0</v>
      </c>
      <c r="Q604" t="s">
        <v>32</v>
      </c>
      <c r="R604" s="5">
        <f t="shared" si="41"/>
        <v>79.978947368421046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1">
        <f t="shared" si="40"/>
        <v>119.66037735849055</v>
      </c>
      <c r="G605" t="s">
        <v>19</v>
      </c>
      <c r="H605">
        <v>102</v>
      </c>
      <c r="I605" t="s">
        <v>20</v>
      </c>
      <c r="J605" t="s">
        <v>21</v>
      </c>
      <c r="K605" s="10">
        <f t="shared" si="38"/>
        <v>43573.208333333328</v>
      </c>
      <c r="L605">
        <v>1555563600</v>
      </c>
      <c r="M605" s="9">
        <f t="shared" si="39"/>
        <v>43600.208333333328</v>
      </c>
      <c r="N605">
        <v>1557896400</v>
      </c>
      <c r="O605" t="b">
        <v>0</v>
      </c>
      <c r="P605" t="b">
        <v>0</v>
      </c>
      <c r="Q605" t="s">
        <v>32</v>
      </c>
      <c r="R605" s="5">
        <f t="shared" si="41"/>
        <v>62.176470588235297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1">
        <f t="shared" si="40"/>
        <v>170.73055242390078</v>
      </c>
      <c r="G606" t="s">
        <v>19</v>
      </c>
      <c r="H606">
        <v>2857</v>
      </c>
      <c r="I606" t="s">
        <v>20</v>
      </c>
      <c r="J606" t="s">
        <v>21</v>
      </c>
      <c r="K606" s="10">
        <f t="shared" si="38"/>
        <v>40565.25</v>
      </c>
      <c r="L606">
        <v>1295676000</v>
      </c>
      <c r="M606" s="9">
        <f t="shared" si="39"/>
        <v>40586.25</v>
      </c>
      <c r="N606">
        <v>1297490400</v>
      </c>
      <c r="O606" t="b">
        <v>0</v>
      </c>
      <c r="P606" t="b">
        <v>0</v>
      </c>
      <c r="Q606" t="s">
        <v>32</v>
      </c>
      <c r="R606" s="5">
        <f t="shared" si="41"/>
        <v>53.005950297514879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1">
        <f t="shared" si="40"/>
        <v>187.21212121212122</v>
      </c>
      <c r="G607" t="s">
        <v>19</v>
      </c>
      <c r="H607">
        <v>107</v>
      </c>
      <c r="I607" t="s">
        <v>20</v>
      </c>
      <c r="J607" t="s">
        <v>21</v>
      </c>
      <c r="K607" s="10">
        <f t="shared" si="38"/>
        <v>42280.208333333328</v>
      </c>
      <c r="L607">
        <v>1443848400</v>
      </c>
      <c r="M607" s="9">
        <f t="shared" si="39"/>
        <v>42321.25</v>
      </c>
      <c r="N607">
        <v>1447394400</v>
      </c>
      <c r="O607" t="b">
        <v>0</v>
      </c>
      <c r="P607" t="b">
        <v>0</v>
      </c>
      <c r="Q607" t="s">
        <v>67</v>
      </c>
      <c r="R607" s="5">
        <f t="shared" si="41"/>
        <v>57.738317757009348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1">
        <f t="shared" si="40"/>
        <v>188.38235294117646</v>
      </c>
      <c r="G608" t="s">
        <v>19</v>
      </c>
      <c r="H608">
        <v>160</v>
      </c>
      <c r="I608" t="s">
        <v>39</v>
      </c>
      <c r="J608" t="s">
        <v>40</v>
      </c>
      <c r="K608" s="10">
        <f t="shared" si="38"/>
        <v>42436.25</v>
      </c>
      <c r="L608">
        <v>1457330400</v>
      </c>
      <c r="M608" s="9">
        <f t="shared" si="39"/>
        <v>42447.208333333328</v>
      </c>
      <c r="N608">
        <v>1458277200</v>
      </c>
      <c r="O608" t="b">
        <v>0</v>
      </c>
      <c r="P608" t="b">
        <v>0</v>
      </c>
      <c r="Q608" t="s">
        <v>22</v>
      </c>
      <c r="R608" s="5">
        <f t="shared" si="41"/>
        <v>40.03125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1">
        <f t="shared" si="40"/>
        <v>131.29869186046511</v>
      </c>
      <c r="G609" t="s">
        <v>19</v>
      </c>
      <c r="H609">
        <v>2230</v>
      </c>
      <c r="I609" t="s">
        <v>20</v>
      </c>
      <c r="J609" t="s">
        <v>21</v>
      </c>
      <c r="K609" s="10">
        <f t="shared" si="38"/>
        <v>41721.208333333336</v>
      </c>
      <c r="L609">
        <v>1395550800</v>
      </c>
      <c r="M609" s="9">
        <f t="shared" si="39"/>
        <v>41723.208333333336</v>
      </c>
      <c r="N609">
        <v>1395723600</v>
      </c>
      <c r="O609" t="b">
        <v>0</v>
      </c>
      <c r="P609" t="b">
        <v>0</v>
      </c>
      <c r="Q609" t="s">
        <v>16</v>
      </c>
      <c r="R609" s="5">
        <f t="shared" si="41"/>
        <v>81.016591928251117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1">
        <f t="shared" si="40"/>
        <v>283.97435897435901</v>
      </c>
      <c r="G610" t="s">
        <v>19</v>
      </c>
      <c r="H610">
        <v>316</v>
      </c>
      <c r="I610" t="s">
        <v>20</v>
      </c>
      <c r="J610" t="s">
        <v>21</v>
      </c>
      <c r="K610" s="10">
        <f t="shared" si="38"/>
        <v>43530.25</v>
      </c>
      <c r="L610">
        <v>1551852000</v>
      </c>
      <c r="M610" s="9">
        <f t="shared" si="39"/>
        <v>43534.25</v>
      </c>
      <c r="N610">
        <v>1552197600</v>
      </c>
      <c r="O610" t="b">
        <v>0</v>
      </c>
      <c r="P610" t="b">
        <v>1</v>
      </c>
      <c r="Q610" t="s">
        <v>158</v>
      </c>
      <c r="R610" s="5">
        <f t="shared" si="41"/>
        <v>35.047468354430379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1">
        <f t="shared" si="40"/>
        <v>120.41999999999999</v>
      </c>
      <c r="G611" t="s">
        <v>19</v>
      </c>
      <c r="H611">
        <v>117</v>
      </c>
      <c r="I611" t="s">
        <v>20</v>
      </c>
      <c r="J611" t="s">
        <v>21</v>
      </c>
      <c r="K611" s="10">
        <f t="shared" si="38"/>
        <v>43481.25</v>
      </c>
      <c r="L611">
        <v>1547618400</v>
      </c>
      <c r="M611" s="9">
        <f t="shared" si="39"/>
        <v>43498.25</v>
      </c>
      <c r="N611">
        <v>1549087200</v>
      </c>
      <c r="O611" t="b">
        <v>0</v>
      </c>
      <c r="P611" t="b">
        <v>0</v>
      </c>
      <c r="Q611" t="s">
        <v>473</v>
      </c>
      <c r="R611" s="5">
        <f t="shared" si="41"/>
        <v>102.92307692307692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1">
        <f t="shared" si="40"/>
        <v>419.0560747663551</v>
      </c>
      <c r="G612" t="s">
        <v>19</v>
      </c>
      <c r="H612">
        <v>6406</v>
      </c>
      <c r="I612" t="s">
        <v>20</v>
      </c>
      <c r="J612" t="s">
        <v>21</v>
      </c>
      <c r="K612" s="10">
        <f t="shared" si="38"/>
        <v>41259.25</v>
      </c>
      <c r="L612">
        <v>1355637600</v>
      </c>
      <c r="M612" s="9">
        <f t="shared" si="39"/>
        <v>41273.25</v>
      </c>
      <c r="N612">
        <v>1356847200</v>
      </c>
      <c r="O612" t="b">
        <v>0</v>
      </c>
      <c r="P612" t="b">
        <v>0</v>
      </c>
      <c r="Q612" t="s">
        <v>32</v>
      </c>
      <c r="R612" s="5">
        <f t="shared" si="41"/>
        <v>27.998126756166094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1">
        <f t="shared" si="40"/>
        <v>13.853658536585368</v>
      </c>
      <c r="G613" t="s">
        <v>73</v>
      </c>
      <c r="H613">
        <v>15</v>
      </c>
      <c r="I613" t="s">
        <v>20</v>
      </c>
      <c r="J613" t="s">
        <v>21</v>
      </c>
      <c r="K613" s="10">
        <f t="shared" si="38"/>
        <v>41480.208333333336</v>
      </c>
      <c r="L613">
        <v>1374728400</v>
      </c>
      <c r="M613" s="9">
        <f t="shared" si="39"/>
        <v>41492.208333333336</v>
      </c>
      <c r="N613">
        <v>1375765200</v>
      </c>
      <c r="O613" t="b">
        <v>0</v>
      </c>
      <c r="P613" t="b">
        <v>0</v>
      </c>
      <c r="Q613" t="s">
        <v>32</v>
      </c>
      <c r="R613" s="5">
        <f t="shared" si="41"/>
        <v>75.733333333333334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1">
        <f t="shared" si="40"/>
        <v>139.43548387096774</v>
      </c>
      <c r="G614" t="s">
        <v>19</v>
      </c>
      <c r="H614">
        <v>192</v>
      </c>
      <c r="I614" t="s">
        <v>20</v>
      </c>
      <c r="J614" t="s">
        <v>21</v>
      </c>
      <c r="K614" s="10">
        <f t="shared" si="38"/>
        <v>40474.208333333336</v>
      </c>
      <c r="L614">
        <v>1287810000</v>
      </c>
      <c r="M614" s="9">
        <f t="shared" si="39"/>
        <v>40497.25</v>
      </c>
      <c r="N614">
        <v>1289800800</v>
      </c>
      <c r="O614" t="b">
        <v>0</v>
      </c>
      <c r="P614" t="b">
        <v>0</v>
      </c>
      <c r="Q614" t="s">
        <v>49</v>
      </c>
      <c r="R614" s="5">
        <f t="shared" si="41"/>
        <v>45.026041666666664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1">
        <f t="shared" si="40"/>
        <v>174</v>
      </c>
      <c r="G615" t="s">
        <v>19</v>
      </c>
      <c r="H615">
        <v>26</v>
      </c>
      <c r="I615" t="s">
        <v>14</v>
      </c>
      <c r="J615" t="s">
        <v>15</v>
      </c>
      <c r="K615" s="10">
        <f t="shared" si="38"/>
        <v>42973.208333333328</v>
      </c>
      <c r="L615">
        <v>1503723600</v>
      </c>
      <c r="M615" s="9">
        <f t="shared" si="39"/>
        <v>42982.208333333328</v>
      </c>
      <c r="N615">
        <v>1504501200</v>
      </c>
      <c r="O615" t="b">
        <v>0</v>
      </c>
      <c r="P615" t="b">
        <v>0</v>
      </c>
      <c r="Q615" t="s">
        <v>32</v>
      </c>
      <c r="R615" s="5">
        <f t="shared" si="41"/>
        <v>73.615384615384613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1">
        <f t="shared" si="40"/>
        <v>155.49056603773585</v>
      </c>
      <c r="G616" t="s">
        <v>19</v>
      </c>
      <c r="H616">
        <v>723</v>
      </c>
      <c r="I616" t="s">
        <v>20</v>
      </c>
      <c r="J616" t="s">
        <v>21</v>
      </c>
      <c r="K616" s="10">
        <f t="shared" si="38"/>
        <v>42746.25</v>
      </c>
      <c r="L616">
        <v>1484114400</v>
      </c>
      <c r="M616" s="9">
        <f t="shared" si="39"/>
        <v>42764.25</v>
      </c>
      <c r="N616">
        <v>1485669600</v>
      </c>
      <c r="O616" t="b">
        <v>0</v>
      </c>
      <c r="P616" t="b">
        <v>0</v>
      </c>
      <c r="Q616" t="s">
        <v>32</v>
      </c>
      <c r="R616" s="5">
        <f t="shared" si="41"/>
        <v>56.991701244813278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1">
        <f t="shared" si="40"/>
        <v>170.44705882352943</v>
      </c>
      <c r="G617" t="s">
        <v>19</v>
      </c>
      <c r="H617">
        <v>170</v>
      </c>
      <c r="I617" t="s">
        <v>106</v>
      </c>
      <c r="J617" t="s">
        <v>107</v>
      </c>
      <c r="K617" s="10">
        <f t="shared" si="38"/>
        <v>42489.208333333328</v>
      </c>
      <c r="L617">
        <v>1461906000</v>
      </c>
      <c r="M617" s="9">
        <f t="shared" si="39"/>
        <v>42499.208333333328</v>
      </c>
      <c r="N617">
        <v>1462770000</v>
      </c>
      <c r="O617" t="b">
        <v>0</v>
      </c>
      <c r="P617" t="b">
        <v>0</v>
      </c>
      <c r="Q617" t="s">
        <v>32</v>
      </c>
      <c r="R617" s="5">
        <f t="shared" si="41"/>
        <v>85.223529411764702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1">
        <f t="shared" si="40"/>
        <v>189.515625</v>
      </c>
      <c r="G618" t="s">
        <v>19</v>
      </c>
      <c r="H618">
        <v>238</v>
      </c>
      <c r="I618" t="s">
        <v>39</v>
      </c>
      <c r="J618" t="s">
        <v>40</v>
      </c>
      <c r="K618" s="10">
        <f t="shared" si="38"/>
        <v>41537.208333333336</v>
      </c>
      <c r="L618">
        <v>1379653200</v>
      </c>
      <c r="M618" s="9">
        <f t="shared" si="39"/>
        <v>41538.208333333336</v>
      </c>
      <c r="N618">
        <v>1379739600</v>
      </c>
      <c r="O618" t="b">
        <v>0</v>
      </c>
      <c r="P618" t="b">
        <v>1</v>
      </c>
      <c r="Q618" t="s">
        <v>59</v>
      </c>
      <c r="R618" s="5">
        <f t="shared" si="41"/>
        <v>50.962184873949582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1">
        <f t="shared" si="40"/>
        <v>249.71428571428572</v>
      </c>
      <c r="G619" t="s">
        <v>19</v>
      </c>
      <c r="H619">
        <v>55</v>
      </c>
      <c r="I619" t="s">
        <v>20</v>
      </c>
      <c r="J619" t="s">
        <v>21</v>
      </c>
      <c r="K619" s="10">
        <f t="shared" si="38"/>
        <v>41794.208333333336</v>
      </c>
      <c r="L619">
        <v>1401858000</v>
      </c>
      <c r="M619" s="9">
        <f t="shared" si="39"/>
        <v>41804.208333333336</v>
      </c>
      <c r="N619">
        <v>1402722000</v>
      </c>
      <c r="O619" t="b">
        <v>0</v>
      </c>
      <c r="P619" t="b">
        <v>0</v>
      </c>
      <c r="Q619" t="s">
        <v>32</v>
      </c>
      <c r="R619" s="5">
        <f t="shared" si="41"/>
        <v>63.563636363636363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1">
        <f t="shared" si="40"/>
        <v>48.860523665659613</v>
      </c>
      <c r="G620" t="s">
        <v>13</v>
      </c>
      <c r="H620">
        <v>1198</v>
      </c>
      <c r="I620" t="s">
        <v>20</v>
      </c>
      <c r="J620" t="s">
        <v>21</v>
      </c>
      <c r="K620" s="10">
        <f t="shared" si="38"/>
        <v>41396.208333333336</v>
      </c>
      <c r="L620">
        <v>1367470800</v>
      </c>
      <c r="M620" s="9">
        <f t="shared" si="39"/>
        <v>41417.208333333336</v>
      </c>
      <c r="N620">
        <v>1369285200</v>
      </c>
      <c r="O620" t="b">
        <v>0</v>
      </c>
      <c r="P620" t="b">
        <v>0</v>
      </c>
      <c r="Q620" t="s">
        <v>67</v>
      </c>
      <c r="R620" s="5">
        <f t="shared" si="41"/>
        <v>80.999165275459092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1">
        <f t="shared" si="40"/>
        <v>28.461970393057683</v>
      </c>
      <c r="G621" t="s">
        <v>13</v>
      </c>
      <c r="H621">
        <v>648</v>
      </c>
      <c r="I621" t="s">
        <v>20</v>
      </c>
      <c r="J621" t="s">
        <v>21</v>
      </c>
      <c r="K621" s="10">
        <f t="shared" si="38"/>
        <v>40669.208333333336</v>
      </c>
      <c r="L621">
        <v>1304658000</v>
      </c>
      <c r="M621" s="9">
        <f t="shared" si="39"/>
        <v>40670.208333333336</v>
      </c>
      <c r="N621">
        <v>1304744400</v>
      </c>
      <c r="O621" t="b">
        <v>1</v>
      </c>
      <c r="P621" t="b">
        <v>1</v>
      </c>
      <c r="Q621" t="s">
        <v>32</v>
      </c>
      <c r="R621" s="5">
        <f t="shared" si="41"/>
        <v>86.044753086419746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1">
        <f t="shared" si="40"/>
        <v>268.02325581395348</v>
      </c>
      <c r="G622" t="s">
        <v>19</v>
      </c>
      <c r="H622">
        <v>128</v>
      </c>
      <c r="I622" t="s">
        <v>25</v>
      </c>
      <c r="J622" t="s">
        <v>26</v>
      </c>
      <c r="K622" s="10">
        <f t="shared" si="38"/>
        <v>42559.208333333328</v>
      </c>
      <c r="L622">
        <v>1467954000</v>
      </c>
      <c r="M622" s="9">
        <f t="shared" si="39"/>
        <v>42563.208333333328</v>
      </c>
      <c r="N622">
        <v>1468299600</v>
      </c>
      <c r="O622" t="b">
        <v>0</v>
      </c>
      <c r="P622" t="b">
        <v>0</v>
      </c>
      <c r="Q622" t="s">
        <v>121</v>
      </c>
      <c r="R622" s="5">
        <f t="shared" si="41"/>
        <v>90.0390625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1">
        <f t="shared" si="40"/>
        <v>619.80078125</v>
      </c>
      <c r="G623" t="s">
        <v>19</v>
      </c>
      <c r="H623">
        <v>2144</v>
      </c>
      <c r="I623" t="s">
        <v>20</v>
      </c>
      <c r="J623" t="s">
        <v>21</v>
      </c>
      <c r="K623" s="10">
        <f t="shared" si="38"/>
        <v>42626.208333333328</v>
      </c>
      <c r="L623">
        <v>1473742800</v>
      </c>
      <c r="M623" s="9">
        <f t="shared" si="39"/>
        <v>42631.208333333328</v>
      </c>
      <c r="N623">
        <v>1474174800</v>
      </c>
      <c r="O623" t="b">
        <v>0</v>
      </c>
      <c r="P623" t="b">
        <v>0</v>
      </c>
      <c r="Q623" t="s">
        <v>32</v>
      </c>
      <c r="R623" s="5">
        <f t="shared" si="41"/>
        <v>74.006063432835816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1">
        <f t="shared" si="40"/>
        <v>3.1301587301587301</v>
      </c>
      <c r="G624" t="s">
        <v>13</v>
      </c>
      <c r="H624">
        <v>64</v>
      </c>
      <c r="I624" t="s">
        <v>20</v>
      </c>
      <c r="J624" t="s">
        <v>21</v>
      </c>
      <c r="K624" s="10">
        <f t="shared" si="38"/>
        <v>43205.208333333328</v>
      </c>
      <c r="L624">
        <v>1523768400</v>
      </c>
      <c r="M624" s="9">
        <f t="shared" si="39"/>
        <v>43231.208333333328</v>
      </c>
      <c r="N624">
        <v>1526014800</v>
      </c>
      <c r="O624" t="b">
        <v>0</v>
      </c>
      <c r="P624" t="b">
        <v>0</v>
      </c>
      <c r="Q624" t="s">
        <v>59</v>
      </c>
      <c r="R624" s="5">
        <f t="shared" si="41"/>
        <v>92.4375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1">
        <f t="shared" si="40"/>
        <v>159.92152704135739</v>
      </c>
      <c r="G625" t="s">
        <v>19</v>
      </c>
      <c r="H625">
        <v>2693</v>
      </c>
      <c r="I625" t="s">
        <v>39</v>
      </c>
      <c r="J625" t="s">
        <v>40</v>
      </c>
      <c r="K625" s="10">
        <f t="shared" si="38"/>
        <v>42201.208333333328</v>
      </c>
      <c r="L625">
        <v>1437022800</v>
      </c>
      <c r="M625" s="9">
        <f t="shared" si="39"/>
        <v>42206.208333333328</v>
      </c>
      <c r="N625">
        <v>1437454800</v>
      </c>
      <c r="O625" t="b">
        <v>0</v>
      </c>
      <c r="P625" t="b">
        <v>0</v>
      </c>
      <c r="Q625" t="s">
        <v>32</v>
      </c>
      <c r="R625" s="5">
        <f t="shared" si="41"/>
        <v>55.999257333828446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1">
        <f t="shared" si="40"/>
        <v>279.39215686274508</v>
      </c>
      <c r="G626" t="s">
        <v>19</v>
      </c>
      <c r="H626">
        <v>432</v>
      </c>
      <c r="I626" t="s">
        <v>20</v>
      </c>
      <c r="J626" t="s">
        <v>21</v>
      </c>
      <c r="K626" s="10">
        <f t="shared" si="38"/>
        <v>42029.25</v>
      </c>
      <c r="L626">
        <v>1422165600</v>
      </c>
      <c r="M626" s="9">
        <f t="shared" si="39"/>
        <v>42035.25</v>
      </c>
      <c r="N626">
        <v>1422684000</v>
      </c>
      <c r="O626" t="b">
        <v>0</v>
      </c>
      <c r="P626" t="b">
        <v>0</v>
      </c>
      <c r="Q626" t="s">
        <v>121</v>
      </c>
      <c r="R626" s="5">
        <f t="shared" si="41"/>
        <v>32.983796296296298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1">
        <f t="shared" si="40"/>
        <v>77.373333333333335</v>
      </c>
      <c r="G627" t="s">
        <v>13</v>
      </c>
      <c r="H627">
        <v>62</v>
      </c>
      <c r="I627" t="s">
        <v>20</v>
      </c>
      <c r="J627" t="s">
        <v>21</v>
      </c>
      <c r="K627" s="10">
        <f t="shared" si="38"/>
        <v>43857.25</v>
      </c>
      <c r="L627">
        <v>1580104800</v>
      </c>
      <c r="M627" s="9">
        <f t="shared" si="39"/>
        <v>43871.25</v>
      </c>
      <c r="N627">
        <v>1581314400</v>
      </c>
      <c r="O627" t="b">
        <v>0</v>
      </c>
      <c r="P627" t="b">
        <v>0</v>
      </c>
      <c r="Q627" t="s">
        <v>32</v>
      </c>
      <c r="R627" s="5">
        <f t="shared" si="41"/>
        <v>93.596774193548384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1">
        <f t="shared" si="40"/>
        <v>206.32812500000003</v>
      </c>
      <c r="G628" t="s">
        <v>19</v>
      </c>
      <c r="H628">
        <v>189</v>
      </c>
      <c r="I628" t="s">
        <v>20</v>
      </c>
      <c r="J628" t="s">
        <v>21</v>
      </c>
      <c r="K628" s="10">
        <f t="shared" si="38"/>
        <v>40449.208333333336</v>
      </c>
      <c r="L628">
        <v>1285650000</v>
      </c>
      <c r="M628" s="9">
        <f t="shared" si="39"/>
        <v>40458.208333333336</v>
      </c>
      <c r="N628">
        <v>1286427600</v>
      </c>
      <c r="O628" t="b">
        <v>0</v>
      </c>
      <c r="P628" t="b">
        <v>1</v>
      </c>
      <c r="Q628" t="s">
        <v>32</v>
      </c>
      <c r="R628" s="5">
        <f t="shared" si="41"/>
        <v>69.867724867724874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1">
        <f t="shared" si="40"/>
        <v>694.25</v>
      </c>
      <c r="G629" t="s">
        <v>19</v>
      </c>
      <c r="H629">
        <v>154</v>
      </c>
      <c r="I629" t="s">
        <v>39</v>
      </c>
      <c r="J629" t="s">
        <v>40</v>
      </c>
      <c r="K629" s="10">
        <f t="shared" si="38"/>
        <v>40345.208333333336</v>
      </c>
      <c r="L629">
        <v>1276664400</v>
      </c>
      <c r="M629" s="9">
        <f t="shared" si="39"/>
        <v>40369.208333333336</v>
      </c>
      <c r="N629">
        <v>1278738000</v>
      </c>
      <c r="O629" t="b">
        <v>1</v>
      </c>
      <c r="P629" t="b">
        <v>0</v>
      </c>
      <c r="Q629" t="s">
        <v>16</v>
      </c>
      <c r="R629" s="5">
        <f t="shared" si="41"/>
        <v>72.129870129870127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1">
        <f t="shared" si="40"/>
        <v>151.78947368421052</v>
      </c>
      <c r="G630" t="s">
        <v>19</v>
      </c>
      <c r="H630">
        <v>96</v>
      </c>
      <c r="I630" t="s">
        <v>20</v>
      </c>
      <c r="J630" t="s">
        <v>21</v>
      </c>
      <c r="K630" s="10">
        <f t="shared" si="38"/>
        <v>40455.208333333336</v>
      </c>
      <c r="L630">
        <v>1286168400</v>
      </c>
      <c r="M630" s="9">
        <f t="shared" si="39"/>
        <v>40458.208333333336</v>
      </c>
      <c r="N630">
        <v>1286427600</v>
      </c>
      <c r="O630" t="b">
        <v>0</v>
      </c>
      <c r="P630" t="b">
        <v>0</v>
      </c>
      <c r="Q630" t="s">
        <v>59</v>
      </c>
      <c r="R630" s="5">
        <f t="shared" si="41"/>
        <v>30.041666666666668</v>
      </c>
      <c r="S630" t="s">
        <v>2034</v>
      </c>
      <c r="T630" t="s">
        <v>2044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1">
        <f t="shared" si="40"/>
        <v>64.58207217694995</v>
      </c>
      <c r="G631" t="s">
        <v>13</v>
      </c>
      <c r="H631">
        <v>750</v>
      </c>
      <c r="I631" t="s">
        <v>20</v>
      </c>
      <c r="J631" t="s">
        <v>21</v>
      </c>
      <c r="K631" s="10">
        <f t="shared" si="38"/>
        <v>42557.208333333328</v>
      </c>
      <c r="L631">
        <v>1467781200</v>
      </c>
      <c r="M631" s="9">
        <f t="shared" si="39"/>
        <v>42559.208333333328</v>
      </c>
      <c r="N631">
        <v>1467954000</v>
      </c>
      <c r="O631" t="b">
        <v>0</v>
      </c>
      <c r="P631" t="b">
        <v>1</v>
      </c>
      <c r="Q631" t="s">
        <v>32</v>
      </c>
      <c r="R631" s="5">
        <f t="shared" si="41"/>
        <v>73.968000000000004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1">
        <f t="shared" si="40"/>
        <v>62.873684210526314</v>
      </c>
      <c r="G632" t="s">
        <v>73</v>
      </c>
      <c r="H632">
        <v>87</v>
      </c>
      <c r="I632" t="s">
        <v>20</v>
      </c>
      <c r="J632" t="s">
        <v>21</v>
      </c>
      <c r="K632" s="10">
        <f t="shared" si="38"/>
        <v>43586.208333333328</v>
      </c>
      <c r="L632">
        <v>1556686800</v>
      </c>
      <c r="M632" s="9">
        <f t="shared" si="39"/>
        <v>43597.208333333328</v>
      </c>
      <c r="N632">
        <v>1557637200</v>
      </c>
      <c r="O632" t="b">
        <v>0</v>
      </c>
      <c r="P632" t="b">
        <v>1</v>
      </c>
      <c r="Q632" t="s">
        <v>32</v>
      </c>
      <c r="R632" s="5">
        <f t="shared" si="41"/>
        <v>68.65517241379311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1">
        <f t="shared" si="40"/>
        <v>310.39864864864865</v>
      </c>
      <c r="G633" t="s">
        <v>19</v>
      </c>
      <c r="H633">
        <v>3063</v>
      </c>
      <c r="I633" t="s">
        <v>20</v>
      </c>
      <c r="J633" t="s">
        <v>21</v>
      </c>
      <c r="K633" s="10">
        <f t="shared" si="38"/>
        <v>43550.208333333328</v>
      </c>
      <c r="L633">
        <v>1553576400</v>
      </c>
      <c r="M633" s="9">
        <f t="shared" si="39"/>
        <v>43554.208333333328</v>
      </c>
      <c r="N633">
        <v>1553922000</v>
      </c>
      <c r="O633" t="b">
        <v>0</v>
      </c>
      <c r="P633" t="b">
        <v>0</v>
      </c>
      <c r="Q633" t="s">
        <v>32</v>
      </c>
      <c r="R633" s="5">
        <f t="shared" si="41"/>
        <v>59.992164544564154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1">
        <f t="shared" si="40"/>
        <v>42.859916782246884</v>
      </c>
      <c r="G634" t="s">
        <v>46</v>
      </c>
      <c r="H634">
        <v>278</v>
      </c>
      <c r="I634" t="s">
        <v>20</v>
      </c>
      <c r="J634" t="s">
        <v>21</v>
      </c>
      <c r="K634" s="10">
        <f t="shared" si="38"/>
        <v>41945.208333333336</v>
      </c>
      <c r="L634">
        <v>1414904400</v>
      </c>
      <c r="M634" s="9">
        <f t="shared" si="39"/>
        <v>41963.25</v>
      </c>
      <c r="N634">
        <v>1416463200</v>
      </c>
      <c r="O634" t="b">
        <v>0</v>
      </c>
      <c r="P634" t="b">
        <v>0</v>
      </c>
      <c r="Q634" t="s">
        <v>32</v>
      </c>
      <c r="R634" s="5">
        <f t="shared" si="41"/>
        <v>111.15827338129496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1">
        <f t="shared" si="40"/>
        <v>83.119402985074629</v>
      </c>
      <c r="G635" t="s">
        <v>13</v>
      </c>
      <c r="H635">
        <v>105</v>
      </c>
      <c r="I635" t="s">
        <v>20</v>
      </c>
      <c r="J635" t="s">
        <v>21</v>
      </c>
      <c r="K635" s="10">
        <f t="shared" si="38"/>
        <v>42315.25</v>
      </c>
      <c r="L635">
        <v>1446876000</v>
      </c>
      <c r="M635" s="9">
        <f t="shared" si="39"/>
        <v>42319.25</v>
      </c>
      <c r="N635">
        <v>1447221600</v>
      </c>
      <c r="O635" t="b">
        <v>0</v>
      </c>
      <c r="P635" t="b">
        <v>0</v>
      </c>
      <c r="Q635" t="s">
        <v>70</v>
      </c>
      <c r="R635" s="5">
        <f t="shared" si="41"/>
        <v>53.038095238095238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1">
        <f t="shared" si="40"/>
        <v>78.531302876480552</v>
      </c>
      <c r="G636" t="s">
        <v>73</v>
      </c>
      <c r="H636">
        <v>1658</v>
      </c>
      <c r="I636" t="s">
        <v>20</v>
      </c>
      <c r="J636" t="s">
        <v>21</v>
      </c>
      <c r="K636" s="10">
        <f t="shared" si="38"/>
        <v>42819.208333333328</v>
      </c>
      <c r="L636">
        <v>1490418000</v>
      </c>
      <c r="M636" s="9">
        <f t="shared" si="39"/>
        <v>42833.208333333328</v>
      </c>
      <c r="N636">
        <v>1491627600</v>
      </c>
      <c r="O636" t="b">
        <v>0</v>
      </c>
      <c r="P636" t="b">
        <v>0</v>
      </c>
      <c r="Q636" t="s">
        <v>268</v>
      </c>
      <c r="R636" s="5">
        <f t="shared" si="41"/>
        <v>55.985524728588658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1">
        <f t="shared" si="40"/>
        <v>114.09352517985612</v>
      </c>
      <c r="G637" t="s">
        <v>19</v>
      </c>
      <c r="H637">
        <v>2266</v>
      </c>
      <c r="I637" t="s">
        <v>20</v>
      </c>
      <c r="J637" t="s">
        <v>21</v>
      </c>
      <c r="K637" s="10">
        <f t="shared" si="38"/>
        <v>41314.25</v>
      </c>
      <c r="L637">
        <v>1360389600</v>
      </c>
      <c r="M637" s="9">
        <f t="shared" si="39"/>
        <v>41346.208333333336</v>
      </c>
      <c r="N637">
        <v>1363150800</v>
      </c>
      <c r="O637" t="b">
        <v>0</v>
      </c>
      <c r="P637" t="b">
        <v>0</v>
      </c>
      <c r="Q637" t="s">
        <v>268</v>
      </c>
      <c r="R637" s="5">
        <f t="shared" si="41"/>
        <v>69.986760812003524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1">
        <f t="shared" si="40"/>
        <v>64.537683358624179</v>
      </c>
      <c r="G638" t="s">
        <v>13</v>
      </c>
      <c r="H638">
        <v>2604</v>
      </c>
      <c r="I638" t="s">
        <v>35</v>
      </c>
      <c r="J638" t="s">
        <v>36</v>
      </c>
      <c r="K638" s="10">
        <f t="shared" si="38"/>
        <v>40926.25</v>
      </c>
      <c r="L638">
        <v>1326866400</v>
      </c>
      <c r="M638" s="9">
        <f t="shared" si="39"/>
        <v>40971.25</v>
      </c>
      <c r="N638">
        <v>1330754400</v>
      </c>
      <c r="O638" t="b">
        <v>0</v>
      </c>
      <c r="P638" t="b">
        <v>1</v>
      </c>
      <c r="Q638" t="s">
        <v>70</v>
      </c>
      <c r="R638" s="5">
        <f t="shared" si="41"/>
        <v>48.998079877112133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1">
        <f t="shared" si="40"/>
        <v>79.411764705882348</v>
      </c>
      <c r="G639" t="s">
        <v>13</v>
      </c>
      <c r="H639">
        <v>65</v>
      </c>
      <c r="I639" t="s">
        <v>20</v>
      </c>
      <c r="J639" t="s">
        <v>21</v>
      </c>
      <c r="K639" s="10">
        <f t="shared" si="38"/>
        <v>42688.25</v>
      </c>
      <c r="L639">
        <v>1479103200</v>
      </c>
      <c r="M639" s="9">
        <f t="shared" si="39"/>
        <v>42696.25</v>
      </c>
      <c r="N639">
        <v>1479794400</v>
      </c>
      <c r="O639" t="b">
        <v>0</v>
      </c>
      <c r="P639" t="b">
        <v>0</v>
      </c>
      <c r="Q639" t="s">
        <v>32</v>
      </c>
      <c r="R639" s="5">
        <f t="shared" si="41"/>
        <v>103.84615384615384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1">
        <f t="shared" si="40"/>
        <v>11.419117647058824</v>
      </c>
      <c r="G640" t="s">
        <v>13</v>
      </c>
      <c r="H640">
        <v>94</v>
      </c>
      <c r="I640" t="s">
        <v>20</v>
      </c>
      <c r="J640" t="s">
        <v>21</v>
      </c>
      <c r="K640" s="10">
        <f t="shared" si="38"/>
        <v>40386.208333333336</v>
      </c>
      <c r="L640">
        <v>1280206800</v>
      </c>
      <c r="M640" s="9">
        <f t="shared" si="39"/>
        <v>40398.208333333336</v>
      </c>
      <c r="N640">
        <v>1281243600</v>
      </c>
      <c r="O640" t="b">
        <v>0</v>
      </c>
      <c r="P640" t="b">
        <v>1</v>
      </c>
      <c r="Q640" t="s">
        <v>32</v>
      </c>
      <c r="R640" s="5">
        <f t="shared" si="41"/>
        <v>99.127659574468083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1">
        <f t="shared" si="40"/>
        <v>56.186046511627907</v>
      </c>
      <c r="G641" t="s">
        <v>46</v>
      </c>
      <c r="H641">
        <v>45</v>
      </c>
      <c r="I641" t="s">
        <v>20</v>
      </c>
      <c r="J641" t="s">
        <v>21</v>
      </c>
      <c r="K641" s="10">
        <f t="shared" si="38"/>
        <v>43309.208333333328</v>
      </c>
      <c r="L641">
        <v>1532754000</v>
      </c>
      <c r="M641" s="9">
        <f t="shared" si="39"/>
        <v>43309.208333333328</v>
      </c>
      <c r="N641">
        <v>1532754000</v>
      </c>
      <c r="O641" t="b">
        <v>0</v>
      </c>
      <c r="P641" t="b">
        <v>1</v>
      </c>
      <c r="Q641" t="s">
        <v>52</v>
      </c>
      <c r="R641" s="5">
        <f t="shared" si="41"/>
        <v>107.37777777777778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1">
        <f t="shared" si="40"/>
        <v>16.501669449081803</v>
      </c>
      <c r="G642" t="s">
        <v>13</v>
      </c>
      <c r="H642">
        <v>257</v>
      </c>
      <c r="I642" t="s">
        <v>20</v>
      </c>
      <c r="J642" t="s">
        <v>21</v>
      </c>
      <c r="K642" s="10">
        <f t="shared" si="38"/>
        <v>42387.25</v>
      </c>
      <c r="L642">
        <v>1453096800</v>
      </c>
      <c r="M642" s="9">
        <f t="shared" si="39"/>
        <v>42390.25</v>
      </c>
      <c r="N642">
        <v>1453356000</v>
      </c>
      <c r="O642" t="b">
        <v>0</v>
      </c>
      <c r="P642" t="b">
        <v>0</v>
      </c>
      <c r="Q642" t="s">
        <v>32</v>
      </c>
      <c r="R642" s="5">
        <f t="shared" si="41"/>
        <v>76.922178988326849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1">
        <f t="shared" si="40"/>
        <v>119.96808510638297</v>
      </c>
      <c r="G643" t="s">
        <v>19</v>
      </c>
      <c r="H643">
        <v>194</v>
      </c>
      <c r="I643" t="s">
        <v>97</v>
      </c>
      <c r="J643" t="s">
        <v>98</v>
      </c>
      <c r="K643" s="10">
        <f t="shared" ref="K643:K706" si="42">(((L643/60)/60/24)+DATE(1970,1,1))</f>
        <v>42786.25</v>
      </c>
      <c r="L643">
        <v>1487570400</v>
      </c>
      <c r="M643" s="9">
        <f t="shared" ref="M643:M706" si="43">(((N643/60)/60)/24)+DATE(1970,1,1)</f>
        <v>42814.208333333328</v>
      </c>
      <c r="N643">
        <v>1489986000</v>
      </c>
      <c r="O643" t="b">
        <v>0</v>
      </c>
      <c r="P643" t="b">
        <v>0</v>
      </c>
      <c r="Q643" t="s">
        <v>32</v>
      </c>
      <c r="R643" s="5">
        <f t="shared" si="41"/>
        <v>58.128865979381445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1">
        <f t="shared" ref="F644:F707" si="44">(E644/D644)*100</f>
        <v>145.45652173913044</v>
      </c>
      <c r="G644" t="s">
        <v>19</v>
      </c>
      <c r="H644">
        <v>129</v>
      </c>
      <c r="I644" t="s">
        <v>14</v>
      </c>
      <c r="J644" t="s">
        <v>15</v>
      </c>
      <c r="K644" s="10">
        <f t="shared" si="42"/>
        <v>43451.25</v>
      </c>
      <c r="L644">
        <v>1545026400</v>
      </c>
      <c r="M644" s="9">
        <f t="shared" si="43"/>
        <v>43460.25</v>
      </c>
      <c r="N644">
        <v>1545804000</v>
      </c>
      <c r="O644" t="b">
        <v>0</v>
      </c>
      <c r="P644" t="b">
        <v>0</v>
      </c>
      <c r="Q644" t="s">
        <v>64</v>
      </c>
      <c r="R644" s="5">
        <f t="shared" ref="R644:R707" si="45">E644/H644</f>
        <v>103.73643410852713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1">
        <f t="shared" si="44"/>
        <v>221.38255033557047</v>
      </c>
      <c r="G645" t="s">
        <v>19</v>
      </c>
      <c r="H645">
        <v>375</v>
      </c>
      <c r="I645" t="s">
        <v>20</v>
      </c>
      <c r="J645" t="s">
        <v>21</v>
      </c>
      <c r="K645" s="10">
        <f t="shared" si="42"/>
        <v>42795.25</v>
      </c>
      <c r="L645">
        <v>1488348000</v>
      </c>
      <c r="M645" s="9">
        <f t="shared" si="43"/>
        <v>42813.208333333328</v>
      </c>
      <c r="N645">
        <v>1489899600</v>
      </c>
      <c r="O645" t="b">
        <v>0</v>
      </c>
      <c r="P645" t="b">
        <v>0</v>
      </c>
      <c r="Q645" t="s">
        <v>32</v>
      </c>
      <c r="R645" s="5">
        <f t="shared" si="45"/>
        <v>87.962666666666664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1">
        <f t="shared" si="44"/>
        <v>48.396694214876035</v>
      </c>
      <c r="G646" t="s">
        <v>13</v>
      </c>
      <c r="H646">
        <v>2928</v>
      </c>
      <c r="I646" t="s">
        <v>14</v>
      </c>
      <c r="J646" t="s">
        <v>15</v>
      </c>
      <c r="K646" s="10">
        <f t="shared" si="42"/>
        <v>43452.25</v>
      </c>
      <c r="L646">
        <v>1545112800</v>
      </c>
      <c r="M646" s="9">
        <f t="shared" si="43"/>
        <v>43468.25</v>
      </c>
      <c r="N646">
        <v>1546495200</v>
      </c>
      <c r="O646" t="b">
        <v>0</v>
      </c>
      <c r="P646" t="b">
        <v>0</v>
      </c>
      <c r="Q646" t="s">
        <v>32</v>
      </c>
      <c r="R646" s="5">
        <f t="shared" si="45"/>
        <v>28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1">
        <f t="shared" si="44"/>
        <v>92.911504424778755</v>
      </c>
      <c r="G647" t="s">
        <v>13</v>
      </c>
      <c r="H647">
        <v>4697</v>
      </c>
      <c r="I647" t="s">
        <v>20</v>
      </c>
      <c r="J647" t="s">
        <v>21</v>
      </c>
      <c r="K647" s="10">
        <f t="shared" si="42"/>
        <v>43369.208333333328</v>
      </c>
      <c r="L647">
        <v>1537938000</v>
      </c>
      <c r="M647" s="9">
        <f t="shared" si="43"/>
        <v>43390.208333333328</v>
      </c>
      <c r="N647">
        <v>1539752400</v>
      </c>
      <c r="O647" t="b">
        <v>0</v>
      </c>
      <c r="P647" t="b">
        <v>1</v>
      </c>
      <c r="Q647" t="s">
        <v>22</v>
      </c>
      <c r="R647" s="5">
        <f t="shared" si="45"/>
        <v>37.999361294443261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1">
        <f t="shared" si="44"/>
        <v>88.599797365754824</v>
      </c>
      <c r="G648" t="s">
        <v>13</v>
      </c>
      <c r="H648">
        <v>2915</v>
      </c>
      <c r="I648" t="s">
        <v>20</v>
      </c>
      <c r="J648" t="s">
        <v>21</v>
      </c>
      <c r="K648" s="10">
        <f t="shared" si="42"/>
        <v>41346.208333333336</v>
      </c>
      <c r="L648">
        <v>1363150800</v>
      </c>
      <c r="M648" s="9">
        <f t="shared" si="43"/>
        <v>41357.208333333336</v>
      </c>
      <c r="N648">
        <v>1364101200</v>
      </c>
      <c r="O648" t="b">
        <v>0</v>
      </c>
      <c r="P648" t="b">
        <v>0</v>
      </c>
      <c r="Q648" t="s">
        <v>88</v>
      </c>
      <c r="R648" s="5">
        <f t="shared" si="45"/>
        <v>29.999313893653515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1">
        <f t="shared" si="44"/>
        <v>41.4</v>
      </c>
      <c r="G649" t="s">
        <v>13</v>
      </c>
      <c r="H649">
        <v>18</v>
      </c>
      <c r="I649" t="s">
        <v>20</v>
      </c>
      <c r="J649" t="s">
        <v>21</v>
      </c>
      <c r="K649" s="10">
        <f t="shared" si="42"/>
        <v>43199.208333333328</v>
      </c>
      <c r="L649">
        <v>1523250000</v>
      </c>
      <c r="M649" s="9">
        <f t="shared" si="43"/>
        <v>43223.208333333328</v>
      </c>
      <c r="N649">
        <v>1525323600</v>
      </c>
      <c r="O649" t="b">
        <v>0</v>
      </c>
      <c r="P649" t="b">
        <v>0</v>
      </c>
      <c r="Q649" t="s">
        <v>205</v>
      </c>
      <c r="R649" s="5">
        <f t="shared" si="45"/>
        <v>103.5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1">
        <f t="shared" si="44"/>
        <v>63.056795131845846</v>
      </c>
      <c r="G650" t="s">
        <v>73</v>
      </c>
      <c r="H650">
        <v>723</v>
      </c>
      <c r="I650" t="s">
        <v>20</v>
      </c>
      <c r="J650" t="s">
        <v>21</v>
      </c>
      <c r="K650" s="10">
        <f t="shared" si="42"/>
        <v>42922.208333333328</v>
      </c>
      <c r="L650">
        <v>1499317200</v>
      </c>
      <c r="M650" s="9">
        <f t="shared" si="43"/>
        <v>42940.208333333328</v>
      </c>
      <c r="N650">
        <v>1500872400</v>
      </c>
      <c r="O650" t="b">
        <v>1</v>
      </c>
      <c r="P650" t="b">
        <v>0</v>
      </c>
      <c r="Q650" t="s">
        <v>16</v>
      </c>
      <c r="R650" s="5">
        <f t="shared" si="45"/>
        <v>85.994467496542185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1">
        <f t="shared" si="44"/>
        <v>48.482333607230892</v>
      </c>
      <c r="G651" t="s">
        <v>13</v>
      </c>
      <c r="H651">
        <v>602</v>
      </c>
      <c r="I651" t="s">
        <v>97</v>
      </c>
      <c r="J651" t="s">
        <v>98</v>
      </c>
      <c r="K651" s="10">
        <f t="shared" si="42"/>
        <v>40471.208333333336</v>
      </c>
      <c r="L651">
        <v>1287550800</v>
      </c>
      <c r="M651" s="9">
        <f t="shared" si="43"/>
        <v>40482.208333333336</v>
      </c>
      <c r="N651">
        <v>1288501200</v>
      </c>
      <c r="O651" t="b">
        <v>1</v>
      </c>
      <c r="P651" t="b">
        <v>1</v>
      </c>
      <c r="Q651" t="s">
        <v>32</v>
      </c>
      <c r="R651" s="5">
        <f t="shared" si="45"/>
        <v>98.011627906976742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1">
        <f t="shared" si="44"/>
        <v>2</v>
      </c>
      <c r="G652" t="s">
        <v>13</v>
      </c>
      <c r="H652">
        <v>1</v>
      </c>
      <c r="I652" t="s">
        <v>20</v>
      </c>
      <c r="J652" t="s">
        <v>21</v>
      </c>
      <c r="K652" s="10">
        <f t="shared" si="42"/>
        <v>41828.208333333336</v>
      </c>
      <c r="L652">
        <v>1404795600</v>
      </c>
      <c r="M652" s="9">
        <f t="shared" si="43"/>
        <v>41855.208333333336</v>
      </c>
      <c r="N652">
        <v>1407128400</v>
      </c>
      <c r="O652" t="b">
        <v>0</v>
      </c>
      <c r="P652" t="b">
        <v>0</v>
      </c>
      <c r="Q652" t="s">
        <v>158</v>
      </c>
      <c r="R652" s="5">
        <f t="shared" si="45"/>
        <v>2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1">
        <f t="shared" si="44"/>
        <v>88.47941026944585</v>
      </c>
      <c r="G653" t="s">
        <v>13</v>
      </c>
      <c r="H653">
        <v>3868</v>
      </c>
      <c r="I653" t="s">
        <v>106</v>
      </c>
      <c r="J653" t="s">
        <v>107</v>
      </c>
      <c r="K653" s="10">
        <f t="shared" si="42"/>
        <v>41692.25</v>
      </c>
      <c r="L653">
        <v>1393048800</v>
      </c>
      <c r="M653" s="9">
        <f t="shared" si="43"/>
        <v>41707.25</v>
      </c>
      <c r="N653">
        <v>1394344800</v>
      </c>
      <c r="O653" t="b">
        <v>0</v>
      </c>
      <c r="P653" t="b">
        <v>0</v>
      </c>
      <c r="Q653" t="s">
        <v>99</v>
      </c>
      <c r="R653" s="5">
        <f t="shared" si="45"/>
        <v>44.994570837642193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1">
        <f t="shared" si="44"/>
        <v>126.84</v>
      </c>
      <c r="G654" t="s">
        <v>19</v>
      </c>
      <c r="H654">
        <v>409</v>
      </c>
      <c r="I654" t="s">
        <v>20</v>
      </c>
      <c r="J654" t="s">
        <v>21</v>
      </c>
      <c r="K654" s="10">
        <f t="shared" si="42"/>
        <v>42587.208333333328</v>
      </c>
      <c r="L654">
        <v>1470373200</v>
      </c>
      <c r="M654" s="9">
        <f t="shared" si="43"/>
        <v>42630.208333333328</v>
      </c>
      <c r="N654">
        <v>1474088400</v>
      </c>
      <c r="O654" t="b">
        <v>0</v>
      </c>
      <c r="P654" t="b">
        <v>0</v>
      </c>
      <c r="Q654" t="s">
        <v>27</v>
      </c>
      <c r="R654" s="5">
        <f t="shared" si="45"/>
        <v>31.012224938875306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1">
        <f t="shared" si="44"/>
        <v>2338.833333333333</v>
      </c>
      <c r="G655" t="s">
        <v>19</v>
      </c>
      <c r="H655">
        <v>234</v>
      </c>
      <c r="I655" t="s">
        <v>20</v>
      </c>
      <c r="J655" t="s">
        <v>21</v>
      </c>
      <c r="K655" s="10">
        <f t="shared" si="42"/>
        <v>42468.208333333328</v>
      </c>
      <c r="L655">
        <v>1460091600</v>
      </c>
      <c r="M655" s="9">
        <f t="shared" si="43"/>
        <v>42470.208333333328</v>
      </c>
      <c r="N655">
        <v>1460264400</v>
      </c>
      <c r="O655" t="b">
        <v>0</v>
      </c>
      <c r="P655" t="b">
        <v>0</v>
      </c>
      <c r="Q655" t="s">
        <v>27</v>
      </c>
      <c r="R655" s="5">
        <f t="shared" si="45"/>
        <v>59.970085470085472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1">
        <f t="shared" si="44"/>
        <v>508.38857142857148</v>
      </c>
      <c r="G656" t="s">
        <v>19</v>
      </c>
      <c r="H656">
        <v>3016</v>
      </c>
      <c r="I656" t="s">
        <v>20</v>
      </c>
      <c r="J656" t="s">
        <v>21</v>
      </c>
      <c r="K656" s="10">
        <f t="shared" si="42"/>
        <v>42240.208333333328</v>
      </c>
      <c r="L656">
        <v>1440392400</v>
      </c>
      <c r="M656" s="9">
        <f t="shared" si="43"/>
        <v>42245.208333333328</v>
      </c>
      <c r="N656">
        <v>1440824400</v>
      </c>
      <c r="O656" t="b">
        <v>0</v>
      </c>
      <c r="P656" t="b">
        <v>0</v>
      </c>
      <c r="Q656" t="s">
        <v>147</v>
      </c>
      <c r="R656" s="5">
        <f t="shared" si="45"/>
        <v>58.9973474801061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1">
        <f t="shared" si="44"/>
        <v>191.47826086956522</v>
      </c>
      <c r="G657" t="s">
        <v>19</v>
      </c>
      <c r="H657">
        <v>264</v>
      </c>
      <c r="I657" t="s">
        <v>20</v>
      </c>
      <c r="J657" t="s">
        <v>21</v>
      </c>
      <c r="K657" s="10">
        <f t="shared" si="42"/>
        <v>42796.25</v>
      </c>
      <c r="L657">
        <v>1488434400</v>
      </c>
      <c r="M657" s="9">
        <f t="shared" si="43"/>
        <v>42809.208333333328</v>
      </c>
      <c r="N657">
        <v>1489554000</v>
      </c>
      <c r="O657" t="b">
        <v>1</v>
      </c>
      <c r="P657" t="b">
        <v>0</v>
      </c>
      <c r="Q657" t="s">
        <v>121</v>
      </c>
      <c r="R657" s="5">
        <f t="shared" si="45"/>
        <v>50.045454545454547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1">
        <f t="shared" si="44"/>
        <v>42.127533783783782</v>
      </c>
      <c r="G658" t="s">
        <v>13</v>
      </c>
      <c r="H658">
        <v>504</v>
      </c>
      <c r="I658" t="s">
        <v>25</v>
      </c>
      <c r="J658" t="s">
        <v>26</v>
      </c>
      <c r="K658" s="10">
        <f t="shared" si="42"/>
        <v>43097.25</v>
      </c>
      <c r="L658">
        <v>1514440800</v>
      </c>
      <c r="M658" s="9">
        <f t="shared" si="43"/>
        <v>43102.25</v>
      </c>
      <c r="N658">
        <v>1514872800</v>
      </c>
      <c r="O658" t="b">
        <v>0</v>
      </c>
      <c r="P658" t="b">
        <v>0</v>
      </c>
      <c r="Q658" t="s">
        <v>16</v>
      </c>
      <c r="R658" s="5">
        <f t="shared" si="45"/>
        <v>98.966269841269835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1">
        <f t="shared" si="44"/>
        <v>8.24</v>
      </c>
      <c r="G659" t="s">
        <v>13</v>
      </c>
      <c r="H659">
        <v>14</v>
      </c>
      <c r="I659" t="s">
        <v>20</v>
      </c>
      <c r="J659" t="s">
        <v>21</v>
      </c>
      <c r="K659" s="10">
        <f t="shared" si="42"/>
        <v>43096.25</v>
      </c>
      <c r="L659">
        <v>1514354400</v>
      </c>
      <c r="M659" s="9">
        <f t="shared" si="43"/>
        <v>43112.25</v>
      </c>
      <c r="N659">
        <v>1515736800</v>
      </c>
      <c r="O659" t="b">
        <v>0</v>
      </c>
      <c r="P659" t="b">
        <v>0</v>
      </c>
      <c r="Q659" t="s">
        <v>473</v>
      </c>
      <c r="R659" s="5">
        <f t="shared" si="45"/>
        <v>58.857142857142854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1">
        <f t="shared" si="44"/>
        <v>60.064638783269963</v>
      </c>
      <c r="G660" t="s">
        <v>73</v>
      </c>
      <c r="H660">
        <v>390</v>
      </c>
      <c r="I660" t="s">
        <v>20</v>
      </c>
      <c r="J660" t="s">
        <v>21</v>
      </c>
      <c r="K660" s="10">
        <f t="shared" si="42"/>
        <v>42246.208333333328</v>
      </c>
      <c r="L660">
        <v>1440910800</v>
      </c>
      <c r="M660" s="9">
        <f t="shared" si="43"/>
        <v>42269.208333333328</v>
      </c>
      <c r="N660">
        <v>1442898000</v>
      </c>
      <c r="O660" t="b">
        <v>0</v>
      </c>
      <c r="P660" t="b">
        <v>0</v>
      </c>
      <c r="Q660" t="s">
        <v>22</v>
      </c>
      <c r="R660" s="5">
        <f t="shared" si="45"/>
        <v>81.010256410256417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1">
        <f t="shared" si="44"/>
        <v>47.232808616404313</v>
      </c>
      <c r="G661" t="s">
        <v>13</v>
      </c>
      <c r="H661">
        <v>750</v>
      </c>
      <c r="I661" t="s">
        <v>39</v>
      </c>
      <c r="J661" t="s">
        <v>40</v>
      </c>
      <c r="K661" s="10">
        <f t="shared" si="42"/>
        <v>40570.25</v>
      </c>
      <c r="L661">
        <v>1296108000</v>
      </c>
      <c r="M661" s="9">
        <f t="shared" si="43"/>
        <v>40571.25</v>
      </c>
      <c r="N661">
        <v>1296194400</v>
      </c>
      <c r="O661" t="b">
        <v>0</v>
      </c>
      <c r="P661" t="b">
        <v>0</v>
      </c>
      <c r="Q661" t="s">
        <v>41</v>
      </c>
      <c r="R661" s="5">
        <f t="shared" si="45"/>
        <v>76.013333333333335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1">
        <f t="shared" si="44"/>
        <v>81.736263736263737</v>
      </c>
      <c r="G662" t="s">
        <v>13</v>
      </c>
      <c r="H662">
        <v>77</v>
      </c>
      <c r="I662" t="s">
        <v>20</v>
      </c>
      <c r="J662" t="s">
        <v>21</v>
      </c>
      <c r="K662" s="10">
        <f t="shared" si="42"/>
        <v>42237.208333333328</v>
      </c>
      <c r="L662">
        <v>1440133200</v>
      </c>
      <c r="M662" s="9">
        <f t="shared" si="43"/>
        <v>42246.208333333328</v>
      </c>
      <c r="N662">
        <v>1440910800</v>
      </c>
      <c r="O662" t="b">
        <v>1</v>
      </c>
      <c r="P662" t="b">
        <v>0</v>
      </c>
      <c r="Q662" t="s">
        <v>32</v>
      </c>
      <c r="R662" s="5">
        <f t="shared" si="45"/>
        <v>96.597402597402592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1">
        <f t="shared" si="44"/>
        <v>54.187265917603</v>
      </c>
      <c r="G663" t="s">
        <v>13</v>
      </c>
      <c r="H663">
        <v>752</v>
      </c>
      <c r="I663" t="s">
        <v>35</v>
      </c>
      <c r="J663" t="s">
        <v>36</v>
      </c>
      <c r="K663" s="10">
        <f t="shared" si="42"/>
        <v>40996.208333333336</v>
      </c>
      <c r="L663">
        <v>1332910800</v>
      </c>
      <c r="M663" s="9">
        <f t="shared" si="43"/>
        <v>41026.208333333336</v>
      </c>
      <c r="N663">
        <v>1335502800</v>
      </c>
      <c r="O663" t="b">
        <v>0</v>
      </c>
      <c r="P663" t="b">
        <v>0</v>
      </c>
      <c r="Q663" t="s">
        <v>158</v>
      </c>
      <c r="R663" s="5">
        <f t="shared" si="45"/>
        <v>76.957446808510639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1">
        <f t="shared" si="44"/>
        <v>97.868131868131869</v>
      </c>
      <c r="G664" t="s">
        <v>13</v>
      </c>
      <c r="H664">
        <v>131</v>
      </c>
      <c r="I664" t="s">
        <v>20</v>
      </c>
      <c r="J664" t="s">
        <v>21</v>
      </c>
      <c r="K664" s="10">
        <f t="shared" si="42"/>
        <v>43443.25</v>
      </c>
      <c r="L664">
        <v>1544335200</v>
      </c>
      <c r="M664" s="9">
        <f t="shared" si="43"/>
        <v>43447.25</v>
      </c>
      <c r="N664">
        <v>1544680800</v>
      </c>
      <c r="O664" t="b">
        <v>0</v>
      </c>
      <c r="P664" t="b">
        <v>0</v>
      </c>
      <c r="Q664" t="s">
        <v>32</v>
      </c>
      <c r="R664" s="5">
        <f t="shared" si="45"/>
        <v>67.984732824427482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1">
        <f t="shared" si="44"/>
        <v>77.239999999999995</v>
      </c>
      <c r="G665" t="s">
        <v>13</v>
      </c>
      <c r="H665">
        <v>87</v>
      </c>
      <c r="I665" t="s">
        <v>20</v>
      </c>
      <c r="J665" t="s">
        <v>21</v>
      </c>
      <c r="K665" s="10">
        <f t="shared" si="42"/>
        <v>40458.208333333336</v>
      </c>
      <c r="L665">
        <v>1286427600</v>
      </c>
      <c r="M665" s="9">
        <f t="shared" si="43"/>
        <v>40481.208333333336</v>
      </c>
      <c r="N665">
        <v>1288414800</v>
      </c>
      <c r="O665" t="b">
        <v>0</v>
      </c>
      <c r="P665" t="b">
        <v>0</v>
      </c>
      <c r="Q665" t="s">
        <v>32</v>
      </c>
      <c r="R665" s="5">
        <f t="shared" si="45"/>
        <v>88.781609195402297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1">
        <f t="shared" si="44"/>
        <v>33.464735516372798</v>
      </c>
      <c r="G666" t="s">
        <v>13</v>
      </c>
      <c r="H666">
        <v>1063</v>
      </c>
      <c r="I666" t="s">
        <v>20</v>
      </c>
      <c r="J666" t="s">
        <v>21</v>
      </c>
      <c r="K666" s="10">
        <f t="shared" si="42"/>
        <v>40959.25</v>
      </c>
      <c r="L666">
        <v>1329717600</v>
      </c>
      <c r="M666" s="9">
        <f t="shared" si="43"/>
        <v>40969.25</v>
      </c>
      <c r="N666">
        <v>1330581600</v>
      </c>
      <c r="O666" t="b">
        <v>0</v>
      </c>
      <c r="P666" t="b">
        <v>0</v>
      </c>
      <c r="Q666" t="s">
        <v>158</v>
      </c>
      <c r="R666" s="5">
        <f t="shared" si="45"/>
        <v>24.99623706491063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1">
        <f t="shared" si="44"/>
        <v>239.58823529411765</v>
      </c>
      <c r="G667" t="s">
        <v>19</v>
      </c>
      <c r="H667">
        <v>272</v>
      </c>
      <c r="I667" t="s">
        <v>20</v>
      </c>
      <c r="J667" t="s">
        <v>21</v>
      </c>
      <c r="K667" s="10">
        <f t="shared" si="42"/>
        <v>40733.208333333336</v>
      </c>
      <c r="L667">
        <v>1310187600</v>
      </c>
      <c r="M667" s="9">
        <f t="shared" si="43"/>
        <v>40747.208333333336</v>
      </c>
      <c r="N667">
        <v>1311397200</v>
      </c>
      <c r="O667" t="b">
        <v>0</v>
      </c>
      <c r="P667" t="b">
        <v>1</v>
      </c>
      <c r="Q667" t="s">
        <v>41</v>
      </c>
      <c r="R667" s="5">
        <f t="shared" si="45"/>
        <v>44.922794117647058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1">
        <f t="shared" si="44"/>
        <v>64.032258064516128</v>
      </c>
      <c r="G668" t="s">
        <v>73</v>
      </c>
      <c r="H668">
        <v>25</v>
      </c>
      <c r="I668" t="s">
        <v>20</v>
      </c>
      <c r="J668" t="s">
        <v>21</v>
      </c>
      <c r="K668" s="10">
        <f t="shared" si="42"/>
        <v>41516.208333333336</v>
      </c>
      <c r="L668">
        <v>1377838800</v>
      </c>
      <c r="M668" s="9">
        <f t="shared" si="43"/>
        <v>41522.208333333336</v>
      </c>
      <c r="N668">
        <v>1378357200</v>
      </c>
      <c r="O668" t="b">
        <v>0</v>
      </c>
      <c r="P668" t="b">
        <v>1</v>
      </c>
      <c r="Q668" t="s">
        <v>32</v>
      </c>
      <c r="R668" s="5">
        <f t="shared" si="45"/>
        <v>79.400000000000006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1">
        <f t="shared" si="44"/>
        <v>176.15942028985506</v>
      </c>
      <c r="G669" t="s">
        <v>19</v>
      </c>
      <c r="H669">
        <v>419</v>
      </c>
      <c r="I669" t="s">
        <v>20</v>
      </c>
      <c r="J669" t="s">
        <v>21</v>
      </c>
      <c r="K669" s="10">
        <f t="shared" si="42"/>
        <v>41892.208333333336</v>
      </c>
      <c r="L669">
        <v>1410325200</v>
      </c>
      <c r="M669" s="9">
        <f t="shared" si="43"/>
        <v>41901.208333333336</v>
      </c>
      <c r="N669">
        <v>1411102800</v>
      </c>
      <c r="O669" t="b">
        <v>0</v>
      </c>
      <c r="P669" t="b">
        <v>0</v>
      </c>
      <c r="Q669" t="s">
        <v>1028</v>
      </c>
      <c r="R669" s="5">
        <f t="shared" si="45"/>
        <v>29.009546539379475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1">
        <f t="shared" si="44"/>
        <v>20.33818181818182</v>
      </c>
      <c r="G670" t="s">
        <v>13</v>
      </c>
      <c r="H670">
        <v>76</v>
      </c>
      <c r="I670" t="s">
        <v>20</v>
      </c>
      <c r="J670" t="s">
        <v>21</v>
      </c>
      <c r="K670" s="10">
        <f t="shared" si="42"/>
        <v>41122.208333333336</v>
      </c>
      <c r="L670">
        <v>1343797200</v>
      </c>
      <c r="M670" s="9">
        <f t="shared" si="43"/>
        <v>41134.208333333336</v>
      </c>
      <c r="N670">
        <v>1344834000</v>
      </c>
      <c r="O670" t="b">
        <v>0</v>
      </c>
      <c r="P670" t="b">
        <v>0</v>
      </c>
      <c r="Q670" t="s">
        <v>32</v>
      </c>
      <c r="R670" s="5">
        <f t="shared" si="45"/>
        <v>73.59210526315789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1">
        <f t="shared" si="44"/>
        <v>358.64754098360658</v>
      </c>
      <c r="G671" t="s">
        <v>19</v>
      </c>
      <c r="H671">
        <v>1621</v>
      </c>
      <c r="I671" t="s">
        <v>106</v>
      </c>
      <c r="J671" t="s">
        <v>107</v>
      </c>
      <c r="K671" s="10">
        <f t="shared" si="42"/>
        <v>42912.208333333328</v>
      </c>
      <c r="L671">
        <v>1498453200</v>
      </c>
      <c r="M671" s="9">
        <f t="shared" si="43"/>
        <v>42921.208333333328</v>
      </c>
      <c r="N671">
        <v>1499230800</v>
      </c>
      <c r="O671" t="b">
        <v>0</v>
      </c>
      <c r="P671" t="b">
        <v>0</v>
      </c>
      <c r="Q671" t="s">
        <v>32</v>
      </c>
      <c r="R671" s="5">
        <f t="shared" si="45"/>
        <v>107.97038864898211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1">
        <f t="shared" si="44"/>
        <v>468.85802469135803</v>
      </c>
      <c r="G672" t="s">
        <v>19</v>
      </c>
      <c r="H672">
        <v>1101</v>
      </c>
      <c r="I672" t="s">
        <v>20</v>
      </c>
      <c r="J672" t="s">
        <v>21</v>
      </c>
      <c r="K672" s="10">
        <f t="shared" si="42"/>
        <v>42425.25</v>
      </c>
      <c r="L672">
        <v>1456380000</v>
      </c>
      <c r="M672" s="9">
        <f t="shared" si="43"/>
        <v>42437.25</v>
      </c>
      <c r="N672">
        <v>1457416800</v>
      </c>
      <c r="O672" t="b">
        <v>0</v>
      </c>
      <c r="P672" t="b">
        <v>0</v>
      </c>
      <c r="Q672" t="s">
        <v>59</v>
      </c>
      <c r="R672" s="5">
        <f t="shared" si="45"/>
        <v>68.987284287011803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1">
        <f t="shared" si="44"/>
        <v>122.05635245901641</v>
      </c>
      <c r="G673" t="s">
        <v>19</v>
      </c>
      <c r="H673">
        <v>1073</v>
      </c>
      <c r="I673" t="s">
        <v>20</v>
      </c>
      <c r="J673" t="s">
        <v>21</v>
      </c>
      <c r="K673" s="10">
        <f t="shared" si="42"/>
        <v>40390.208333333336</v>
      </c>
      <c r="L673">
        <v>1280552400</v>
      </c>
      <c r="M673" s="9">
        <f t="shared" si="43"/>
        <v>40394.208333333336</v>
      </c>
      <c r="N673">
        <v>1280898000</v>
      </c>
      <c r="O673" t="b">
        <v>0</v>
      </c>
      <c r="P673" t="b">
        <v>1</v>
      </c>
      <c r="Q673" t="s">
        <v>32</v>
      </c>
      <c r="R673" s="5">
        <f t="shared" si="45"/>
        <v>111.02236719478098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1">
        <f t="shared" si="44"/>
        <v>55.931783729156137</v>
      </c>
      <c r="G674" t="s">
        <v>13</v>
      </c>
      <c r="H674">
        <v>4428</v>
      </c>
      <c r="I674" t="s">
        <v>25</v>
      </c>
      <c r="J674" t="s">
        <v>26</v>
      </c>
      <c r="K674" s="10">
        <f t="shared" si="42"/>
        <v>43180.208333333328</v>
      </c>
      <c r="L674">
        <v>1521608400</v>
      </c>
      <c r="M674" s="9">
        <f t="shared" si="43"/>
        <v>43190.208333333328</v>
      </c>
      <c r="N674">
        <v>1522472400</v>
      </c>
      <c r="O674" t="b">
        <v>0</v>
      </c>
      <c r="P674" t="b">
        <v>0</v>
      </c>
      <c r="Q674" t="s">
        <v>32</v>
      </c>
      <c r="R674" s="5">
        <f t="shared" si="45"/>
        <v>24.997515808491418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1">
        <f t="shared" si="44"/>
        <v>43.660714285714285</v>
      </c>
      <c r="G675" t="s">
        <v>13</v>
      </c>
      <c r="H675">
        <v>58</v>
      </c>
      <c r="I675" t="s">
        <v>106</v>
      </c>
      <c r="J675" t="s">
        <v>107</v>
      </c>
      <c r="K675" s="10">
        <f t="shared" si="42"/>
        <v>42475.208333333328</v>
      </c>
      <c r="L675">
        <v>1460696400</v>
      </c>
      <c r="M675" s="9">
        <f t="shared" si="43"/>
        <v>42496.208333333328</v>
      </c>
      <c r="N675">
        <v>1462510800</v>
      </c>
      <c r="O675" t="b">
        <v>0</v>
      </c>
      <c r="P675" t="b">
        <v>0</v>
      </c>
      <c r="Q675" t="s">
        <v>59</v>
      </c>
      <c r="R675" s="5">
        <f t="shared" si="45"/>
        <v>42.155172413793103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1">
        <f t="shared" si="44"/>
        <v>33.53837141183363</v>
      </c>
      <c r="G676" t="s">
        <v>73</v>
      </c>
      <c r="H676">
        <v>1218</v>
      </c>
      <c r="I676" t="s">
        <v>20</v>
      </c>
      <c r="J676" t="s">
        <v>21</v>
      </c>
      <c r="K676" s="10">
        <f t="shared" si="42"/>
        <v>40774.208333333336</v>
      </c>
      <c r="L676">
        <v>1313730000</v>
      </c>
      <c r="M676" s="9">
        <f t="shared" si="43"/>
        <v>40821.208333333336</v>
      </c>
      <c r="N676">
        <v>1317790800</v>
      </c>
      <c r="O676" t="b">
        <v>0</v>
      </c>
      <c r="P676" t="b">
        <v>0</v>
      </c>
      <c r="Q676" t="s">
        <v>121</v>
      </c>
      <c r="R676" s="5">
        <f t="shared" si="45"/>
        <v>47.003284072249592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1">
        <f t="shared" si="44"/>
        <v>122.97938144329896</v>
      </c>
      <c r="G677" t="s">
        <v>19</v>
      </c>
      <c r="H677">
        <v>331</v>
      </c>
      <c r="I677" t="s">
        <v>20</v>
      </c>
      <c r="J677" t="s">
        <v>21</v>
      </c>
      <c r="K677" s="10">
        <f t="shared" si="42"/>
        <v>43719.208333333328</v>
      </c>
      <c r="L677">
        <v>1568178000</v>
      </c>
      <c r="M677" s="9">
        <f t="shared" si="43"/>
        <v>43726.208333333328</v>
      </c>
      <c r="N677">
        <v>1568782800</v>
      </c>
      <c r="O677" t="b">
        <v>0</v>
      </c>
      <c r="P677" t="b">
        <v>0</v>
      </c>
      <c r="Q677" t="s">
        <v>1028</v>
      </c>
      <c r="R677" s="5">
        <f t="shared" si="45"/>
        <v>36.0392749244713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1">
        <f t="shared" si="44"/>
        <v>189.74959871589084</v>
      </c>
      <c r="G678" t="s">
        <v>19</v>
      </c>
      <c r="H678">
        <v>1170</v>
      </c>
      <c r="I678" t="s">
        <v>20</v>
      </c>
      <c r="J678" t="s">
        <v>21</v>
      </c>
      <c r="K678" s="10">
        <f t="shared" si="42"/>
        <v>41178.208333333336</v>
      </c>
      <c r="L678">
        <v>1348635600</v>
      </c>
      <c r="M678" s="9">
        <f t="shared" si="43"/>
        <v>41187.208333333336</v>
      </c>
      <c r="N678">
        <v>1349413200</v>
      </c>
      <c r="O678" t="b">
        <v>0</v>
      </c>
      <c r="P678" t="b">
        <v>0</v>
      </c>
      <c r="Q678" t="s">
        <v>121</v>
      </c>
      <c r="R678" s="5">
        <f t="shared" si="45"/>
        <v>101.03760683760684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1">
        <f t="shared" si="44"/>
        <v>83.622641509433961</v>
      </c>
      <c r="G679" t="s">
        <v>13</v>
      </c>
      <c r="H679">
        <v>111</v>
      </c>
      <c r="I679" t="s">
        <v>20</v>
      </c>
      <c r="J679" t="s">
        <v>21</v>
      </c>
      <c r="K679" s="10">
        <f t="shared" si="42"/>
        <v>42561.208333333328</v>
      </c>
      <c r="L679">
        <v>1468126800</v>
      </c>
      <c r="M679" s="9">
        <f t="shared" si="43"/>
        <v>42611.208333333328</v>
      </c>
      <c r="N679">
        <v>1472446800</v>
      </c>
      <c r="O679" t="b">
        <v>0</v>
      </c>
      <c r="P679" t="b">
        <v>0</v>
      </c>
      <c r="Q679" t="s">
        <v>118</v>
      </c>
      <c r="R679" s="5">
        <f t="shared" si="45"/>
        <v>39.927927927927925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1">
        <f t="shared" si="44"/>
        <v>17.968844221105527</v>
      </c>
      <c r="G680" t="s">
        <v>73</v>
      </c>
      <c r="H680">
        <v>215</v>
      </c>
      <c r="I680" t="s">
        <v>20</v>
      </c>
      <c r="J680" t="s">
        <v>21</v>
      </c>
      <c r="K680" s="10">
        <f t="shared" si="42"/>
        <v>43484.25</v>
      </c>
      <c r="L680">
        <v>1547877600</v>
      </c>
      <c r="M680" s="9">
        <f t="shared" si="43"/>
        <v>43486.25</v>
      </c>
      <c r="N680">
        <v>1548050400</v>
      </c>
      <c r="O680" t="b">
        <v>0</v>
      </c>
      <c r="P680" t="b">
        <v>0</v>
      </c>
      <c r="Q680" t="s">
        <v>52</v>
      </c>
      <c r="R680" s="5">
        <f t="shared" si="45"/>
        <v>83.158139534883716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1">
        <f t="shared" si="44"/>
        <v>1036.5</v>
      </c>
      <c r="G681" t="s">
        <v>19</v>
      </c>
      <c r="H681">
        <v>363</v>
      </c>
      <c r="I681" t="s">
        <v>20</v>
      </c>
      <c r="J681" t="s">
        <v>21</v>
      </c>
      <c r="K681" s="10">
        <f t="shared" si="42"/>
        <v>43756.208333333328</v>
      </c>
      <c r="L681">
        <v>1571374800</v>
      </c>
      <c r="M681" s="9">
        <f t="shared" si="43"/>
        <v>43761.208333333328</v>
      </c>
      <c r="N681">
        <v>1571806800</v>
      </c>
      <c r="O681" t="b">
        <v>0</v>
      </c>
      <c r="P681" t="b">
        <v>1</v>
      </c>
      <c r="Q681" t="s">
        <v>16</v>
      </c>
      <c r="R681" s="5">
        <f t="shared" si="45"/>
        <v>39.97520661157025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1">
        <f t="shared" si="44"/>
        <v>97.405219780219781</v>
      </c>
      <c r="G682" t="s">
        <v>13</v>
      </c>
      <c r="H682">
        <v>2955</v>
      </c>
      <c r="I682" t="s">
        <v>20</v>
      </c>
      <c r="J682" t="s">
        <v>21</v>
      </c>
      <c r="K682" s="10">
        <f t="shared" si="42"/>
        <v>43813.25</v>
      </c>
      <c r="L682">
        <v>1576303200</v>
      </c>
      <c r="M682" s="9">
        <f t="shared" si="43"/>
        <v>43815.25</v>
      </c>
      <c r="N682">
        <v>1576476000</v>
      </c>
      <c r="O682" t="b">
        <v>0</v>
      </c>
      <c r="P682" t="b">
        <v>1</v>
      </c>
      <c r="Q682" t="s">
        <v>291</v>
      </c>
      <c r="R682" s="5">
        <f t="shared" si="45"/>
        <v>47.993908629441627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1">
        <f t="shared" si="44"/>
        <v>86.386203150461711</v>
      </c>
      <c r="G683" t="s">
        <v>13</v>
      </c>
      <c r="H683">
        <v>1657</v>
      </c>
      <c r="I683" t="s">
        <v>20</v>
      </c>
      <c r="J683" t="s">
        <v>21</v>
      </c>
      <c r="K683" s="10">
        <f t="shared" si="42"/>
        <v>40898.25</v>
      </c>
      <c r="L683">
        <v>1324447200</v>
      </c>
      <c r="M683" s="9">
        <f t="shared" si="43"/>
        <v>40904.25</v>
      </c>
      <c r="N683">
        <v>1324965600</v>
      </c>
      <c r="O683" t="b">
        <v>0</v>
      </c>
      <c r="P683" t="b">
        <v>0</v>
      </c>
      <c r="Q683" t="s">
        <v>32</v>
      </c>
      <c r="R683" s="5">
        <f t="shared" si="45"/>
        <v>95.978877489438744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1">
        <f t="shared" si="44"/>
        <v>150.16666666666666</v>
      </c>
      <c r="G684" t="s">
        <v>19</v>
      </c>
      <c r="H684">
        <v>103</v>
      </c>
      <c r="I684" t="s">
        <v>20</v>
      </c>
      <c r="J684" t="s">
        <v>21</v>
      </c>
      <c r="K684" s="10">
        <f t="shared" si="42"/>
        <v>41619.25</v>
      </c>
      <c r="L684">
        <v>1386741600</v>
      </c>
      <c r="M684" s="9">
        <f t="shared" si="43"/>
        <v>41628.25</v>
      </c>
      <c r="N684">
        <v>1387519200</v>
      </c>
      <c r="O684" t="b">
        <v>0</v>
      </c>
      <c r="P684" t="b">
        <v>0</v>
      </c>
      <c r="Q684" t="s">
        <v>32</v>
      </c>
      <c r="R684" s="5">
        <f t="shared" si="45"/>
        <v>78.728155339805824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1">
        <f t="shared" si="44"/>
        <v>358.43478260869563</v>
      </c>
      <c r="G685" t="s">
        <v>19</v>
      </c>
      <c r="H685">
        <v>147</v>
      </c>
      <c r="I685" t="s">
        <v>20</v>
      </c>
      <c r="J685" t="s">
        <v>21</v>
      </c>
      <c r="K685" s="10">
        <f t="shared" si="42"/>
        <v>43359.208333333328</v>
      </c>
      <c r="L685">
        <v>1537074000</v>
      </c>
      <c r="M685" s="9">
        <f t="shared" si="43"/>
        <v>43361.208333333328</v>
      </c>
      <c r="N685">
        <v>1537246800</v>
      </c>
      <c r="O685" t="b">
        <v>0</v>
      </c>
      <c r="P685" t="b">
        <v>0</v>
      </c>
      <c r="Q685" t="s">
        <v>32</v>
      </c>
      <c r="R685" s="5">
        <f t="shared" si="45"/>
        <v>56.081632653061227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1">
        <f t="shared" si="44"/>
        <v>542.85714285714289</v>
      </c>
      <c r="G686" t="s">
        <v>19</v>
      </c>
      <c r="H686">
        <v>110</v>
      </c>
      <c r="I686" t="s">
        <v>14</v>
      </c>
      <c r="J686" t="s">
        <v>15</v>
      </c>
      <c r="K686" s="10">
        <f t="shared" si="42"/>
        <v>40358.208333333336</v>
      </c>
      <c r="L686">
        <v>1277787600</v>
      </c>
      <c r="M686" s="9">
        <f t="shared" si="43"/>
        <v>40378.208333333336</v>
      </c>
      <c r="N686">
        <v>1279515600</v>
      </c>
      <c r="O686" t="b">
        <v>0</v>
      </c>
      <c r="P686" t="b">
        <v>0</v>
      </c>
      <c r="Q686" t="s">
        <v>67</v>
      </c>
      <c r="R686" s="5">
        <f t="shared" si="45"/>
        <v>69.090909090909093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1">
        <f t="shared" si="44"/>
        <v>67.500714285714281</v>
      </c>
      <c r="G687" t="s">
        <v>13</v>
      </c>
      <c r="H687">
        <v>926</v>
      </c>
      <c r="I687" t="s">
        <v>14</v>
      </c>
      <c r="J687" t="s">
        <v>15</v>
      </c>
      <c r="K687" s="10">
        <f t="shared" si="42"/>
        <v>42239.208333333328</v>
      </c>
      <c r="L687">
        <v>1440306000</v>
      </c>
      <c r="M687" s="9">
        <f t="shared" si="43"/>
        <v>42263.208333333328</v>
      </c>
      <c r="N687">
        <v>1442379600</v>
      </c>
      <c r="O687" t="b">
        <v>0</v>
      </c>
      <c r="P687" t="b">
        <v>0</v>
      </c>
      <c r="Q687" t="s">
        <v>32</v>
      </c>
      <c r="R687" s="5">
        <f t="shared" si="45"/>
        <v>102.05291576673866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1">
        <f t="shared" si="44"/>
        <v>191.74666666666667</v>
      </c>
      <c r="G688" t="s">
        <v>19</v>
      </c>
      <c r="H688">
        <v>134</v>
      </c>
      <c r="I688" t="s">
        <v>20</v>
      </c>
      <c r="J688" t="s">
        <v>21</v>
      </c>
      <c r="K688" s="10">
        <f t="shared" si="42"/>
        <v>43186.208333333328</v>
      </c>
      <c r="L688">
        <v>1522126800</v>
      </c>
      <c r="M688" s="9">
        <f t="shared" si="43"/>
        <v>43197.208333333328</v>
      </c>
      <c r="N688">
        <v>1523077200</v>
      </c>
      <c r="O688" t="b">
        <v>0</v>
      </c>
      <c r="P688" t="b">
        <v>0</v>
      </c>
      <c r="Q688" t="s">
        <v>64</v>
      </c>
      <c r="R688" s="5">
        <f t="shared" si="45"/>
        <v>107.32089552238806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1">
        <f t="shared" si="44"/>
        <v>932</v>
      </c>
      <c r="G689" t="s">
        <v>19</v>
      </c>
      <c r="H689">
        <v>269</v>
      </c>
      <c r="I689" t="s">
        <v>20</v>
      </c>
      <c r="J689" t="s">
        <v>21</v>
      </c>
      <c r="K689" s="10">
        <f t="shared" si="42"/>
        <v>42806.25</v>
      </c>
      <c r="L689">
        <v>1489298400</v>
      </c>
      <c r="M689" s="9">
        <f t="shared" si="43"/>
        <v>42809.208333333328</v>
      </c>
      <c r="N689">
        <v>1489554000</v>
      </c>
      <c r="O689" t="b">
        <v>0</v>
      </c>
      <c r="P689" t="b">
        <v>0</v>
      </c>
      <c r="Q689" t="s">
        <v>32</v>
      </c>
      <c r="R689" s="5">
        <f t="shared" si="45"/>
        <v>51.970260223048328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1">
        <f t="shared" si="44"/>
        <v>429.27586206896552</v>
      </c>
      <c r="G690" t="s">
        <v>19</v>
      </c>
      <c r="H690">
        <v>175</v>
      </c>
      <c r="I690" t="s">
        <v>20</v>
      </c>
      <c r="J690" t="s">
        <v>21</v>
      </c>
      <c r="K690" s="10">
        <f t="shared" si="42"/>
        <v>43475.25</v>
      </c>
      <c r="L690">
        <v>1547100000</v>
      </c>
      <c r="M690" s="9">
        <f t="shared" si="43"/>
        <v>43491.25</v>
      </c>
      <c r="N690">
        <v>1548482400</v>
      </c>
      <c r="O690" t="b">
        <v>0</v>
      </c>
      <c r="P690" t="b">
        <v>1</v>
      </c>
      <c r="Q690" t="s">
        <v>268</v>
      </c>
      <c r="R690" s="5">
        <f t="shared" si="45"/>
        <v>71.137142857142862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1">
        <f t="shared" si="44"/>
        <v>100.65753424657535</v>
      </c>
      <c r="G691" t="s">
        <v>19</v>
      </c>
      <c r="H691">
        <v>69</v>
      </c>
      <c r="I691" t="s">
        <v>20</v>
      </c>
      <c r="J691" t="s">
        <v>21</v>
      </c>
      <c r="K691" s="10">
        <f t="shared" si="42"/>
        <v>41576.208333333336</v>
      </c>
      <c r="L691">
        <v>1383022800</v>
      </c>
      <c r="M691" s="9">
        <f t="shared" si="43"/>
        <v>41588.25</v>
      </c>
      <c r="N691">
        <v>1384063200</v>
      </c>
      <c r="O691" t="b">
        <v>0</v>
      </c>
      <c r="P691" t="b">
        <v>0</v>
      </c>
      <c r="Q691" t="s">
        <v>27</v>
      </c>
      <c r="R691" s="5">
        <f t="shared" si="45"/>
        <v>106.49275362318841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1">
        <f t="shared" si="44"/>
        <v>226.61111111111109</v>
      </c>
      <c r="G692" t="s">
        <v>19</v>
      </c>
      <c r="H692">
        <v>190</v>
      </c>
      <c r="I692" t="s">
        <v>20</v>
      </c>
      <c r="J692" t="s">
        <v>21</v>
      </c>
      <c r="K692" s="10">
        <f t="shared" si="42"/>
        <v>40874.25</v>
      </c>
      <c r="L692">
        <v>1322373600</v>
      </c>
      <c r="M692" s="9">
        <f t="shared" si="43"/>
        <v>40880.25</v>
      </c>
      <c r="N692">
        <v>1322892000</v>
      </c>
      <c r="O692" t="b">
        <v>0</v>
      </c>
      <c r="P692" t="b">
        <v>1</v>
      </c>
      <c r="Q692" t="s">
        <v>41</v>
      </c>
      <c r="R692" s="5">
        <f t="shared" si="45"/>
        <v>42.93684210526316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1">
        <f t="shared" si="44"/>
        <v>142.38</v>
      </c>
      <c r="G693" t="s">
        <v>19</v>
      </c>
      <c r="H693">
        <v>237</v>
      </c>
      <c r="I693" t="s">
        <v>20</v>
      </c>
      <c r="J693" t="s">
        <v>21</v>
      </c>
      <c r="K693" s="10">
        <f t="shared" si="42"/>
        <v>41185.208333333336</v>
      </c>
      <c r="L693">
        <v>1349240400</v>
      </c>
      <c r="M693" s="9">
        <f t="shared" si="43"/>
        <v>41202.208333333336</v>
      </c>
      <c r="N693">
        <v>1350709200</v>
      </c>
      <c r="O693" t="b">
        <v>1</v>
      </c>
      <c r="P693" t="b">
        <v>1</v>
      </c>
      <c r="Q693" t="s">
        <v>41</v>
      </c>
      <c r="R693" s="5">
        <f t="shared" si="45"/>
        <v>30.037974683544302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1">
        <f t="shared" si="44"/>
        <v>90.633333333333326</v>
      </c>
      <c r="G694" t="s">
        <v>13</v>
      </c>
      <c r="H694">
        <v>77</v>
      </c>
      <c r="I694" t="s">
        <v>39</v>
      </c>
      <c r="J694" t="s">
        <v>40</v>
      </c>
      <c r="K694" s="10">
        <f t="shared" si="42"/>
        <v>43655.208333333328</v>
      </c>
      <c r="L694">
        <v>1562648400</v>
      </c>
      <c r="M694" s="9">
        <f t="shared" si="43"/>
        <v>43673.208333333328</v>
      </c>
      <c r="N694">
        <v>1564203600</v>
      </c>
      <c r="O694" t="b">
        <v>0</v>
      </c>
      <c r="P694" t="b">
        <v>0</v>
      </c>
      <c r="Q694" t="s">
        <v>22</v>
      </c>
      <c r="R694" s="5">
        <f t="shared" si="45"/>
        <v>70.623376623376629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1">
        <f t="shared" si="44"/>
        <v>63.966740576496676</v>
      </c>
      <c r="G695" t="s">
        <v>13</v>
      </c>
      <c r="H695">
        <v>1748</v>
      </c>
      <c r="I695" t="s">
        <v>20</v>
      </c>
      <c r="J695" t="s">
        <v>21</v>
      </c>
      <c r="K695" s="10">
        <f t="shared" si="42"/>
        <v>43025.208333333328</v>
      </c>
      <c r="L695">
        <v>1508216400</v>
      </c>
      <c r="M695" s="9">
        <f t="shared" si="43"/>
        <v>43042.208333333328</v>
      </c>
      <c r="N695">
        <v>1509685200</v>
      </c>
      <c r="O695" t="b">
        <v>0</v>
      </c>
      <c r="P695" t="b">
        <v>0</v>
      </c>
      <c r="Q695" t="s">
        <v>32</v>
      </c>
      <c r="R695" s="5">
        <f t="shared" si="45"/>
        <v>66.016018306636155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1">
        <f t="shared" si="44"/>
        <v>84.131868131868131</v>
      </c>
      <c r="G696" t="s">
        <v>13</v>
      </c>
      <c r="H696">
        <v>79</v>
      </c>
      <c r="I696" t="s">
        <v>20</v>
      </c>
      <c r="J696" t="s">
        <v>21</v>
      </c>
      <c r="K696" s="10">
        <f t="shared" si="42"/>
        <v>43066.25</v>
      </c>
      <c r="L696">
        <v>1511762400</v>
      </c>
      <c r="M696" s="9">
        <f t="shared" si="43"/>
        <v>43103.25</v>
      </c>
      <c r="N696">
        <v>1514959200</v>
      </c>
      <c r="O696" t="b">
        <v>0</v>
      </c>
      <c r="P696" t="b">
        <v>0</v>
      </c>
      <c r="Q696" t="s">
        <v>32</v>
      </c>
      <c r="R696" s="5">
        <f t="shared" si="45"/>
        <v>96.911392405063296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1">
        <f t="shared" si="44"/>
        <v>133.93478260869566</v>
      </c>
      <c r="G697" t="s">
        <v>19</v>
      </c>
      <c r="H697">
        <v>196</v>
      </c>
      <c r="I697" t="s">
        <v>106</v>
      </c>
      <c r="J697" t="s">
        <v>107</v>
      </c>
      <c r="K697" s="10">
        <f t="shared" si="42"/>
        <v>42322.25</v>
      </c>
      <c r="L697">
        <v>1447480800</v>
      </c>
      <c r="M697" s="9">
        <f t="shared" si="43"/>
        <v>42338.25</v>
      </c>
      <c r="N697">
        <v>1448863200</v>
      </c>
      <c r="O697" t="b">
        <v>1</v>
      </c>
      <c r="P697" t="b">
        <v>0</v>
      </c>
      <c r="Q697" t="s">
        <v>22</v>
      </c>
      <c r="R697" s="5">
        <f t="shared" si="45"/>
        <v>62.867346938775512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1">
        <f t="shared" si="44"/>
        <v>59.042047531992694</v>
      </c>
      <c r="G698" t="s">
        <v>13</v>
      </c>
      <c r="H698">
        <v>889</v>
      </c>
      <c r="I698" t="s">
        <v>20</v>
      </c>
      <c r="J698" t="s">
        <v>21</v>
      </c>
      <c r="K698" s="10">
        <f t="shared" si="42"/>
        <v>42114.208333333328</v>
      </c>
      <c r="L698">
        <v>1429506000</v>
      </c>
      <c r="M698" s="9">
        <f t="shared" si="43"/>
        <v>42115.208333333328</v>
      </c>
      <c r="N698">
        <v>1429592400</v>
      </c>
      <c r="O698" t="b">
        <v>0</v>
      </c>
      <c r="P698" t="b">
        <v>1</v>
      </c>
      <c r="Q698" t="s">
        <v>32</v>
      </c>
      <c r="R698" s="5">
        <f t="shared" si="45"/>
        <v>108.98537682789652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1">
        <f t="shared" si="44"/>
        <v>152.80062063615205</v>
      </c>
      <c r="G699" t="s">
        <v>19</v>
      </c>
      <c r="H699">
        <v>7295</v>
      </c>
      <c r="I699" t="s">
        <v>20</v>
      </c>
      <c r="J699" t="s">
        <v>21</v>
      </c>
      <c r="K699" s="10">
        <f t="shared" si="42"/>
        <v>43190.208333333328</v>
      </c>
      <c r="L699">
        <v>1522472400</v>
      </c>
      <c r="M699" s="9">
        <f t="shared" si="43"/>
        <v>43192.208333333328</v>
      </c>
      <c r="N699">
        <v>1522645200</v>
      </c>
      <c r="O699" t="b">
        <v>0</v>
      </c>
      <c r="P699" t="b">
        <v>0</v>
      </c>
      <c r="Q699" t="s">
        <v>49</v>
      </c>
      <c r="R699" s="5">
        <f t="shared" si="45"/>
        <v>26.999314599040439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1">
        <f t="shared" si="44"/>
        <v>446.69121140142522</v>
      </c>
      <c r="G700" t="s">
        <v>19</v>
      </c>
      <c r="H700">
        <v>2893</v>
      </c>
      <c r="I700" t="s">
        <v>14</v>
      </c>
      <c r="J700" t="s">
        <v>15</v>
      </c>
      <c r="K700" s="10">
        <f t="shared" si="42"/>
        <v>40871.25</v>
      </c>
      <c r="L700">
        <v>1322114400</v>
      </c>
      <c r="M700" s="9">
        <f t="shared" si="43"/>
        <v>40885.25</v>
      </c>
      <c r="N700">
        <v>1323324000</v>
      </c>
      <c r="O700" t="b">
        <v>0</v>
      </c>
      <c r="P700" t="b">
        <v>0</v>
      </c>
      <c r="Q700" t="s">
        <v>64</v>
      </c>
      <c r="R700" s="5">
        <f t="shared" si="45"/>
        <v>65.004147943311438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1">
        <f t="shared" si="44"/>
        <v>84.391891891891888</v>
      </c>
      <c r="G701" t="s">
        <v>13</v>
      </c>
      <c r="H701">
        <v>56</v>
      </c>
      <c r="I701" t="s">
        <v>20</v>
      </c>
      <c r="J701" t="s">
        <v>21</v>
      </c>
      <c r="K701" s="10">
        <f t="shared" si="42"/>
        <v>43641.208333333328</v>
      </c>
      <c r="L701">
        <v>1561438800</v>
      </c>
      <c r="M701" s="9">
        <f t="shared" si="43"/>
        <v>43642.208333333328</v>
      </c>
      <c r="N701">
        <v>1561525200</v>
      </c>
      <c r="O701" t="b">
        <v>0</v>
      </c>
      <c r="P701" t="b">
        <v>0</v>
      </c>
      <c r="Q701" t="s">
        <v>52</v>
      </c>
      <c r="R701" s="5">
        <f t="shared" si="45"/>
        <v>111.51785714285714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1">
        <f t="shared" si="44"/>
        <v>3</v>
      </c>
      <c r="G702" t="s">
        <v>13</v>
      </c>
      <c r="H702">
        <v>1</v>
      </c>
      <c r="I702" t="s">
        <v>20</v>
      </c>
      <c r="J702" t="s">
        <v>21</v>
      </c>
      <c r="K702" s="10">
        <f t="shared" si="42"/>
        <v>40203.25</v>
      </c>
      <c r="L702">
        <v>1264399200</v>
      </c>
      <c r="M702" s="9">
        <f t="shared" si="43"/>
        <v>40218.25</v>
      </c>
      <c r="N702">
        <v>1265695200</v>
      </c>
      <c r="O702" t="b">
        <v>0</v>
      </c>
      <c r="P702" t="b">
        <v>0</v>
      </c>
      <c r="Q702" t="s">
        <v>64</v>
      </c>
      <c r="R702" s="5">
        <f t="shared" si="45"/>
        <v>3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1">
        <f t="shared" si="44"/>
        <v>175.02692307692308</v>
      </c>
      <c r="G703" t="s">
        <v>19</v>
      </c>
      <c r="H703">
        <v>820</v>
      </c>
      <c r="I703" t="s">
        <v>20</v>
      </c>
      <c r="J703" t="s">
        <v>21</v>
      </c>
      <c r="K703" s="10">
        <f t="shared" si="42"/>
        <v>40629.208333333336</v>
      </c>
      <c r="L703">
        <v>1301202000</v>
      </c>
      <c r="M703" s="9">
        <f t="shared" si="43"/>
        <v>40636.208333333336</v>
      </c>
      <c r="N703">
        <v>1301806800</v>
      </c>
      <c r="O703" t="b">
        <v>1</v>
      </c>
      <c r="P703" t="b">
        <v>0</v>
      </c>
      <c r="Q703" t="s">
        <v>32</v>
      </c>
      <c r="R703" s="5">
        <f t="shared" si="45"/>
        <v>110.99268292682927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1">
        <f t="shared" si="44"/>
        <v>54.137931034482754</v>
      </c>
      <c r="G704" t="s">
        <v>13</v>
      </c>
      <c r="H704">
        <v>83</v>
      </c>
      <c r="I704" t="s">
        <v>20</v>
      </c>
      <c r="J704" t="s">
        <v>21</v>
      </c>
      <c r="K704" s="10">
        <f t="shared" si="42"/>
        <v>41477.208333333336</v>
      </c>
      <c r="L704">
        <v>1374469200</v>
      </c>
      <c r="M704" s="9">
        <f t="shared" si="43"/>
        <v>41482.208333333336</v>
      </c>
      <c r="N704">
        <v>1374901200</v>
      </c>
      <c r="O704" t="b">
        <v>0</v>
      </c>
      <c r="P704" t="b">
        <v>0</v>
      </c>
      <c r="Q704" t="s">
        <v>64</v>
      </c>
      <c r="R704" s="5">
        <f t="shared" si="45"/>
        <v>56.746987951807228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1">
        <f t="shared" si="44"/>
        <v>311.87381703470032</v>
      </c>
      <c r="G705" t="s">
        <v>19</v>
      </c>
      <c r="H705">
        <v>2038</v>
      </c>
      <c r="I705" t="s">
        <v>20</v>
      </c>
      <c r="J705" t="s">
        <v>21</v>
      </c>
      <c r="K705" s="10">
        <f t="shared" si="42"/>
        <v>41020.208333333336</v>
      </c>
      <c r="L705">
        <v>1334984400</v>
      </c>
      <c r="M705" s="9">
        <f t="shared" si="43"/>
        <v>41037.208333333336</v>
      </c>
      <c r="N705">
        <v>1336453200</v>
      </c>
      <c r="O705" t="b">
        <v>1</v>
      </c>
      <c r="P705" t="b">
        <v>1</v>
      </c>
      <c r="Q705" t="s">
        <v>205</v>
      </c>
      <c r="R705" s="5">
        <f t="shared" si="45"/>
        <v>97.020608439646708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1">
        <f t="shared" si="44"/>
        <v>122.78160919540231</v>
      </c>
      <c r="G706" t="s">
        <v>19</v>
      </c>
      <c r="H706">
        <v>116</v>
      </c>
      <c r="I706" t="s">
        <v>20</v>
      </c>
      <c r="J706" t="s">
        <v>21</v>
      </c>
      <c r="K706" s="10">
        <f t="shared" si="42"/>
        <v>42555.208333333328</v>
      </c>
      <c r="L706">
        <v>1467608400</v>
      </c>
      <c r="M706" s="9">
        <f t="shared" si="43"/>
        <v>42570.208333333328</v>
      </c>
      <c r="N706">
        <v>1468904400</v>
      </c>
      <c r="O706" t="b">
        <v>0</v>
      </c>
      <c r="P706" t="b">
        <v>0</v>
      </c>
      <c r="Q706" t="s">
        <v>70</v>
      </c>
      <c r="R706" s="5">
        <f t="shared" si="45"/>
        <v>92.08620689655173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1">
        <f t="shared" si="44"/>
        <v>99.026517383618156</v>
      </c>
      <c r="G707" t="s">
        <v>13</v>
      </c>
      <c r="H707">
        <v>2025</v>
      </c>
      <c r="I707" t="s">
        <v>39</v>
      </c>
      <c r="J707" t="s">
        <v>40</v>
      </c>
      <c r="K707" s="10">
        <f t="shared" ref="K707:K770" si="46">(((L707/60)/60/24)+DATE(1970,1,1))</f>
        <v>41619.25</v>
      </c>
      <c r="L707">
        <v>1386741600</v>
      </c>
      <c r="M707" s="9">
        <f t="shared" ref="M707:M770" si="47">(((N707/60)/60)/24)+DATE(1970,1,1)</f>
        <v>41623.25</v>
      </c>
      <c r="N707">
        <v>1387087200</v>
      </c>
      <c r="O707" t="b">
        <v>0</v>
      </c>
      <c r="P707" t="b">
        <v>0</v>
      </c>
      <c r="Q707" t="s">
        <v>67</v>
      </c>
      <c r="R707" s="5">
        <f t="shared" si="45"/>
        <v>82.986666666666665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1">
        <f t="shared" ref="F708:F771" si="48">(E708/D708)*100</f>
        <v>127.84686346863469</v>
      </c>
      <c r="G708" t="s">
        <v>19</v>
      </c>
      <c r="H708">
        <v>1345</v>
      </c>
      <c r="I708" t="s">
        <v>25</v>
      </c>
      <c r="J708" t="s">
        <v>26</v>
      </c>
      <c r="K708" s="10">
        <f t="shared" si="46"/>
        <v>43471.25</v>
      </c>
      <c r="L708">
        <v>1546754400</v>
      </c>
      <c r="M708" s="9">
        <f t="shared" si="47"/>
        <v>43479.25</v>
      </c>
      <c r="N708">
        <v>1547445600</v>
      </c>
      <c r="O708" t="b">
        <v>0</v>
      </c>
      <c r="P708" t="b">
        <v>1</v>
      </c>
      <c r="Q708" t="s">
        <v>27</v>
      </c>
      <c r="R708" s="5">
        <f t="shared" ref="R708:R771" si="49">E708/H708</f>
        <v>103.03791821561339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1">
        <f t="shared" si="48"/>
        <v>158.61643835616439</v>
      </c>
      <c r="G709" t="s">
        <v>19</v>
      </c>
      <c r="H709">
        <v>168</v>
      </c>
      <c r="I709" t="s">
        <v>20</v>
      </c>
      <c r="J709" t="s">
        <v>21</v>
      </c>
      <c r="K709" s="10">
        <f t="shared" si="46"/>
        <v>43442.25</v>
      </c>
      <c r="L709">
        <v>1544248800</v>
      </c>
      <c r="M709" s="9">
        <f t="shared" si="47"/>
        <v>43478.25</v>
      </c>
      <c r="N709">
        <v>1547359200</v>
      </c>
      <c r="O709" t="b">
        <v>0</v>
      </c>
      <c r="P709" t="b">
        <v>0</v>
      </c>
      <c r="Q709" t="s">
        <v>52</v>
      </c>
      <c r="R709" s="5">
        <f t="shared" si="49"/>
        <v>68.922619047619051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1">
        <f t="shared" si="48"/>
        <v>707.05882352941171</v>
      </c>
      <c r="G710" t="s">
        <v>19</v>
      </c>
      <c r="H710">
        <v>137</v>
      </c>
      <c r="I710" t="s">
        <v>97</v>
      </c>
      <c r="J710" t="s">
        <v>98</v>
      </c>
      <c r="K710" s="10">
        <f t="shared" si="46"/>
        <v>42877.208333333328</v>
      </c>
      <c r="L710">
        <v>1495429200</v>
      </c>
      <c r="M710" s="9">
        <f t="shared" si="47"/>
        <v>42887.208333333328</v>
      </c>
      <c r="N710">
        <v>1496293200</v>
      </c>
      <c r="O710" t="b">
        <v>0</v>
      </c>
      <c r="P710" t="b">
        <v>0</v>
      </c>
      <c r="Q710" t="s">
        <v>32</v>
      </c>
      <c r="R710" s="5">
        <f t="shared" si="49"/>
        <v>87.737226277372258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1">
        <f t="shared" si="48"/>
        <v>142.38775510204081</v>
      </c>
      <c r="G711" t="s">
        <v>19</v>
      </c>
      <c r="H711">
        <v>186</v>
      </c>
      <c r="I711" t="s">
        <v>106</v>
      </c>
      <c r="J711" t="s">
        <v>107</v>
      </c>
      <c r="K711" s="10">
        <f t="shared" si="46"/>
        <v>41018.208333333336</v>
      </c>
      <c r="L711">
        <v>1334811600</v>
      </c>
      <c r="M711" s="9">
        <f t="shared" si="47"/>
        <v>41025.208333333336</v>
      </c>
      <c r="N711">
        <v>1335416400</v>
      </c>
      <c r="O711" t="b">
        <v>0</v>
      </c>
      <c r="P711" t="b">
        <v>0</v>
      </c>
      <c r="Q711" t="s">
        <v>32</v>
      </c>
      <c r="R711" s="5">
        <f t="shared" si="49"/>
        <v>75.021505376344081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1">
        <f t="shared" si="48"/>
        <v>147.86046511627907</v>
      </c>
      <c r="G712" t="s">
        <v>19</v>
      </c>
      <c r="H712">
        <v>125</v>
      </c>
      <c r="I712" t="s">
        <v>20</v>
      </c>
      <c r="J712" t="s">
        <v>21</v>
      </c>
      <c r="K712" s="10">
        <f t="shared" si="46"/>
        <v>43295.208333333328</v>
      </c>
      <c r="L712">
        <v>1531544400</v>
      </c>
      <c r="M712" s="9">
        <f t="shared" si="47"/>
        <v>43302.208333333328</v>
      </c>
      <c r="N712">
        <v>1532149200</v>
      </c>
      <c r="O712" t="b">
        <v>0</v>
      </c>
      <c r="P712" t="b">
        <v>1</v>
      </c>
      <c r="Q712" t="s">
        <v>32</v>
      </c>
      <c r="R712" s="5">
        <f t="shared" si="49"/>
        <v>50.863999999999997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1">
        <f t="shared" si="48"/>
        <v>20.322580645161288</v>
      </c>
      <c r="G713" t="s">
        <v>13</v>
      </c>
      <c r="H713">
        <v>14</v>
      </c>
      <c r="I713" t="s">
        <v>106</v>
      </c>
      <c r="J713" t="s">
        <v>107</v>
      </c>
      <c r="K713" s="10">
        <f t="shared" si="46"/>
        <v>42393.25</v>
      </c>
      <c r="L713">
        <v>1453615200</v>
      </c>
      <c r="M713" s="9">
        <f t="shared" si="47"/>
        <v>42395.25</v>
      </c>
      <c r="N713">
        <v>1453788000</v>
      </c>
      <c r="O713" t="b">
        <v>1</v>
      </c>
      <c r="P713" t="b">
        <v>1</v>
      </c>
      <c r="Q713" t="s">
        <v>32</v>
      </c>
      <c r="R713" s="5">
        <f t="shared" si="49"/>
        <v>90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1">
        <f t="shared" si="48"/>
        <v>1840.625</v>
      </c>
      <c r="G714" t="s">
        <v>19</v>
      </c>
      <c r="H714">
        <v>202</v>
      </c>
      <c r="I714" t="s">
        <v>20</v>
      </c>
      <c r="J714" t="s">
        <v>21</v>
      </c>
      <c r="K714" s="10">
        <f t="shared" si="46"/>
        <v>42559.208333333328</v>
      </c>
      <c r="L714">
        <v>1467954000</v>
      </c>
      <c r="M714" s="9">
        <f t="shared" si="47"/>
        <v>42600.208333333328</v>
      </c>
      <c r="N714">
        <v>1471496400</v>
      </c>
      <c r="O714" t="b">
        <v>0</v>
      </c>
      <c r="P714" t="b">
        <v>0</v>
      </c>
      <c r="Q714" t="s">
        <v>32</v>
      </c>
      <c r="R714" s="5">
        <f t="shared" si="49"/>
        <v>72.896039603960389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1">
        <f t="shared" si="48"/>
        <v>161.94202898550725</v>
      </c>
      <c r="G715" t="s">
        <v>19</v>
      </c>
      <c r="H715">
        <v>103</v>
      </c>
      <c r="I715" t="s">
        <v>20</v>
      </c>
      <c r="J715" t="s">
        <v>21</v>
      </c>
      <c r="K715" s="10">
        <f t="shared" si="46"/>
        <v>42604.208333333328</v>
      </c>
      <c r="L715">
        <v>1471842000</v>
      </c>
      <c r="M715" s="9">
        <f t="shared" si="47"/>
        <v>42616.208333333328</v>
      </c>
      <c r="N715">
        <v>1472878800</v>
      </c>
      <c r="O715" t="b">
        <v>0</v>
      </c>
      <c r="P715" t="b">
        <v>0</v>
      </c>
      <c r="Q715" t="s">
        <v>132</v>
      </c>
      <c r="R715" s="5">
        <f t="shared" si="49"/>
        <v>108.48543689320388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1">
        <f t="shared" si="48"/>
        <v>472.82077922077923</v>
      </c>
      <c r="G716" t="s">
        <v>19</v>
      </c>
      <c r="H716">
        <v>1785</v>
      </c>
      <c r="I716" t="s">
        <v>20</v>
      </c>
      <c r="J716" t="s">
        <v>21</v>
      </c>
      <c r="K716" s="10">
        <f t="shared" si="46"/>
        <v>41870.208333333336</v>
      </c>
      <c r="L716">
        <v>1408424400</v>
      </c>
      <c r="M716" s="9">
        <f t="shared" si="47"/>
        <v>41871.208333333336</v>
      </c>
      <c r="N716">
        <v>1408510800</v>
      </c>
      <c r="O716" t="b">
        <v>0</v>
      </c>
      <c r="P716" t="b">
        <v>0</v>
      </c>
      <c r="Q716" t="s">
        <v>22</v>
      </c>
      <c r="R716" s="5">
        <f t="shared" si="49"/>
        <v>101.98095238095237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1">
        <f t="shared" si="48"/>
        <v>24.466101694915253</v>
      </c>
      <c r="G717" t="s">
        <v>13</v>
      </c>
      <c r="H717">
        <v>656</v>
      </c>
      <c r="I717" t="s">
        <v>20</v>
      </c>
      <c r="J717" t="s">
        <v>21</v>
      </c>
      <c r="K717" s="10">
        <f t="shared" si="46"/>
        <v>40397.208333333336</v>
      </c>
      <c r="L717">
        <v>1281157200</v>
      </c>
      <c r="M717" s="9">
        <f t="shared" si="47"/>
        <v>40402.208333333336</v>
      </c>
      <c r="N717">
        <v>1281589200</v>
      </c>
      <c r="O717" t="b">
        <v>0</v>
      </c>
      <c r="P717" t="b">
        <v>0</v>
      </c>
      <c r="Q717" t="s">
        <v>291</v>
      </c>
      <c r="R717" s="5">
        <f t="shared" si="49"/>
        <v>44.009146341463413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1">
        <f t="shared" si="48"/>
        <v>517.65</v>
      </c>
      <c r="G718" t="s">
        <v>19</v>
      </c>
      <c r="H718">
        <v>157</v>
      </c>
      <c r="I718" t="s">
        <v>20</v>
      </c>
      <c r="J718" t="s">
        <v>21</v>
      </c>
      <c r="K718" s="10">
        <f t="shared" si="46"/>
        <v>41465.208333333336</v>
      </c>
      <c r="L718">
        <v>1373432400</v>
      </c>
      <c r="M718" s="9">
        <f t="shared" si="47"/>
        <v>41493.208333333336</v>
      </c>
      <c r="N718">
        <v>1375851600</v>
      </c>
      <c r="O718" t="b">
        <v>0</v>
      </c>
      <c r="P718" t="b">
        <v>1</v>
      </c>
      <c r="Q718" t="s">
        <v>32</v>
      </c>
      <c r="R718" s="5">
        <f t="shared" si="49"/>
        <v>65.942675159235662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1">
        <f t="shared" si="48"/>
        <v>247.64285714285714</v>
      </c>
      <c r="G719" t="s">
        <v>19</v>
      </c>
      <c r="H719">
        <v>555</v>
      </c>
      <c r="I719" t="s">
        <v>20</v>
      </c>
      <c r="J719" t="s">
        <v>21</v>
      </c>
      <c r="K719" s="10">
        <f t="shared" si="46"/>
        <v>40777.208333333336</v>
      </c>
      <c r="L719">
        <v>1313989200</v>
      </c>
      <c r="M719" s="9">
        <f t="shared" si="47"/>
        <v>40798.208333333336</v>
      </c>
      <c r="N719">
        <v>1315803600</v>
      </c>
      <c r="O719" t="b">
        <v>0</v>
      </c>
      <c r="P719" t="b">
        <v>0</v>
      </c>
      <c r="Q719" t="s">
        <v>41</v>
      </c>
      <c r="R719" s="5">
        <f t="shared" si="49"/>
        <v>24.987387387387386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1">
        <f t="shared" si="48"/>
        <v>100.20481927710843</v>
      </c>
      <c r="G720" t="s">
        <v>19</v>
      </c>
      <c r="H720">
        <v>297</v>
      </c>
      <c r="I720" t="s">
        <v>20</v>
      </c>
      <c r="J720" t="s">
        <v>21</v>
      </c>
      <c r="K720" s="10">
        <f t="shared" si="46"/>
        <v>41442.208333333336</v>
      </c>
      <c r="L720">
        <v>1371445200</v>
      </c>
      <c r="M720" s="9">
        <f t="shared" si="47"/>
        <v>41468.208333333336</v>
      </c>
      <c r="N720">
        <v>1373691600</v>
      </c>
      <c r="O720" t="b">
        <v>0</v>
      </c>
      <c r="P720" t="b">
        <v>0</v>
      </c>
      <c r="Q720" t="s">
        <v>64</v>
      </c>
      <c r="R720" s="5">
        <f t="shared" si="49"/>
        <v>28.003367003367003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1">
        <f t="shared" si="48"/>
        <v>153</v>
      </c>
      <c r="G721" t="s">
        <v>19</v>
      </c>
      <c r="H721">
        <v>123</v>
      </c>
      <c r="I721" t="s">
        <v>20</v>
      </c>
      <c r="J721" t="s">
        <v>21</v>
      </c>
      <c r="K721" s="10">
        <f t="shared" si="46"/>
        <v>41058.208333333336</v>
      </c>
      <c r="L721">
        <v>1338267600</v>
      </c>
      <c r="M721" s="9">
        <f t="shared" si="47"/>
        <v>41069.208333333336</v>
      </c>
      <c r="N721">
        <v>1339218000</v>
      </c>
      <c r="O721" t="b">
        <v>0</v>
      </c>
      <c r="P721" t="b">
        <v>0</v>
      </c>
      <c r="Q721" t="s">
        <v>118</v>
      </c>
      <c r="R721" s="5">
        <f t="shared" si="49"/>
        <v>85.829268292682926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1">
        <f t="shared" si="48"/>
        <v>37.091954022988503</v>
      </c>
      <c r="G722" t="s">
        <v>73</v>
      </c>
      <c r="H722">
        <v>38</v>
      </c>
      <c r="I722" t="s">
        <v>35</v>
      </c>
      <c r="J722" t="s">
        <v>36</v>
      </c>
      <c r="K722" s="10">
        <f t="shared" si="46"/>
        <v>43152.25</v>
      </c>
      <c r="L722">
        <v>1519192800</v>
      </c>
      <c r="M722" s="9">
        <f t="shared" si="47"/>
        <v>43166.25</v>
      </c>
      <c r="N722">
        <v>1520402400</v>
      </c>
      <c r="O722" t="b">
        <v>0</v>
      </c>
      <c r="P722" t="b">
        <v>1</v>
      </c>
      <c r="Q722" t="s">
        <v>32</v>
      </c>
      <c r="R722" s="5">
        <f t="shared" si="49"/>
        <v>84.921052631578945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1">
        <f t="shared" si="48"/>
        <v>4.392394822006473</v>
      </c>
      <c r="G723" t="s">
        <v>73</v>
      </c>
      <c r="H723">
        <v>60</v>
      </c>
      <c r="I723" t="s">
        <v>20</v>
      </c>
      <c r="J723" t="s">
        <v>21</v>
      </c>
      <c r="K723" s="10">
        <f t="shared" si="46"/>
        <v>43194.208333333328</v>
      </c>
      <c r="L723">
        <v>1522818000</v>
      </c>
      <c r="M723" s="9">
        <f t="shared" si="47"/>
        <v>43200.208333333328</v>
      </c>
      <c r="N723">
        <v>1523336400</v>
      </c>
      <c r="O723" t="b">
        <v>0</v>
      </c>
      <c r="P723" t="b">
        <v>0</v>
      </c>
      <c r="Q723" t="s">
        <v>22</v>
      </c>
      <c r="R723" s="5">
        <f t="shared" si="49"/>
        <v>90.483333333333334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1">
        <f t="shared" si="48"/>
        <v>156.50721649484535</v>
      </c>
      <c r="G724" t="s">
        <v>19</v>
      </c>
      <c r="H724">
        <v>3036</v>
      </c>
      <c r="I724" t="s">
        <v>20</v>
      </c>
      <c r="J724" t="s">
        <v>21</v>
      </c>
      <c r="K724" s="10">
        <f t="shared" si="46"/>
        <v>43045.25</v>
      </c>
      <c r="L724">
        <v>1509948000</v>
      </c>
      <c r="M724" s="9">
        <f t="shared" si="47"/>
        <v>43072.25</v>
      </c>
      <c r="N724">
        <v>1512280800</v>
      </c>
      <c r="O724" t="b">
        <v>0</v>
      </c>
      <c r="P724" t="b">
        <v>0</v>
      </c>
      <c r="Q724" t="s">
        <v>41</v>
      </c>
      <c r="R724" s="5">
        <f t="shared" si="49"/>
        <v>25.00197628458498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1">
        <f t="shared" si="48"/>
        <v>270.40816326530609</v>
      </c>
      <c r="G725" t="s">
        <v>19</v>
      </c>
      <c r="H725">
        <v>144</v>
      </c>
      <c r="I725" t="s">
        <v>25</v>
      </c>
      <c r="J725" t="s">
        <v>26</v>
      </c>
      <c r="K725" s="10">
        <f t="shared" si="46"/>
        <v>42431.25</v>
      </c>
      <c r="L725">
        <v>1456898400</v>
      </c>
      <c r="M725" s="9">
        <f t="shared" si="47"/>
        <v>42452.208333333328</v>
      </c>
      <c r="N725">
        <v>1458709200</v>
      </c>
      <c r="O725" t="b">
        <v>0</v>
      </c>
      <c r="P725" t="b">
        <v>0</v>
      </c>
      <c r="Q725" t="s">
        <v>32</v>
      </c>
      <c r="R725" s="5">
        <f t="shared" si="49"/>
        <v>92.013888888888886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1">
        <f t="shared" si="48"/>
        <v>134.05952380952382</v>
      </c>
      <c r="G726" t="s">
        <v>19</v>
      </c>
      <c r="H726">
        <v>121</v>
      </c>
      <c r="I726" t="s">
        <v>39</v>
      </c>
      <c r="J726" t="s">
        <v>40</v>
      </c>
      <c r="K726" s="10">
        <f t="shared" si="46"/>
        <v>41934.208333333336</v>
      </c>
      <c r="L726">
        <v>1413954000</v>
      </c>
      <c r="M726" s="9">
        <f t="shared" si="47"/>
        <v>41936.208333333336</v>
      </c>
      <c r="N726">
        <v>1414126800</v>
      </c>
      <c r="O726" t="b">
        <v>0</v>
      </c>
      <c r="P726" t="b">
        <v>1</v>
      </c>
      <c r="Q726" t="s">
        <v>32</v>
      </c>
      <c r="R726" s="5">
        <f t="shared" si="49"/>
        <v>93.066115702479337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1">
        <f t="shared" si="48"/>
        <v>50.398033126293996</v>
      </c>
      <c r="G727" t="s">
        <v>13</v>
      </c>
      <c r="H727">
        <v>1596</v>
      </c>
      <c r="I727" t="s">
        <v>20</v>
      </c>
      <c r="J727" t="s">
        <v>21</v>
      </c>
      <c r="K727" s="10">
        <f t="shared" si="46"/>
        <v>41958.25</v>
      </c>
      <c r="L727">
        <v>1416031200</v>
      </c>
      <c r="M727" s="9">
        <f t="shared" si="47"/>
        <v>41960.25</v>
      </c>
      <c r="N727">
        <v>1416204000</v>
      </c>
      <c r="O727" t="b">
        <v>0</v>
      </c>
      <c r="P727" t="b">
        <v>0</v>
      </c>
      <c r="Q727" t="s">
        <v>291</v>
      </c>
      <c r="R727" s="5">
        <f t="shared" si="49"/>
        <v>61.008145363408524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1">
        <f t="shared" si="48"/>
        <v>88.815837937384899</v>
      </c>
      <c r="G728" t="s">
        <v>73</v>
      </c>
      <c r="H728">
        <v>524</v>
      </c>
      <c r="I728" t="s">
        <v>20</v>
      </c>
      <c r="J728" t="s">
        <v>21</v>
      </c>
      <c r="K728" s="10">
        <f t="shared" si="46"/>
        <v>40476.208333333336</v>
      </c>
      <c r="L728">
        <v>1287982800</v>
      </c>
      <c r="M728" s="9">
        <f t="shared" si="47"/>
        <v>40482.208333333336</v>
      </c>
      <c r="N728">
        <v>1288501200</v>
      </c>
      <c r="O728" t="b">
        <v>0</v>
      </c>
      <c r="P728" t="b">
        <v>1</v>
      </c>
      <c r="Q728" t="s">
        <v>32</v>
      </c>
      <c r="R728" s="5">
        <f t="shared" si="49"/>
        <v>92.036259541984734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1">
        <f t="shared" si="48"/>
        <v>165</v>
      </c>
      <c r="G729" t="s">
        <v>19</v>
      </c>
      <c r="H729">
        <v>181</v>
      </c>
      <c r="I729" t="s">
        <v>20</v>
      </c>
      <c r="J729" t="s">
        <v>21</v>
      </c>
      <c r="K729" s="10">
        <f t="shared" si="46"/>
        <v>43485.25</v>
      </c>
      <c r="L729">
        <v>1547964000</v>
      </c>
      <c r="M729" s="9">
        <f t="shared" si="47"/>
        <v>43543.208333333328</v>
      </c>
      <c r="N729">
        <v>1552971600</v>
      </c>
      <c r="O729" t="b">
        <v>0</v>
      </c>
      <c r="P729" t="b">
        <v>0</v>
      </c>
      <c r="Q729" t="s">
        <v>27</v>
      </c>
      <c r="R729" s="5">
        <f t="shared" si="49"/>
        <v>81.132596685082873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1">
        <f t="shared" si="48"/>
        <v>17.5</v>
      </c>
      <c r="G730" t="s">
        <v>13</v>
      </c>
      <c r="H730">
        <v>10</v>
      </c>
      <c r="I730" t="s">
        <v>20</v>
      </c>
      <c r="J730" t="s">
        <v>21</v>
      </c>
      <c r="K730" s="10">
        <f t="shared" si="46"/>
        <v>42515.208333333328</v>
      </c>
      <c r="L730">
        <v>1464152400</v>
      </c>
      <c r="M730" s="9">
        <f t="shared" si="47"/>
        <v>42526.208333333328</v>
      </c>
      <c r="N730">
        <v>1465102800</v>
      </c>
      <c r="O730" t="b">
        <v>0</v>
      </c>
      <c r="P730" t="b">
        <v>0</v>
      </c>
      <c r="Q730" t="s">
        <v>32</v>
      </c>
      <c r="R730" s="5">
        <f t="shared" si="49"/>
        <v>73.5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1">
        <f t="shared" si="48"/>
        <v>185.66071428571428</v>
      </c>
      <c r="G731" t="s">
        <v>19</v>
      </c>
      <c r="H731">
        <v>122</v>
      </c>
      <c r="I731" t="s">
        <v>20</v>
      </c>
      <c r="J731" t="s">
        <v>21</v>
      </c>
      <c r="K731" s="10">
        <f t="shared" si="46"/>
        <v>41309.25</v>
      </c>
      <c r="L731">
        <v>1359957600</v>
      </c>
      <c r="M731" s="9">
        <f t="shared" si="47"/>
        <v>41311.25</v>
      </c>
      <c r="N731">
        <v>1360130400</v>
      </c>
      <c r="O731" t="b">
        <v>0</v>
      </c>
      <c r="P731" t="b">
        <v>0</v>
      </c>
      <c r="Q731" t="s">
        <v>52</v>
      </c>
      <c r="R731" s="5">
        <f t="shared" si="49"/>
        <v>85.221311475409834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1">
        <f t="shared" si="48"/>
        <v>412.6631944444444</v>
      </c>
      <c r="G732" t="s">
        <v>19</v>
      </c>
      <c r="H732">
        <v>1071</v>
      </c>
      <c r="I732" t="s">
        <v>14</v>
      </c>
      <c r="J732" t="s">
        <v>15</v>
      </c>
      <c r="K732" s="10">
        <f t="shared" si="46"/>
        <v>42147.208333333328</v>
      </c>
      <c r="L732">
        <v>1432357200</v>
      </c>
      <c r="M732" s="9">
        <f t="shared" si="47"/>
        <v>42153.208333333328</v>
      </c>
      <c r="N732">
        <v>1432875600</v>
      </c>
      <c r="O732" t="b">
        <v>0</v>
      </c>
      <c r="P732" t="b">
        <v>0</v>
      </c>
      <c r="Q732" t="s">
        <v>64</v>
      </c>
      <c r="R732" s="5">
        <f t="shared" si="49"/>
        <v>110.96825396825396</v>
      </c>
      <c r="S732" t="s">
        <v>2036</v>
      </c>
      <c r="T732" t="s">
        <v>2045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1">
        <f t="shared" si="48"/>
        <v>90.25</v>
      </c>
      <c r="G733" t="s">
        <v>73</v>
      </c>
      <c r="H733">
        <v>219</v>
      </c>
      <c r="I733" t="s">
        <v>20</v>
      </c>
      <c r="J733" t="s">
        <v>21</v>
      </c>
      <c r="K733" s="10">
        <f t="shared" si="46"/>
        <v>42939.208333333328</v>
      </c>
      <c r="L733">
        <v>1500786000</v>
      </c>
      <c r="M733" s="9">
        <f t="shared" si="47"/>
        <v>42940.208333333328</v>
      </c>
      <c r="N733">
        <v>1500872400</v>
      </c>
      <c r="O733" t="b">
        <v>0</v>
      </c>
      <c r="P733" t="b">
        <v>0</v>
      </c>
      <c r="Q733" t="s">
        <v>27</v>
      </c>
      <c r="R733" s="5">
        <f t="shared" si="49"/>
        <v>32.968036529680369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1">
        <f t="shared" si="48"/>
        <v>91.984615384615381</v>
      </c>
      <c r="G734" t="s">
        <v>13</v>
      </c>
      <c r="H734">
        <v>1121</v>
      </c>
      <c r="I734" t="s">
        <v>20</v>
      </c>
      <c r="J734" t="s">
        <v>21</v>
      </c>
      <c r="K734" s="10">
        <f t="shared" si="46"/>
        <v>42816.208333333328</v>
      </c>
      <c r="L734">
        <v>1490158800</v>
      </c>
      <c r="M734" s="9">
        <f t="shared" si="47"/>
        <v>42839.208333333328</v>
      </c>
      <c r="N734">
        <v>1492146000</v>
      </c>
      <c r="O734" t="b">
        <v>0</v>
      </c>
      <c r="P734" t="b">
        <v>1</v>
      </c>
      <c r="Q734" t="s">
        <v>22</v>
      </c>
      <c r="R734" s="5">
        <f t="shared" si="49"/>
        <v>96.005352363960753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1">
        <f t="shared" si="48"/>
        <v>527.00632911392404</v>
      </c>
      <c r="G735" t="s">
        <v>19</v>
      </c>
      <c r="H735">
        <v>980</v>
      </c>
      <c r="I735" t="s">
        <v>20</v>
      </c>
      <c r="J735" t="s">
        <v>21</v>
      </c>
      <c r="K735" s="10">
        <f t="shared" si="46"/>
        <v>41844.208333333336</v>
      </c>
      <c r="L735">
        <v>1406178000</v>
      </c>
      <c r="M735" s="9">
        <f t="shared" si="47"/>
        <v>41857.208333333336</v>
      </c>
      <c r="N735">
        <v>1407301200</v>
      </c>
      <c r="O735" t="b">
        <v>0</v>
      </c>
      <c r="P735" t="b">
        <v>0</v>
      </c>
      <c r="Q735" t="s">
        <v>147</v>
      </c>
      <c r="R735" s="5">
        <f t="shared" si="49"/>
        <v>84.96632653061225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1">
        <f t="shared" si="48"/>
        <v>319.14285714285711</v>
      </c>
      <c r="G736" t="s">
        <v>19</v>
      </c>
      <c r="H736">
        <v>536</v>
      </c>
      <c r="I736" t="s">
        <v>20</v>
      </c>
      <c r="J736" t="s">
        <v>21</v>
      </c>
      <c r="K736" s="10">
        <f t="shared" si="46"/>
        <v>42763.25</v>
      </c>
      <c r="L736">
        <v>1485583200</v>
      </c>
      <c r="M736" s="9">
        <f t="shared" si="47"/>
        <v>42775.25</v>
      </c>
      <c r="N736">
        <v>1486620000</v>
      </c>
      <c r="O736" t="b">
        <v>0</v>
      </c>
      <c r="P736" t="b">
        <v>1</v>
      </c>
      <c r="Q736" t="s">
        <v>32</v>
      </c>
      <c r="R736" s="5">
        <f t="shared" si="49"/>
        <v>25.007462686567163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1">
        <f t="shared" si="48"/>
        <v>354.18867924528303</v>
      </c>
      <c r="G737" t="s">
        <v>19</v>
      </c>
      <c r="H737">
        <v>1991</v>
      </c>
      <c r="I737" t="s">
        <v>20</v>
      </c>
      <c r="J737" t="s">
        <v>21</v>
      </c>
      <c r="K737" s="10">
        <f t="shared" si="46"/>
        <v>42459.208333333328</v>
      </c>
      <c r="L737">
        <v>1459314000</v>
      </c>
      <c r="M737" s="9">
        <f t="shared" si="47"/>
        <v>42466.208333333328</v>
      </c>
      <c r="N737">
        <v>1459918800</v>
      </c>
      <c r="O737" t="b">
        <v>0</v>
      </c>
      <c r="P737" t="b">
        <v>0</v>
      </c>
      <c r="Q737" t="s">
        <v>121</v>
      </c>
      <c r="R737" s="5">
        <f t="shared" si="49"/>
        <v>65.998995479658461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1">
        <f t="shared" si="48"/>
        <v>32.896103896103895</v>
      </c>
      <c r="G738" t="s">
        <v>73</v>
      </c>
      <c r="H738">
        <v>29</v>
      </c>
      <c r="I738" t="s">
        <v>20</v>
      </c>
      <c r="J738" t="s">
        <v>21</v>
      </c>
      <c r="K738" s="10">
        <f t="shared" si="46"/>
        <v>42055.25</v>
      </c>
      <c r="L738">
        <v>1424412000</v>
      </c>
      <c r="M738" s="9">
        <f t="shared" si="47"/>
        <v>42059.25</v>
      </c>
      <c r="N738">
        <v>1424757600</v>
      </c>
      <c r="O738" t="b">
        <v>0</v>
      </c>
      <c r="P738" t="b">
        <v>0</v>
      </c>
      <c r="Q738" t="s">
        <v>67</v>
      </c>
      <c r="R738" s="5">
        <f t="shared" si="49"/>
        <v>87.34482758620689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1">
        <f t="shared" si="48"/>
        <v>135.8918918918919</v>
      </c>
      <c r="G739" t="s">
        <v>19</v>
      </c>
      <c r="H739">
        <v>180</v>
      </c>
      <c r="I739" t="s">
        <v>20</v>
      </c>
      <c r="J739" t="s">
        <v>21</v>
      </c>
      <c r="K739" s="10">
        <f t="shared" si="46"/>
        <v>42685.25</v>
      </c>
      <c r="L739">
        <v>1478844000</v>
      </c>
      <c r="M739" s="9">
        <f t="shared" si="47"/>
        <v>42697.25</v>
      </c>
      <c r="N739">
        <v>1479880800</v>
      </c>
      <c r="O739" t="b">
        <v>0</v>
      </c>
      <c r="P739" t="b">
        <v>0</v>
      </c>
      <c r="Q739" t="s">
        <v>59</v>
      </c>
      <c r="R739" s="5">
        <f t="shared" si="49"/>
        <v>27.933333333333334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1">
        <f t="shared" si="48"/>
        <v>2.0843373493975905</v>
      </c>
      <c r="G740" t="s">
        <v>13</v>
      </c>
      <c r="H740">
        <v>15</v>
      </c>
      <c r="I740" t="s">
        <v>20</v>
      </c>
      <c r="J740" t="s">
        <v>21</v>
      </c>
      <c r="K740" s="10">
        <f t="shared" si="46"/>
        <v>41959.25</v>
      </c>
      <c r="L740">
        <v>1416117600</v>
      </c>
      <c r="M740" s="9">
        <f t="shared" si="47"/>
        <v>41981.25</v>
      </c>
      <c r="N740">
        <v>1418018400</v>
      </c>
      <c r="O740" t="b">
        <v>0</v>
      </c>
      <c r="P740" t="b">
        <v>1</v>
      </c>
      <c r="Q740" t="s">
        <v>32</v>
      </c>
      <c r="R740" s="5">
        <f t="shared" si="49"/>
        <v>103.8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1">
        <f t="shared" si="48"/>
        <v>61</v>
      </c>
      <c r="G741" t="s">
        <v>13</v>
      </c>
      <c r="H741">
        <v>191</v>
      </c>
      <c r="I741" t="s">
        <v>20</v>
      </c>
      <c r="J741" t="s">
        <v>21</v>
      </c>
      <c r="K741" s="10">
        <f t="shared" si="46"/>
        <v>41089.208333333336</v>
      </c>
      <c r="L741">
        <v>1340946000</v>
      </c>
      <c r="M741" s="9">
        <f t="shared" si="47"/>
        <v>41090.208333333336</v>
      </c>
      <c r="N741">
        <v>1341032400</v>
      </c>
      <c r="O741" t="b">
        <v>0</v>
      </c>
      <c r="P741" t="b">
        <v>0</v>
      </c>
      <c r="Q741" t="s">
        <v>59</v>
      </c>
      <c r="R741" s="5">
        <f t="shared" si="49"/>
        <v>31.937172774869111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1">
        <f t="shared" si="48"/>
        <v>30.037735849056602</v>
      </c>
      <c r="G742" t="s">
        <v>13</v>
      </c>
      <c r="H742">
        <v>16</v>
      </c>
      <c r="I742" t="s">
        <v>20</v>
      </c>
      <c r="J742" t="s">
        <v>21</v>
      </c>
      <c r="K742" s="10">
        <f t="shared" si="46"/>
        <v>42769.25</v>
      </c>
      <c r="L742">
        <v>1486101600</v>
      </c>
      <c r="M742" s="9">
        <f t="shared" si="47"/>
        <v>42772.25</v>
      </c>
      <c r="N742">
        <v>1486360800</v>
      </c>
      <c r="O742" t="b">
        <v>0</v>
      </c>
      <c r="P742" t="b">
        <v>0</v>
      </c>
      <c r="Q742" t="s">
        <v>32</v>
      </c>
      <c r="R742" s="5">
        <f t="shared" si="49"/>
        <v>99.5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1">
        <f t="shared" si="48"/>
        <v>1179.1666666666665</v>
      </c>
      <c r="G743" t="s">
        <v>19</v>
      </c>
      <c r="H743">
        <v>130</v>
      </c>
      <c r="I743" t="s">
        <v>20</v>
      </c>
      <c r="J743" t="s">
        <v>21</v>
      </c>
      <c r="K743" s="10">
        <f t="shared" si="46"/>
        <v>40321.208333333336</v>
      </c>
      <c r="L743">
        <v>1274590800</v>
      </c>
      <c r="M743" s="9">
        <f t="shared" si="47"/>
        <v>40322.208333333336</v>
      </c>
      <c r="N743">
        <v>1274677200</v>
      </c>
      <c r="O743" t="b">
        <v>0</v>
      </c>
      <c r="P743" t="b">
        <v>0</v>
      </c>
      <c r="Q743" t="s">
        <v>32</v>
      </c>
      <c r="R743" s="5">
        <f t="shared" si="49"/>
        <v>108.84615384615384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1">
        <f t="shared" si="48"/>
        <v>1126.0833333333335</v>
      </c>
      <c r="G744" t="s">
        <v>19</v>
      </c>
      <c r="H744">
        <v>122</v>
      </c>
      <c r="I744" t="s">
        <v>20</v>
      </c>
      <c r="J744" t="s">
        <v>21</v>
      </c>
      <c r="K744" s="10">
        <f t="shared" si="46"/>
        <v>40197.25</v>
      </c>
      <c r="L744">
        <v>1263880800</v>
      </c>
      <c r="M744" s="9">
        <f t="shared" si="47"/>
        <v>40239.25</v>
      </c>
      <c r="N744">
        <v>1267509600</v>
      </c>
      <c r="O744" t="b">
        <v>0</v>
      </c>
      <c r="P744" t="b">
        <v>0</v>
      </c>
      <c r="Q744" t="s">
        <v>49</v>
      </c>
      <c r="R744" s="5">
        <f t="shared" si="49"/>
        <v>110.76229508196721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1">
        <f t="shared" si="48"/>
        <v>12.923076923076923</v>
      </c>
      <c r="G745" t="s">
        <v>13</v>
      </c>
      <c r="H745">
        <v>17</v>
      </c>
      <c r="I745" t="s">
        <v>20</v>
      </c>
      <c r="J745" t="s">
        <v>21</v>
      </c>
      <c r="K745" s="10">
        <f t="shared" si="46"/>
        <v>42298.208333333328</v>
      </c>
      <c r="L745">
        <v>1445403600</v>
      </c>
      <c r="M745" s="9">
        <f t="shared" si="47"/>
        <v>42304.208333333328</v>
      </c>
      <c r="N745">
        <v>1445922000</v>
      </c>
      <c r="O745" t="b">
        <v>0</v>
      </c>
      <c r="P745" t="b">
        <v>1</v>
      </c>
      <c r="Q745" t="s">
        <v>32</v>
      </c>
      <c r="R745" s="5">
        <f t="shared" si="49"/>
        <v>29.647058823529413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1">
        <f t="shared" si="48"/>
        <v>712</v>
      </c>
      <c r="G746" t="s">
        <v>19</v>
      </c>
      <c r="H746">
        <v>140</v>
      </c>
      <c r="I746" t="s">
        <v>20</v>
      </c>
      <c r="J746" t="s">
        <v>21</v>
      </c>
      <c r="K746" s="10">
        <f t="shared" si="46"/>
        <v>43322.208333333328</v>
      </c>
      <c r="L746">
        <v>1533877200</v>
      </c>
      <c r="M746" s="9">
        <f t="shared" si="47"/>
        <v>43324.208333333328</v>
      </c>
      <c r="N746">
        <v>1534050000</v>
      </c>
      <c r="O746" t="b">
        <v>0</v>
      </c>
      <c r="P746" t="b">
        <v>1</v>
      </c>
      <c r="Q746" t="s">
        <v>32</v>
      </c>
      <c r="R746" s="5">
        <f t="shared" si="49"/>
        <v>101.71428571428571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1">
        <f t="shared" si="48"/>
        <v>30.304347826086957</v>
      </c>
      <c r="G747" t="s">
        <v>13</v>
      </c>
      <c r="H747">
        <v>34</v>
      </c>
      <c r="I747" t="s">
        <v>20</v>
      </c>
      <c r="J747" t="s">
        <v>21</v>
      </c>
      <c r="K747" s="10">
        <f t="shared" si="46"/>
        <v>40328.208333333336</v>
      </c>
      <c r="L747">
        <v>1275195600</v>
      </c>
      <c r="M747" s="9">
        <f t="shared" si="47"/>
        <v>40355.208333333336</v>
      </c>
      <c r="N747">
        <v>1277528400</v>
      </c>
      <c r="O747" t="b">
        <v>0</v>
      </c>
      <c r="P747" t="b">
        <v>0</v>
      </c>
      <c r="Q747" t="s">
        <v>64</v>
      </c>
      <c r="R747" s="5">
        <f t="shared" si="49"/>
        <v>61.5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1">
        <f t="shared" si="48"/>
        <v>212.50896057347671</v>
      </c>
      <c r="G748" t="s">
        <v>19</v>
      </c>
      <c r="H748">
        <v>3388</v>
      </c>
      <c r="I748" t="s">
        <v>20</v>
      </c>
      <c r="J748" t="s">
        <v>21</v>
      </c>
      <c r="K748" s="10">
        <f t="shared" si="46"/>
        <v>40825.208333333336</v>
      </c>
      <c r="L748">
        <v>1318136400</v>
      </c>
      <c r="M748" s="9">
        <f t="shared" si="47"/>
        <v>40830.208333333336</v>
      </c>
      <c r="N748">
        <v>1318568400</v>
      </c>
      <c r="O748" t="b">
        <v>0</v>
      </c>
      <c r="P748" t="b">
        <v>0</v>
      </c>
      <c r="Q748" t="s">
        <v>27</v>
      </c>
      <c r="R748" s="5">
        <f t="shared" si="49"/>
        <v>35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1">
        <f t="shared" si="48"/>
        <v>228.85714285714286</v>
      </c>
      <c r="G749" t="s">
        <v>19</v>
      </c>
      <c r="H749">
        <v>280</v>
      </c>
      <c r="I749" t="s">
        <v>20</v>
      </c>
      <c r="J749" t="s">
        <v>21</v>
      </c>
      <c r="K749" s="10">
        <f t="shared" si="46"/>
        <v>40423.208333333336</v>
      </c>
      <c r="L749">
        <v>1283403600</v>
      </c>
      <c r="M749" s="9">
        <f t="shared" si="47"/>
        <v>40434.208333333336</v>
      </c>
      <c r="N749">
        <v>1284354000</v>
      </c>
      <c r="O749" t="b">
        <v>0</v>
      </c>
      <c r="P749" t="b">
        <v>0</v>
      </c>
      <c r="Q749" t="s">
        <v>32</v>
      </c>
      <c r="R749" s="5">
        <f t="shared" si="49"/>
        <v>40.049999999999997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1">
        <f t="shared" si="48"/>
        <v>34.959979476654695</v>
      </c>
      <c r="G750" t="s">
        <v>73</v>
      </c>
      <c r="H750">
        <v>614</v>
      </c>
      <c r="I750" t="s">
        <v>20</v>
      </c>
      <c r="J750" t="s">
        <v>21</v>
      </c>
      <c r="K750" s="10">
        <f t="shared" si="46"/>
        <v>40238.25</v>
      </c>
      <c r="L750">
        <v>1267423200</v>
      </c>
      <c r="M750" s="9">
        <f t="shared" si="47"/>
        <v>40263.208333333336</v>
      </c>
      <c r="N750">
        <v>1269579600</v>
      </c>
      <c r="O750" t="b">
        <v>0</v>
      </c>
      <c r="P750" t="b">
        <v>1</v>
      </c>
      <c r="Q750" t="s">
        <v>70</v>
      </c>
      <c r="R750" s="5">
        <f t="shared" si="49"/>
        <v>110.97231270358306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1">
        <f t="shared" si="48"/>
        <v>157.29069767441862</v>
      </c>
      <c r="G751" t="s">
        <v>19</v>
      </c>
      <c r="H751">
        <v>366</v>
      </c>
      <c r="I751" t="s">
        <v>106</v>
      </c>
      <c r="J751" t="s">
        <v>107</v>
      </c>
      <c r="K751" s="10">
        <f t="shared" si="46"/>
        <v>41920.208333333336</v>
      </c>
      <c r="L751">
        <v>1412744400</v>
      </c>
      <c r="M751" s="9">
        <f t="shared" si="47"/>
        <v>41932.208333333336</v>
      </c>
      <c r="N751">
        <v>1413781200</v>
      </c>
      <c r="O751" t="b">
        <v>0</v>
      </c>
      <c r="P751" t="b">
        <v>1</v>
      </c>
      <c r="Q751" t="s">
        <v>64</v>
      </c>
      <c r="R751" s="5">
        <f t="shared" si="49"/>
        <v>36.959016393442624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1">
        <f t="shared" si="48"/>
        <v>1</v>
      </c>
      <c r="G752" t="s">
        <v>13</v>
      </c>
      <c r="H752">
        <v>1</v>
      </c>
      <c r="I752" t="s">
        <v>39</v>
      </c>
      <c r="J752" t="s">
        <v>40</v>
      </c>
      <c r="K752" s="10">
        <f t="shared" si="46"/>
        <v>40360.208333333336</v>
      </c>
      <c r="L752">
        <v>1277960400</v>
      </c>
      <c r="M752" s="9">
        <f t="shared" si="47"/>
        <v>40385.208333333336</v>
      </c>
      <c r="N752">
        <v>1280120400</v>
      </c>
      <c r="O752" t="b">
        <v>0</v>
      </c>
      <c r="P752" t="b">
        <v>0</v>
      </c>
      <c r="Q752" t="s">
        <v>49</v>
      </c>
      <c r="R752" s="5">
        <f t="shared" si="49"/>
        <v>1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1">
        <f t="shared" si="48"/>
        <v>232.30555555555554</v>
      </c>
      <c r="G753" t="s">
        <v>19</v>
      </c>
      <c r="H753">
        <v>270</v>
      </c>
      <c r="I753" t="s">
        <v>20</v>
      </c>
      <c r="J753" t="s">
        <v>21</v>
      </c>
      <c r="K753" s="10">
        <f t="shared" si="46"/>
        <v>42446.208333333328</v>
      </c>
      <c r="L753">
        <v>1458190800</v>
      </c>
      <c r="M753" s="9">
        <f t="shared" si="47"/>
        <v>42461.208333333328</v>
      </c>
      <c r="N753">
        <v>1459486800</v>
      </c>
      <c r="O753" t="b">
        <v>1</v>
      </c>
      <c r="P753" t="b">
        <v>1</v>
      </c>
      <c r="Q753" t="s">
        <v>67</v>
      </c>
      <c r="R753" s="5">
        <f t="shared" si="49"/>
        <v>30.974074074074075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1">
        <f t="shared" si="48"/>
        <v>92.448275862068968</v>
      </c>
      <c r="G754" t="s">
        <v>73</v>
      </c>
      <c r="H754">
        <v>114</v>
      </c>
      <c r="I754" t="s">
        <v>20</v>
      </c>
      <c r="J754" t="s">
        <v>21</v>
      </c>
      <c r="K754" s="10">
        <f t="shared" si="46"/>
        <v>40395.208333333336</v>
      </c>
      <c r="L754">
        <v>1280984400</v>
      </c>
      <c r="M754" s="9">
        <f t="shared" si="47"/>
        <v>40413.208333333336</v>
      </c>
      <c r="N754">
        <v>1282539600</v>
      </c>
      <c r="O754" t="b">
        <v>0</v>
      </c>
      <c r="P754" t="b">
        <v>1</v>
      </c>
      <c r="Q754" t="s">
        <v>32</v>
      </c>
      <c r="R754" s="5">
        <f t="shared" si="49"/>
        <v>47.035087719298247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1">
        <f t="shared" si="48"/>
        <v>256.70212765957444</v>
      </c>
      <c r="G755" t="s">
        <v>19</v>
      </c>
      <c r="H755">
        <v>137</v>
      </c>
      <c r="I755" t="s">
        <v>20</v>
      </c>
      <c r="J755" t="s">
        <v>21</v>
      </c>
      <c r="K755" s="10">
        <f t="shared" si="46"/>
        <v>40321.208333333336</v>
      </c>
      <c r="L755">
        <v>1274590800</v>
      </c>
      <c r="M755" s="9">
        <f t="shared" si="47"/>
        <v>40336.208333333336</v>
      </c>
      <c r="N755">
        <v>1275886800</v>
      </c>
      <c r="O755" t="b">
        <v>0</v>
      </c>
      <c r="P755" t="b">
        <v>0</v>
      </c>
      <c r="Q755" t="s">
        <v>121</v>
      </c>
      <c r="R755" s="5">
        <f t="shared" si="49"/>
        <v>88.065693430656935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1">
        <f t="shared" si="48"/>
        <v>168.47017045454547</v>
      </c>
      <c r="G756" t="s">
        <v>19</v>
      </c>
      <c r="H756">
        <v>3205</v>
      </c>
      <c r="I756" t="s">
        <v>20</v>
      </c>
      <c r="J756" t="s">
        <v>21</v>
      </c>
      <c r="K756" s="10">
        <f t="shared" si="46"/>
        <v>41210.208333333336</v>
      </c>
      <c r="L756">
        <v>1351400400</v>
      </c>
      <c r="M756" s="9">
        <f t="shared" si="47"/>
        <v>41263.25</v>
      </c>
      <c r="N756">
        <v>1355983200</v>
      </c>
      <c r="O756" t="b">
        <v>0</v>
      </c>
      <c r="P756" t="b">
        <v>0</v>
      </c>
      <c r="Q756" t="s">
        <v>32</v>
      </c>
      <c r="R756" s="5">
        <f t="shared" si="49"/>
        <v>37.005616224648989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1">
        <f t="shared" si="48"/>
        <v>166.57777777777778</v>
      </c>
      <c r="G757" t="s">
        <v>19</v>
      </c>
      <c r="H757">
        <v>288</v>
      </c>
      <c r="I757" t="s">
        <v>35</v>
      </c>
      <c r="J757" t="s">
        <v>36</v>
      </c>
      <c r="K757" s="10">
        <f t="shared" si="46"/>
        <v>43096.25</v>
      </c>
      <c r="L757">
        <v>1514354400</v>
      </c>
      <c r="M757" s="9">
        <f t="shared" si="47"/>
        <v>43108.25</v>
      </c>
      <c r="N757">
        <v>1515391200</v>
      </c>
      <c r="O757" t="b">
        <v>0</v>
      </c>
      <c r="P757" t="b">
        <v>1</v>
      </c>
      <c r="Q757" t="s">
        <v>32</v>
      </c>
      <c r="R757" s="5">
        <f t="shared" si="49"/>
        <v>26.027777777777779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1">
        <f t="shared" si="48"/>
        <v>772.07692307692309</v>
      </c>
      <c r="G758" t="s">
        <v>19</v>
      </c>
      <c r="H758">
        <v>148</v>
      </c>
      <c r="I758" t="s">
        <v>20</v>
      </c>
      <c r="J758" t="s">
        <v>21</v>
      </c>
      <c r="K758" s="10">
        <f t="shared" si="46"/>
        <v>42024.25</v>
      </c>
      <c r="L758">
        <v>1421733600</v>
      </c>
      <c r="M758" s="9">
        <f t="shared" si="47"/>
        <v>42030.25</v>
      </c>
      <c r="N758">
        <v>1422252000</v>
      </c>
      <c r="O758" t="b">
        <v>0</v>
      </c>
      <c r="P758" t="b">
        <v>0</v>
      </c>
      <c r="Q758" t="s">
        <v>32</v>
      </c>
      <c r="R758" s="5">
        <f t="shared" si="49"/>
        <v>67.817567567567565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1">
        <f t="shared" si="48"/>
        <v>406.85714285714283</v>
      </c>
      <c r="G759" t="s">
        <v>19</v>
      </c>
      <c r="H759">
        <v>114</v>
      </c>
      <c r="I759" t="s">
        <v>20</v>
      </c>
      <c r="J759" t="s">
        <v>21</v>
      </c>
      <c r="K759" s="10">
        <f t="shared" si="46"/>
        <v>40675.208333333336</v>
      </c>
      <c r="L759">
        <v>1305176400</v>
      </c>
      <c r="M759" s="9">
        <f t="shared" si="47"/>
        <v>40679.208333333336</v>
      </c>
      <c r="N759">
        <v>1305522000</v>
      </c>
      <c r="O759" t="b">
        <v>0</v>
      </c>
      <c r="P759" t="b">
        <v>0</v>
      </c>
      <c r="Q759" t="s">
        <v>52</v>
      </c>
      <c r="R759" s="5">
        <f t="shared" si="49"/>
        <v>49.964912280701753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1">
        <f t="shared" si="48"/>
        <v>564.20608108108115</v>
      </c>
      <c r="G760" t="s">
        <v>19</v>
      </c>
      <c r="H760">
        <v>1518</v>
      </c>
      <c r="I760" t="s">
        <v>14</v>
      </c>
      <c r="J760" t="s">
        <v>15</v>
      </c>
      <c r="K760" s="10">
        <f t="shared" si="46"/>
        <v>41936.208333333336</v>
      </c>
      <c r="L760">
        <v>1414126800</v>
      </c>
      <c r="M760" s="9">
        <f t="shared" si="47"/>
        <v>41945.208333333336</v>
      </c>
      <c r="N760">
        <v>1414904400</v>
      </c>
      <c r="O760" t="b">
        <v>0</v>
      </c>
      <c r="P760" t="b">
        <v>0</v>
      </c>
      <c r="Q760" t="s">
        <v>22</v>
      </c>
      <c r="R760" s="5">
        <f t="shared" si="49"/>
        <v>110.01646903820817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1">
        <f t="shared" si="48"/>
        <v>68.426865671641792</v>
      </c>
      <c r="G761" t="s">
        <v>13</v>
      </c>
      <c r="H761">
        <v>1274</v>
      </c>
      <c r="I761" t="s">
        <v>20</v>
      </c>
      <c r="J761" t="s">
        <v>21</v>
      </c>
      <c r="K761" s="10">
        <f t="shared" si="46"/>
        <v>43136.25</v>
      </c>
      <c r="L761">
        <v>1517810400</v>
      </c>
      <c r="M761" s="9">
        <f t="shared" si="47"/>
        <v>43166.25</v>
      </c>
      <c r="N761">
        <v>1520402400</v>
      </c>
      <c r="O761" t="b">
        <v>0</v>
      </c>
      <c r="P761" t="b">
        <v>0</v>
      </c>
      <c r="Q761" t="s">
        <v>49</v>
      </c>
      <c r="R761" s="5">
        <f t="shared" si="49"/>
        <v>89.964678178963894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1">
        <f t="shared" si="48"/>
        <v>34.351966873706004</v>
      </c>
      <c r="G762" t="s">
        <v>13</v>
      </c>
      <c r="H762">
        <v>210</v>
      </c>
      <c r="I762" t="s">
        <v>106</v>
      </c>
      <c r="J762" t="s">
        <v>107</v>
      </c>
      <c r="K762" s="10">
        <f t="shared" si="46"/>
        <v>43678.208333333328</v>
      </c>
      <c r="L762">
        <v>1564635600</v>
      </c>
      <c r="M762" s="9">
        <f t="shared" si="47"/>
        <v>43707.208333333328</v>
      </c>
      <c r="N762">
        <v>1567141200</v>
      </c>
      <c r="O762" t="b">
        <v>0</v>
      </c>
      <c r="P762" t="b">
        <v>1</v>
      </c>
      <c r="Q762" t="s">
        <v>88</v>
      </c>
      <c r="R762" s="5">
        <f t="shared" si="49"/>
        <v>79.009523809523813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1">
        <f t="shared" si="48"/>
        <v>655.4545454545455</v>
      </c>
      <c r="G763" t="s">
        <v>19</v>
      </c>
      <c r="H763">
        <v>166</v>
      </c>
      <c r="I763" t="s">
        <v>20</v>
      </c>
      <c r="J763" t="s">
        <v>21</v>
      </c>
      <c r="K763" s="10">
        <f t="shared" si="46"/>
        <v>42938.208333333328</v>
      </c>
      <c r="L763">
        <v>1500699600</v>
      </c>
      <c r="M763" s="9">
        <f t="shared" si="47"/>
        <v>42943.208333333328</v>
      </c>
      <c r="N763">
        <v>1501131600</v>
      </c>
      <c r="O763" t="b">
        <v>0</v>
      </c>
      <c r="P763" t="b">
        <v>0</v>
      </c>
      <c r="Q763" t="s">
        <v>22</v>
      </c>
      <c r="R763" s="5">
        <f t="shared" si="49"/>
        <v>86.867469879518069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1">
        <f t="shared" si="48"/>
        <v>177.25714285714284</v>
      </c>
      <c r="G764" t="s">
        <v>19</v>
      </c>
      <c r="H764">
        <v>100</v>
      </c>
      <c r="I764" t="s">
        <v>25</v>
      </c>
      <c r="J764" t="s">
        <v>26</v>
      </c>
      <c r="K764" s="10">
        <f t="shared" si="46"/>
        <v>41241.25</v>
      </c>
      <c r="L764">
        <v>1354082400</v>
      </c>
      <c r="M764" s="9">
        <f t="shared" si="47"/>
        <v>41252.25</v>
      </c>
      <c r="N764">
        <v>1355032800</v>
      </c>
      <c r="O764" t="b">
        <v>0</v>
      </c>
      <c r="P764" t="b">
        <v>0</v>
      </c>
      <c r="Q764" t="s">
        <v>158</v>
      </c>
      <c r="R764" s="5">
        <f t="shared" si="49"/>
        <v>62.04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1">
        <f t="shared" si="48"/>
        <v>113.17857142857144</v>
      </c>
      <c r="G765" t="s">
        <v>19</v>
      </c>
      <c r="H765">
        <v>235</v>
      </c>
      <c r="I765" t="s">
        <v>20</v>
      </c>
      <c r="J765" t="s">
        <v>21</v>
      </c>
      <c r="K765" s="10">
        <f t="shared" si="46"/>
        <v>41037.208333333336</v>
      </c>
      <c r="L765">
        <v>1336453200</v>
      </c>
      <c r="M765" s="9">
        <f t="shared" si="47"/>
        <v>41072.208333333336</v>
      </c>
      <c r="N765">
        <v>1339477200</v>
      </c>
      <c r="O765" t="b">
        <v>0</v>
      </c>
      <c r="P765" t="b">
        <v>1</v>
      </c>
      <c r="Q765" t="s">
        <v>32</v>
      </c>
      <c r="R765" s="5">
        <f t="shared" si="49"/>
        <v>26.970212765957445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1">
        <f t="shared" si="48"/>
        <v>728.18181818181824</v>
      </c>
      <c r="G766" t="s">
        <v>19</v>
      </c>
      <c r="H766">
        <v>148</v>
      </c>
      <c r="I766" t="s">
        <v>20</v>
      </c>
      <c r="J766" t="s">
        <v>21</v>
      </c>
      <c r="K766" s="10">
        <f t="shared" si="46"/>
        <v>40676.208333333336</v>
      </c>
      <c r="L766">
        <v>1305262800</v>
      </c>
      <c r="M766" s="9">
        <f t="shared" si="47"/>
        <v>40684.208333333336</v>
      </c>
      <c r="N766">
        <v>1305954000</v>
      </c>
      <c r="O766" t="b">
        <v>0</v>
      </c>
      <c r="P766" t="b">
        <v>0</v>
      </c>
      <c r="Q766" t="s">
        <v>22</v>
      </c>
      <c r="R766" s="5">
        <f t="shared" si="49"/>
        <v>54.121621621621621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1">
        <f t="shared" si="48"/>
        <v>208.33333333333334</v>
      </c>
      <c r="G767" t="s">
        <v>19</v>
      </c>
      <c r="H767">
        <v>198</v>
      </c>
      <c r="I767" t="s">
        <v>20</v>
      </c>
      <c r="J767" t="s">
        <v>21</v>
      </c>
      <c r="K767" s="10">
        <f t="shared" si="46"/>
        <v>42840.208333333328</v>
      </c>
      <c r="L767">
        <v>1492232400</v>
      </c>
      <c r="M767" s="9">
        <f t="shared" si="47"/>
        <v>42865.208333333328</v>
      </c>
      <c r="N767">
        <v>1494392400</v>
      </c>
      <c r="O767" t="b">
        <v>1</v>
      </c>
      <c r="P767" t="b">
        <v>1</v>
      </c>
      <c r="Q767" t="s">
        <v>59</v>
      </c>
      <c r="R767" s="5">
        <f t="shared" si="49"/>
        <v>41.035353535353536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1">
        <f t="shared" si="48"/>
        <v>31.171232876712331</v>
      </c>
      <c r="G768" t="s">
        <v>13</v>
      </c>
      <c r="H768">
        <v>248</v>
      </c>
      <c r="I768" t="s">
        <v>25</v>
      </c>
      <c r="J768" t="s">
        <v>26</v>
      </c>
      <c r="K768" s="10">
        <f t="shared" si="46"/>
        <v>43362.208333333328</v>
      </c>
      <c r="L768">
        <v>1537333200</v>
      </c>
      <c r="M768" s="9">
        <f t="shared" si="47"/>
        <v>43363.208333333328</v>
      </c>
      <c r="N768">
        <v>1537419600</v>
      </c>
      <c r="O768" t="b">
        <v>0</v>
      </c>
      <c r="P768" t="b">
        <v>0</v>
      </c>
      <c r="Q768" t="s">
        <v>473</v>
      </c>
      <c r="R768" s="5">
        <f t="shared" si="49"/>
        <v>55.052419354838712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1">
        <f t="shared" si="48"/>
        <v>56.967078189300416</v>
      </c>
      <c r="G769" t="s">
        <v>13</v>
      </c>
      <c r="H769">
        <v>513</v>
      </c>
      <c r="I769" t="s">
        <v>20</v>
      </c>
      <c r="J769" t="s">
        <v>21</v>
      </c>
      <c r="K769" s="10">
        <f t="shared" si="46"/>
        <v>42283.208333333328</v>
      </c>
      <c r="L769">
        <v>1444107600</v>
      </c>
      <c r="M769" s="9">
        <f t="shared" si="47"/>
        <v>42328.25</v>
      </c>
      <c r="N769">
        <v>1447999200</v>
      </c>
      <c r="O769" t="b">
        <v>0</v>
      </c>
      <c r="P769" t="b">
        <v>0</v>
      </c>
      <c r="Q769" t="s">
        <v>205</v>
      </c>
      <c r="R769" s="5">
        <f t="shared" si="49"/>
        <v>107.93762183235867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1">
        <f t="shared" si="48"/>
        <v>231</v>
      </c>
      <c r="G770" t="s">
        <v>19</v>
      </c>
      <c r="H770">
        <v>150</v>
      </c>
      <c r="I770" t="s">
        <v>20</v>
      </c>
      <c r="J770" t="s">
        <v>21</v>
      </c>
      <c r="K770" s="10">
        <f t="shared" si="46"/>
        <v>41619.25</v>
      </c>
      <c r="L770">
        <v>1386741600</v>
      </c>
      <c r="M770" s="9">
        <f t="shared" si="47"/>
        <v>41634.25</v>
      </c>
      <c r="N770">
        <v>1388037600</v>
      </c>
      <c r="O770" t="b">
        <v>0</v>
      </c>
      <c r="P770" t="b">
        <v>0</v>
      </c>
      <c r="Q770" t="s">
        <v>32</v>
      </c>
      <c r="R770" s="5">
        <f t="shared" si="49"/>
        <v>73.92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1">
        <f t="shared" si="48"/>
        <v>86.867834394904463</v>
      </c>
      <c r="G771" t="s">
        <v>13</v>
      </c>
      <c r="H771">
        <v>3410</v>
      </c>
      <c r="I771" t="s">
        <v>20</v>
      </c>
      <c r="J771" t="s">
        <v>21</v>
      </c>
      <c r="K771" s="10">
        <f t="shared" ref="K771:K834" si="50">(((L771/60)/60/24)+DATE(1970,1,1))</f>
        <v>41501.208333333336</v>
      </c>
      <c r="L771">
        <v>1376542800</v>
      </c>
      <c r="M771" s="9">
        <f t="shared" ref="M771:M834" si="51">(((N771/60)/60)/24)+DATE(1970,1,1)</f>
        <v>41527.208333333336</v>
      </c>
      <c r="N771">
        <v>1378789200</v>
      </c>
      <c r="O771" t="b">
        <v>0</v>
      </c>
      <c r="P771" t="b">
        <v>0</v>
      </c>
      <c r="Q771" t="s">
        <v>88</v>
      </c>
      <c r="R771" s="5">
        <f t="shared" si="49"/>
        <v>31.995894428152493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1">
        <f t="shared" ref="F772:F835" si="52">(E772/D772)*100</f>
        <v>270.74418604651163</v>
      </c>
      <c r="G772" t="s">
        <v>19</v>
      </c>
      <c r="H772">
        <v>216</v>
      </c>
      <c r="I772" t="s">
        <v>106</v>
      </c>
      <c r="J772" t="s">
        <v>107</v>
      </c>
      <c r="K772" s="10">
        <f t="shared" si="50"/>
        <v>41743.208333333336</v>
      </c>
      <c r="L772">
        <v>1397451600</v>
      </c>
      <c r="M772" s="9">
        <f t="shared" si="51"/>
        <v>41750.208333333336</v>
      </c>
      <c r="N772">
        <v>1398056400</v>
      </c>
      <c r="O772" t="b">
        <v>0</v>
      </c>
      <c r="P772" t="b">
        <v>1</v>
      </c>
      <c r="Q772" t="s">
        <v>32</v>
      </c>
      <c r="R772" s="5">
        <f t="shared" ref="R772:R835" si="53">E772/H772</f>
        <v>53.898148148148145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1">
        <f t="shared" si="52"/>
        <v>49.446428571428569</v>
      </c>
      <c r="G773" t="s">
        <v>73</v>
      </c>
      <c r="H773">
        <v>26</v>
      </c>
      <c r="I773" t="s">
        <v>20</v>
      </c>
      <c r="J773" t="s">
        <v>21</v>
      </c>
      <c r="K773" s="10">
        <f t="shared" si="50"/>
        <v>43491.25</v>
      </c>
      <c r="L773">
        <v>1548482400</v>
      </c>
      <c r="M773" s="9">
        <f t="shared" si="51"/>
        <v>43518.25</v>
      </c>
      <c r="N773">
        <v>1550815200</v>
      </c>
      <c r="O773" t="b">
        <v>0</v>
      </c>
      <c r="P773" t="b">
        <v>0</v>
      </c>
      <c r="Q773" t="s">
        <v>32</v>
      </c>
      <c r="R773" s="5">
        <f t="shared" si="53"/>
        <v>106.5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1">
        <f t="shared" si="52"/>
        <v>113.3596256684492</v>
      </c>
      <c r="G774" t="s">
        <v>19</v>
      </c>
      <c r="H774">
        <v>5139</v>
      </c>
      <c r="I774" t="s">
        <v>20</v>
      </c>
      <c r="J774" t="s">
        <v>21</v>
      </c>
      <c r="K774" s="10">
        <f t="shared" si="50"/>
        <v>43505.25</v>
      </c>
      <c r="L774">
        <v>1549692000</v>
      </c>
      <c r="M774" s="9">
        <f t="shared" si="51"/>
        <v>43509.25</v>
      </c>
      <c r="N774">
        <v>1550037600</v>
      </c>
      <c r="O774" t="b">
        <v>0</v>
      </c>
      <c r="P774" t="b">
        <v>0</v>
      </c>
      <c r="Q774" t="s">
        <v>59</v>
      </c>
      <c r="R774" s="5">
        <f t="shared" si="53"/>
        <v>32.999805409612762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1">
        <f t="shared" si="52"/>
        <v>190.55555555555554</v>
      </c>
      <c r="G775" t="s">
        <v>19</v>
      </c>
      <c r="H775">
        <v>2353</v>
      </c>
      <c r="I775" t="s">
        <v>20</v>
      </c>
      <c r="J775" t="s">
        <v>21</v>
      </c>
      <c r="K775" s="10">
        <f t="shared" si="50"/>
        <v>42838.208333333328</v>
      </c>
      <c r="L775">
        <v>1492059600</v>
      </c>
      <c r="M775" s="9">
        <f t="shared" si="51"/>
        <v>42848.208333333328</v>
      </c>
      <c r="N775">
        <v>1492923600</v>
      </c>
      <c r="O775" t="b">
        <v>0</v>
      </c>
      <c r="P775" t="b">
        <v>0</v>
      </c>
      <c r="Q775" t="s">
        <v>32</v>
      </c>
      <c r="R775" s="5">
        <f t="shared" si="53"/>
        <v>43.00254993625159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1">
        <f t="shared" si="52"/>
        <v>135.5</v>
      </c>
      <c r="G776" t="s">
        <v>19</v>
      </c>
      <c r="H776">
        <v>78</v>
      </c>
      <c r="I776" t="s">
        <v>106</v>
      </c>
      <c r="J776" t="s">
        <v>107</v>
      </c>
      <c r="K776" s="10">
        <f t="shared" si="50"/>
        <v>42513.208333333328</v>
      </c>
      <c r="L776">
        <v>1463979600</v>
      </c>
      <c r="M776" s="9">
        <f t="shared" si="51"/>
        <v>42554.208333333328</v>
      </c>
      <c r="N776">
        <v>1467522000</v>
      </c>
      <c r="O776" t="b">
        <v>0</v>
      </c>
      <c r="P776" t="b">
        <v>0</v>
      </c>
      <c r="Q776" t="s">
        <v>27</v>
      </c>
      <c r="R776" s="5">
        <f t="shared" si="53"/>
        <v>86.858974358974365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1">
        <f t="shared" si="52"/>
        <v>10.297872340425531</v>
      </c>
      <c r="G777" t="s">
        <v>13</v>
      </c>
      <c r="H777">
        <v>10</v>
      </c>
      <c r="I777" t="s">
        <v>20</v>
      </c>
      <c r="J777" t="s">
        <v>21</v>
      </c>
      <c r="K777" s="10">
        <f t="shared" si="50"/>
        <v>41949.25</v>
      </c>
      <c r="L777">
        <v>1415253600</v>
      </c>
      <c r="M777" s="9">
        <f t="shared" si="51"/>
        <v>41959.25</v>
      </c>
      <c r="N777">
        <v>1416117600</v>
      </c>
      <c r="O777" t="b">
        <v>0</v>
      </c>
      <c r="P777" t="b">
        <v>0</v>
      </c>
      <c r="Q777" t="s">
        <v>22</v>
      </c>
      <c r="R777" s="5">
        <f t="shared" si="53"/>
        <v>96.8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1">
        <f t="shared" si="52"/>
        <v>65.544223826714799</v>
      </c>
      <c r="G778" t="s">
        <v>13</v>
      </c>
      <c r="H778">
        <v>2201</v>
      </c>
      <c r="I778" t="s">
        <v>20</v>
      </c>
      <c r="J778" t="s">
        <v>21</v>
      </c>
      <c r="K778" s="10">
        <f t="shared" si="50"/>
        <v>43650.208333333328</v>
      </c>
      <c r="L778">
        <v>1562216400</v>
      </c>
      <c r="M778" s="9">
        <f t="shared" si="51"/>
        <v>43668.208333333328</v>
      </c>
      <c r="N778">
        <v>1563771600</v>
      </c>
      <c r="O778" t="b">
        <v>0</v>
      </c>
      <c r="P778" t="b">
        <v>0</v>
      </c>
      <c r="Q778" t="s">
        <v>32</v>
      </c>
      <c r="R778" s="5">
        <f t="shared" si="53"/>
        <v>32.995456610631528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1">
        <f t="shared" si="52"/>
        <v>49.026652452025587</v>
      </c>
      <c r="G779" t="s">
        <v>13</v>
      </c>
      <c r="H779">
        <v>676</v>
      </c>
      <c r="I779" t="s">
        <v>20</v>
      </c>
      <c r="J779" t="s">
        <v>21</v>
      </c>
      <c r="K779" s="10">
        <f t="shared" si="50"/>
        <v>40809.208333333336</v>
      </c>
      <c r="L779">
        <v>1316754000</v>
      </c>
      <c r="M779" s="9">
        <f t="shared" si="51"/>
        <v>40838.208333333336</v>
      </c>
      <c r="N779">
        <v>1319259600</v>
      </c>
      <c r="O779" t="b">
        <v>0</v>
      </c>
      <c r="P779" t="b">
        <v>0</v>
      </c>
      <c r="Q779" t="s">
        <v>32</v>
      </c>
      <c r="R779" s="5">
        <f t="shared" si="53"/>
        <v>68.028106508875737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1">
        <f t="shared" si="52"/>
        <v>787.92307692307691</v>
      </c>
      <c r="G780" t="s">
        <v>19</v>
      </c>
      <c r="H780">
        <v>174</v>
      </c>
      <c r="I780" t="s">
        <v>97</v>
      </c>
      <c r="J780" t="s">
        <v>98</v>
      </c>
      <c r="K780" s="10">
        <f t="shared" si="50"/>
        <v>40768.208333333336</v>
      </c>
      <c r="L780">
        <v>1313211600</v>
      </c>
      <c r="M780" s="9">
        <f t="shared" si="51"/>
        <v>40773.208333333336</v>
      </c>
      <c r="N780">
        <v>1313643600</v>
      </c>
      <c r="O780" t="b">
        <v>0</v>
      </c>
      <c r="P780" t="b">
        <v>0</v>
      </c>
      <c r="Q780" t="s">
        <v>70</v>
      </c>
      <c r="R780" s="5">
        <f t="shared" si="53"/>
        <v>58.867816091954026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1">
        <f t="shared" si="52"/>
        <v>80.306347746090154</v>
      </c>
      <c r="G781" t="s">
        <v>13</v>
      </c>
      <c r="H781">
        <v>831</v>
      </c>
      <c r="I781" t="s">
        <v>20</v>
      </c>
      <c r="J781" t="s">
        <v>21</v>
      </c>
      <c r="K781" s="10">
        <f t="shared" si="50"/>
        <v>42230.208333333328</v>
      </c>
      <c r="L781">
        <v>1439528400</v>
      </c>
      <c r="M781" s="9">
        <f t="shared" si="51"/>
        <v>42239.208333333328</v>
      </c>
      <c r="N781">
        <v>1440306000</v>
      </c>
      <c r="O781" t="b">
        <v>0</v>
      </c>
      <c r="P781" t="b">
        <v>1</v>
      </c>
      <c r="Q781" t="s">
        <v>32</v>
      </c>
      <c r="R781" s="5">
        <f t="shared" si="53"/>
        <v>105.04572803850782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1">
        <f t="shared" si="52"/>
        <v>106.29411764705883</v>
      </c>
      <c r="G782" t="s">
        <v>19</v>
      </c>
      <c r="H782">
        <v>164</v>
      </c>
      <c r="I782" t="s">
        <v>20</v>
      </c>
      <c r="J782" t="s">
        <v>21</v>
      </c>
      <c r="K782" s="10">
        <f t="shared" si="50"/>
        <v>42573.208333333328</v>
      </c>
      <c r="L782">
        <v>1469163600</v>
      </c>
      <c r="M782" s="9">
        <f t="shared" si="51"/>
        <v>42592.208333333328</v>
      </c>
      <c r="N782">
        <v>1470805200</v>
      </c>
      <c r="O782" t="b">
        <v>0</v>
      </c>
      <c r="P782" t="b">
        <v>1</v>
      </c>
      <c r="Q782" t="s">
        <v>52</v>
      </c>
      <c r="R782" s="5">
        <f t="shared" si="53"/>
        <v>33.054878048780488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1">
        <f t="shared" si="52"/>
        <v>50.735632183908038</v>
      </c>
      <c r="G783" t="s">
        <v>73</v>
      </c>
      <c r="H783">
        <v>56</v>
      </c>
      <c r="I783" t="s">
        <v>97</v>
      </c>
      <c r="J783" t="s">
        <v>98</v>
      </c>
      <c r="K783" s="10">
        <f t="shared" si="50"/>
        <v>40482.208333333336</v>
      </c>
      <c r="L783">
        <v>1288501200</v>
      </c>
      <c r="M783" s="9">
        <f t="shared" si="51"/>
        <v>40533.25</v>
      </c>
      <c r="N783">
        <v>1292911200</v>
      </c>
      <c r="O783" t="b">
        <v>0</v>
      </c>
      <c r="P783" t="b">
        <v>0</v>
      </c>
      <c r="Q783" t="s">
        <v>32</v>
      </c>
      <c r="R783" s="5">
        <f t="shared" si="53"/>
        <v>78.821428571428569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1">
        <f t="shared" si="52"/>
        <v>215.31372549019611</v>
      </c>
      <c r="G784" t="s">
        <v>19</v>
      </c>
      <c r="H784">
        <v>161</v>
      </c>
      <c r="I784" t="s">
        <v>20</v>
      </c>
      <c r="J784" t="s">
        <v>21</v>
      </c>
      <c r="K784" s="10">
        <f t="shared" si="50"/>
        <v>40603.25</v>
      </c>
      <c r="L784">
        <v>1298959200</v>
      </c>
      <c r="M784" s="9">
        <f t="shared" si="51"/>
        <v>40631.208333333336</v>
      </c>
      <c r="N784">
        <v>1301374800</v>
      </c>
      <c r="O784" t="b">
        <v>0</v>
      </c>
      <c r="P784" t="b">
        <v>1</v>
      </c>
      <c r="Q784" t="s">
        <v>70</v>
      </c>
      <c r="R784" s="5">
        <f t="shared" si="53"/>
        <v>68.204968944099377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1">
        <f t="shared" si="52"/>
        <v>141.22972972972974</v>
      </c>
      <c r="G785" t="s">
        <v>19</v>
      </c>
      <c r="H785">
        <v>138</v>
      </c>
      <c r="I785" t="s">
        <v>20</v>
      </c>
      <c r="J785" t="s">
        <v>21</v>
      </c>
      <c r="K785" s="10">
        <f t="shared" si="50"/>
        <v>41625.25</v>
      </c>
      <c r="L785">
        <v>1387260000</v>
      </c>
      <c r="M785" s="9">
        <f t="shared" si="51"/>
        <v>41632.25</v>
      </c>
      <c r="N785">
        <v>1387864800</v>
      </c>
      <c r="O785" t="b">
        <v>0</v>
      </c>
      <c r="P785" t="b">
        <v>0</v>
      </c>
      <c r="Q785" t="s">
        <v>22</v>
      </c>
      <c r="R785" s="5">
        <f t="shared" si="53"/>
        <v>75.731884057971016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1">
        <f t="shared" si="52"/>
        <v>115.33745781777279</v>
      </c>
      <c r="G786" t="s">
        <v>19</v>
      </c>
      <c r="H786">
        <v>3308</v>
      </c>
      <c r="I786" t="s">
        <v>20</v>
      </c>
      <c r="J786" t="s">
        <v>21</v>
      </c>
      <c r="K786" s="10">
        <f t="shared" si="50"/>
        <v>42435.25</v>
      </c>
      <c r="L786">
        <v>1457244000</v>
      </c>
      <c r="M786" s="9">
        <f t="shared" si="51"/>
        <v>42446.208333333328</v>
      </c>
      <c r="N786">
        <v>1458190800</v>
      </c>
      <c r="O786" t="b">
        <v>0</v>
      </c>
      <c r="P786" t="b">
        <v>0</v>
      </c>
      <c r="Q786" t="s">
        <v>27</v>
      </c>
      <c r="R786" s="5">
        <f t="shared" si="53"/>
        <v>30.996070133010882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1">
        <f t="shared" si="52"/>
        <v>193.11940298507463</v>
      </c>
      <c r="G787" t="s">
        <v>19</v>
      </c>
      <c r="H787">
        <v>127</v>
      </c>
      <c r="I787" t="s">
        <v>25</v>
      </c>
      <c r="J787" t="s">
        <v>26</v>
      </c>
      <c r="K787" s="10">
        <f t="shared" si="50"/>
        <v>43582.208333333328</v>
      </c>
      <c r="L787">
        <v>1556341200</v>
      </c>
      <c r="M787" s="9">
        <f t="shared" si="51"/>
        <v>43616.208333333328</v>
      </c>
      <c r="N787">
        <v>1559278800</v>
      </c>
      <c r="O787" t="b">
        <v>0</v>
      </c>
      <c r="P787" t="b">
        <v>1</v>
      </c>
      <c r="Q787" t="s">
        <v>70</v>
      </c>
      <c r="R787" s="5">
        <f t="shared" si="53"/>
        <v>101.88188976377953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1">
        <f t="shared" si="52"/>
        <v>729.73333333333335</v>
      </c>
      <c r="G788" t="s">
        <v>19</v>
      </c>
      <c r="H788">
        <v>207</v>
      </c>
      <c r="I788" t="s">
        <v>106</v>
      </c>
      <c r="J788" t="s">
        <v>107</v>
      </c>
      <c r="K788" s="10">
        <f t="shared" si="50"/>
        <v>43186.208333333328</v>
      </c>
      <c r="L788">
        <v>1522126800</v>
      </c>
      <c r="M788" s="9">
        <f t="shared" si="51"/>
        <v>43193.208333333328</v>
      </c>
      <c r="N788">
        <v>1522731600</v>
      </c>
      <c r="O788" t="b">
        <v>0</v>
      </c>
      <c r="P788" t="b">
        <v>1</v>
      </c>
      <c r="Q788" t="s">
        <v>158</v>
      </c>
      <c r="R788" s="5">
        <f t="shared" si="53"/>
        <v>52.879227053140099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1">
        <f t="shared" si="52"/>
        <v>99.66339869281046</v>
      </c>
      <c r="G789" t="s">
        <v>13</v>
      </c>
      <c r="H789">
        <v>859</v>
      </c>
      <c r="I789" t="s">
        <v>14</v>
      </c>
      <c r="J789" t="s">
        <v>15</v>
      </c>
      <c r="K789" s="10">
        <f t="shared" si="50"/>
        <v>40684.208333333336</v>
      </c>
      <c r="L789">
        <v>1305954000</v>
      </c>
      <c r="M789" s="9">
        <f t="shared" si="51"/>
        <v>40693.208333333336</v>
      </c>
      <c r="N789">
        <v>1306731600</v>
      </c>
      <c r="O789" t="b">
        <v>0</v>
      </c>
      <c r="P789" t="b">
        <v>0</v>
      </c>
      <c r="Q789" t="s">
        <v>22</v>
      </c>
      <c r="R789" s="5">
        <f t="shared" si="53"/>
        <v>71.005820721769496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1">
        <f t="shared" si="52"/>
        <v>88.166666666666671</v>
      </c>
      <c r="G790" t="s">
        <v>46</v>
      </c>
      <c r="H790">
        <v>31</v>
      </c>
      <c r="I790" t="s">
        <v>20</v>
      </c>
      <c r="J790" t="s">
        <v>21</v>
      </c>
      <c r="K790" s="10">
        <f t="shared" si="50"/>
        <v>41202.208333333336</v>
      </c>
      <c r="L790">
        <v>1350709200</v>
      </c>
      <c r="M790" s="9">
        <f t="shared" si="51"/>
        <v>41223.25</v>
      </c>
      <c r="N790">
        <v>1352527200</v>
      </c>
      <c r="O790" t="b">
        <v>0</v>
      </c>
      <c r="P790" t="b">
        <v>0</v>
      </c>
      <c r="Q790" t="s">
        <v>70</v>
      </c>
      <c r="R790" s="5">
        <f t="shared" si="53"/>
        <v>102.38709677419355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1">
        <f t="shared" si="52"/>
        <v>37.233333333333334</v>
      </c>
      <c r="G791" t="s">
        <v>13</v>
      </c>
      <c r="H791">
        <v>45</v>
      </c>
      <c r="I791" t="s">
        <v>20</v>
      </c>
      <c r="J791" t="s">
        <v>21</v>
      </c>
      <c r="K791" s="10">
        <f t="shared" si="50"/>
        <v>41786.208333333336</v>
      </c>
      <c r="L791">
        <v>1401166800</v>
      </c>
      <c r="M791" s="9">
        <f t="shared" si="51"/>
        <v>41823.208333333336</v>
      </c>
      <c r="N791">
        <v>1404363600</v>
      </c>
      <c r="O791" t="b">
        <v>0</v>
      </c>
      <c r="P791" t="b">
        <v>0</v>
      </c>
      <c r="Q791" t="s">
        <v>32</v>
      </c>
      <c r="R791" s="5">
        <f t="shared" si="53"/>
        <v>74.466666666666669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1">
        <f t="shared" si="52"/>
        <v>30.540075309306079</v>
      </c>
      <c r="G792" t="s">
        <v>73</v>
      </c>
      <c r="H792">
        <v>1113</v>
      </c>
      <c r="I792" t="s">
        <v>20</v>
      </c>
      <c r="J792" t="s">
        <v>21</v>
      </c>
      <c r="K792" s="10">
        <f t="shared" si="50"/>
        <v>40223.25</v>
      </c>
      <c r="L792">
        <v>1266127200</v>
      </c>
      <c r="M792" s="9">
        <f t="shared" si="51"/>
        <v>40229.25</v>
      </c>
      <c r="N792">
        <v>1266645600</v>
      </c>
      <c r="O792" t="b">
        <v>0</v>
      </c>
      <c r="P792" t="b">
        <v>0</v>
      </c>
      <c r="Q792" t="s">
        <v>32</v>
      </c>
      <c r="R792" s="5">
        <f t="shared" si="53"/>
        <v>51.009883198562441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1">
        <f t="shared" si="52"/>
        <v>25.714285714285712</v>
      </c>
      <c r="G793" t="s">
        <v>13</v>
      </c>
      <c r="H793">
        <v>6</v>
      </c>
      <c r="I793" t="s">
        <v>20</v>
      </c>
      <c r="J793" t="s">
        <v>21</v>
      </c>
      <c r="K793" s="10">
        <f t="shared" si="50"/>
        <v>42715.25</v>
      </c>
      <c r="L793">
        <v>1481436000</v>
      </c>
      <c r="M793" s="9">
        <f t="shared" si="51"/>
        <v>42731.25</v>
      </c>
      <c r="N793">
        <v>1482818400</v>
      </c>
      <c r="O793" t="b">
        <v>0</v>
      </c>
      <c r="P793" t="b">
        <v>0</v>
      </c>
      <c r="Q793" t="s">
        <v>16</v>
      </c>
      <c r="R793" s="5">
        <f t="shared" si="53"/>
        <v>90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1">
        <f t="shared" si="52"/>
        <v>34</v>
      </c>
      <c r="G794" t="s">
        <v>13</v>
      </c>
      <c r="H794">
        <v>7</v>
      </c>
      <c r="I794" t="s">
        <v>20</v>
      </c>
      <c r="J794" t="s">
        <v>21</v>
      </c>
      <c r="K794" s="10">
        <f t="shared" si="50"/>
        <v>41451.208333333336</v>
      </c>
      <c r="L794">
        <v>1372222800</v>
      </c>
      <c r="M794" s="9">
        <f t="shared" si="51"/>
        <v>41479.208333333336</v>
      </c>
      <c r="N794">
        <v>1374642000</v>
      </c>
      <c r="O794" t="b">
        <v>0</v>
      </c>
      <c r="P794" t="b">
        <v>1</v>
      </c>
      <c r="Q794" t="s">
        <v>32</v>
      </c>
      <c r="R794" s="5">
        <f t="shared" si="53"/>
        <v>97.142857142857139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1">
        <f t="shared" si="52"/>
        <v>1185.909090909091</v>
      </c>
      <c r="G795" t="s">
        <v>19</v>
      </c>
      <c r="H795">
        <v>181</v>
      </c>
      <c r="I795" t="s">
        <v>97</v>
      </c>
      <c r="J795" t="s">
        <v>98</v>
      </c>
      <c r="K795" s="10">
        <f t="shared" si="50"/>
        <v>41450.208333333336</v>
      </c>
      <c r="L795">
        <v>1372136400</v>
      </c>
      <c r="M795" s="9">
        <f t="shared" si="51"/>
        <v>41454.208333333336</v>
      </c>
      <c r="N795">
        <v>1372482000</v>
      </c>
      <c r="O795" t="b">
        <v>0</v>
      </c>
      <c r="P795" t="b">
        <v>0</v>
      </c>
      <c r="Q795" t="s">
        <v>67</v>
      </c>
      <c r="R795" s="5">
        <f t="shared" si="53"/>
        <v>72.071823204419886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1">
        <f t="shared" si="52"/>
        <v>125.39393939393939</v>
      </c>
      <c r="G796" t="s">
        <v>19</v>
      </c>
      <c r="H796">
        <v>110</v>
      </c>
      <c r="I796" t="s">
        <v>20</v>
      </c>
      <c r="J796" t="s">
        <v>21</v>
      </c>
      <c r="K796" s="10">
        <f t="shared" si="50"/>
        <v>43091.25</v>
      </c>
      <c r="L796">
        <v>1513922400</v>
      </c>
      <c r="M796" s="9">
        <f t="shared" si="51"/>
        <v>43103.25</v>
      </c>
      <c r="N796">
        <v>1514959200</v>
      </c>
      <c r="O796" t="b">
        <v>0</v>
      </c>
      <c r="P796" t="b">
        <v>0</v>
      </c>
      <c r="Q796" t="s">
        <v>22</v>
      </c>
      <c r="R796" s="5">
        <f t="shared" si="53"/>
        <v>75.236363636363635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1">
        <f t="shared" si="52"/>
        <v>14.394366197183098</v>
      </c>
      <c r="G797" t="s">
        <v>13</v>
      </c>
      <c r="H797">
        <v>31</v>
      </c>
      <c r="I797" t="s">
        <v>20</v>
      </c>
      <c r="J797" t="s">
        <v>21</v>
      </c>
      <c r="K797" s="10">
        <f t="shared" si="50"/>
        <v>42675.208333333328</v>
      </c>
      <c r="L797">
        <v>1477976400</v>
      </c>
      <c r="M797" s="9">
        <f t="shared" si="51"/>
        <v>42678.208333333328</v>
      </c>
      <c r="N797">
        <v>1478235600</v>
      </c>
      <c r="O797" t="b">
        <v>0</v>
      </c>
      <c r="P797" t="b">
        <v>0</v>
      </c>
      <c r="Q797" t="s">
        <v>52</v>
      </c>
      <c r="R797" s="5">
        <f t="shared" si="53"/>
        <v>32.967741935483872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1">
        <f t="shared" si="52"/>
        <v>54.807692307692314</v>
      </c>
      <c r="G798" t="s">
        <v>13</v>
      </c>
      <c r="H798">
        <v>78</v>
      </c>
      <c r="I798" t="s">
        <v>20</v>
      </c>
      <c r="J798" t="s">
        <v>21</v>
      </c>
      <c r="K798" s="10">
        <f t="shared" si="50"/>
        <v>41859.208333333336</v>
      </c>
      <c r="L798">
        <v>1407474000</v>
      </c>
      <c r="M798" s="9">
        <f t="shared" si="51"/>
        <v>41866.208333333336</v>
      </c>
      <c r="N798">
        <v>1408078800</v>
      </c>
      <c r="O798" t="b">
        <v>0</v>
      </c>
      <c r="P798" t="b">
        <v>1</v>
      </c>
      <c r="Q798" t="s">
        <v>291</v>
      </c>
      <c r="R798" s="5">
        <f t="shared" si="53"/>
        <v>54.807692307692307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1">
        <f t="shared" si="52"/>
        <v>109.63157894736841</v>
      </c>
      <c r="G799" t="s">
        <v>19</v>
      </c>
      <c r="H799">
        <v>185</v>
      </c>
      <c r="I799" t="s">
        <v>20</v>
      </c>
      <c r="J799" t="s">
        <v>21</v>
      </c>
      <c r="K799" s="10">
        <f t="shared" si="50"/>
        <v>43464.25</v>
      </c>
      <c r="L799">
        <v>1546149600</v>
      </c>
      <c r="M799" s="9">
        <f t="shared" si="51"/>
        <v>43487.25</v>
      </c>
      <c r="N799">
        <v>1548136800</v>
      </c>
      <c r="O799" t="b">
        <v>0</v>
      </c>
      <c r="P799" t="b">
        <v>0</v>
      </c>
      <c r="Q799" t="s">
        <v>27</v>
      </c>
      <c r="R799" s="5">
        <f t="shared" si="53"/>
        <v>45.037837837837834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1">
        <f t="shared" si="52"/>
        <v>188.47058823529412</v>
      </c>
      <c r="G800" t="s">
        <v>19</v>
      </c>
      <c r="H800">
        <v>121</v>
      </c>
      <c r="I800" t="s">
        <v>20</v>
      </c>
      <c r="J800" t="s">
        <v>21</v>
      </c>
      <c r="K800" s="10">
        <f t="shared" si="50"/>
        <v>41060.208333333336</v>
      </c>
      <c r="L800">
        <v>1338440400</v>
      </c>
      <c r="M800" s="9">
        <f t="shared" si="51"/>
        <v>41088.208333333336</v>
      </c>
      <c r="N800">
        <v>1340859600</v>
      </c>
      <c r="O800" t="b">
        <v>0</v>
      </c>
      <c r="P800" t="b">
        <v>1</v>
      </c>
      <c r="Q800" t="s">
        <v>32</v>
      </c>
      <c r="R800" s="5">
        <f t="shared" si="53"/>
        <v>52.958677685950413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1">
        <f t="shared" si="52"/>
        <v>87.008284023668637</v>
      </c>
      <c r="G801" t="s">
        <v>13</v>
      </c>
      <c r="H801">
        <v>1225</v>
      </c>
      <c r="I801" t="s">
        <v>39</v>
      </c>
      <c r="J801" t="s">
        <v>40</v>
      </c>
      <c r="K801" s="10">
        <f t="shared" si="50"/>
        <v>42399.25</v>
      </c>
      <c r="L801">
        <v>1454133600</v>
      </c>
      <c r="M801" s="9">
        <f t="shared" si="51"/>
        <v>42403.25</v>
      </c>
      <c r="N801">
        <v>1454479200</v>
      </c>
      <c r="O801" t="b">
        <v>0</v>
      </c>
      <c r="P801" t="b">
        <v>0</v>
      </c>
      <c r="Q801" t="s">
        <v>32</v>
      </c>
      <c r="R801" s="5">
        <f t="shared" si="53"/>
        <v>60.017959183673469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1">
        <f t="shared" si="52"/>
        <v>1</v>
      </c>
      <c r="G802" t="s">
        <v>13</v>
      </c>
      <c r="H802">
        <v>1</v>
      </c>
      <c r="I802" t="s">
        <v>97</v>
      </c>
      <c r="J802" t="s">
        <v>98</v>
      </c>
      <c r="K802" s="10">
        <f t="shared" si="50"/>
        <v>42167.208333333328</v>
      </c>
      <c r="L802">
        <v>1434085200</v>
      </c>
      <c r="M802" s="9">
        <f t="shared" si="51"/>
        <v>42171.208333333328</v>
      </c>
      <c r="N802">
        <v>1434430800</v>
      </c>
      <c r="O802" t="b">
        <v>0</v>
      </c>
      <c r="P802" t="b">
        <v>0</v>
      </c>
      <c r="Q802" t="s">
        <v>22</v>
      </c>
      <c r="R802" s="5">
        <f t="shared" si="53"/>
        <v>1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1">
        <f t="shared" si="52"/>
        <v>202.9130434782609</v>
      </c>
      <c r="G803" t="s">
        <v>19</v>
      </c>
      <c r="H803">
        <v>106</v>
      </c>
      <c r="I803" t="s">
        <v>20</v>
      </c>
      <c r="J803" t="s">
        <v>21</v>
      </c>
      <c r="K803" s="10">
        <f t="shared" si="50"/>
        <v>43830.25</v>
      </c>
      <c r="L803">
        <v>1577772000</v>
      </c>
      <c r="M803" s="9">
        <f t="shared" si="51"/>
        <v>43852.25</v>
      </c>
      <c r="N803">
        <v>1579672800</v>
      </c>
      <c r="O803" t="b">
        <v>0</v>
      </c>
      <c r="P803" t="b">
        <v>1</v>
      </c>
      <c r="Q803" t="s">
        <v>121</v>
      </c>
      <c r="R803" s="5">
        <f t="shared" si="53"/>
        <v>44.028301886792455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1">
        <f t="shared" si="52"/>
        <v>197.03225806451613</v>
      </c>
      <c r="G804" t="s">
        <v>19</v>
      </c>
      <c r="H804">
        <v>142</v>
      </c>
      <c r="I804" t="s">
        <v>20</v>
      </c>
      <c r="J804" t="s">
        <v>21</v>
      </c>
      <c r="K804" s="10">
        <f t="shared" si="50"/>
        <v>43650.208333333328</v>
      </c>
      <c r="L804">
        <v>1562216400</v>
      </c>
      <c r="M804" s="9">
        <f t="shared" si="51"/>
        <v>43652.208333333328</v>
      </c>
      <c r="N804">
        <v>1562389200</v>
      </c>
      <c r="O804" t="b">
        <v>0</v>
      </c>
      <c r="P804" t="b">
        <v>0</v>
      </c>
      <c r="Q804" t="s">
        <v>121</v>
      </c>
      <c r="R804" s="5">
        <f t="shared" si="53"/>
        <v>86.028169014084511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1">
        <f t="shared" si="52"/>
        <v>107</v>
      </c>
      <c r="G805" t="s">
        <v>19</v>
      </c>
      <c r="H805">
        <v>233</v>
      </c>
      <c r="I805" t="s">
        <v>20</v>
      </c>
      <c r="J805" t="s">
        <v>21</v>
      </c>
      <c r="K805" s="10">
        <f t="shared" si="50"/>
        <v>43492.25</v>
      </c>
      <c r="L805">
        <v>1548568800</v>
      </c>
      <c r="M805" s="9">
        <f t="shared" si="51"/>
        <v>43526.25</v>
      </c>
      <c r="N805">
        <v>1551506400</v>
      </c>
      <c r="O805" t="b">
        <v>0</v>
      </c>
      <c r="P805" t="b">
        <v>0</v>
      </c>
      <c r="Q805" t="s">
        <v>32</v>
      </c>
      <c r="R805" s="5">
        <f t="shared" si="53"/>
        <v>28.012875536480685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1">
        <f t="shared" si="52"/>
        <v>268.73076923076923</v>
      </c>
      <c r="G806" t="s">
        <v>19</v>
      </c>
      <c r="H806">
        <v>218</v>
      </c>
      <c r="I806" t="s">
        <v>20</v>
      </c>
      <c r="J806" t="s">
        <v>21</v>
      </c>
      <c r="K806" s="10">
        <f t="shared" si="50"/>
        <v>43102.25</v>
      </c>
      <c r="L806">
        <v>1514872800</v>
      </c>
      <c r="M806" s="9">
        <f t="shared" si="51"/>
        <v>43122.25</v>
      </c>
      <c r="N806">
        <v>1516600800</v>
      </c>
      <c r="O806" t="b">
        <v>0</v>
      </c>
      <c r="P806" t="b">
        <v>0</v>
      </c>
      <c r="Q806" t="s">
        <v>22</v>
      </c>
      <c r="R806" s="5">
        <f t="shared" si="53"/>
        <v>32.050458715596328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1">
        <f t="shared" si="52"/>
        <v>50.845360824742272</v>
      </c>
      <c r="G807" t="s">
        <v>13</v>
      </c>
      <c r="H807">
        <v>67</v>
      </c>
      <c r="I807" t="s">
        <v>25</v>
      </c>
      <c r="J807" t="s">
        <v>26</v>
      </c>
      <c r="K807" s="10">
        <f t="shared" si="50"/>
        <v>41958.25</v>
      </c>
      <c r="L807">
        <v>1416031200</v>
      </c>
      <c r="M807" s="9">
        <f t="shared" si="51"/>
        <v>42009.25</v>
      </c>
      <c r="N807">
        <v>1420437600</v>
      </c>
      <c r="O807" t="b">
        <v>0</v>
      </c>
      <c r="P807" t="b">
        <v>0</v>
      </c>
      <c r="Q807" t="s">
        <v>41</v>
      </c>
      <c r="R807" s="5">
        <f t="shared" si="53"/>
        <v>73.611940298507463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1">
        <f t="shared" si="52"/>
        <v>1180.2857142857142</v>
      </c>
      <c r="G808" t="s">
        <v>19</v>
      </c>
      <c r="H808">
        <v>76</v>
      </c>
      <c r="I808" t="s">
        <v>20</v>
      </c>
      <c r="J808" t="s">
        <v>21</v>
      </c>
      <c r="K808" s="10">
        <f t="shared" si="50"/>
        <v>40973.25</v>
      </c>
      <c r="L808">
        <v>1330927200</v>
      </c>
      <c r="M808" s="9">
        <f t="shared" si="51"/>
        <v>40997.208333333336</v>
      </c>
      <c r="N808">
        <v>1332997200</v>
      </c>
      <c r="O808" t="b">
        <v>0</v>
      </c>
      <c r="P808" t="b">
        <v>1</v>
      </c>
      <c r="Q808" t="s">
        <v>52</v>
      </c>
      <c r="R808" s="5">
        <f t="shared" si="53"/>
        <v>108.71052631578948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1">
        <f t="shared" si="52"/>
        <v>264</v>
      </c>
      <c r="G809" t="s">
        <v>19</v>
      </c>
      <c r="H809">
        <v>43</v>
      </c>
      <c r="I809" t="s">
        <v>20</v>
      </c>
      <c r="J809" t="s">
        <v>21</v>
      </c>
      <c r="K809" s="10">
        <f t="shared" si="50"/>
        <v>43753.208333333328</v>
      </c>
      <c r="L809">
        <v>1571115600</v>
      </c>
      <c r="M809" s="9">
        <f t="shared" si="51"/>
        <v>43797.25</v>
      </c>
      <c r="N809">
        <v>1574920800</v>
      </c>
      <c r="O809" t="b">
        <v>0</v>
      </c>
      <c r="P809" t="b">
        <v>1</v>
      </c>
      <c r="Q809" t="s">
        <v>32</v>
      </c>
      <c r="R809" s="5">
        <f t="shared" si="53"/>
        <v>42.97674418604651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1">
        <f t="shared" si="52"/>
        <v>30.44230769230769</v>
      </c>
      <c r="G810" t="s">
        <v>13</v>
      </c>
      <c r="H810">
        <v>19</v>
      </c>
      <c r="I810" t="s">
        <v>20</v>
      </c>
      <c r="J810" t="s">
        <v>21</v>
      </c>
      <c r="K810" s="10">
        <f t="shared" si="50"/>
        <v>42507.208333333328</v>
      </c>
      <c r="L810">
        <v>1463461200</v>
      </c>
      <c r="M810" s="9">
        <f t="shared" si="51"/>
        <v>42524.208333333328</v>
      </c>
      <c r="N810">
        <v>1464930000</v>
      </c>
      <c r="O810" t="b">
        <v>0</v>
      </c>
      <c r="P810" t="b">
        <v>0</v>
      </c>
      <c r="Q810" t="s">
        <v>16</v>
      </c>
      <c r="R810" s="5">
        <f t="shared" si="53"/>
        <v>83.315789473684205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1">
        <f t="shared" si="52"/>
        <v>62.880681818181813</v>
      </c>
      <c r="G811" t="s">
        <v>13</v>
      </c>
      <c r="H811">
        <v>2108</v>
      </c>
      <c r="I811" t="s">
        <v>97</v>
      </c>
      <c r="J811" t="s">
        <v>98</v>
      </c>
      <c r="K811" s="10">
        <f t="shared" si="50"/>
        <v>41135.208333333336</v>
      </c>
      <c r="L811">
        <v>1344920400</v>
      </c>
      <c r="M811" s="9">
        <f t="shared" si="51"/>
        <v>41136.208333333336</v>
      </c>
      <c r="N811">
        <v>1345006800</v>
      </c>
      <c r="O811" t="b">
        <v>0</v>
      </c>
      <c r="P811" t="b">
        <v>0</v>
      </c>
      <c r="Q811" t="s">
        <v>41</v>
      </c>
      <c r="R811" s="5">
        <f t="shared" si="53"/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1">
        <f t="shared" si="52"/>
        <v>193.125</v>
      </c>
      <c r="G812" t="s">
        <v>19</v>
      </c>
      <c r="H812">
        <v>221</v>
      </c>
      <c r="I812" t="s">
        <v>20</v>
      </c>
      <c r="J812" t="s">
        <v>21</v>
      </c>
      <c r="K812" s="10">
        <f t="shared" si="50"/>
        <v>43067.25</v>
      </c>
      <c r="L812">
        <v>1511848800</v>
      </c>
      <c r="M812" s="9">
        <f t="shared" si="51"/>
        <v>43077.25</v>
      </c>
      <c r="N812">
        <v>1512712800</v>
      </c>
      <c r="O812" t="b">
        <v>0</v>
      </c>
      <c r="P812" t="b">
        <v>1</v>
      </c>
      <c r="Q812" t="s">
        <v>32</v>
      </c>
      <c r="R812" s="5">
        <f t="shared" si="53"/>
        <v>55.927601809954751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1">
        <f t="shared" si="52"/>
        <v>77.102702702702715</v>
      </c>
      <c r="G813" t="s">
        <v>13</v>
      </c>
      <c r="H813">
        <v>679</v>
      </c>
      <c r="I813" t="s">
        <v>20</v>
      </c>
      <c r="J813" t="s">
        <v>21</v>
      </c>
      <c r="K813" s="10">
        <f t="shared" si="50"/>
        <v>42378.25</v>
      </c>
      <c r="L813">
        <v>1452319200</v>
      </c>
      <c r="M813" s="9">
        <f t="shared" si="51"/>
        <v>42380.25</v>
      </c>
      <c r="N813">
        <v>1452492000</v>
      </c>
      <c r="O813" t="b">
        <v>0</v>
      </c>
      <c r="P813" t="b">
        <v>1</v>
      </c>
      <c r="Q813" t="s">
        <v>88</v>
      </c>
      <c r="R813" s="5">
        <f t="shared" si="53"/>
        <v>105.03681885125184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1">
        <f t="shared" si="52"/>
        <v>225.52763819095478</v>
      </c>
      <c r="G814" t="s">
        <v>19</v>
      </c>
      <c r="H814">
        <v>2805</v>
      </c>
      <c r="I814" t="s">
        <v>14</v>
      </c>
      <c r="J814" t="s">
        <v>15</v>
      </c>
      <c r="K814" s="10">
        <f t="shared" si="50"/>
        <v>43206.208333333328</v>
      </c>
      <c r="L814">
        <v>1523854800</v>
      </c>
      <c r="M814" s="9">
        <f t="shared" si="51"/>
        <v>43211.208333333328</v>
      </c>
      <c r="N814">
        <v>1524286800</v>
      </c>
      <c r="O814" t="b">
        <v>0</v>
      </c>
      <c r="P814" t="b">
        <v>0</v>
      </c>
      <c r="Q814" t="s">
        <v>67</v>
      </c>
      <c r="R814" s="5">
        <f t="shared" si="53"/>
        <v>48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1">
        <f t="shared" si="52"/>
        <v>239.40625</v>
      </c>
      <c r="G815" t="s">
        <v>19</v>
      </c>
      <c r="H815">
        <v>68</v>
      </c>
      <c r="I815" t="s">
        <v>20</v>
      </c>
      <c r="J815" t="s">
        <v>21</v>
      </c>
      <c r="K815" s="10">
        <f t="shared" si="50"/>
        <v>41148.208333333336</v>
      </c>
      <c r="L815">
        <v>1346043600</v>
      </c>
      <c r="M815" s="9">
        <f t="shared" si="51"/>
        <v>41158.208333333336</v>
      </c>
      <c r="N815">
        <v>1346907600</v>
      </c>
      <c r="O815" t="b">
        <v>0</v>
      </c>
      <c r="P815" t="b">
        <v>0</v>
      </c>
      <c r="Q815" t="s">
        <v>88</v>
      </c>
      <c r="R815" s="5">
        <f t="shared" si="53"/>
        <v>112.66176470588235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1">
        <f t="shared" si="52"/>
        <v>92.1875</v>
      </c>
      <c r="G816" t="s">
        <v>13</v>
      </c>
      <c r="H816">
        <v>36</v>
      </c>
      <c r="I816" t="s">
        <v>35</v>
      </c>
      <c r="J816" t="s">
        <v>36</v>
      </c>
      <c r="K816" s="10">
        <f t="shared" si="50"/>
        <v>42517.208333333328</v>
      </c>
      <c r="L816">
        <v>1464325200</v>
      </c>
      <c r="M816" s="9">
        <f t="shared" si="51"/>
        <v>42519.208333333328</v>
      </c>
      <c r="N816">
        <v>1464498000</v>
      </c>
      <c r="O816" t="b">
        <v>0</v>
      </c>
      <c r="P816" t="b">
        <v>1</v>
      </c>
      <c r="Q816" t="s">
        <v>22</v>
      </c>
      <c r="R816" s="5">
        <f t="shared" si="53"/>
        <v>81.944444444444443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1">
        <f t="shared" si="52"/>
        <v>130.23333333333335</v>
      </c>
      <c r="G817" t="s">
        <v>19</v>
      </c>
      <c r="H817">
        <v>183</v>
      </c>
      <c r="I817" t="s">
        <v>14</v>
      </c>
      <c r="J817" t="s">
        <v>15</v>
      </c>
      <c r="K817" s="10">
        <f t="shared" si="50"/>
        <v>43068.25</v>
      </c>
      <c r="L817">
        <v>1511935200</v>
      </c>
      <c r="M817" s="9">
        <f t="shared" si="51"/>
        <v>43094.25</v>
      </c>
      <c r="N817">
        <v>1514181600</v>
      </c>
      <c r="O817" t="b">
        <v>0</v>
      </c>
      <c r="P817" t="b">
        <v>0</v>
      </c>
      <c r="Q817" t="s">
        <v>22</v>
      </c>
      <c r="R817" s="5">
        <f t="shared" si="53"/>
        <v>64.049180327868854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1">
        <f t="shared" si="52"/>
        <v>615.21739130434787</v>
      </c>
      <c r="G818" t="s">
        <v>19</v>
      </c>
      <c r="H818">
        <v>133</v>
      </c>
      <c r="I818" t="s">
        <v>20</v>
      </c>
      <c r="J818" t="s">
        <v>21</v>
      </c>
      <c r="K818" s="10">
        <f t="shared" si="50"/>
        <v>41680.25</v>
      </c>
      <c r="L818">
        <v>1392012000</v>
      </c>
      <c r="M818" s="9">
        <f t="shared" si="51"/>
        <v>41682.25</v>
      </c>
      <c r="N818">
        <v>1392184800</v>
      </c>
      <c r="O818" t="b">
        <v>1</v>
      </c>
      <c r="P818" t="b">
        <v>1</v>
      </c>
      <c r="Q818" t="s">
        <v>32</v>
      </c>
      <c r="R818" s="5">
        <f t="shared" si="53"/>
        <v>106.39097744360902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1">
        <f t="shared" si="52"/>
        <v>368.79532163742692</v>
      </c>
      <c r="G819" t="s">
        <v>19</v>
      </c>
      <c r="H819">
        <v>2489</v>
      </c>
      <c r="I819" t="s">
        <v>106</v>
      </c>
      <c r="J819" t="s">
        <v>107</v>
      </c>
      <c r="K819" s="10">
        <f t="shared" si="50"/>
        <v>43589.208333333328</v>
      </c>
      <c r="L819">
        <v>1556946000</v>
      </c>
      <c r="M819" s="9">
        <f t="shared" si="51"/>
        <v>43617.208333333328</v>
      </c>
      <c r="N819">
        <v>1559365200</v>
      </c>
      <c r="O819" t="b">
        <v>0</v>
      </c>
      <c r="P819" t="b">
        <v>1</v>
      </c>
      <c r="Q819" t="s">
        <v>67</v>
      </c>
      <c r="R819" s="5">
        <f t="shared" si="53"/>
        <v>76.011249497790274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1">
        <f t="shared" si="52"/>
        <v>1094.8571428571429</v>
      </c>
      <c r="G820" t="s">
        <v>19</v>
      </c>
      <c r="H820">
        <v>69</v>
      </c>
      <c r="I820" t="s">
        <v>20</v>
      </c>
      <c r="J820" t="s">
        <v>21</v>
      </c>
      <c r="K820" s="10">
        <f t="shared" si="50"/>
        <v>43486.25</v>
      </c>
      <c r="L820">
        <v>1548050400</v>
      </c>
      <c r="M820" s="9">
        <f t="shared" si="51"/>
        <v>43499.25</v>
      </c>
      <c r="N820">
        <v>1549173600</v>
      </c>
      <c r="O820" t="b">
        <v>0</v>
      </c>
      <c r="P820" t="b">
        <v>1</v>
      </c>
      <c r="Q820" t="s">
        <v>32</v>
      </c>
      <c r="R820" s="5">
        <f t="shared" si="53"/>
        <v>111.07246376811594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1">
        <f t="shared" si="52"/>
        <v>50.662921348314605</v>
      </c>
      <c r="G821" t="s">
        <v>13</v>
      </c>
      <c r="H821">
        <v>47</v>
      </c>
      <c r="I821" t="s">
        <v>20</v>
      </c>
      <c r="J821" t="s">
        <v>21</v>
      </c>
      <c r="K821" s="10">
        <f t="shared" si="50"/>
        <v>41237.25</v>
      </c>
      <c r="L821">
        <v>1353736800</v>
      </c>
      <c r="M821" s="9">
        <f t="shared" si="51"/>
        <v>41252.25</v>
      </c>
      <c r="N821">
        <v>1355032800</v>
      </c>
      <c r="O821" t="b">
        <v>1</v>
      </c>
      <c r="P821" t="b">
        <v>0</v>
      </c>
      <c r="Q821" t="s">
        <v>88</v>
      </c>
      <c r="R821" s="5">
        <f t="shared" si="53"/>
        <v>95.936170212765958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1">
        <f t="shared" si="52"/>
        <v>800.6</v>
      </c>
      <c r="G822" t="s">
        <v>19</v>
      </c>
      <c r="H822">
        <v>279</v>
      </c>
      <c r="I822" t="s">
        <v>39</v>
      </c>
      <c r="J822" t="s">
        <v>40</v>
      </c>
      <c r="K822" s="10">
        <f t="shared" si="50"/>
        <v>43310.208333333328</v>
      </c>
      <c r="L822">
        <v>1532840400</v>
      </c>
      <c r="M822" s="9">
        <f t="shared" si="51"/>
        <v>43323.208333333328</v>
      </c>
      <c r="N822">
        <v>1533963600</v>
      </c>
      <c r="O822" t="b">
        <v>0</v>
      </c>
      <c r="P822" t="b">
        <v>1</v>
      </c>
      <c r="Q822" t="s">
        <v>22</v>
      </c>
      <c r="R822" s="5">
        <f t="shared" si="53"/>
        <v>43.043010752688176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1">
        <f t="shared" si="52"/>
        <v>291.28571428571428</v>
      </c>
      <c r="G823" t="s">
        <v>19</v>
      </c>
      <c r="H823">
        <v>210</v>
      </c>
      <c r="I823" t="s">
        <v>20</v>
      </c>
      <c r="J823" t="s">
        <v>21</v>
      </c>
      <c r="K823" s="10">
        <f t="shared" si="50"/>
        <v>42794.25</v>
      </c>
      <c r="L823">
        <v>1488261600</v>
      </c>
      <c r="M823" s="9">
        <f t="shared" si="51"/>
        <v>42807.208333333328</v>
      </c>
      <c r="N823">
        <v>1489381200</v>
      </c>
      <c r="O823" t="b">
        <v>0</v>
      </c>
      <c r="P823" t="b">
        <v>0</v>
      </c>
      <c r="Q823" t="s">
        <v>41</v>
      </c>
      <c r="R823" s="5">
        <f t="shared" si="53"/>
        <v>67.966666666666669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1">
        <f t="shared" si="52"/>
        <v>349.9666666666667</v>
      </c>
      <c r="G824" t="s">
        <v>19</v>
      </c>
      <c r="H824">
        <v>2100</v>
      </c>
      <c r="I824" t="s">
        <v>20</v>
      </c>
      <c r="J824" t="s">
        <v>21</v>
      </c>
      <c r="K824" s="10">
        <f t="shared" si="50"/>
        <v>41698.25</v>
      </c>
      <c r="L824">
        <v>1393567200</v>
      </c>
      <c r="M824" s="9">
        <f t="shared" si="51"/>
        <v>41715.208333333336</v>
      </c>
      <c r="N824">
        <v>1395032400</v>
      </c>
      <c r="O824" t="b">
        <v>0</v>
      </c>
      <c r="P824" t="b">
        <v>0</v>
      </c>
      <c r="Q824" t="s">
        <v>22</v>
      </c>
      <c r="R824" s="5">
        <f t="shared" si="53"/>
        <v>89.991428571428571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1">
        <f t="shared" si="52"/>
        <v>357.07317073170731</v>
      </c>
      <c r="G825" t="s">
        <v>19</v>
      </c>
      <c r="H825">
        <v>252</v>
      </c>
      <c r="I825" t="s">
        <v>20</v>
      </c>
      <c r="J825" t="s">
        <v>21</v>
      </c>
      <c r="K825" s="10">
        <f t="shared" si="50"/>
        <v>41892.208333333336</v>
      </c>
      <c r="L825">
        <v>1410325200</v>
      </c>
      <c r="M825" s="9">
        <f t="shared" si="51"/>
        <v>41917.208333333336</v>
      </c>
      <c r="N825">
        <v>1412485200</v>
      </c>
      <c r="O825" t="b">
        <v>1</v>
      </c>
      <c r="P825" t="b">
        <v>1</v>
      </c>
      <c r="Q825" t="s">
        <v>22</v>
      </c>
      <c r="R825" s="5">
        <f t="shared" si="53"/>
        <v>58.095238095238095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1">
        <f t="shared" si="52"/>
        <v>126.48941176470588</v>
      </c>
      <c r="G826" t="s">
        <v>19</v>
      </c>
      <c r="H826">
        <v>1280</v>
      </c>
      <c r="I826" t="s">
        <v>20</v>
      </c>
      <c r="J826" t="s">
        <v>21</v>
      </c>
      <c r="K826" s="10">
        <f t="shared" si="50"/>
        <v>40348.208333333336</v>
      </c>
      <c r="L826">
        <v>1276923600</v>
      </c>
      <c r="M826" s="9">
        <f t="shared" si="51"/>
        <v>40380.208333333336</v>
      </c>
      <c r="N826">
        <v>1279688400</v>
      </c>
      <c r="O826" t="b">
        <v>0</v>
      </c>
      <c r="P826" t="b">
        <v>1</v>
      </c>
      <c r="Q826" t="s">
        <v>67</v>
      </c>
      <c r="R826" s="5">
        <f t="shared" si="53"/>
        <v>83.996875000000003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1">
        <f t="shared" si="52"/>
        <v>387.5</v>
      </c>
      <c r="G827" t="s">
        <v>19</v>
      </c>
      <c r="H827">
        <v>157</v>
      </c>
      <c r="I827" t="s">
        <v>39</v>
      </c>
      <c r="J827" t="s">
        <v>40</v>
      </c>
      <c r="K827" s="10">
        <f t="shared" si="50"/>
        <v>42941.208333333328</v>
      </c>
      <c r="L827">
        <v>1500958800</v>
      </c>
      <c r="M827" s="9">
        <f t="shared" si="51"/>
        <v>42953.208333333328</v>
      </c>
      <c r="N827">
        <v>1501995600</v>
      </c>
      <c r="O827" t="b">
        <v>0</v>
      </c>
      <c r="P827" t="b">
        <v>0</v>
      </c>
      <c r="Q827" t="s">
        <v>99</v>
      </c>
      <c r="R827" s="5">
        <f t="shared" si="53"/>
        <v>88.853503184713375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1">
        <f t="shared" si="52"/>
        <v>457.03571428571428</v>
      </c>
      <c r="G828" t="s">
        <v>19</v>
      </c>
      <c r="H828">
        <v>194</v>
      </c>
      <c r="I828" t="s">
        <v>20</v>
      </c>
      <c r="J828" t="s">
        <v>21</v>
      </c>
      <c r="K828" s="10">
        <f t="shared" si="50"/>
        <v>40525.25</v>
      </c>
      <c r="L828">
        <v>1292220000</v>
      </c>
      <c r="M828" s="9">
        <f t="shared" si="51"/>
        <v>40553.25</v>
      </c>
      <c r="N828">
        <v>1294639200</v>
      </c>
      <c r="O828" t="b">
        <v>0</v>
      </c>
      <c r="P828" t="b">
        <v>1</v>
      </c>
      <c r="Q828" t="s">
        <v>32</v>
      </c>
      <c r="R828" s="5">
        <f t="shared" si="53"/>
        <v>65.963917525773198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1">
        <f t="shared" si="52"/>
        <v>266.69565217391306</v>
      </c>
      <c r="G829" t="s">
        <v>19</v>
      </c>
      <c r="H829">
        <v>82</v>
      </c>
      <c r="I829" t="s">
        <v>25</v>
      </c>
      <c r="J829" t="s">
        <v>26</v>
      </c>
      <c r="K829" s="10">
        <f t="shared" si="50"/>
        <v>40666.208333333336</v>
      </c>
      <c r="L829">
        <v>1304398800</v>
      </c>
      <c r="M829" s="9">
        <f t="shared" si="51"/>
        <v>40678.208333333336</v>
      </c>
      <c r="N829">
        <v>1305435600</v>
      </c>
      <c r="O829" t="b">
        <v>0</v>
      </c>
      <c r="P829" t="b">
        <v>1</v>
      </c>
      <c r="Q829" t="s">
        <v>52</v>
      </c>
      <c r="R829" s="5">
        <f t="shared" si="53"/>
        <v>74.804878048780495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1">
        <f t="shared" si="52"/>
        <v>69</v>
      </c>
      <c r="G830" t="s">
        <v>13</v>
      </c>
      <c r="H830">
        <v>70</v>
      </c>
      <c r="I830" t="s">
        <v>20</v>
      </c>
      <c r="J830" t="s">
        <v>21</v>
      </c>
      <c r="K830" s="10">
        <f t="shared" si="50"/>
        <v>43340.208333333328</v>
      </c>
      <c r="L830">
        <v>1535432400</v>
      </c>
      <c r="M830" s="9">
        <f t="shared" si="51"/>
        <v>43365.208333333328</v>
      </c>
      <c r="N830">
        <v>1537592400</v>
      </c>
      <c r="O830" t="b">
        <v>0</v>
      </c>
      <c r="P830" t="b">
        <v>0</v>
      </c>
      <c r="Q830" t="s">
        <v>32</v>
      </c>
      <c r="R830" s="5">
        <f t="shared" si="53"/>
        <v>69.98571428571428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1">
        <f t="shared" si="52"/>
        <v>51.34375</v>
      </c>
      <c r="G831" t="s">
        <v>13</v>
      </c>
      <c r="H831">
        <v>154</v>
      </c>
      <c r="I831" t="s">
        <v>20</v>
      </c>
      <c r="J831" t="s">
        <v>21</v>
      </c>
      <c r="K831" s="10">
        <f t="shared" si="50"/>
        <v>42164.208333333328</v>
      </c>
      <c r="L831">
        <v>1433826000</v>
      </c>
      <c r="M831" s="9">
        <f t="shared" si="51"/>
        <v>42179.208333333328</v>
      </c>
      <c r="N831">
        <v>1435122000</v>
      </c>
      <c r="O831" t="b">
        <v>0</v>
      </c>
      <c r="P831" t="b">
        <v>0</v>
      </c>
      <c r="Q831" t="s">
        <v>32</v>
      </c>
      <c r="R831" s="5">
        <f t="shared" si="53"/>
        <v>32.006493506493506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1">
        <f t="shared" si="52"/>
        <v>1.1710526315789473</v>
      </c>
      <c r="G832" t="s">
        <v>13</v>
      </c>
      <c r="H832">
        <v>22</v>
      </c>
      <c r="I832" t="s">
        <v>20</v>
      </c>
      <c r="J832" t="s">
        <v>21</v>
      </c>
      <c r="K832" s="10">
        <f t="shared" si="50"/>
        <v>43103.25</v>
      </c>
      <c r="L832">
        <v>1514959200</v>
      </c>
      <c r="M832" s="9">
        <f t="shared" si="51"/>
        <v>43162.25</v>
      </c>
      <c r="N832">
        <v>1520056800</v>
      </c>
      <c r="O832" t="b">
        <v>0</v>
      </c>
      <c r="P832" t="b">
        <v>0</v>
      </c>
      <c r="Q832" t="s">
        <v>32</v>
      </c>
      <c r="R832" s="5">
        <f t="shared" si="53"/>
        <v>64.727272727272734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1">
        <f t="shared" si="52"/>
        <v>108.97734294541709</v>
      </c>
      <c r="G833" t="s">
        <v>19</v>
      </c>
      <c r="H833">
        <v>4233</v>
      </c>
      <c r="I833" t="s">
        <v>20</v>
      </c>
      <c r="J833" t="s">
        <v>21</v>
      </c>
      <c r="K833" s="10">
        <f t="shared" si="50"/>
        <v>40994.208333333336</v>
      </c>
      <c r="L833">
        <v>1332738000</v>
      </c>
      <c r="M833" s="9">
        <f t="shared" si="51"/>
        <v>41028.208333333336</v>
      </c>
      <c r="N833">
        <v>1335675600</v>
      </c>
      <c r="O833" t="b">
        <v>0</v>
      </c>
      <c r="P833" t="b">
        <v>0</v>
      </c>
      <c r="Q833" t="s">
        <v>121</v>
      </c>
      <c r="R833" s="5">
        <f t="shared" si="53"/>
        <v>24.998110087408456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1">
        <f t="shared" si="52"/>
        <v>315.17592592592592</v>
      </c>
      <c r="G834" t="s">
        <v>19</v>
      </c>
      <c r="H834">
        <v>1297</v>
      </c>
      <c r="I834" t="s">
        <v>35</v>
      </c>
      <c r="J834" t="s">
        <v>36</v>
      </c>
      <c r="K834" s="10">
        <f t="shared" si="50"/>
        <v>42299.208333333328</v>
      </c>
      <c r="L834">
        <v>1445490000</v>
      </c>
      <c r="M834" s="9">
        <f t="shared" si="51"/>
        <v>42333.25</v>
      </c>
      <c r="N834">
        <v>1448431200</v>
      </c>
      <c r="O834" t="b">
        <v>1</v>
      </c>
      <c r="P834" t="b">
        <v>0</v>
      </c>
      <c r="Q834" t="s">
        <v>205</v>
      </c>
      <c r="R834" s="5">
        <f t="shared" si="53"/>
        <v>104.97764070932922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1">
        <f t="shared" si="52"/>
        <v>157.69117647058823</v>
      </c>
      <c r="G835" t="s">
        <v>19</v>
      </c>
      <c r="H835">
        <v>165</v>
      </c>
      <c r="I835" t="s">
        <v>35</v>
      </c>
      <c r="J835" t="s">
        <v>36</v>
      </c>
      <c r="K835" s="10">
        <f t="shared" ref="K835:K898" si="54">(((L835/60)/60/24)+DATE(1970,1,1))</f>
        <v>40588.25</v>
      </c>
      <c r="L835">
        <v>1297663200</v>
      </c>
      <c r="M835" s="9">
        <f t="shared" ref="M835:M898" si="55">(((N835/60)/60)/24)+DATE(1970,1,1)</f>
        <v>40599.25</v>
      </c>
      <c r="N835">
        <v>1298613600</v>
      </c>
      <c r="O835" t="b">
        <v>0</v>
      </c>
      <c r="P835" t="b">
        <v>0</v>
      </c>
      <c r="Q835" t="s">
        <v>205</v>
      </c>
      <c r="R835" s="5">
        <f t="shared" si="53"/>
        <v>64.987878787878785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1">
        <f t="shared" ref="F836:F899" si="56">(E836/D836)*100</f>
        <v>153.8082191780822</v>
      </c>
      <c r="G836" t="s">
        <v>19</v>
      </c>
      <c r="H836">
        <v>119</v>
      </c>
      <c r="I836" t="s">
        <v>20</v>
      </c>
      <c r="J836" t="s">
        <v>21</v>
      </c>
      <c r="K836" s="10">
        <f t="shared" si="54"/>
        <v>41448.208333333336</v>
      </c>
      <c r="L836">
        <v>1371963600</v>
      </c>
      <c r="M836" s="9">
        <f t="shared" si="55"/>
        <v>41454.208333333336</v>
      </c>
      <c r="N836">
        <v>1372482000</v>
      </c>
      <c r="O836" t="b">
        <v>0</v>
      </c>
      <c r="P836" t="b">
        <v>0</v>
      </c>
      <c r="Q836" t="s">
        <v>32</v>
      </c>
      <c r="R836" s="5">
        <f t="shared" ref="R836:R899" si="57">E836/H836</f>
        <v>94.352941176470594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1">
        <f t="shared" si="56"/>
        <v>89.738979118329468</v>
      </c>
      <c r="G837" t="s">
        <v>13</v>
      </c>
      <c r="H837">
        <v>1758</v>
      </c>
      <c r="I837" t="s">
        <v>20</v>
      </c>
      <c r="J837" t="s">
        <v>21</v>
      </c>
      <c r="K837" s="10">
        <f t="shared" si="54"/>
        <v>42063.25</v>
      </c>
      <c r="L837">
        <v>1425103200</v>
      </c>
      <c r="M837" s="9">
        <f t="shared" si="55"/>
        <v>42069.25</v>
      </c>
      <c r="N837">
        <v>1425621600</v>
      </c>
      <c r="O837" t="b">
        <v>0</v>
      </c>
      <c r="P837" t="b">
        <v>0</v>
      </c>
      <c r="Q837" t="s">
        <v>27</v>
      </c>
      <c r="R837" s="5">
        <f t="shared" si="57"/>
        <v>44.001706484641637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1">
        <f t="shared" si="56"/>
        <v>75.135802469135797</v>
      </c>
      <c r="G838" t="s">
        <v>13</v>
      </c>
      <c r="H838">
        <v>94</v>
      </c>
      <c r="I838" t="s">
        <v>20</v>
      </c>
      <c r="J838" t="s">
        <v>21</v>
      </c>
      <c r="K838" s="10">
        <f t="shared" si="54"/>
        <v>40214.25</v>
      </c>
      <c r="L838">
        <v>1265349600</v>
      </c>
      <c r="M838" s="9">
        <f t="shared" si="55"/>
        <v>40225.25</v>
      </c>
      <c r="N838">
        <v>1266300000</v>
      </c>
      <c r="O838" t="b">
        <v>0</v>
      </c>
      <c r="P838" t="b">
        <v>0</v>
      </c>
      <c r="Q838" t="s">
        <v>59</v>
      </c>
      <c r="R838" s="5">
        <f t="shared" si="57"/>
        <v>64.744680851063833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1">
        <f t="shared" si="56"/>
        <v>852.88135593220341</v>
      </c>
      <c r="G839" t="s">
        <v>19</v>
      </c>
      <c r="H839">
        <v>1797</v>
      </c>
      <c r="I839" t="s">
        <v>20</v>
      </c>
      <c r="J839" t="s">
        <v>21</v>
      </c>
      <c r="K839" s="10">
        <f t="shared" si="54"/>
        <v>40629.208333333336</v>
      </c>
      <c r="L839">
        <v>1301202000</v>
      </c>
      <c r="M839" s="9">
        <f t="shared" si="55"/>
        <v>40683.208333333336</v>
      </c>
      <c r="N839">
        <v>1305867600</v>
      </c>
      <c r="O839" t="b">
        <v>0</v>
      </c>
      <c r="P839" t="b">
        <v>0</v>
      </c>
      <c r="Q839" t="s">
        <v>158</v>
      </c>
      <c r="R839" s="5">
        <f t="shared" si="57"/>
        <v>84.00667779632721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1">
        <f t="shared" si="56"/>
        <v>138.90625</v>
      </c>
      <c r="G840" t="s">
        <v>19</v>
      </c>
      <c r="H840">
        <v>261</v>
      </c>
      <c r="I840" t="s">
        <v>20</v>
      </c>
      <c r="J840" t="s">
        <v>21</v>
      </c>
      <c r="K840" s="10">
        <f t="shared" si="54"/>
        <v>43370.208333333328</v>
      </c>
      <c r="L840">
        <v>1538024400</v>
      </c>
      <c r="M840" s="9">
        <f t="shared" si="55"/>
        <v>43379.208333333328</v>
      </c>
      <c r="N840">
        <v>1538802000</v>
      </c>
      <c r="O840" t="b">
        <v>0</v>
      </c>
      <c r="P840" t="b">
        <v>0</v>
      </c>
      <c r="Q840" t="s">
        <v>32</v>
      </c>
      <c r="R840" s="5">
        <f t="shared" si="57"/>
        <v>34.061302681992338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1">
        <f t="shared" si="56"/>
        <v>190.18181818181819</v>
      </c>
      <c r="G841" t="s">
        <v>19</v>
      </c>
      <c r="H841">
        <v>157</v>
      </c>
      <c r="I841" t="s">
        <v>20</v>
      </c>
      <c r="J841" t="s">
        <v>21</v>
      </c>
      <c r="K841" s="10">
        <f t="shared" si="54"/>
        <v>41715.208333333336</v>
      </c>
      <c r="L841">
        <v>1395032400</v>
      </c>
      <c r="M841" s="9">
        <f t="shared" si="55"/>
        <v>41760.208333333336</v>
      </c>
      <c r="N841">
        <v>1398920400</v>
      </c>
      <c r="O841" t="b">
        <v>0</v>
      </c>
      <c r="P841" t="b">
        <v>1</v>
      </c>
      <c r="Q841" t="s">
        <v>41</v>
      </c>
      <c r="R841" s="5">
        <f t="shared" si="57"/>
        <v>93.273885350318466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1">
        <f t="shared" si="56"/>
        <v>100.24333619948409</v>
      </c>
      <c r="G842" t="s">
        <v>19</v>
      </c>
      <c r="H842">
        <v>3533</v>
      </c>
      <c r="I842" t="s">
        <v>20</v>
      </c>
      <c r="J842" t="s">
        <v>21</v>
      </c>
      <c r="K842" s="10">
        <f t="shared" si="54"/>
        <v>41836.208333333336</v>
      </c>
      <c r="L842">
        <v>1405486800</v>
      </c>
      <c r="M842" s="9">
        <f t="shared" si="55"/>
        <v>41838.208333333336</v>
      </c>
      <c r="N842">
        <v>1405659600</v>
      </c>
      <c r="O842" t="b">
        <v>0</v>
      </c>
      <c r="P842" t="b">
        <v>1</v>
      </c>
      <c r="Q842" t="s">
        <v>32</v>
      </c>
      <c r="R842" s="5">
        <f t="shared" si="57"/>
        <v>32.998301726577978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1">
        <f t="shared" si="56"/>
        <v>142.75824175824175</v>
      </c>
      <c r="G843" t="s">
        <v>19</v>
      </c>
      <c r="H843">
        <v>155</v>
      </c>
      <c r="I843" t="s">
        <v>20</v>
      </c>
      <c r="J843" t="s">
        <v>21</v>
      </c>
      <c r="K843" s="10">
        <f t="shared" si="54"/>
        <v>42419.25</v>
      </c>
      <c r="L843">
        <v>1455861600</v>
      </c>
      <c r="M843" s="9">
        <f t="shared" si="55"/>
        <v>42435.25</v>
      </c>
      <c r="N843">
        <v>1457244000</v>
      </c>
      <c r="O843" t="b">
        <v>0</v>
      </c>
      <c r="P843" t="b">
        <v>0</v>
      </c>
      <c r="Q843" t="s">
        <v>27</v>
      </c>
      <c r="R843" s="5">
        <f t="shared" si="57"/>
        <v>83.812903225806451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1">
        <f t="shared" si="56"/>
        <v>563.13333333333333</v>
      </c>
      <c r="G844" t="s">
        <v>19</v>
      </c>
      <c r="H844">
        <v>132</v>
      </c>
      <c r="I844" t="s">
        <v>106</v>
      </c>
      <c r="J844" t="s">
        <v>107</v>
      </c>
      <c r="K844" s="10">
        <f t="shared" si="54"/>
        <v>43266.208333333328</v>
      </c>
      <c r="L844">
        <v>1529038800</v>
      </c>
      <c r="M844" s="9">
        <f t="shared" si="55"/>
        <v>43269.208333333328</v>
      </c>
      <c r="N844">
        <v>1529298000</v>
      </c>
      <c r="O844" t="b">
        <v>0</v>
      </c>
      <c r="P844" t="b">
        <v>0</v>
      </c>
      <c r="Q844" t="s">
        <v>64</v>
      </c>
      <c r="R844" s="5">
        <f t="shared" si="57"/>
        <v>63.992424242424242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1">
        <f t="shared" si="56"/>
        <v>30.715909090909086</v>
      </c>
      <c r="G845" t="s">
        <v>13</v>
      </c>
      <c r="H845">
        <v>33</v>
      </c>
      <c r="I845" t="s">
        <v>20</v>
      </c>
      <c r="J845" t="s">
        <v>21</v>
      </c>
      <c r="K845" s="10">
        <f t="shared" si="54"/>
        <v>43338.208333333328</v>
      </c>
      <c r="L845">
        <v>1535259600</v>
      </c>
      <c r="M845" s="9">
        <f t="shared" si="55"/>
        <v>43344.208333333328</v>
      </c>
      <c r="N845">
        <v>1535778000</v>
      </c>
      <c r="O845" t="b">
        <v>0</v>
      </c>
      <c r="P845" t="b">
        <v>0</v>
      </c>
      <c r="Q845" t="s">
        <v>121</v>
      </c>
      <c r="R845" s="5">
        <f t="shared" si="57"/>
        <v>81.909090909090907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1">
        <f t="shared" si="56"/>
        <v>99.39772727272728</v>
      </c>
      <c r="G846" t="s">
        <v>73</v>
      </c>
      <c r="H846">
        <v>94</v>
      </c>
      <c r="I846" t="s">
        <v>20</v>
      </c>
      <c r="J846" t="s">
        <v>21</v>
      </c>
      <c r="K846" s="10">
        <f t="shared" si="54"/>
        <v>40930.25</v>
      </c>
      <c r="L846">
        <v>1327212000</v>
      </c>
      <c r="M846" s="9">
        <f t="shared" si="55"/>
        <v>40933.25</v>
      </c>
      <c r="N846">
        <v>1327471200</v>
      </c>
      <c r="O846" t="b">
        <v>0</v>
      </c>
      <c r="P846" t="b">
        <v>0</v>
      </c>
      <c r="Q846" t="s">
        <v>41</v>
      </c>
      <c r="R846" s="5">
        <f t="shared" si="57"/>
        <v>93.053191489361708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1">
        <f t="shared" si="56"/>
        <v>197.54935622317598</v>
      </c>
      <c r="G847" t="s">
        <v>19</v>
      </c>
      <c r="H847">
        <v>1354</v>
      </c>
      <c r="I847" t="s">
        <v>39</v>
      </c>
      <c r="J847" t="s">
        <v>40</v>
      </c>
      <c r="K847" s="10">
        <f t="shared" si="54"/>
        <v>43235.208333333328</v>
      </c>
      <c r="L847">
        <v>1526360400</v>
      </c>
      <c r="M847" s="9">
        <f t="shared" si="55"/>
        <v>43272.208333333328</v>
      </c>
      <c r="N847">
        <v>1529557200</v>
      </c>
      <c r="O847" t="b">
        <v>0</v>
      </c>
      <c r="P847" t="b">
        <v>0</v>
      </c>
      <c r="Q847" t="s">
        <v>27</v>
      </c>
      <c r="R847" s="5">
        <f t="shared" si="57"/>
        <v>101.98449039881831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1">
        <f t="shared" si="56"/>
        <v>508.5</v>
      </c>
      <c r="G848" t="s">
        <v>19</v>
      </c>
      <c r="H848">
        <v>48</v>
      </c>
      <c r="I848" t="s">
        <v>20</v>
      </c>
      <c r="J848" t="s">
        <v>21</v>
      </c>
      <c r="K848" s="10">
        <f t="shared" si="54"/>
        <v>43302.208333333328</v>
      </c>
      <c r="L848">
        <v>1532149200</v>
      </c>
      <c r="M848" s="9">
        <f t="shared" si="55"/>
        <v>43338.208333333328</v>
      </c>
      <c r="N848">
        <v>1535259600</v>
      </c>
      <c r="O848" t="b">
        <v>1</v>
      </c>
      <c r="P848" t="b">
        <v>1</v>
      </c>
      <c r="Q848" t="s">
        <v>27</v>
      </c>
      <c r="R848" s="5">
        <f t="shared" si="57"/>
        <v>105.9375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1">
        <f t="shared" si="56"/>
        <v>237.74468085106383</v>
      </c>
      <c r="G849" t="s">
        <v>19</v>
      </c>
      <c r="H849">
        <v>110</v>
      </c>
      <c r="I849" t="s">
        <v>20</v>
      </c>
      <c r="J849" t="s">
        <v>21</v>
      </c>
      <c r="K849" s="10">
        <f t="shared" si="54"/>
        <v>43107.25</v>
      </c>
      <c r="L849">
        <v>1515304800</v>
      </c>
      <c r="M849" s="9">
        <f t="shared" si="55"/>
        <v>43110.25</v>
      </c>
      <c r="N849">
        <v>1515564000</v>
      </c>
      <c r="O849" t="b">
        <v>0</v>
      </c>
      <c r="P849" t="b">
        <v>0</v>
      </c>
      <c r="Q849" t="s">
        <v>16</v>
      </c>
      <c r="R849" s="5">
        <f t="shared" si="57"/>
        <v>101.58181818181818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1">
        <f t="shared" si="56"/>
        <v>338.46875</v>
      </c>
      <c r="G850" t="s">
        <v>19</v>
      </c>
      <c r="H850">
        <v>172</v>
      </c>
      <c r="I850" t="s">
        <v>20</v>
      </c>
      <c r="J850" t="s">
        <v>21</v>
      </c>
      <c r="K850" s="10">
        <f t="shared" si="54"/>
        <v>40341.208333333336</v>
      </c>
      <c r="L850">
        <v>1276318800</v>
      </c>
      <c r="M850" s="9">
        <f t="shared" si="55"/>
        <v>40350.208333333336</v>
      </c>
      <c r="N850">
        <v>1277096400</v>
      </c>
      <c r="O850" t="b">
        <v>0</v>
      </c>
      <c r="P850" t="b">
        <v>0</v>
      </c>
      <c r="Q850" t="s">
        <v>52</v>
      </c>
      <c r="R850" s="5">
        <f t="shared" si="57"/>
        <v>62.970930232558139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1">
        <f t="shared" si="56"/>
        <v>133.08955223880596</v>
      </c>
      <c r="G851" t="s">
        <v>19</v>
      </c>
      <c r="H851">
        <v>307</v>
      </c>
      <c r="I851" t="s">
        <v>20</v>
      </c>
      <c r="J851" t="s">
        <v>21</v>
      </c>
      <c r="K851" s="10">
        <f t="shared" si="54"/>
        <v>40948.25</v>
      </c>
      <c r="L851">
        <v>1328767200</v>
      </c>
      <c r="M851" s="9">
        <f t="shared" si="55"/>
        <v>40951.25</v>
      </c>
      <c r="N851">
        <v>1329026400</v>
      </c>
      <c r="O851" t="b">
        <v>0</v>
      </c>
      <c r="P851" t="b">
        <v>1</v>
      </c>
      <c r="Q851" t="s">
        <v>59</v>
      </c>
      <c r="R851" s="5">
        <f t="shared" si="57"/>
        <v>29.045602605863191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1">
        <f t="shared" si="56"/>
        <v>1</v>
      </c>
      <c r="G852" t="s">
        <v>13</v>
      </c>
      <c r="H852">
        <v>1</v>
      </c>
      <c r="I852" t="s">
        <v>20</v>
      </c>
      <c r="J852" t="s">
        <v>21</v>
      </c>
      <c r="K852" s="10">
        <f t="shared" si="54"/>
        <v>40866.25</v>
      </c>
      <c r="L852">
        <v>1321682400</v>
      </c>
      <c r="M852" s="9">
        <f t="shared" si="55"/>
        <v>40881.25</v>
      </c>
      <c r="N852">
        <v>1322978400</v>
      </c>
      <c r="O852" t="b">
        <v>1</v>
      </c>
      <c r="P852" t="b">
        <v>0</v>
      </c>
      <c r="Q852" t="s">
        <v>22</v>
      </c>
      <c r="R852" s="5">
        <f t="shared" si="57"/>
        <v>1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1">
        <f t="shared" si="56"/>
        <v>207.79999999999998</v>
      </c>
      <c r="G853" t="s">
        <v>19</v>
      </c>
      <c r="H853">
        <v>160</v>
      </c>
      <c r="I853" t="s">
        <v>20</v>
      </c>
      <c r="J853" t="s">
        <v>21</v>
      </c>
      <c r="K853" s="10">
        <f t="shared" si="54"/>
        <v>41031.208333333336</v>
      </c>
      <c r="L853">
        <v>1335934800</v>
      </c>
      <c r="M853" s="9">
        <f t="shared" si="55"/>
        <v>41064.208333333336</v>
      </c>
      <c r="N853">
        <v>1338786000</v>
      </c>
      <c r="O853" t="b">
        <v>0</v>
      </c>
      <c r="P853" t="b">
        <v>0</v>
      </c>
      <c r="Q853" t="s">
        <v>49</v>
      </c>
      <c r="R853" s="5">
        <f t="shared" si="57"/>
        <v>77.924999999999997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1">
        <f t="shared" si="56"/>
        <v>51.122448979591837</v>
      </c>
      <c r="G854" t="s">
        <v>13</v>
      </c>
      <c r="H854">
        <v>31</v>
      </c>
      <c r="I854" t="s">
        <v>20</v>
      </c>
      <c r="J854" t="s">
        <v>21</v>
      </c>
      <c r="K854" s="10">
        <f t="shared" si="54"/>
        <v>40740.208333333336</v>
      </c>
      <c r="L854">
        <v>1310792400</v>
      </c>
      <c r="M854" s="9">
        <f t="shared" si="55"/>
        <v>40750.208333333336</v>
      </c>
      <c r="N854">
        <v>1311656400</v>
      </c>
      <c r="O854" t="b">
        <v>0</v>
      </c>
      <c r="P854" t="b">
        <v>1</v>
      </c>
      <c r="Q854" t="s">
        <v>88</v>
      </c>
      <c r="R854" s="5">
        <f t="shared" si="57"/>
        <v>80.806451612903231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1">
        <f t="shared" si="56"/>
        <v>652.05847953216369</v>
      </c>
      <c r="G855" t="s">
        <v>19</v>
      </c>
      <c r="H855">
        <v>1467</v>
      </c>
      <c r="I855" t="s">
        <v>14</v>
      </c>
      <c r="J855" t="s">
        <v>15</v>
      </c>
      <c r="K855" s="10">
        <f t="shared" si="54"/>
        <v>40714.208333333336</v>
      </c>
      <c r="L855">
        <v>1308546000</v>
      </c>
      <c r="M855" s="9">
        <f t="shared" si="55"/>
        <v>40719.208333333336</v>
      </c>
      <c r="N855">
        <v>1308978000</v>
      </c>
      <c r="O855" t="b">
        <v>0</v>
      </c>
      <c r="P855" t="b">
        <v>1</v>
      </c>
      <c r="Q855" t="s">
        <v>59</v>
      </c>
      <c r="R855" s="5">
        <f t="shared" si="57"/>
        <v>76.006816632583508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1">
        <f t="shared" si="56"/>
        <v>113.63099415204678</v>
      </c>
      <c r="G856" t="s">
        <v>19</v>
      </c>
      <c r="H856">
        <v>2662</v>
      </c>
      <c r="I856" t="s">
        <v>14</v>
      </c>
      <c r="J856" t="s">
        <v>15</v>
      </c>
      <c r="K856" s="10">
        <f t="shared" si="54"/>
        <v>43787.25</v>
      </c>
      <c r="L856">
        <v>1574056800</v>
      </c>
      <c r="M856" s="9">
        <f t="shared" si="55"/>
        <v>43814.25</v>
      </c>
      <c r="N856">
        <v>1576389600</v>
      </c>
      <c r="O856" t="b">
        <v>0</v>
      </c>
      <c r="P856" t="b">
        <v>0</v>
      </c>
      <c r="Q856" t="s">
        <v>118</v>
      </c>
      <c r="R856" s="5">
        <f t="shared" si="57"/>
        <v>72.993613824192337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1">
        <f t="shared" si="56"/>
        <v>102.37606837606839</v>
      </c>
      <c r="G857" t="s">
        <v>19</v>
      </c>
      <c r="H857">
        <v>452</v>
      </c>
      <c r="I857" t="s">
        <v>25</v>
      </c>
      <c r="J857" t="s">
        <v>26</v>
      </c>
      <c r="K857" s="10">
        <f t="shared" si="54"/>
        <v>40712.208333333336</v>
      </c>
      <c r="L857">
        <v>1308373200</v>
      </c>
      <c r="M857" s="9">
        <f t="shared" si="55"/>
        <v>40743.208333333336</v>
      </c>
      <c r="N857">
        <v>1311051600</v>
      </c>
      <c r="O857" t="b">
        <v>0</v>
      </c>
      <c r="P857" t="b">
        <v>0</v>
      </c>
      <c r="Q857" t="s">
        <v>32</v>
      </c>
      <c r="R857" s="5">
        <f t="shared" si="57"/>
        <v>53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1">
        <f t="shared" si="56"/>
        <v>356.58333333333331</v>
      </c>
      <c r="G858" t="s">
        <v>19</v>
      </c>
      <c r="H858">
        <v>158</v>
      </c>
      <c r="I858" t="s">
        <v>20</v>
      </c>
      <c r="J858" t="s">
        <v>21</v>
      </c>
      <c r="K858" s="10">
        <f t="shared" si="54"/>
        <v>41023.208333333336</v>
      </c>
      <c r="L858">
        <v>1335243600</v>
      </c>
      <c r="M858" s="9">
        <f t="shared" si="55"/>
        <v>41040.208333333336</v>
      </c>
      <c r="N858">
        <v>1336712400</v>
      </c>
      <c r="O858" t="b">
        <v>0</v>
      </c>
      <c r="P858" t="b">
        <v>0</v>
      </c>
      <c r="Q858" t="s">
        <v>16</v>
      </c>
      <c r="R858" s="5">
        <f t="shared" si="57"/>
        <v>54.164556962025316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1">
        <f t="shared" si="56"/>
        <v>139.86792452830187</v>
      </c>
      <c r="G859" t="s">
        <v>19</v>
      </c>
      <c r="H859">
        <v>225</v>
      </c>
      <c r="I859" t="s">
        <v>97</v>
      </c>
      <c r="J859" t="s">
        <v>98</v>
      </c>
      <c r="K859" s="10">
        <f t="shared" si="54"/>
        <v>40944.25</v>
      </c>
      <c r="L859">
        <v>1328421600</v>
      </c>
      <c r="M859" s="9">
        <f t="shared" si="55"/>
        <v>40967.25</v>
      </c>
      <c r="N859">
        <v>1330408800</v>
      </c>
      <c r="O859" t="b">
        <v>1</v>
      </c>
      <c r="P859" t="b">
        <v>0</v>
      </c>
      <c r="Q859" t="s">
        <v>99</v>
      </c>
      <c r="R859" s="5">
        <f t="shared" si="57"/>
        <v>32.946666666666665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1">
        <f t="shared" si="56"/>
        <v>69.45</v>
      </c>
      <c r="G860" t="s">
        <v>13</v>
      </c>
      <c r="H860">
        <v>35</v>
      </c>
      <c r="I860" t="s">
        <v>20</v>
      </c>
      <c r="J860" t="s">
        <v>21</v>
      </c>
      <c r="K860" s="10">
        <f t="shared" si="54"/>
        <v>43211.208333333328</v>
      </c>
      <c r="L860">
        <v>1524286800</v>
      </c>
      <c r="M860" s="9">
        <f t="shared" si="55"/>
        <v>43218.208333333328</v>
      </c>
      <c r="N860">
        <v>1524891600</v>
      </c>
      <c r="O860" t="b">
        <v>1</v>
      </c>
      <c r="P860" t="b">
        <v>0</v>
      </c>
      <c r="Q860" t="s">
        <v>16</v>
      </c>
      <c r="R860" s="5">
        <f t="shared" si="57"/>
        <v>79.371428571428567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1">
        <f t="shared" si="56"/>
        <v>35.534246575342465</v>
      </c>
      <c r="G861" t="s">
        <v>13</v>
      </c>
      <c r="H861">
        <v>63</v>
      </c>
      <c r="I861" t="s">
        <v>20</v>
      </c>
      <c r="J861" t="s">
        <v>21</v>
      </c>
      <c r="K861" s="10">
        <f t="shared" si="54"/>
        <v>41334.25</v>
      </c>
      <c r="L861">
        <v>1362117600</v>
      </c>
      <c r="M861" s="9">
        <f t="shared" si="55"/>
        <v>41352.208333333336</v>
      </c>
      <c r="N861">
        <v>1363669200</v>
      </c>
      <c r="O861" t="b">
        <v>0</v>
      </c>
      <c r="P861" t="b">
        <v>1</v>
      </c>
      <c r="Q861" t="s">
        <v>32</v>
      </c>
      <c r="R861" s="5">
        <f t="shared" si="57"/>
        <v>41.174603174603178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1">
        <f t="shared" si="56"/>
        <v>251.65</v>
      </c>
      <c r="G862" t="s">
        <v>19</v>
      </c>
      <c r="H862">
        <v>65</v>
      </c>
      <c r="I862" t="s">
        <v>20</v>
      </c>
      <c r="J862" t="s">
        <v>21</v>
      </c>
      <c r="K862" s="10">
        <f t="shared" si="54"/>
        <v>43515.25</v>
      </c>
      <c r="L862">
        <v>1550556000</v>
      </c>
      <c r="M862" s="9">
        <f t="shared" si="55"/>
        <v>43525.25</v>
      </c>
      <c r="N862">
        <v>1551420000</v>
      </c>
      <c r="O862" t="b">
        <v>0</v>
      </c>
      <c r="P862" t="b">
        <v>1</v>
      </c>
      <c r="Q862" t="s">
        <v>64</v>
      </c>
      <c r="R862" s="5">
        <f t="shared" si="57"/>
        <v>77.430769230769229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1">
        <f t="shared" si="56"/>
        <v>105.87500000000001</v>
      </c>
      <c r="G863" t="s">
        <v>19</v>
      </c>
      <c r="H863">
        <v>163</v>
      </c>
      <c r="I863" t="s">
        <v>20</v>
      </c>
      <c r="J863" t="s">
        <v>21</v>
      </c>
      <c r="K863" s="10">
        <f t="shared" si="54"/>
        <v>40258.208333333336</v>
      </c>
      <c r="L863">
        <v>1269147600</v>
      </c>
      <c r="M863" s="9">
        <f t="shared" si="55"/>
        <v>40266.208333333336</v>
      </c>
      <c r="N863">
        <v>1269838800</v>
      </c>
      <c r="O863" t="b">
        <v>0</v>
      </c>
      <c r="P863" t="b">
        <v>0</v>
      </c>
      <c r="Q863" t="s">
        <v>32</v>
      </c>
      <c r="R863" s="5">
        <f t="shared" si="57"/>
        <v>57.159509202453989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1">
        <f t="shared" si="56"/>
        <v>187.42857142857144</v>
      </c>
      <c r="G864" t="s">
        <v>19</v>
      </c>
      <c r="H864">
        <v>85</v>
      </c>
      <c r="I864" t="s">
        <v>20</v>
      </c>
      <c r="J864" t="s">
        <v>21</v>
      </c>
      <c r="K864" s="10">
        <f t="shared" si="54"/>
        <v>40756.208333333336</v>
      </c>
      <c r="L864">
        <v>1312174800</v>
      </c>
      <c r="M864" s="9">
        <f t="shared" si="55"/>
        <v>40760.208333333336</v>
      </c>
      <c r="N864">
        <v>1312520400</v>
      </c>
      <c r="O864" t="b">
        <v>0</v>
      </c>
      <c r="P864" t="b">
        <v>0</v>
      </c>
      <c r="Q864" t="s">
        <v>32</v>
      </c>
      <c r="R864" s="5">
        <f t="shared" si="57"/>
        <v>77.17647058823529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1">
        <f t="shared" si="56"/>
        <v>386.78571428571428</v>
      </c>
      <c r="G865" t="s">
        <v>19</v>
      </c>
      <c r="H865">
        <v>217</v>
      </c>
      <c r="I865" t="s">
        <v>20</v>
      </c>
      <c r="J865" t="s">
        <v>21</v>
      </c>
      <c r="K865" s="10">
        <f t="shared" si="54"/>
        <v>42172.208333333328</v>
      </c>
      <c r="L865">
        <v>1434517200</v>
      </c>
      <c r="M865" s="9">
        <f t="shared" si="55"/>
        <v>42195.208333333328</v>
      </c>
      <c r="N865">
        <v>1436504400</v>
      </c>
      <c r="O865" t="b">
        <v>0</v>
      </c>
      <c r="P865" t="b">
        <v>1</v>
      </c>
      <c r="Q865" t="s">
        <v>268</v>
      </c>
      <c r="R865" s="5">
        <f t="shared" si="57"/>
        <v>24.953917050691246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1">
        <f t="shared" si="56"/>
        <v>347.07142857142856</v>
      </c>
      <c r="G866" t="s">
        <v>19</v>
      </c>
      <c r="H866">
        <v>150</v>
      </c>
      <c r="I866" t="s">
        <v>20</v>
      </c>
      <c r="J866" t="s">
        <v>21</v>
      </c>
      <c r="K866" s="10">
        <f t="shared" si="54"/>
        <v>42601.208333333328</v>
      </c>
      <c r="L866">
        <v>1471582800</v>
      </c>
      <c r="M866" s="9">
        <f t="shared" si="55"/>
        <v>42606.208333333328</v>
      </c>
      <c r="N866">
        <v>1472014800</v>
      </c>
      <c r="O866" t="b">
        <v>0</v>
      </c>
      <c r="P866" t="b">
        <v>0</v>
      </c>
      <c r="Q866" t="s">
        <v>99</v>
      </c>
      <c r="R866" s="5">
        <f t="shared" si="57"/>
        <v>97.18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1">
        <f t="shared" si="56"/>
        <v>185.82098765432099</v>
      </c>
      <c r="G867" t="s">
        <v>19</v>
      </c>
      <c r="H867">
        <v>3272</v>
      </c>
      <c r="I867" t="s">
        <v>20</v>
      </c>
      <c r="J867" t="s">
        <v>21</v>
      </c>
      <c r="K867" s="10">
        <f t="shared" si="54"/>
        <v>41897.208333333336</v>
      </c>
      <c r="L867">
        <v>1410757200</v>
      </c>
      <c r="M867" s="9">
        <f t="shared" si="55"/>
        <v>41906.208333333336</v>
      </c>
      <c r="N867">
        <v>1411534800</v>
      </c>
      <c r="O867" t="b">
        <v>0</v>
      </c>
      <c r="P867" t="b">
        <v>0</v>
      </c>
      <c r="Q867" t="s">
        <v>32</v>
      </c>
      <c r="R867" s="5">
        <f t="shared" si="57"/>
        <v>46.000916870415651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1">
        <f t="shared" si="56"/>
        <v>43.241247264770237</v>
      </c>
      <c r="G868" t="s">
        <v>73</v>
      </c>
      <c r="H868">
        <v>898</v>
      </c>
      <c r="I868" t="s">
        <v>20</v>
      </c>
      <c r="J868" t="s">
        <v>21</v>
      </c>
      <c r="K868" s="10">
        <f t="shared" si="54"/>
        <v>40671.208333333336</v>
      </c>
      <c r="L868">
        <v>1304830800</v>
      </c>
      <c r="M868" s="9">
        <f t="shared" si="55"/>
        <v>40672.208333333336</v>
      </c>
      <c r="N868">
        <v>1304917200</v>
      </c>
      <c r="O868" t="b">
        <v>0</v>
      </c>
      <c r="P868" t="b">
        <v>0</v>
      </c>
      <c r="Q868" t="s">
        <v>121</v>
      </c>
      <c r="R868" s="5">
        <f t="shared" si="57"/>
        <v>88.023385300668153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1">
        <f t="shared" si="56"/>
        <v>162.4375</v>
      </c>
      <c r="G869" t="s">
        <v>19</v>
      </c>
      <c r="H869">
        <v>300</v>
      </c>
      <c r="I869" t="s">
        <v>20</v>
      </c>
      <c r="J869" t="s">
        <v>21</v>
      </c>
      <c r="K869" s="10">
        <f t="shared" si="54"/>
        <v>43382.208333333328</v>
      </c>
      <c r="L869">
        <v>1539061200</v>
      </c>
      <c r="M869" s="9">
        <f t="shared" si="55"/>
        <v>43388.208333333328</v>
      </c>
      <c r="N869">
        <v>1539579600</v>
      </c>
      <c r="O869" t="b">
        <v>0</v>
      </c>
      <c r="P869" t="b">
        <v>0</v>
      </c>
      <c r="Q869" t="s">
        <v>16</v>
      </c>
      <c r="R869" s="5">
        <f t="shared" si="57"/>
        <v>25.99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1">
        <f t="shared" si="56"/>
        <v>184.84285714285716</v>
      </c>
      <c r="G870" t="s">
        <v>19</v>
      </c>
      <c r="H870">
        <v>126</v>
      </c>
      <c r="I870" t="s">
        <v>20</v>
      </c>
      <c r="J870" t="s">
        <v>21</v>
      </c>
      <c r="K870" s="10">
        <f t="shared" si="54"/>
        <v>41559.208333333336</v>
      </c>
      <c r="L870">
        <v>1381554000</v>
      </c>
      <c r="M870" s="9">
        <f t="shared" si="55"/>
        <v>41570.208333333336</v>
      </c>
      <c r="N870">
        <v>1382504400</v>
      </c>
      <c r="O870" t="b">
        <v>0</v>
      </c>
      <c r="P870" t="b">
        <v>0</v>
      </c>
      <c r="Q870" t="s">
        <v>32</v>
      </c>
      <c r="R870" s="5">
        <f t="shared" si="57"/>
        <v>102.69047619047619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1">
        <f t="shared" si="56"/>
        <v>23.703520691785052</v>
      </c>
      <c r="G871" t="s">
        <v>13</v>
      </c>
      <c r="H871">
        <v>526</v>
      </c>
      <c r="I871" t="s">
        <v>20</v>
      </c>
      <c r="J871" t="s">
        <v>21</v>
      </c>
      <c r="K871" s="10">
        <f t="shared" si="54"/>
        <v>40350.208333333336</v>
      </c>
      <c r="L871">
        <v>1277096400</v>
      </c>
      <c r="M871" s="9">
        <f t="shared" si="55"/>
        <v>40364.208333333336</v>
      </c>
      <c r="N871">
        <v>1278306000</v>
      </c>
      <c r="O871" t="b">
        <v>0</v>
      </c>
      <c r="P871" t="b">
        <v>0</v>
      </c>
      <c r="Q871" t="s">
        <v>52</v>
      </c>
      <c r="R871" s="5">
        <f t="shared" si="57"/>
        <v>72.958174904942965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1">
        <f t="shared" si="56"/>
        <v>89.870129870129873</v>
      </c>
      <c r="G872" t="s">
        <v>13</v>
      </c>
      <c r="H872">
        <v>121</v>
      </c>
      <c r="I872" t="s">
        <v>20</v>
      </c>
      <c r="J872" t="s">
        <v>21</v>
      </c>
      <c r="K872" s="10">
        <f t="shared" si="54"/>
        <v>42240.208333333328</v>
      </c>
      <c r="L872">
        <v>1440392400</v>
      </c>
      <c r="M872" s="9">
        <f t="shared" si="55"/>
        <v>42265.208333333328</v>
      </c>
      <c r="N872">
        <v>1442552400</v>
      </c>
      <c r="O872" t="b">
        <v>0</v>
      </c>
      <c r="P872" t="b">
        <v>0</v>
      </c>
      <c r="Q872" t="s">
        <v>32</v>
      </c>
      <c r="R872" s="5">
        <f t="shared" si="57"/>
        <v>57.190082644628099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1">
        <f t="shared" si="56"/>
        <v>272.6041958041958</v>
      </c>
      <c r="G873" t="s">
        <v>19</v>
      </c>
      <c r="H873">
        <v>2320</v>
      </c>
      <c r="I873" t="s">
        <v>20</v>
      </c>
      <c r="J873" t="s">
        <v>21</v>
      </c>
      <c r="K873" s="10">
        <f t="shared" si="54"/>
        <v>43040.208333333328</v>
      </c>
      <c r="L873">
        <v>1509512400</v>
      </c>
      <c r="M873" s="9">
        <f t="shared" si="55"/>
        <v>43058.25</v>
      </c>
      <c r="N873">
        <v>1511071200</v>
      </c>
      <c r="O873" t="b">
        <v>0</v>
      </c>
      <c r="P873" t="b">
        <v>1</v>
      </c>
      <c r="Q873" t="s">
        <v>32</v>
      </c>
      <c r="R873" s="5">
        <f t="shared" si="57"/>
        <v>84.013793103448279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1">
        <f t="shared" si="56"/>
        <v>170.04255319148936</v>
      </c>
      <c r="G874" t="s">
        <v>19</v>
      </c>
      <c r="H874">
        <v>81</v>
      </c>
      <c r="I874" t="s">
        <v>25</v>
      </c>
      <c r="J874" t="s">
        <v>26</v>
      </c>
      <c r="K874" s="10">
        <f t="shared" si="54"/>
        <v>43346.208333333328</v>
      </c>
      <c r="L874">
        <v>1535950800</v>
      </c>
      <c r="M874" s="9">
        <f t="shared" si="55"/>
        <v>43351.208333333328</v>
      </c>
      <c r="N874">
        <v>1536382800</v>
      </c>
      <c r="O874" t="b">
        <v>0</v>
      </c>
      <c r="P874" t="b">
        <v>0</v>
      </c>
      <c r="Q874" t="s">
        <v>473</v>
      </c>
      <c r="R874" s="5">
        <f t="shared" si="57"/>
        <v>98.666666666666671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1">
        <f t="shared" si="56"/>
        <v>188.28503562945369</v>
      </c>
      <c r="G875" t="s">
        <v>19</v>
      </c>
      <c r="H875">
        <v>1887</v>
      </c>
      <c r="I875" t="s">
        <v>20</v>
      </c>
      <c r="J875" t="s">
        <v>21</v>
      </c>
      <c r="K875" s="10">
        <f t="shared" si="54"/>
        <v>41647.25</v>
      </c>
      <c r="L875">
        <v>1389160800</v>
      </c>
      <c r="M875" s="9">
        <f t="shared" si="55"/>
        <v>41652.25</v>
      </c>
      <c r="N875">
        <v>1389592800</v>
      </c>
      <c r="O875" t="b">
        <v>0</v>
      </c>
      <c r="P875" t="b">
        <v>0</v>
      </c>
      <c r="Q875" t="s">
        <v>121</v>
      </c>
      <c r="R875" s="5">
        <f t="shared" si="57"/>
        <v>42.007419183889773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1">
        <f t="shared" si="56"/>
        <v>346.93532338308455</v>
      </c>
      <c r="G876" t="s">
        <v>19</v>
      </c>
      <c r="H876">
        <v>4358</v>
      </c>
      <c r="I876" t="s">
        <v>20</v>
      </c>
      <c r="J876" t="s">
        <v>21</v>
      </c>
      <c r="K876" s="10">
        <f t="shared" si="54"/>
        <v>40291.208333333336</v>
      </c>
      <c r="L876">
        <v>1271998800</v>
      </c>
      <c r="M876" s="9">
        <f t="shared" si="55"/>
        <v>40329.208333333336</v>
      </c>
      <c r="N876">
        <v>1275282000</v>
      </c>
      <c r="O876" t="b">
        <v>0</v>
      </c>
      <c r="P876" t="b">
        <v>1</v>
      </c>
      <c r="Q876" t="s">
        <v>121</v>
      </c>
      <c r="R876" s="5">
        <f t="shared" si="57"/>
        <v>32.002753556677376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1">
        <f t="shared" si="56"/>
        <v>69.177215189873422</v>
      </c>
      <c r="G877" t="s">
        <v>13</v>
      </c>
      <c r="H877">
        <v>67</v>
      </c>
      <c r="I877" t="s">
        <v>20</v>
      </c>
      <c r="J877" t="s">
        <v>21</v>
      </c>
      <c r="K877" s="10">
        <f t="shared" si="54"/>
        <v>40556.25</v>
      </c>
      <c r="L877">
        <v>1294898400</v>
      </c>
      <c r="M877" s="9">
        <f t="shared" si="55"/>
        <v>40557.25</v>
      </c>
      <c r="N877">
        <v>1294984800</v>
      </c>
      <c r="O877" t="b">
        <v>0</v>
      </c>
      <c r="P877" t="b">
        <v>0</v>
      </c>
      <c r="Q877" t="s">
        <v>22</v>
      </c>
      <c r="R877" s="5">
        <f t="shared" si="57"/>
        <v>81.567164179104481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1">
        <f t="shared" si="56"/>
        <v>25.433734939759034</v>
      </c>
      <c r="G878" t="s">
        <v>13</v>
      </c>
      <c r="H878">
        <v>57</v>
      </c>
      <c r="I878" t="s">
        <v>14</v>
      </c>
      <c r="J878" t="s">
        <v>15</v>
      </c>
      <c r="K878" s="10">
        <f t="shared" si="54"/>
        <v>43624.208333333328</v>
      </c>
      <c r="L878">
        <v>1559970000</v>
      </c>
      <c r="M878" s="9">
        <f t="shared" si="55"/>
        <v>43648.208333333328</v>
      </c>
      <c r="N878">
        <v>1562043600</v>
      </c>
      <c r="O878" t="b">
        <v>0</v>
      </c>
      <c r="P878" t="b">
        <v>0</v>
      </c>
      <c r="Q878" t="s">
        <v>121</v>
      </c>
      <c r="R878" s="5">
        <f t="shared" si="57"/>
        <v>37.035087719298247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1">
        <f t="shared" si="56"/>
        <v>77.400977995110026</v>
      </c>
      <c r="G879" t="s">
        <v>13</v>
      </c>
      <c r="H879">
        <v>1229</v>
      </c>
      <c r="I879" t="s">
        <v>20</v>
      </c>
      <c r="J879" t="s">
        <v>21</v>
      </c>
      <c r="K879" s="10">
        <f t="shared" si="54"/>
        <v>42577.208333333328</v>
      </c>
      <c r="L879">
        <v>1469509200</v>
      </c>
      <c r="M879" s="9">
        <f t="shared" si="55"/>
        <v>42578.208333333328</v>
      </c>
      <c r="N879">
        <v>1469595600</v>
      </c>
      <c r="O879" t="b">
        <v>0</v>
      </c>
      <c r="P879" t="b">
        <v>0</v>
      </c>
      <c r="Q879" t="s">
        <v>16</v>
      </c>
      <c r="R879" s="5">
        <f t="shared" si="57"/>
        <v>103.033360455655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1">
        <f t="shared" si="56"/>
        <v>37.481481481481481</v>
      </c>
      <c r="G880" t="s">
        <v>13</v>
      </c>
      <c r="H880">
        <v>12</v>
      </c>
      <c r="I880" t="s">
        <v>106</v>
      </c>
      <c r="J880" t="s">
        <v>107</v>
      </c>
      <c r="K880" s="10">
        <f t="shared" si="54"/>
        <v>43845.25</v>
      </c>
      <c r="L880">
        <v>1579068000</v>
      </c>
      <c r="M880" s="9">
        <f t="shared" si="55"/>
        <v>43869.25</v>
      </c>
      <c r="N880">
        <v>1581141600</v>
      </c>
      <c r="O880" t="b">
        <v>0</v>
      </c>
      <c r="P880" t="b">
        <v>0</v>
      </c>
      <c r="Q880" t="s">
        <v>147</v>
      </c>
      <c r="R880" s="5">
        <f t="shared" si="57"/>
        <v>84.333333333333329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1">
        <f t="shared" si="56"/>
        <v>543.79999999999995</v>
      </c>
      <c r="G881" t="s">
        <v>19</v>
      </c>
      <c r="H881">
        <v>53</v>
      </c>
      <c r="I881" t="s">
        <v>20</v>
      </c>
      <c r="J881" t="s">
        <v>21</v>
      </c>
      <c r="K881" s="10">
        <f t="shared" si="54"/>
        <v>42788.25</v>
      </c>
      <c r="L881">
        <v>1487743200</v>
      </c>
      <c r="M881" s="9">
        <f t="shared" si="55"/>
        <v>42797.25</v>
      </c>
      <c r="N881">
        <v>1488520800</v>
      </c>
      <c r="O881" t="b">
        <v>0</v>
      </c>
      <c r="P881" t="b">
        <v>0</v>
      </c>
      <c r="Q881" t="s">
        <v>67</v>
      </c>
      <c r="R881" s="5">
        <f t="shared" si="57"/>
        <v>102.60377358490567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1">
        <f t="shared" si="56"/>
        <v>228.52189349112427</v>
      </c>
      <c r="G882" t="s">
        <v>19</v>
      </c>
      <c r="H882">
        <v>2414</v>
      </c>
      <c r="I882" t="s">
        <v>20</v>
      </c>
      <c r="J882" t="s">
        <v>21</v>
      </c>
      <c r="K882" s="10">
        <f t="shared" si="54"/>
        <v>43667.208333333328</v>
      </c>
      <c r="L882">
        <v>1563685200</v>
      </c>
      <c r="M882" s="9">
        <f t="shared" si="55"/>
        <v>43669.208333333328</v>
      </c>
      <c r="N882">
        <v>1563858000</v>
      </c>
      <c r="O882" t="b">
        <v>0</v>
      </c>
      <c r="P882" t="b">
        <v>0</v>
      </c>
      <c r="Q882" t="s">
        <v>49</v>
      </c>
      <c r="R882" s="5">
        <f t="shared" si="57"/>
        <v>79.992129246064621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1">
        <f t="shared" si="56"/>
        <v>38.948339483394832</v>
      </c>
      <c r="G883" t="s">
        <v>13</v>
      </c>
      <c r="H883">
        <v>452</v>
      </c>
      <c r="I883" t="s">
        <v>20</v>
      </c>
      <c r="J883" t="s">
        <v>21</v>
      </c>
      <c r="K883" s="10">
        <f t="shared" si="54"/>
        <v>42194.208333333328</v>
      </c>
      <c r="L883">
        <v>1436418000</v>
      </c>
      <c r="M883" s="9">
        <f t="shared" si="55"/>
        <v>42223.208333333328</v>
      </c>
      <c r="N883">
        <v>1438923600</v>
      </c>
      <c r="O883" t="b">
        <v>0</v>
      </c>
      <c r="P883" t="b">
        <v>1</v>
      </c>
      <c r="Q883" t="s">
        <v>32</v>
      </c>
      <c r="R883" s="5">
        <f t="shared" si="57"/>
        <v>70.055309734513273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1">
        <f t="shared" si="56"/>
        <v>370</v>
      </c>
      <c r="G884" t="s">
        <v>19</v>
      </c>
      <c r="H884">
        <v>80</v>
      </c>
      <c r="I884" t="s">
        <v>20</v>
      </c>
      <c r="J884" t="s">
        <v>21</v>
      </c>
      <c r="K884" s="10">
        <f t="shared" si="54"/>
        <v>42025.25</v>
      </c>
      <c r="L884">
        <v>1421820000</v>
      </c>
      <c r="M884" s="9">
        <f t="shared" si="55"/>
        <v>42029.25</v>
      </c>
      <c r="N884">
        <v>1422165600</v>
      </c>
      <c r="O884" t="b">
        <v>0</v>
      </c>
      <c r="P884" t="b">
        <v>0</v>
      </c>
      <c r="Q884" t="s">
        <v>32</v>
      </c>
      <c r="R884" s="5">
        <f t="shared" si="57"/>
        <v>37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1">
        <f t="shared" si="56"/>
        <v>237.91176470588232</v>
      </c>
      <c r="G885" t="s">
        <v>19</v>
      </c>
      <c r="H885">
        <v>193</v>
      </c>
      <c r="I885" t="s">
        <v>20</v>
      </c>
      <c r="J885" t="s">
        <v>21</v>
      </c>
      <c r="K885" s="10">
        <f t="shared" si="54"/>
        <v>40323.208333333336</v>
      </c>
      <c r="L885">
        <v>1274763600</v>
      </c>
      <c r="M885" s="9">
        <f t="shared" si="55"/>
        <v>40359.208333333336</v>
      </c>
      <c r="N885">
        <v>1277874000</v>
      </c>
      <c r="O885" t="b">
        <v>0</v>
      </c>
      <c r="P885" t="b">
        <v>0</v>
      </c>
      <c r="Q885" t="s">
        <v>99</v>
      </c>
      <c r="R885" s="5">
        <f t="shared" si="57"/>
        <v>41.911917098445599</v>
      </c>
      <c r="S885" t="s">
        <v>2040</v>
      </c>
      <c r="T885" t="s">
        <v>2051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1">
        <f t="shared" si="56"/>
        <v>64.036299765807954</v>
      </c>
      <c r="G886" t="s">
        <v>13</v>
      </c>
      <c r="H886">
        <v>1886</v>
      </c>
      <c r="I886" t="s">
        <v>20</v>
      </c>
      <c r="J886" t="s">
        <v>21</v>
      </c>
      <c r="K886" s="10">
        <f t="shared" si="54"/>
        <v>41763.208333333336</v>
      </c>
      <c r="L886">
        <v>1399179600</v>
      </c>
      <c r="M886" s="9">
        <f t="shared" si="55"/>
        <v>41765.208333333336</v>
      </c>
      <c r="N886">
        <v>1399352400</v>
      </c>
      <c r="O886" t="b">
        <v>0</v>
      </c>
      <c r="P886" t="b">
        <v>1</v>
      </c>
      <c r="Q886" t="s">
        <v>32</v>
      </c>
      <c r="R886" s="5">
        <f t="shared" si="57"/>
        <v>57.992576882290564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1">
        <f t="shared" si="56"/>
        <v>118.27777777777777</v>
      </c>
      <c r="G887" t="s">
        <v>19</v>
      </c>
      <c r="H887">
        <v>52</v>
      </c>
      <c r="I887" t="s">
        <v>20</v>
      </c>
      <c r="J887" t="s">
        <v>21</v>
      </c>
      <c r="K887" s="10">
        <f t="shared" si="54"/>
        <v>40335.208333333336</v>
      </c>
      <c r="L887">
        <v>1275800400</v>
      </c>
      <c r="M887" s="9">
        <f t="shared" si="55"/>
        <v>40373.208333333336</v>
      </c>
      <c r="N887">
        <v>1279083600</v>
      </c>
      <c r="O887" t="b">
        <v>0</v>
      </c>
      <c r="P887" t="b">
        <v>0</v>
      </c>
      <c r="Q887" t="s">
        <v>32</v>
      </c>
      <c r="R887" s="5">
        <f t="shared" si="57"/>
        <v>40.942307692307693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1">
        <f t="shared" si="56"/>
        <v>84.824037184594957</v>
      </c>
      <c r="G888" t="s">
        <v>13</v>
      </c>
      <c r="H888">
        <v>1825</v>
      </c>
      <c r="I888" t="s">
        <v>20</v>
      </c>
      <c r="J888" t="s">
        <v>21</v>
      </c>
      <c r="K888" s="10">
        <f t="shared" si="54"/>
        <v>40416.208333333336</v>
      </c>
      <c r="L888">
        <v>1282798800</v>
      </c>
      <c r="M888" s="9">
        <f t="shared" si="55"/>
        <v>40434.208333333336</v>
      </c>
      <c r="N888">
        <v>1284354000</v>
      </c>
      <c r="O888" t="b">
        <v>0</v>
      </c>
      <c r="P888" t="b">
        <v>0</v>
      </c>
      <c r="Q888" t="s">
        <v>59</v>
      </c>
      <c r="R888" s="5">
        <f t="shared" si="57"/>
        <v>69.9972602739726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1">
        <f t="shared" si="56"/>
        <v>29.346153846153843</v>
      </c>
      <c r="G889" t="s">
        <v>13</v>
      </c>
      <c r="H889">
        <v>31</v>
      </c>
      <c r="I889" t="s">
        <v>20</v>
      </c>
      <c r="J889" t="s">
        <v>21</v>
      </c>
      <c r="K889" s="10">
        <f t="shared" si="54"/>
        <v>42202.208333333328</v>
      </c>
      <c r="L889">
        <v>1437109200</v>
      </c>
      <c r="M889" s="9">
        <f t="shared" si="55"/>
        <v>42249.208333333328</v>
      </c>
      <c r="N889">
        <v>1441170000</v>
      </c>
      <c r="O889" t="b">
        <v>0</v>
      </c>
      <c r="P889" t="b">
        <v>1</v>
      </c>
      <c r="Q889" t="s">
        <v>32</v>
      </c>
      <c r="R889" s="5">
        <f t="shared" si="57"/>
        <v>73.838709677419359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1">
        <f t="shared" si="56"/>
        <v>209.89655172413794</v>
      </c>
      <c r="G890" t="s">
        <v>19</v>
      </c>
      <c r="H890">
        <v>290</v>
      </c>
      <c r="I890" t="s">
        <v>20</v>
      </c>
      <c r="J890" t="s">
        <v>21</v>
      </c>
      <c r="K890" s="10">
        <f t="shared" si="54"/>
        <v>42836.208333333328</v>
      </c>
      <c r="L890">
        <v>1491886800</v>
      </c>
      <c r="M890" s="9">
        <f t="shared" si="55"/>
        <v>42855.208333333328</v>
      </c>
      <c r="N890">
        <v>1493528400</v>
      </c>
      <c r="O890" t="b">
        <v>0</v>
      </c>
      <c r="P890" t="b">
        <v>0</v>
      </c>
      <c r="Q890" t="s">
        <v>32</v>
      </c>
      <c r="R890" s="5">
        <f t="shared" si="57"/>
        <v>41.979310344827589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1">
        <f t="shared" si="56"/>
        <v>169.78571428571431</v>
      </c>
      <c r="G891" t="s">
        <v>19</v>
      </c>
      <c r="H891">
        <v>122</v>
      </c>
      <c r="I891" t="s">
        <v>20</v>
      </c>
      <c r="J891" t="s">
        <v>21</v>
      </c>
      <c r="K891" s="10">
        <f t="shared" si="54"/>
        <v>41710.208333333336</v>
      </c>
      <c r="L891">
        <v>1394600400</v>
      </c>
      <c r="M891" s="9">
        <f t="shared" si="55"/>
        <v>41717.208333333336</v>
      </c>
      <c r="N891">
        <v>1395205200</v>
      </c>
      <c r="O891" t="b">
        <v>0</v>
      </c>
      <c r="P891" t="b">
        <v>1</v>
      </c>
      <c r="Q891" t="s">
        <v>49</v>
      </c>
      <c r="R891" s="5">
        <f t="shared" si="57"/>
        <v>77.93442622950819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1">
        <f t="shared" si="56"/>
        <v>115.95907738095239</v>
      </c>
      <c r="G892" t="s">
        <v>19</v>
      </c>
      <c r="H892">
        <v>1470</v>
      </c>
      <c r="I892" t="s">
        <v>20</v>
      </c>
      <c r="J892" t="s">
        <v>21</v>
      </c>
      <c r="K892" s="10">
        <f t="shared" si="54"/>
        <v>43640.208333333328</v>
      </c>
      <c r="L892">
        <v>1561352400</v>
      </c>
      <c r="M892" s="9">
        <f t="shared" si="55"/>
        <v>43641.208333333328</v>
      </c>
      <c r="N892">
        <v>1561438800</v>
      </c>
      <c r="O892" t="b">
        <v>0</v>
      </c>
      <c r="P892" t="b">
        <v>0</v>
      </c>
      <c r="Q892" t="s">
        <v>59</v>
      </c>
      <c r="R892" s="5">
        <f t="shared" si="57"/>
        <v>106.01972789115646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1">
        <f t="shared" si="56"/>
        <v>258.59999999999997</v>
      </c>
      <c r="G893" t="s">
        <v>19</v>
      </c>
      <c r="H893">
        <v>165</v>
      </c>
      <c r="I893" t="s">
        <v>14</v>
      </c>
      <c r="J893" t="s">
        <v>15</v>
      </c>
      <c r="K893" s="10">
        <f t="shared" si="54"/>
        <v>40880.25</v>
      </c>
      <c r="L893">
        <v>1322892000</v>
      </c>
      <c r="M893" s="9">
        <f t="shared" si="55"/>
        <v>40924.25</v>
      </c>
      <c r="N893">
        <v>1326693600</v>
      </c>
      <c r="O893" t="b">
        <v>0</v>
      </c>
      <c r="P893" t="b">
        <v>0</v>
      </c>
      <c r="Q893" t="s">
        <v>41</v>
      </c>
      <c r="R893" s="5">
        <f t="shared" si="57"/>
        <v>47.018181818181816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1">
        <f t="shared" si="56"/>
        <v>230.58333333333331</v>
      </c>
      <c r="G894" t="s">
        <v>19</v>
      </c>
      <c r="H894">
        <v>182</v>
      </c>
      <c r="I894" t="s">
        <v>20</v>
      </c>
      <c r="J894" t="s">
        <v>21</v>
      </c>
      <c r="K894" s="10">
        <f t="shared" si="54"/>
        <v>40319.208333333336</v>
      </c>
      <c r="L894">
        <v>1274418000</v>
      </c>
      <c r="M894" s="9">
        <f t="shared" si="55"/>
        <v>40360.208333333336</v>
      </c>
      <c r="N894">
        <v>1277960400</v>
      </c>
      <c r="O894" t="b">
        <v>0</v>
      </c>
      <c r="P894" t="b">
        <v>0</v>
      </c>
      <c r="Q894" t="s">
        <v>205</v>
      </c>
      <c r="R894" s="5">
        <f t="shared" si="57"/>
        <v>76.016483516483518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1">
        <f t="shared" si="56"/>
        <v>128.21428571428572</v>
      </c>
      <c r="G895" t="s">
        <v>19</v>
      </c>
      <c r="H895">
        <v>199</v>
      </c>
      <c r="I895" t="s">
        <v>106</v>
      </c>
      <c r="J895" t="s">
        <v>107</v>
      </c>
      <c r="K895" s="10">
        <f t="shared" si="54"/>
        <v>42170.208333333328</v>
      </c>
      <c r="L895">
        <v>1434344400</v>
      </c>
      <c r="M895" s="9">
        <f t="shared" si="55"/>
        <v>42174.208333333328</v>
      </c>
      <c r="N895">
        <v>1434690000</v>
      </c>
      <c r="O895" t="b">
        <v>0</v>
      </c>
      <c r="P895" t="b">
        <v>1</v>
      </c>
      <c r="Q895" t="s">
        <v>41</v>
      </c>
      <c r="R895" s="5">
        <f t="shared" si="57"/>
        <v>54.120603015075375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1">
        <f t="shared" si="56"/>
        <v>188.70588235294116</v>
      </c>
      <c r="G896" t="s">
        <v>19</v>
      </c>
      <c r="H896">
        <v>56</v>
      </c>
      <c r="I896" t="s">
        <v>39</v>
      </c>
      <c r="J896" t="s">
        <v>40</v>
      </c>
      <c r="K896" s="10">
        <f t="shared" si="54"/>
        <v>41466.208333333336</v>
      </c>
      <c r="L896">
        <v>1373518800</v>
      </c>
      <c r="M896" s="9">
        <f t="shared" si="55"/>
        <v>41496.208333333336</v>
      </c>
      <c r="N896">
        <v>1376110800</v>
      </c>
      <c r="O896" t="b">
        <v>0</v>
      </c>
      <c r="P896" t="b">
        <v>1</v>
      </c>
      <c r="Q896" t="s">
        <v>268</v>
      </c>
      <c r="R896" s="5">
        <f t="shared" si="57"/>
        <v>57.285714285714285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1">
        <f t="shared" si="56"/>
        <v>6.9511889862327907</v>
      </c>
      <c r="G897" t="s">
        <v>13</v>
      </c>
      <c r="H897">
        <v>107</v>
      </c>
      <c r="I897" t="s">
        <v>20</v>
      </c>
      <c r="J897" t="s">
        <v>21</v>
      </c>
      <c r="K897" s="10">
        <f t="shared" si="54"/>
        <v>43134.25</v>
      </c>
      <c r="L897">
        <v>1517637600</v>
      </c>
      <c r="M897" s="9">
        <f t="shared" si="55"/>
        <v>43143.25</v>
      </c>
      <c r="N897">
        <v>1518415200</v>
      </c>
      <c r="O897" t="b">
        <v>0</v>
      </c>
      <c r="P897" t="b">
        <v>0</v>
      </c>
      <c r="Q897" t="s">
        <v>32</v>
      </c>
      <c r="R897" s="5">
        <f t="shared" si="57"/>
        <v>103.81308411214954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1">
        <f t="shared" si="56"/>
        <v>774.43434343434342</v>
      </c>
      <c r="G898" t="s">
        <v>19</v>
      </c>
      <c r="H898">
        <v>1460</v>
      </c>
      <c r="I898" t="s">
        <v>25</v>
      </c>
      <c r="J898" t="s">
        <v>26</v>
      </c>
      <c r="K898" s="10">
        <f t="shared" si="54"/>
        <v>40738.208333333336</v>
      </c>
      <c r="L898">
        <v>1310619600</v>
      </c>
      <c r="M898" s="9">
        <f t="shared" si="55"/>
        <v>40741.208333333336</v>
      </c>
      <c r="N898">
        <v>1310878800</v>
      </c>
      <c r="O898" t="b">
        <v>0</v>
      </c>
      <c r="P898" t="b">
        <v>1</v>
      </c>
      <c r="Q898" t="s">
        <v>16</v>
      </c>
      <c r="R898" s="5">
        <f t="shared" si="57"/>
        <v>105.02602739726028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1">
        <f t="shared" si="56"/>
        <v>27.693181818181817</v>
      </c>
      <c r="G899" t="s">
        <v>13</v>
      </c>
      <c r="H899">
        <v>27</v>
      </c>
      <c r="I899" t="s">
        <v>20</v>
      </c>
      <c r="J899" t="s">
        <v>21</v>
      </c>
      <c r="K899" s="10">
        <f t="shared" ref="K899:K962" si="58">(((L899/60)/60/24)+DATE(1970,1,1))</f>
        <v>43583.208333333328</v>
      </c>
      <c r="L899">
        <v>1556427600</v>
      </c>
      <c r="M899" s="9">
        <f t="shared" ref="M899:M962" si="59">(((N899/60)/60)/24)+DATE(1970,1,1)</f>
        <v>43585.208333333328</v>
      </c>
      <c r="N899">
        <v>1556600400</v>
      </c>
      <c r="O899" t="b">
        <v>0</v>
      </c>
      <c r="P899" t="b">
        <v>0</v>
      </c>
      <c r="Q899" t="s">
        <v>32</v>
      </c>
      <c r="R899" s="5">
        <f t="shared" si="57"/>
        <v>90.259259259259252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1">
        <f t="shared" ref="F900:F963" si="60">(E900/D900)*100</f>
        <v>52.479620323841424</v>
      </c>
      <c r="G900" t="s">
        <v>13</v>
      </c>
      <c r="H900">
        <v>1221</v>
      </c>
      <c r="I900" t="s">
        <v>20</v>
      </c>
      <c r="J900" t="s">
        <v>21</v>
      </c>
      <c r="K900" s="10">
        <f t="shared" si="58"/>
        <v>43815.25</v>
      </c>
      <c r="L900">
        <v>1576476000</v>
      </c>
      <c r="M900" s="9">
        <f t="shared" si="59"/>
        <v>43821.25</v>
      </c>
      <c r="N900">
        <v>1576994400</v>
      </c>
      <c r="O900" t="b">
        <v>0</v>
      </c>
      <c r="P900" t="b">
        <v>0</v>
      </c>
      <c r="Q900" t="s">
        <v>41</v>
      </c>
      <c r="R900" s="5">
        <f t="shared" ref="R900:R963" si="61">E900/H900</f>
        <v>76.978705978705975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1">
        <f t="shared" si="60"/>
        <v>407.09677419354841</v>
      </c>
      <c r="G901" t="s">
        <v>19</v>
      </c>
      <c r="H901">
        <v>123</v>
      </c>
      <c r="I901" t="s">
        <v>97</v>
      </c>
      <c r="J901" t="s">
        <v>98</v>
      </c>
      <c r="K901" s="10">
        <f t="shared" si="58"/>
        <v>41554.208333333336</v>
      </c>
      <c r="L901">
        <v>1381122000</v>
      </c>
      <c r="M901" s="9">
        <f t="shared" si="59"/>
        <v>41572.208333333336</v>
      </c>
      <c r="N901">
        <v>1382677200</v>
      </c>
      <c r="O901" t="b">
        <v>0</v>
      </c>
      <c r="P901" t="b">
        <v>0</v>
      </c>
      <c r="Q901" t="s">
        <v>158</v>
      </c>
      <c r="R901" s="5">
        <f t="shared" si="61"/>
        <v>102.60162601626017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1">
        <f t="shared" si="60"/>
        <v>2</v>
      </c>
      <c r="G902" t="s">
        <v>13</v>
      </c>
      <c r="H902">
        <v>1</v>
      </c>
      <c r="I902" t="s">
        <v>20</v>
      </c>
      <c r="J902" t="s">
        <v>21</v>
      </c>
      <c r="K902" s="10">
        <f t="shared" si="58"/>
        <v>41901.208333333336</v>
      </c>
      <c r="L902">
        <v>1411102800</v>
      </c>
      <c r="M902" s="9">
        <f t="shared" si="59"/>
        <v>41902.208333333336</v>
      </c>
      <c r="N902">
        <v>1411189200</v>
      </c>
      <c r="O902" t="b">
        <v>0</v>
      </c>
      <c r="P902" t="b">
        <v>1</v>
      </c>
      <c r="Q902" t="s">
        <v>27</v>
      </c>
      <c r="R902" s="5">
        <f t="shared" si="61"/>
        <v>2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1">
        <f t="shared" si="60"/>
        <v>156.17857142857144</v>
      </c>
      <c r="G903" t="s">
        <v>19</v>
      </c>
      <c r="H903">
        <v>159</v>
      </c>
      <c r="I903" t="s">
        <v>20</v>
      </c>
      <c r="J903" t="s">
        <v>21</v>
      </c>
      <c r="K903" s="10">
        <f t="shared" si="58"/>
        <v>43298.208333333328</v>
      </c>
      <c r="L903">
        <v>1531803600</v>
      </c>
      <c r="M903" s="9">
        <f t="shared" si="59"/>
        <v>43331.208333333328</v>
      </c>
      <c r="N903">
        <v>1534654800</v>
      </c>
      <c r="O903" t="b">
        <v>0</v>
      </c>
      <c r="P903" t="b">
        <v>1</v>
      </c>
      <c r="Q903" t="s">
        <v>22</v>
      </c>
      <c r="R903" s="5">
        <f t="shared" si="61"/>
        <v>55.0062893081761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1">
        <f t="shared" si="60"/>
        <v>252.42857142857144</v>
      </c>
      <c r="G904" t="s">
        <v>19</v>
      </c>
      <c r="H904">
        <v>110</v>
      </c>
      <c r="I904" t="s">
        <v>20</v>
      </c>
      <c r="J904" t="s">
        <v>21</v>
      </c>
      <c r="K904" s="10">
        <f t="shared" si="58"/>
        <v>42399.25</v>
      </c>
      <c r="L904">
        <v>1454133600</v>
      </c>
      <c r="M904" s="9">
        <f t="shared" si="59"/>
        <v>42441.25</v>
      </c>
      <c r="N904">
        <v>1457762400</v>
      </c>
      <c r="O904" t="b">
        <v>0</v>
      </c>
      <c r="P904" t="b">
        <v>0</v>
      </c>
      <c r="Q904" t="s">
        <v>27</v>
      </c>
      <c r="R904" s="5">
        <f t="shared" si="61"/>
        <v>32.127272727272725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1">
        <f t="shared" si="60"/>
        <v>1.729268292682927</v>
      </c>
      <c r="G905" t="s">
        <v>46</v>
      </c>
      <c r="H905">
        <v>14</v>
      </c>
      <c r="I905" t="s">
        <v>20</v>
      </c>
      <c r="J905" t="s">
        <v>21</v>
      </c>
      <c r="K905" s="10">
        <f t="shared" si="58"/>
        <v>41034.208333333336</v>
      </c>
      <c r="L905">
        <v>1336194000</v>
      </c>
      <c r="M905" s="9">
        <f t="shared" si="59"/>
        <v>41049.208333333336</v>
      </c>
      <c r="N905">
        <v>1337490000</v>
      </c>
      <c r="O905" t="b">
        <v>0</v>
      </c>
      <c r="P905" t="b">
        <v>1</v>
      </c>
      <c r="Q905" t="s">
        <v>67</v>
      </c>
      <c r="R905" s="5">
        <f t="shared" si="61"/>
        <v>50.642857142857146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1">
        <f t="shared" si="60"/>
        <v>12.230769230769232</v>
      </c>
      <c r="G906" t="s">
        <v>13</v>
      </c>
      <c r="H906">
        <v>16</v>
      </c>
      <c r="I906" t="s">
        <v>20</v>
      </c>
      <c r="J906" t="s">
        <v>21</v>
      </c>
      <c r="K906" s="10">
        <f t="shared" si="58"/>
        <v>41186.208333333336</v>
      </c>
      <c r="L906">
        <v>1349326800</v>
      </c>
      <c r="M906" s="9">
        <f t="shared" si="59"/>
        <v>41190.208333333336</v>
      </c>
      <c r="N906">
        <v>1349672400</v>
      </c>
      <c r="O906" t="b">
        <v>0</v>
      </c>
      <c r="P906" t="b">
        <v>0</v>
      </c>
      <c r="Q906" t="s">
        <v>132</v>
      </c>
      <c r="R906" s="5">
        <f t="shared" si="61"/>
        <v>49.6875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1">
        <f t="shared" si="60"/>
        <v>163.98734177215189</v>
      </c>
      <c r="G907" t="s">
        <v>19</v>
      </c>
      <c r="H907">
        <v>236</v>
      </c>
      <c r="I907" t="s">
        <v>20</v>
      </c>
      <c r="J907" t="s">
        <v>21</v>
      </c>
      <c r="K907" s="10">
        <f t="shared" si="58"/>
        <v>41536.208333333336</v>
      </c>
      <c r="L907">
        <v>1379566800</v>
      </c>
      <c r="M907" s="9">
        <f t="shared" si="59"/>
        <v>41539.208333333336</v>
      </c>
      <c r="N907">
        <v>1379826000</v>
      </c>
      <c r="O907" t="b">
        <v>0</v>
      </c>
      <c r="P907" t="b">
        <v>0</v>
      </c>
      <c r="Q907" t="s">
        <v>32</v>
      </c>
      <c r="R907" s="5">
        <f t="shared" si="61"/>
        <v>54.894067796610166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1">
        <f t="shared" si="60"/>
        <v>162.98181818181817</v>
      </c>
      <c r="G908" t="s">
        <v>19</v>
      </c>
      <c r="H908">
        <v>191</v>
      </c>
      <c r="I908" t="s">
        <v>20</v>
      </c>
      <c r="J908" t="s">
        <v>21</v>
      </c>
      <c r="K908" s="10">
        <f t="shared" si="58"/>
        <v>42868.208333333328</v>
      </c>
      <c r="L908">
        <v>1494651600</v>
      </c>
      <c r="M908" s="9">
        <f t="shared" si="59"/>
        <v>42904.208333333328</v>
      </c>
      <c r="N908">
        <v>1497762000</v>
      </c>
      <c r="O908" t="b">
        <v>1</v>
      </c>
      <c r="P908" t="b">
        <v>1</v>
      </c>
      <c r="Q908" t="s">
        <v>41</v>
      </c>
      <c r="R908" s="5">
        <f t="shared" si="61"/>
        <v>46.931937172774866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1">
        <f t="shared" si="60"/>
        <v>20.252747252747252</v>
      </c>
      <c r="G909" t="s">
        <v>13</v>
      </c>
      <c r="H909">
        <v>41</v>
      </c>
      <c r="I909" t="s">
        <v>20</v>
      </c>
      <c r="J909" t="s">
        <v>21</v>
      </c>
      <c r="K909" s="10">
        <f t="shared" si="58"/>
        <v>40660.208333333336</v>
      </c>
      <c r="L909">
        <v>1303880400</v>
      </c>
      <c r="M909" s="9">
        <f t="shared" si="59"/>
        <v>40667.208333333336</v>
      </c>
      <c r="N909">
        <v>1304485200</v>
      </c>
      <c r="O909" t="b">
        <v>0</v>
      </c>
      <c r="P909" t="b">
        <v>0</v>
      </c>
      <c r="Q909" t="s">
        <v>32</v>
      </c>
      <c r="R909" s="5">
        <f t="shared" si="61"/>
        <v>44.951219512195124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1">
        <f t="shared" si="60"/>
        <v>319.24083769633506</v>
      </c>
      <c r="G910" t="s">
        <v>19</v>
      </c>
      <c r="H910">
        <v>3934</v>
      </c>
      <c r="I910" t="s">
        <v>20</v>
      </c>
      <c r="J910" t="s">
        <v>21</v>
      </c>
      <c r="K910" s="10">
        <f t="shared" si="58"/>
        <v>41031.208333333336</v>
      </c>
      <c r="L910">
        <v>1335934800</v>
      </c>
      <c r="M910" s="9">
        <f t="shared" si="59"/>
        <v>41042.208333333336</v>
      </c>
      <c r="N910">
        <v>1336885200</v>
      </c>
      <c r="O910" t="b">
        <v>0</v>
      </c>
      <c r="P910" t="b">
        <v>0</v>
      </c>
      <c r="Q910" t="s">
        <v>88</v>
      </c>
      <c r="R910" s="5">
        <f t="shared" si="61"/>
        <v>30.99898322318251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1">
        <f t="shared" si="60"/>
        <v>478.94444444444446</v>
      </c>
      <c r="G911" t="s">
        <v>19</v>
      </c>
      <c r="H911">
        <v>80</v>
      </c>
      <c r="I911" t="s">
        <v>14</v>
      </c>
      <c r="J911" t="s">
        <v>15</v>
      </c>
      <c r="K911" s="10">
        <f t="shared" si="58"/>
        <v>43255.208333333328</v>
      </c>
      <c r="L911">
        <v>1528088400</v>
      </c>
      <c r="M911" s="9">
        <f t="shared" si="59"/>
        <v>43282.208333333328</v>
      </c>
      <c r="N911">
        <v>1530421200</v>
      </c>
      <c r="O911" t="b">
        <v>0</v>
      </c>
      <c r="P911" t="b">
        <v>1</v>
      </c>
      <c r="Q911" t="s">
        <v>32</v>
      </c>
      <c r="R911" s="5">
        <f t="shared" si="61"/>
        <v>107.7625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1">
        <f t="shared" si="60"/>
        <v>19.556634304207122</v>
      </c>
      <c r="G912" t="s">
        <v>73</v>
      </c>
      <c r="H912">
        <v>296</v>
      </c>
      <c r="I912" t="s">
        <v>20</v>
      </c>
      <c r="J912" t="s">
        <v>21</v>
      </c>
      <c r="K912" s="10">
        <f t="shared" si="58"/>
        <v>42026.25</v>
      </c>
      <c r="L912">
        <v>1421906400</v>
      </c>
      <c r="M912" s="9">
        <f t="shared" si="59"/>
        <v>42027.25</v>
      </c>
      <c r="N912">
        <v>1421992800</v>
      </c>
      <c r="O912" t="b">
        <v>0</v>
      </c>
      <c r="P912" t="b">
        <v>0</v>
      </c>
      <c r="Q912" t="s">
        <v>32</v>
      </c>
      <c r="R912" s="5">
        <f t="shared" si="61"/>
        <v>102.07770270270271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1">
        <f t="shared" si="60"/>
        <v>198.94827586206895</v>
      </c>
      <c r="G913" t="s">
        <v>19</v>
      </c>
      <c r="H913">
        <v>462</v>
      </c>
      <c r="I913" t="s">
        <v>20</v>
      </c>
      <c r="J913" t="s">
        <v>21</v>
      </c>
      <c r="K913" s="10">
        <f t="shared" si="58"/>
        <v>43717.208333333328</v>
      </c>
      <c r="L913">
        <v>1568005200</v>
      </c>
      <c r="M913" s="9">
        <f t="shared" si="59"/>
        <v>43719.208333333328</v>
      </c>
      <c r="N913">
        <v>1568178000</v>
      </c>
      <c r="O913" t="b">
        <v>1</v>
      </c>
      <c r="P913" t="b">
        <v>0</v>
      </c>
      <c r="Q913" t="s">
        <v>27</v>
      </c>
      <c r="R913" s="5">
        <f t="shared" si="61"/>
        <v>24.976190476190474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1">
        <f t="shared" si="60"/>
        <v>795</v>
      </c>
      <c r="G914" t="s">
        <v>19</v>
      </c>
      <c r="H914">
        <v>179</v>
      </c>
      <c r="I914" t="s">
        <v>20</v>
      </c>
      <c r="J914" t="s">
        <v>21</v>
      </c>
      <c r="K914" s="10">
        <f t="shared" si="58"/>
        <v>41157.208333333336</v>
      </c>
      <c r="L914">
        <v>1346821200</v>
      </c>
      <c r="M914" s="9">
        <f t="shared" si="59"/>
        <v>41170.208333333336</v>
      </c>
      <c r="N914">
        <v>1347944400</v>
      </c>
      <c r="O914" t="b">
        <v>1</v>
      </c>
      <c r="P914" t="b">
        <v>0</v>
      </c>
      <c r="Q914" t="s">
        <v>52</v>
      </c>
      <c r="R914" s="5">
        <f t="shared" si="61"/>
        <v>79.944134078212286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1">
        <f t="shared" si="60"/>
        <v>50.621082621082621</v>
      </c>
      <c r="G915" t="s">
        <v>13</v>
      </c>
      <c r="H915">
        <v>523</v>
      </c>
      <c r="I915" t="s">
        <v>25</v>
      </c>
      <c r="J915" t="s">
        <v>26</v>
      </c>
      <c r="K915" s="10">
        <f t="shared" si="58"/>
        <v>43597.208333333328</v>
      </c>
      <c r="L915">
        <v>1557637200</v>
      </c>
      <c r="M915" s="9">
        <f t="shared" si="59"/>
        <v>43610.208333333328</v>
      </c>
      <c r="N915">
        <v>1558760400</v>
      </c>
      <c r="O915" t="b">
        <v>0</v>
      </c>
      <c r="P915" t="b">
        <v>0</v>
      </c>
      <c r="Q915" t="s">
        <v>52</v>
      </c>
      <c r="R915" s="5">
        <f t="shared" si="61"/>
        <v>67.946462715105156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1">
        <f t="shared" si="60"/>
        <v>57.4375</v>
      </c>
      <c r="G916" t="s">
        <v>13</v>
      </c>
      <c r="H916">
        <v>141</v>
      </c>
      <c r="I916" t="s">
        <v>39</v>
      </c>
      <c r="J916" t="s">
        <v>40</v>
      </c>
      <c r="K916" s="10">
        <f t="shared" si="58"/>
        <v>41490.208333333336</v>
      </c>
      <c r="L916">
        <v>1375592400</v>
      </c>
      <c r="M916" s="9">
        <f t="shared" si="59"/>
        <v>41502.208333333336</v>
      </c>
      <c r="N916">
        <v>1376629200</v>
      </c>
      <c r="O916" t="b">
        <v>0</v>
      </c>
      <c r="P916" t="b">
        <v>0</v>
      </c>
      <c r="Q916" t="s">
        <v>32</v>
      </c>
      <c r="R916" s="5">
        <f t="shared" si="61"/>
        <v>26.070921985815602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1">
        <f t="shared" si="60"/>
        <v>155.62827640984909</v>
      </c>
      <c r="G917" t="s">
        <v>19</v>
      </c>
      <c r="H917">
        <v>1866</v>
      </c>
      <c r="I917" t="s">
        <v>39</v>
      </c>
      <c r="J917" t="s">
        <v>40</v>
      </c>
      <c r="K917" s="10">
        <f t="shared" si="58"/>
        <v>42976.208333333328</v>
      </c>
      <c r="L917">
        <v>1503982800</v>
      </c>
      <c r="M917" s="9">
        <f t="shared" si="59"/>
        <v>42985.208333333328</v>
      </c>
      <c r="N917">
        <v>1504760400</v>
      </c>
      <c r="O917" t="b">
        <v>0</v>
      </c>
      <c r="P917" t="b">
        <v>0</v>
      </c>
      <c r="Q917" t="s">
        <v>268</v>
      </c>
      <c r="R917" s="5">
        <f t="shared" si="61"/>
        <v>105.0032154340836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1">
        <f t="shared" si="60"/>
        <v>36.297297297297298</v>
      </c>
      <c r="G918" t="s">
        <v>13</v>
      </c>
      <c r="H918">
        <v>52</v>
      </c>
      <c r="I918" t="s">
        <v>20</v>
      </c>
      <c r="J918" t="s">
        <v>21</v>
      </c>
      <c r="K918" s="10">
        <f t="shared" si="58"/>
        <v>41991.25</v>
      </c>
      <c r="L918">
        <v>1418882400</v>
      </c>
      <c r="M918" s="9">
        <f t="shared" si="59"/>
        <v>42000.25</v>
      </c>
      <c r="N918">
        <v>1419660000</v>
      </c>
      <c r="O918" t="b">
        <v>0</v>
      </c>
      <c r="P918" t="b">
        <v>0</v>
      </c>
      <c r="Q918" t="s">
        <v>121</v>
      </c>
      <c r="R918" s="5">
        <f t="shared" si="61"/>
        <v>25.826923076923077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1">
        <f t="shared" si="60"/>
        <v>58.25</v>
      </c>
      <c r="G919" t="s">
        <v>46</v>
      </c>
      <c r="H919">
        <v>27</v>
      </c>
      <c r="I919" t="s">
        <v>39</v>
      </c>
      <c r="J919" t="s">
        <v>40</v>
      </c>
      <c r="K919" s="10">
        <f t="shared" si="58"/>
        <v>40722.208333333336</v>
      </c>
      <c r="L919">
        <v>1309237200</v>
      </c>
      <c r="M919" s="9">
        <f t="shared" si="59"/>
        <v>40746.208333333336</v>
      </c>
      <c r="N919">
        <v>1311310800</v>
      </c>
      <c r="O919" t="b">
        <v>0</v>
      </c>
      <c r="P919" t="b">
        <v>1</v>
      </c>
      <c r="Q919" t="s">
        <v>99</v>
      </c>
      <c r="R919" s="5">
        <f t="shared" si="61"/>
        <v>77.666666666666671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1">
        <f t="shared" si="60"/>
        <v>237.39473684210526</v>
      </c>
      <c r="G920" t="s">
        <v>19</v>
      </c>
      <c r="H920">
        <v>156</v>
      </c>
      <c r="I920" t="s">
        <v>97</v>
      </c>
      <c r="J920" t="s">
        <v>98</v>
      </c>
      <c r="K920" s="10">
        <f t="shared" si="58"/>
        <v>41117.208333333336</v>
      </c>
      <c r="L920">
        <v>1343365200</v>
      </c>
      <c r="M920" s="9">
        <f t="shared" si="59"/>
        <v>41128.208333333336</v>
      </c>
      <c r="N920">
        <v>1344315600</v>
      </c>
      <c r="O920" t="b">
        <v>0</v>
      </c>
      <c r="P920" t="b">
        <v>0</v>
      </c>
      <c r="Q920" t="s">
        <v>132</v>
      </c>
      <c r="R920" s="5">
        <f t="shared" si="61"/>
        <v>57.82692307692308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1">
        <f t="shared" si="60"/>
        <v>58.75</v>
      </c>
      <c r="G921" t="s">
        <v>13</v>
      </c>
      <c r="H921">
        <v>225</v>
      </c>
      <c r="I921" t="s">
        <v>25</v>
      </c>
      <c r="J921" t="s">
        <v>26</v>
      </c>
      <c r="K921" s="10">
        <f t="shared" si="58"/>
        <v>43022.208333333328</v>
      </c>
      <c r="L921">
        <v>1507957200</v>
      </c>
      <c r="M921" s="9">
        <f t="shared" si="59"/>
        <v>43054.25</v>
      </c>
      <c r="N921">
        <v>1510725600</v>
      </c>
      <c r="O921" t="b">
        <v>0</v>
      </c>
      <c r="P921" t="b">
        <v>1</v>
      </c>
      <c r="Q921" t="s">
        <v>32</v>
      </c>
      <c r="R921" s="5">
        <f t="shared" si="61"/>
        <v>92.955555555555549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1">
        <f t="shared" si="60"/>
        <v>182.56603773584905</v>
      </c>
      <c r="G922" t="s">
        <v>19</v>
      </c>
      <c r="H922">
        <v>255</v>
      </c>
      <c r="I922" t="s">
        <v>20</v>
      </c>
      <c r="J922" t="s">
        <v>21</v>
      </c>
      <c r="K922" s="10">
        <f t="shared" si="58"/>
        <v>43503.25</v>
      </c>
      <c r="L922">
        <v>1549519200</v>
      </c>
      <c r="M922" s="9">
        <f t="shared" si="59"/>
        <v>43523.25</v>
      </c>
      <c r="N922">
        <v>1551247200</v>
      </c>
      <c r="O922" t="b">
        <v>1</v>
      </c>
      <c r="P922" t="b">
        <v>0</v>
      </c>
      <c r="Q922" t="s">
        <v>70</v>
      </c>
      <c r="R922" s="5">
        <f t="shared" si="61"/>
        <v>37.945098039215686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1">
        <f t="shared" si="60"/>
        <v>0.75436408977556113</v>
      </c>
      <c r="G923" t="s">
        <v>13</v>
      </c>
      <c r="H923">
        <v>38</v>
      </c>
      <c r="I923" t="s">
        <v>20</v>
      </c>
      <c r="J923" t="s">
        <v>21</v>
      </c>
      <c r="K923" s="10">
        <f t="shared" si="58"/>
        <v>40951.25</v>
      </c>
      <c r="L923">
        <v>1329026400</v>
      </c>
      <c r="M923" s="9">
        <f t="shared" si="59"/>
        <v>40965.25</v>
      </c>
      <c r="N923">
        <v>1330236000</v>
      </c>
      <c r="O923" t="b">
        <v>0</v>
      </c>
      <c r="P923" t="b">
        <v>0</v>
      </c>
      <c r="Q923" t="s">
        <v>27</v>
      </c>
      <c r="R923" s="5">
        <f t="shared" si="61"/>
        <v>31.842105263157894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1">
        <f t="shared" si="60"/>
        <v>175.95330739299609</v>
      </c>
      <c r="G924" t="s">
        <v>19</v>
      </c>
      <c r="H924">
        <v>2261</v>
      </c>
      <c r="I924" t="s">
        <v>20</v>
      </c>
      <c r="J924" t="s">
        <v>21</v>
      </c>
      <c r="K924" s="10">
        <f t="shared" si="58"/>
        <v>43443.25</v>
      </c>
      <c r="L924">
        <v>1544335200</v>
      </c>
      <c r="M924" s="9">
        <f t="shared" si="59"/>
        <v>43452.25</v>
      </c>
      <c r="N924">
        <v>1545112800</v>
      </c>
      <c r="O924" t="b">
        <v>0</v>
      </c>
      <c r="P924" t="b">
        <v>1</v>
      </c>
      <c r="Q924" t="s">
        <v>318</v>
      </c>
      <c r="R924" s="5">
        <f t="shared" si="61"/>
        <v>40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1">
        <f t="shared" si="60"/>
        <v>237.88235294117646</v>
      </c>
      <c r="G925" t="s">
        <v>19</v>
      </c>
      <c r="H925">
        <v>40</v>
      </c>
      <c r="I925" t="s">
        <v>20</v>
      </c>
      <c r="J925" t="s">
        <v>21</v>
      </c>
      <c r="K925" s="10">
        <f t="shared" si="58"/>
        <v>40373.208333333336</v>
      </c>
      <c r="L925">
        <v>1279083600</v>
      </c>
      <c r="M925" s="9">
        <f t="shared" si="59"/>
        <v>40374.208333333336</v>
      </c>
      <c r="N925">
        <v>1279170000</v>
      </c>
      <c r="O925" t="b">
        <v>0</v>
      </c>
      <c r="P925" t="b">
        <v>0</v>
      </c>
      <c r="Q925" t="s">
        <v>32</v>
      </c>
      <c r="R925" s="5">
        <f t="shared" si="61"/>
        <v>101.1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1">
        <f t="shared" si="60"/>
        <v>488.05076142131981</v>
      </c>
      <c r="G926" t="s">
        <v>19</v>
      </c>
      <c r="H926">
        <v>2289</v>
      </c>
      <c r="I926" t="s">
        <v>106</v>
      </c>
      <c r="J926" t="s">
        <v>107</v>
      </c>
      <c r="K926" s="10">
        <f t="shared" si="58"/>
        <v>43769.208333333328</v>
      </c>
      <c r="L926">
        <v>1572498000</v>
      </c>
      <c r="M926" s="9">
        <f t="shared" si="59"/>
        <v>43780.25</v>
      </c>
      <c r="N926">
        <v>1573452000</v>
      </c>
      <c r="O926" t="b">
        <v>0</v>
      </c>
      <c r="P926" t="b">
        <v>0</v>
      </c>
      <c r="Q926" t="s">
        <v>32</v>
      </c>
      <c r="R926" s="5">
        <f t="shared" si="61"/>
        <v>84.006989951944078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1">
        <f t="shared" si="60"/>
        <v>224.06666666666669</v>
      </c>
      <c r="G927" t="s">
        <v>19</v>
      </c>
      <c r="H927">
        <v>65</v>
      </c>
      <c r="I927" t="s">
        <v>20</v>
      </c>
      <c r="J927" t="s">
        <v>21</v>
      </c>
      <c r="K927" s="10">
        <f t="shared" si="58"/>
        <v>43000.208333333328</v>
      </c>
      <c r="L927">
        <v>1506056400</v>
      </c>
      <c r="M927" s="9">
        <f t="shared" si="59"/>
        <v>43012.208333333328</v>
      </c>
      <c r="N927">
        <v>1507093200</v>
      </c>
      <c r="O927" t="b">
        <v>0</v>
      </c>
      <c r="P927" t="b">
        <v>0</v>
      </c>
      <c r="Q927" t="s">
        <v>32</v>
      </c>
      <c r="R927" s="5">
        <f t="shared" si="61"/>
        <v>103.41538461538461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1">
        <f t="shared" si="60"/>
        <v>18.126436781609197</v>
      </c>
      <c r="G928" t="s">
        <v>13</v>
      </c>
      <c r="H928">
        <v>15</v>
      </c>
      <c r="I928" t="s">
        <v>20</v>
      </c>
      <c r="J928" t="s">
        <v>21</v>
      </c>
      <c r="K928" s="10">
        <f t="shared" si="58"/>
        <v>42502.208333333328</v>
      </c>
      <c r="L928">
        <v>1463029200</v>
      </c>
      <c r="M928" s="9">
        <f t="shared" si="59"/>
        <v>42506.208333333328</v>
      </c>
      <c r="N928">
        <v>1463374800</v>
      </c>
      <c r="O928" t="b">
        <v>0</v>
      </c>
      <c r="P928" t="b">
        <v>0</v>
      </c>
      <c r="Q928" t="s">
        <v>16</v>
      </c>
      <c r="R928" s="5">
        <f t="shared" si="61"/>
        <v>105.13333333333334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1">
        <f t="shared" si="60"/>
        <v>45.847222222222221</v>
      </c>
      <c r="G929" t="s">
        <v>13</v>
      </c>
      <c r="H929">
        <v>37</v>
      </c>
      <c r="I929" t="s">
        <v>20</v>
      </c>
      <c r="J929" t="s">
        <v>21</v>
      </c>
      <c r="K929" s="10">
        <f t="shared" si="58"/>
        <v>41102.208333333336</v>
      </c>
      <c r="L929">
        <v>1342069200</v>
      </c>
      <c r="M929" s="9">
        <f t="shared" si="59"/>
        <v>41131.208333333336</v>
      </c>
      <c r="N929">
        <v>1344574800</v>
      </c>
      <c r="O929" t="b">
        <v>0</v>
      </c>
      <c r="P929" t="b">
        <v>0</v>
      </c>
      <c r="Q929" t="s">
        <v>32</v>
      </c>
      <c r="R929" s="5">
        <f t="shared" si="61"/>
        <v>89.21621621621621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1">
        <f t="shared" si="60"/>
        <v>117.31541218637993</v>
      </c>
      <c r="G930" t="s">
        <v>19</v>
      </c>
      <c r="H930">
        <v>3777</v>
      </c>
      <c r="I930" t="s">
        <v>106</v>
      </c>
      <c r="J930" t="s">
        <v>107</v>
      </c>
      <c r="K930" s="10">
        <f t="shared" si="58"/>
        <v>41637.25</v>
      </c>
      <c r="L930">
        <v>1388296800</v>
      </c>
      <c r="M930" s="9">
        <f t="shared" si="59"/>
        <v>41646.25</v>
      </c>
      <c r="N930">
        <v>1389074400</v>
      </c>
      <c r="O930" t="b">
        <v>0</v>
      </c>
      <c r="P930" t="b">
        <v>0</v>
      </c>
      <c r="Q930" t="s">
        <v>27</v>
      </c>
      <c r="R930" s="5">
        <f t="shared" si="61"/>
        <v>51.995234312946785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1">
        <f t="shared" si="60"/>
        <v>217.30909090909088</v>
      </c>
      <c r="G931" t="s">
        <v>19</v>
      </c>
      <c r="H931">
        <v>184</v>
      </c>
      <c r="I931" t="s">
        <v>39</v>
      </c>
      <c r="J931" t="s">
        <v>40</v>
      </c>
      <c r="K931" s="10">
        <f t="shared" si="58"/>
        <v>42858.208333333328</v>
      </c>
      <c r="L931">
        <v>1493787600</v>
      </c>
      <c r="M931" s="9">
        <f t="shared" si="59"/>
        <v>42872.208333333328</v>
      </c>
      <c r="N931">
        <v>1494997200</v>
      </c>
      <c r="O931" t="b">
        <v>0</v>
      </c>
      <c r="P931" t="b">
        <v>0</v>
      </c>
      <c r="Q931" t="s">
        <v>32</v>
      </c>
      <c r="R931" s="5">
        <f t="shared" si="61"/>
        <v>64.956521739130437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1">
        <f t="shared" si="60"/>
        <v>112.28571428571428</v>
      </c>
      <c r="G932" t="s">
        <v>19</v>
      </c>
      <c r="H932">
        <v>85</v>
      </c>
      <c r="I932" t="s">
        <v>20</v>
      </c>
      <c r="J932" t="s">
        <v>21</v>
      </c>
      <c r="K932" s="10">
        <f t="shared" si="58"/>
        <v>42060.25</v>
      </c>
      <c r="L932">
        <v>1424844000</v>
      </c>
      <c r="M932" s="9">
        <f t="shared" si="59"/>
        <v>42067.25</v>
      </c>
      <c r="N932">
        <v>1425448800</v>
      </c>
      <c r="O932" t="b">
        <v>0</v>
      </c>
      <c r="P932" t="b">
        <v>1</v>
      </c>
      <c r="Q932" t="s">
        <v>32</v>
      </c>
      <c r="R932" s="5">
        <f t="shared" si="61"/>
        <v>46.235294117647058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1">
        <f t="shared" si="60"/>
        <v>72.51898734177216</v>
      </c>
      <c r="G933" t="s">
        <v>13</v>
      </c>
      <c r="H933">
        <v>112</v>
      </c>
      <c r="I933" t="s">
        <v>20</v>
      </c>
      <c r="J933" t="s">
        <v>21</v>
      </c>
      <c r="K933" s="10">
        <f t="shared" si="58"/>
        <v>41818.208333333336</v>
      </c>
      <c r="L933">
        <v>1403931600</v>
      </c>
      <c r="M933" s="9">
        <f t="shared" si="59"/>
        <v>41820.208333333336</v>
      </c>
      <c r="N933">
        <v>1404104400</v>
      </c>
      <c r="O933" t="b">
        <v>0</v>
      </c>
      <c r="P933" t="b">
        <v>1</v>
      </c>
      <c r="Q933" t="s">
        <v>32</v>
      </c>
      <c r="R933" s="5">
        <f t="shared" si="61"/>
        <v>51.151785714285715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1">
        <f t="shared" si="60"/>
        <v>212.30434782608697</v>
      </c>
      <c r="G934" t="s">
        <v>19</v>
      </c>
      <c r="H934">
        <v>144</v>
      </c>
      <c r="I934" t="s">
        <v>20</v>
      </c>
      <c r="J934" t="s">
        <v>21</v>
      </c>
      <c r="K934" s="10">
        <f t="shared" si="58"/>
        <v>41709.208333333336</v>
      </c>
      <c r="L934">
        <v>1394514000</v>
      </c>
      <c r="M934" s="9">
        <f t="shared" si="59"/>
        <v>41712.208333333336</v>
      </c>
      <c r="N934">
        <v>1394773200</v>
      </c>
      <c r="O934" t="b">
        <v>0</v>
      </c>
      <c r="P934" t="b">
        <v>0</v>
      </c>
      <c r="Q934" t="s">
        <v>22</v>
      </c>
      <c r="R934" s="5">
        <f t="shared" si="61"/>
        <v>33.909722222222221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1">
        <f t="shared" si="60"/>
        <v>239.74657534246577</v>
      </c>
      <c r="G935" t="s">
        <v>19</v>
      </c>
      <c r="H935">
        <v>1902</v>
      </c>
      <c r="I935" t="s">
        <v>20</v>
      </c>
      <c r="J935" t="s">
        <v>21</v>
      </c>
      <c r="K935" s="10">
        <f t="shared" si="58"/>
        <v>41372.208333333336</v>
      </c>
      <c r="L935">
        <v>1365397200</v>
      </c>
      <c r="M935" s="9">
        <f t="shared" si="59"/>
        <v>41385.208333333336</v>
      </c>
      <c r="N935">
        <v>1366520400</v>
      </c>
      <c r="O935" t="b">
        <v>0</v>
      </c>
      <c r="P935" t="b">
        <v>0</v>
      </c>
      <c r="Q935" t="s">
        <v>32</v>
      </c>
      <c r="R935" s="5">
        <f t="shared" si="61"/>
        <v>92.016298633017882</v>
      </c>
      <c r="S935" t="s">
        <v>2038</v>
      </c>
      <c r="T935" t="s">
        <v>2039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1">
        <f t="shared" si="60"/>
        <v>181.93548387096774</v>
      </c>
      <c r="G936" t="s">
        <v>19</v>
      </c>
      <c r="H936">
        <v>105</v>
      </c>
      <c r="I936" t="s">
        <v>20</v>
      </c>
      <c r="J936" t="s">
        <v>21</v>
      </c>
      <c r="K936" s="10">
        <f t="shared" si="58"/>
        <v>42422.25</v>
      </c>
      <c r="L936">
        <v>1456120800</v>
      </c>
      <c r="M936" s="9">
        <f t="shared" si="59"/>
        <v>42428.25</v>
      </c>
      <c r="N936">
        <v>1456639200</v>
      </c>
      <c r="O936" t="b">
        <v>0</v>
      </c>
      <c r="P936" t="b">
        <v>0</v>
      </c>
      <c r="Q936" t="s">
        <v>32</v>
      </c>
      <c r="R936" s="5">
        <f t="shared" si="61"/>
        <v>107.42857142857143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1">
        <f t="shared" si="60"/>
        <v>164.13114754098362</v>
      </c>
      <c r="G937" t="s">
        <v>19</v>
      </c>
      <c r="H937">
        <v>132</v>
      </c>
      <c r="I937" t="s">
        <v>20</v>
      </c>
      <c r="J937" t="s">
        <v>21</v>
      </c>
      <c r="K937" s="10">
        <f t="shared" si="58"/>
        <v>42209.208333333328</v>
      </c>
      <c r="L937">
        <v>1437714000</v>
      </c>
      <c r="M937" s="9">
        <f t="shared" si="59"/>
        <v>42216.208333333328</v>
      </c>
      <c r="N937">
        <v>1438318800</v>
      </c>
      <c r="O937" t="b">
        <v>0</v>
      </c>
      <c r="P937" t="b">
        <v>0</v>
      </c>
      <c r="Q937" t="s">
        <v>32</v>
      </c>
      <c r="R937" s="5">
        <f t="shared" si="61"/>
        <v>75.848484848484844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1">
        <f t="shared" si="60"/>
        <v>1.6375968992248062</v>
      </c>
      <c r="G938" t="s">
        <v>13</v>
      </c>
      <c r="H938">
        <v>21</v>
      </c>
      <c r="I938" t="s">
        <v>20</v>
      </c>
      <c r="J938" t="s">
        <v>21</v>
      </c>
      <c r="K938" s="10">
        <f t="shared" si="58"/>
        <v>43668.208333333328</v>
      </c>
      <c r="L938">
        <v>1563771600</v>
      </c>
      <c r="M938" s="9">
        <f t="shared" si="59"/>
        <v>43671.208333333328</v>
      </c>
      <c r="N938">
        <v>1564030800</v>
      </c>
      <c r="O938" t="b">
        <v>1</v>
      </c>
      <c r="P938" t="b">
        <v>0</v>
      </c>
      <c r="Q938" t="s">
        <v>32</v>
      </c>
      <c r="R938" s="5">
        <f t="shared" si="61"/>
        <v>80.476190476190482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1">
        <f t="shared" si="60"/>
        <v>49.64385964912281</v>
      </c>
      <c r="G939" t="s">
        <v>73</v>
      </c>
      <c r="H939">
        <v>976</v>
      </c>
      <c r="I939" t="s">
        <v>20</v>
      </c>
      <c r="J939" t="s">
        <v>21</v>
      </c>
      <c r="K939" s="10">
        <f t="shared" si="58"/>
        <v>42334.25</v>
      </c>
      <c r="L939">
        <v>1448517600</v>
      </c>
      <c r="M939" s="9">
        <f t="shared" si="59"/>
        <v>42343.25</v>
      </c>
      <c r="N939">
        <v>1449295200</v>
      </c>
      <c r="O939" t="b">
        <v>0</v>
      </c>
      <c r="P939" t="b">
        <v>0</v>
      </c>
      <c r="Q939" t="s">
        <v>41</v>
      </c>
      <c r="R939" s="5">
        <f t="shared" si="61"/>
        <v>86.978483606557376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1">
        <f t="shared" si="60"/>
        <v>109.70652173913042</v>
      </c>
      <c r="G940" t="s">
        <v>19</v>
      </c>
      <c r="H940">
        <v>96</v>
      </c>
      <c r="I940" t="s">
        <v>20</v>
      </c>
      <c r="J940" t="s">
        <v>21</v>
      </c>
      <c r="K940" s="10">
        <f t="shared" si="58"/>
        <v>43263.208333333328</v>
      </c>
      <c r="L940">
        <v>1528779600</v>
      </c>
      <c r="M940" s="9">
        <f t="shared" si="59"/>
        <v>43299.208333333328</v>
      </c>
      <c r="N940">
        <v>1531890000</v>
      </c>
      <c r="O940" t="b">
        <v>0</v>
      </c>
      <c r="P940" t="b">
        <v>1</v>
      </c>
      <c r="Q940" t="s">
        <v>118</v>
      </c>
      <c r="R940" s="5">
        <f t="shared" si="61"/>
        <v>105.13541666666667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1">
        <f t="shared" si="60"/>
        <v>49.217948717948715</v>
      </c>
      <c r="G941" t="s">
        <v>13</v>
      </c>
      <c r="H941">
        <v>67</v>
      </c>
      <c r="I941" t="s">
        <v>20</v>
      </c>
      <c r="J941" t="s">
        <v>21</v>
      </c>
      <c r="K941" s="10">
        <f t="shared" si="58"/>
        <v>40670.208333333336</v>
      </c>
      <c r="L941">
        <v>1304744400</v>
      </c>
      <c r="M941" s="9">
        <f t="shared" si="59"/>
        <v>40687.208333333336</v>
      </c>
      <c r="N941">
        <v>1306213200</v>
      </c>
      <c r="O941" t="b">
        <v>0</v>
      </c>
      <c r="P941" t="b">
        <v>1</v>
      </c>
      <c r="Q941" t="s">
        <v>88</v>
      </c>
      <c r="R941" s="5">
        <f t="shared" si="61"/>
        <v>57.298507462686565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1">
        <f t="shared" si="60"/>
        <v>62.232323232323225</v>
      </c>
      <c r="G942" t="s">
        <v>46</v>
      </c>
      <c r="H942">
        <v>66</v>
      </c>
      <c r="I942" t="s">
        <v>14</v>
      </c>
      <c r="J942" t="s">
        <v>15</v>
      </c>
      <c r="K942" s="10">
        <f t="shared" si="58"/>
        <v>41244.25</v>
      </c>
      <c r="L942">
        <v>1354341600</v>
      </c>
      <c r="M942" s="9">
        <f t="shared" si="59"/>
        <v>41266.25</v>
      </c>
      <c r="N942">
        <v>1356242400</v>
      </c>
      <c r="O942" t="b">
        <v>0</v>
      </c>
      <c r="P942" t="b">
        <v>0</v>
      </c>
      <c r="Q942" t="s">
        <v>27</v>
      </c>
      <c r="R942" s="5">
        <f t="shared" si="61"/>
        <v>93.348484848484844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1">
        <f t="shared" si="60"/>
        <v>13.05813953488372</v>
      </c>
      <c r="G943" t="s">
        <v>13</v>
      </c>
      <c r="H943">
        <v>78</v>
      </c>
      <c r="I943" t="s">
        <v>20</v>
      </c>
      <c r="J943" t="s">
        <v>21</v>
      </c>
      <c r="K943" s="10">
        <f t="shared" si="58"/>
        <v>40552.25</v>
      </c>
      <c r="L943">
        <v>1294552800</v>
      </c>
      <c r="M943" s="9">
        <f t="shared" si="59"/>
        <v>40587.25</v>
      </c>
      <c r="N943">
        <v>1297576800</v>
      </c>
      <c r="O943" t="b">
        <v>1</v>
      </c>
      <c r="P943" t="b">
        <v>0</v>
      </c>
      <c r="Q943" t="s">
        <v>32</v>
      </c>
      <c r="R943" s="5">
        <f t="shared" si="61"/>
        <v>71.987179487179489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1">
        <f t="shared" si="60"/>
        <v>64.635416666666671</v>
      </c>
      <c r="G944" t="s">
        <v>13</v>
      </c>
      <c r="H944">
        <v>67</v>
      </c>
      <c r="I944" t="s">
        <v>25</v>
      </c>
      <c r="J944" t="s">
        <v>26</v>
      </c>
      <c r="K944" s="10">
        <f t="shared" si="58"/>
        <v>40568.25</v>
      </c>
      <c r="L944">
        <v>1295935200</v>
      </c>
      <c r="M944" s="9">
        <f t="shared" si="59"/>
        <v>40571.25</v>
      </c>
      <c r="N944">
        <v>1296194400</v>
      </c>
      <c r="O944" t="b">
        <v>0</v>
      </c>
      <c r="P944" t="b">
        <v>0</v>
      </c>
      <c r="Q944" t="s">
        <v>32</v>
      </c>
      <c r="R944" s="5">
        <f t="shared" si="61"/>
        <v>92.611940298507463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1">
        <f t="shared" si="60"/>
        <v>159.58666666666667</v>
      </c>
      <c r="G945" t="s">
        <v>19</v>
      </c>
      <c r="H945">
        <v>114</v>
      </c>
      <c r="I945" t="s">
        <v>20</v>
      </c>
      <c r="J945" t="s">
        <v>21</v>
      </c>
      <c r="K945" s="10">
        <f t="shared" si="58"/>
        <v>41906.208333333336</v>
      </c>
      <c r="L945">
        <v>1411534800</v>
      </c>
      <c r="M945" s="9">
        <f t="shared" si="59"/>
        <v>41941.208333333336</v>
      </c>
      <c r="N945">
        <v>1414558800</v>
      </c>
      <c r="O945" t="b">
        <v>0</v>
      </c>
      <c r="P945" t="b">
        <v>0</v>
      </c>
      <c r="Q945" t="s">
        <v>16</v>
      </c>
      <c r="R945" s="5">
        <f t="shared" si="61"/>
        <v>104.99122807017544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1">
        <f t="shared" si="60"/>
        <v>81.42</v>
      </c>
      <c r="G946" t="s">
        <v>13</v>
      </c>
      <c r="H946">
        <v>263</v>
      </c>
      <c r="I946" t="s">
        <v>25</v>
      </c>
      <c r="J946" t="s">
        <v>26</v>
      </c>
      <c r="K946" s="10">
        <f t="shared" si="58"/>
        <v>42776.25</v>
      </c>
      <c r="L946">
        <v>1486706400</v>
      </c>
      <c r="M946" s="9">
        <f t="shared" si="59"/>
        <v>42795.25</v>
      </c>
      <c r="N946">
        <v>1488348000</v>
      </c>
      <c r="O946" t="b">
        <v>0</v>
      </c>
      <c r="P946" t="b">
        <v>0</v>
      </c>
      <c r="Q946" t="s">
        <v>121</v>
      </c>
      <c r="R946" s="5">
        <f t="shared" si="61"/>
        <v>30.958174904942965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1">
        <f t="shared" si="60"/>
        <v>32.444767441860463</v>
      </c>
      <c r="G947" t="s">
        <v>13</v>
      </c>
      <c r="H947">
        <v>1691</v>
      </c>
      <c r="I947" t="s">
        <v>20</v>
      </c>
      <c r="J947" t="s">
        <v>21</v>
      </c>
      <c r="K947" s="10">
        <f t="shared" si="58"/>
        <v>41004.208333333336</v>
      </c>
      <c r="L947">
        <v>1333602000</v>
      </c>
      <c r="M947" s="9">
        <f t="shared" si="59"/>
        <v>41019.208333333336</v>
      </c>
      <c r="N947">
        <v>1334898000</v>
      </c>
      <c r="O947" t="b">
        <v>1</v>
      </c>
      <c r="P947" t="b">
        <v>0</v>
      </c>
      <c r="Q947" t="s">
        <v>121</v>
      </c>
      <c r="R947" s="5">
        <f t="shared" si="61"/>
        <v>33.001182732111175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1">
        <f t="shared" si="60"/>
        <v>9.9141184124918666</v>
      </c>
      <c r="G948" t="s">
        <v>13</v>
      </c>
      <c r="H948">
        <v>181</v>
      </c>
      <c r="I948" t="s">
        <v>20</v>
      </c>
      <c r="J948" t="s">
        <v>21</v>
      </c>
      <c r="K948" s="10">
        <f t="shared" si="58"/>
        <v>40710.208333333336</v>
      </c>
      <c r="L948">
        <v>1308200400</v>
      </c>
      <c r="M948" s="9">
        <f t="shared" si="59"/>
        <v>40712.208333333336</v>
      </c>
      <c r="N948">
        <v>1308373200</v>
      </c>
      <c r="O948" t="b">
        <v>0</v>
      </c>
      <c r="P948" t="b">
        <v>0</v>
      </c>
      <c r="Q948" t="s">
        <v>32</v>
      </c>
      <c r="R948" s="5">
        <f t="shared" si="61"/>
        <v>84.187845303867405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1">
        <f t="shared" si="60"/>
        <v>26.694444444444443</v>
      </c>
      <c r="G949" t="s">
        <v>13</v>
      </c>
      <c r="H949">
        <v>13</v>
      </c>
      <c r="I949" t="s">
        <v>20</v>
      </c>
      <c r="J949" t="s">
        <v>21</v>
      </c>
      <c r="K949" s="10">
        <f t="shared" si="58"/>
        <v>41908.208333333336</v>
      </c>
      <c r="L949">
        <v>1411707600</v>
      </c>
      <c r="M949" s="9">
        <f t="shared" si="59"/>
        <v>41915.208333333336</v>
      </c>
      <c r="N949">
        <v>1412312400</v>
      </c>
      <c r="O949" t="b">
        <v>0</v>
      </c>
      <c r="P949" t="b">
        <v>0</v>
      </c>
      <c r="Q949" t="s">
        <v>32</v>
      </c>
      <c r="R949" s="5">
        <f t="shared" si="61"/>
        <v>73.92307692307692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1">
        <f t="shared" si="60"/>
        <v>62.957446808510639</v>
      </c>
      <c r="G950" t="s">
        <v>73</v>
      </c>
      <c r="H950">
        <v>160</v>
      </c>
      <c r="I950" t="s">
        <v>20</v>
      </c>
      <c r="J950" t="s">
        <v>21</v>
      </c>
      <c r="K950" s="10">
        <f t="shared" si="58"/>
        <v>41985.25</v>
      </c>
      <c r="L950">
        <v>1418364000</v>
      </c>
      <c r="M950" s="9">
        <f t="shared" si="59"/>
        <v>41995.25</v>
      </c>
      <c r="N950">
        <v>1419228000</v>
      </c>
      <c r="O950" t="b">
        <v>1</v>
      </c>
      <c r="P950" t="b">
        <v>1</v>
      </c>
      <c r="Q950" t="s">
        <v>41</v>
      </c>
      <c r="R950" s="5">
        <f t="shared" si="61"/>
        <v>36.987499999999997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1">
        <f t="shared" si="60"/>
        <v>161.35593220338984</v>
      </c>
      <c r="G951" t="s">
        <v>19</v>
      </c>
      <c r="H951">
        <v>203</v>
      </c>
      <c r="I951" t="s">
        <v>20</v>
      </c>
      <c r="J951" t="s">
        <v>21</v>
      </c>
      <c r="K951" s="10">
        <f t="shared" si="58"/>
        <v>42112.208333333328</v>
      </c>
      <c r="L951">
        <v>1429333200</v>
      </c>
      <c r="M951" s="9">
        <f t="shared" si="59"/>
        <v>42131.208333333328</v>
      </c>
      <c r="N951">
        <v>1430974800</v>
      </c>
      <c r="O951" t="b">
        <v>0</v>
      </c>
      <c r="P951" t="b">
        <v>0</v>
      </c>
      <c r="Q951" t="s">
        <v>27</v>
      </c>
      <c r="R951" s="5">
        <f t="shared" si="61"/>
        <v>46.896551724137929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1">
        <f t="shared" si="60"/>
        <v>5</v>
      </c>
      <c r="G952" t="s">
        <v>13</v>
      </c>
      <c r="H952">
        <v>1</v>
      </c>
      <c r="I952" t="s">
        <v>20</v>
      </c>
      <c r="J952" t="s">
        <v>21</v>
      </c>
      <c r="K952" s="10">
        <f t="shared" si="58"/>
        <v>43571.208333333328</v>
      </c>
      <c r="L952">
        <v>1555390800</v>
      </c>
      <c r="M952" s="9">
        <f t="shared" si="59"/>
        <v>43576.208333333328</v>
      </c>
      <c r="N952">
        <v>1555822800</v>
      </c>
      <c r="O952" t="b">
        <v>0</v>
      </c>
      <c r="P952" t="b">
        <v>1</v>
      </c>
      <c r="Q952" t="s">
        <v>32</v>
      </c>
      <c r="R952" s="5">
        <f t="shared" si="61"/>
        <v>5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1">
        <f t="shared" si="60"/>
        <v>1096.9379310344827</v>
      </c>
      <c r="G953" t="s">
        <v>19</v>
      </c>
      <c r="H953">
        <v>1559</v>
      </c>
      <c r="I953" t="s">
        <v>20</v>
      </c>
      <c r="J953" t="s">
        <v>21</v>
      </c>
      <c r="K953" s="10">
        <f t="shared" si="58"/>
        <v>42730.25</v>
      </c>
      <c r="L953">
        <v>1482732000</v>
      </c>
      <c r="M953" s="9">
        <f t="shared" si="59"/>
        <v>42731.25</v>
      </c>
      <c r="N953">
        <v>1482818400</v>
      </c>
      <c r="O953" t="b">
        <v>0</v>
      </c>
      <c r="P953" t="b">
        <v>1</v>
      </c>
      <c r="Q953" t="s">
        <v>22</v>
      </c>
      <c r="R953" s="5">
        <f t="shared" si="61"/>
        <v>102.02437459910199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1">
        <f t="shared" si="60"/>
        <v>70.094158075601371</v>
      </c>
      <c r="G954" t="s">
        <v>73</v>
      </c>
      <c r="H954">
        <v>2266</v>
      </c>
      <c r="I954" t="s">
        <v>20</v>
      </c>
      <c r="J954" t="s">
        <v>21</v>
      </c>
      <c r="K954" s="10">
        <f t="shared" si="58"/>
        <v>42591.208333333328</v>
      </c>
      <c r="L954">
        <v>1470718800</v>
      </c>
      <c r="M954" s="9">
        <f t="shared" si="59"/>
        <v>42605.208333333328</v>
      </c>
      <c r="N954">
        <v>1471928400</v>
      </c>
      <c r="O954" t="b">
        <v>0</v>
      </c>
      <c r="P954" t="b">
        <v>0</v>
      </c>
      <c r="Q954" t="s">
        <v>41</v>
      </c>
      <c r="R954" s="5">
        <f t="shared" si="61"/>
        <v>45.007502206531335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1">
        <f t="shared" si="60"/>
        <v>60</v>
      </c>
      <c r="G955" t="s">
        <v>13</v>
      </c>
      <c r="H955">
        <v>21</v>
      </c>
      <c r="I955" t="s">
        <v>20</v>
      </c>
      <c r="J955" t="s">
        <v>21</v>
      </c>
      <c r="K955" s="10">
        <f t="shared" si="58"/>
        <v>42358.25</v>
      </c>
      <c r="L955">
        <v>1450591200</v>
      </c>
      <c r="M955" s="9">
        <f t="shared" si="59"/>
        <v>42394.25</v>
      </c>
      <c r="N955">
        <v>1453701600</v>
      </c>
      <c r="O955" t="b">
        <v>0</v>
      </c>
      <c r="P955" t="b">
        <v>1</v>
      </c>
      <c r="Q955" t="s">
        <v>473</v>
      </c>
      <c r="R955" s="5">
        <f t="shared" si="61"/>
        <v>94.285714285714292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1">
        <f t="shared" si="60"/>
        <v>367.0985915492958</v>
      </c>
      <c r="G956" t="s">
        <v>19</v>
      </c>
      <c r="H956">
        <v>1548</v>
      </c>
      <c r="I956" t="s">
        <v>25</v>
      </c>
      <c r="J956" t="s">
        <v>26</v>
      </c>
      <c r="K956" s="10">
        <f t="shared" si="58"/>
        <v>41174.208333333336</v>
      </c>
      <c r="L956">
        <v>1348290000</v>
      </c>
      <c r="M956" s="9">
        <f t="shared" si="59"/>
        <v>41198.208333333336</v>
      </c>
      <c r="N956">
        <v>1350363600</v>
      </c>
      <c r="O956" t="b">
        <v>0</v>
      </c>
      <c r="P956" t="b">
        <v>0</v>
      </c>
      <c r="Q956" t="s">
        <v>27</v>
      </c>
      <c r="R956" s="5">
        <f t="shared" si="61"/>
        <v>101.02325581395348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1">
        <f t="shared" si="60"/>
        <v>1109</v>
      </c>
      <c r="G957" t="s">
        <v>19</v>
      </c>
      <c r="H957">
        <v>80</v>
      </c>
      <c r="I957" t="s">
        <v>20</v>
      </c>
      <c r="J957" t="s">
        <v>21</v>
      </c>
      <c r="K957" s="10">
        <f t="shared" si="58"/>
        <v>41238.25</v>
      </c>
      <c r="L957">
        <v>1353823200</v>
      </c>
      <c r="M957" s="9">
        <f t="shared" si="59"/>
        <v>41240.25</v>
      </c>
      <c r="N957">
        <v>1353996000</v>
      </c>
      <c r="O957" t="b">
        <v>0</v>
      </c>
      <c r="P957" t="b">
        <v>0</v>
      </c>
      <c r="Q957" t="s">
        <v>32</v>
      </c>
      <c r="R957" s="5">
        <f t="shared" si="61"/>
        <v>97.037499999999994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1">
        <f t="shared" si="60"/>
        <v>19.028784648187631</v>
      </c>
      <c r="G958" t="s">
        <v>13</v>
      </c>
      <c r="H958">
        <v>830</v>
      </c>
      <c r="I958" t="s">
        <v>20</v>
      </c>
      <c r="J958" t="s">
        <v>21</v>
      </c>
      <c r="K958" s="10">
        <f t="shared" si="58"/>
        <v>42360.25</v>
      </c>
      <c r="L958">
        <v>1450764000</v>
      </c>
      <c r="M958" s="9">
        <f t="shared" si="59"/>
        <v>42364.25</v>
      </c>
      <c r="N958">
        <v>1451109600</v>
      </c>
      <c r="O958" t="b">
        <v>0</v>
      </c>
      <c r="P958" t="b">
        <v>0</v>
      </c>
      <c r="Q958" t="s">
        <v>473</v>
      </c>
      <c r="R958" s="5">
        <f t="shared" si="61"/>
        <v>43.00963855421687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1">
        <f t="shared" si="60"/>
        <v>126.87755102040816</v>
      </c>
      <c r="G959" t="s">
        <v>19</v>
      </c>
      <c r="H959">
        <v>131</v>
      </c>
      <c r="I959" t="s">
        <v>20</v>
      </c>
      <c r="J959" t="s">
        <v>21</v>
      </c>
      <c r="K959" s="10">
        <f t="shared" si="58"/>
        <v>40955.25</v>
      </c>
      <c r="L959">
        <v>1329372000</v>
      </c>
      <c r="M959" s="9">
        <f t="shared" si="59"/>
        <v>40958.25</v>
      </c>
      <c r="N959">
        <v>1329631200</v>
      </c>
      <c r="O959" t="b">
        <v>0</v>
      </c>
      <c r="P959" t="b">
        <v>0</v>
      </c>
      <c r="Q959" t="s">
        <v>32</v>
      </c>
      <c r="R959" s="5">
        <f t="shared" si="61"/>
        <v>94.916030534351151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1">
        <f t="shared" si="60"/>
        <v>734.63636363636363</v>
      </c>
      <c r="G960" t="s">
        <v>19</v>
      </c>
      <c r="H960">
        <v>112</v>
      </c>
      <c r="I960" t="s">
        <v>20</v>
      </c>
      <c r="J960" t="s">
        <v>21</v>
      </c>
      <c r="K960" s="10">
        <f t="shared" si="58"/>
        <v>40350.208333333336</v>
      </c>
      <c r="L960">
        <v>1277096400</v>
      </c>
      <c r="M960" s="9">
        <f t="shared" si="59"/>
        <v>40372.208333333336</v>
      </c>
      <c r="N960">
        <v>1278997200</v>
      </c>
      <c r="O960" t="b">
        <v>0</v>
      </c>
      <c r="P960" t="b">
        <v>0</v>
      </c>
      <c r="Q960" t="s">
        <v>70</v>
      </c>
      <c r="R960" s="5">
        <f t="shared" si="61"/>
        <v>72.151785714285708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1">
        <f t="shared" si="60"/>
        <v>4.5731034482758623</v>
      </c>
      <c r="G961" t="s">
        <v>13</v>
      </c>
      <c r="H961">
        <v>130</v>
      </c>
      <c r="I961" t="s">
        <v>20</v>
      </c>
      <c r="J961" t="s">
        <v>21</v>
      </c>
      <c r="K961" s="10">
        <f t="shared" si="58"/>
        <v>40357.208333333336</v>
      </c>
      <c r="L961">
        <v>1277701200</v>
      </c>
      <c r="M961" s="9">
        <f t="shared" si="59"/>
        <v>40385.208333333336</v>
      </c>
      <c r="N961">
        <v>1280120400</v>
      </c>
      <c r="O961" t="b">
        <v>0</v>
      </c>
      <c r="P961" t="b">
        <v>0</v>
      </c>
      <c r="Q961" t="s">
        <v>205</v>
      </c>
      <c r="R961" s="5">
        <f t="shared" si="61"/>
        <v>51.007692307692309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1">
        <f t="shared" si="60"/>
        <v>85.054545454545448</v>
      </c>
      <c r="G962" t="s">
        <v>13</v>
      </c>
      <c r="H962">
        <v>55</v>
      </c>
      <c r="I962" t="s">
        <v>20</v>
      </c>
      <c r="J962" t="s">
        <v>21</v>
      </c>
      <c r="K962" s="10">
        <f t="shared" si="58"/>
        <v>42408.25</v>
      </c>
      <c r="L962">
        <v>1454911200</v>
      </c>
      <c r="M962" s="9">
        <f t="shared" si="59"/>
        <v>42445.208333333328</v>
      </c>
      <c r="N962">
        <v>1458104400</v>
      </c>
      <c r="O962" t="b">
        <v>0</v>
      </c>
      <c r="P962" t="b">
        <v>0</v>
      </c>
      <c r="Q962" t="s">
        <v>27</v>
      </c>
      <c r="R962" s="5">
        <f t="shared" si="61"/>
        <v>85.054545454545448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1">
        <f t="shared" si="60"/>
        <v>119.29824561403508</v>
      </c>
      <c r="G963" t="s">
        <v>19</v>
      </c>
      <c r="H963">
        <v>155</v>
      </c>
      <c r="I963" t="s">
        <v>20</v>
      </c>
      <c r="J963" t="s">
        <v>21</v>
      </c>
      <c r="K963" s="10">
        <f t="shared" ref="K963:K1001" si="62">(((L963/60)/60/24)+DATE(1970,1,1))</f>
        <v>40591.25</v>
      </c>
      <c r="L963">
        <v>1297922400</v>
      </c>
      <c r="M963" s="9">
        <f t="shared" ref="M963:M1001" si="63">(((N963/60)/60)/24)+DATE(1970,1,1)</f>
        <v>40595.25</v>
      </c>
      <c r="N963">
        <v>1298268000</v>
      </c>
      <c r="O963" t="b">
        <v>0</v>
      </c>
      <c r="P963" t="b">
        <v>0</v>
      </c>
      <c r="Q963" t="s">
        <v>205</v>
      </c>
      <c r="R963" s="5">
        <f t="shared" si="61"/>
        <v>43.87096774193548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1">
        <f t="shared" ref="F964:F1001" si="64">(E964/D964)*100</f>
        <v>296.02777777777777</v>
      </c>
      <c r="G964" t="s">
        <v>19</v>
      </c>
      <c r="H964">
        <v>266</v>
      </c>
      <c r="I964" t="s">
        <v>20</v>
      </c>
      <c r="J964" t="s">
        <v>21</v>
      </c>
      <c r="K964" s="10">
        <f t="shared" si="62"/>
        <v>41592.25</v>
      </c>
      <c r="L964">
        <v>1384408800</v>
      </c>
      <c r="M964" s="9">
        <f t="shared" si="63"/>
        <v>41613.25</v>
      </c>
      <c r="N964">
        <v>1386223200</v>
      </c>
      <c r="O964" t="b">
        <v>0</v>
      </c>
      <c r="P964" t="b">
        <v>0</v>
      </c>
      <c r="Q964" t="s">
        <v>16</v>
      </c>
      <c r="R964" s="5">
        <f t="shared" ref="R964:R1001" si="65">E964/H964</f>
        <v>40.063909774436091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1">
        <f t="shared" si="64"/>
        <v>84.694915254237287</v>
      </c>
      <c r="G965" t="s">
        <v>13</v>
      </c>
      <c r="H965">
        <v>114</v>
      </c>
      <c r="I965" t="s">
        <v>106</v>
      </c>
      <c r="J965" t="s">
        <v>107</v>
      </c>
      <c r="K965" s="10">
        <f t="shared" si="62"/>
        <v>40607.25</v>
      </c>
      <c r="L965">
        <v>1299304800</v>
      </c>
      <c r="M965" s="9">
        <f t="shared" si="63"/>
        <v>40613.25</v>
      </c>
      <c r="N965">
        <v>1299823200</v>
      </c>
      <c r="O965" t="b">
        <v>0</v>
      </c>
      <c r="P965" t="b">
        <v>1</v>
      </c>
      <c r="Q965" t="s">
        <v>121</v>
      </c>
      <c r="R965" s="5">
        <f t="shared" si="65"/>
        <v>43.833333333333336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1">
        <f t="shared" si="64"/>
        <v>355.7837837837838</v>
      </c>
      <c r="G966" t="s">
        <v>19</v>
      </c>
      <c r="H966">
        <v>155</v>
      </c>
      <c r="I966" t="s">
        <v>20</v>
      </c>
      <c r="J966" t="s">
        <v>21</v>
      </c>
      <c r="K966" s="10">
        <f t="shared" si="62"/>
        <v>42135.208333333328</v>
      </c>
      <c r="L966">
        <v>1431320400</v>
      </c>
      <c r="M966" s="9">
        <f t="shared" si="63"/>
        <v>42140.208333333328</v>
      </c>
      <c r="N966">
        <v>1431752400</v>
      </c>
      <c r="O966" t="b">
        <v>0</v>
      </c>
      <c r="P966" t="b">
        <v>0</v>
      </c>
      <c r="Q966" t="s">
        <v>32</v>
      </c>
      <c r="R966" s="5">
        <f t="shared" si="65"/>
        <v>84.92903225806451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1">
        <f t="shared" si="64"/>
        <v>386.40909090909093</v>
      </c>
      <c r="G967" t="s">
        <v>19</v>
      </c>
      <c r="H967">
        <v>207</v>
      </c>
      <c r="I967" t="s">
        <v>39</v>
      </c>
      <c r="J967" t="s">
        <v>40</v>
      </c>
      <c r="K967" s="10">
        <f t="shared" si="62"/>
        <v>40203.25</v>
      </c>
      <c r="L967">
        <v>1264399200</v>
      </c>
      <c r="M967" s="9">
        <f t="shared" si="63"/>
        <v>40243.25</v>
      </c>
      <c r="N967">
        <v>1267855200</v>
      </c>
      <c r="O967" t="b">
        <v>0</v>
      </c>
      <c r="P967" t="b">
        <v>0</v>
      </c>
      <c r="Q967" t="s">
        <v>22</v>
      </c>
      <c r="R967" s="5">
        <f t="shared" si="65"/>
        <v>41.067632850241544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1">
        <f t="shared" si="64"/>
        <v>792.23529411764707</v>
      </c>
      <c r="G968" t="s">
        <v>19</v>
      </c>
      <c r="H968">
        <v>245</v>
      </c>
      <c r="I968" t="s">
        <v>20</v>
      </c>
      <c r="J968" t="s">
        <v>21</v>
      </c>
      <c r="K968" s="10">
        <f t="shared" si="62"/>
        <v>42901.208333333328</v>
      </c>
      <c r="L968">
        <v>1497502800</v>
      </c>
      <c r="M968" s="9">
        <f t="shared" si="63"/>
        <v>42903.208333333328</v>
      </c>
      <c r="N968">
        <v>1497675600</v>
      </c>
      <c r="O968" t="b">
        <v>0</v>
      </c>
      <c r="P968" t="b">
        <v>0</v>
      </c>
      <c r="Q968" t="s">
        <v>32</v>
      </c>
      <c r="R968" s="5">
        <f t="shared" si="65"/>
        <v>54.971428571428568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1">
        <f t="shared" si="64"/>
        <v>137.03393665158373</v>
      </c>
      <c r="G969" t="s">
        <v>19</v>
      </c>
      <c r="H969">
        <v>1573</v>
      </c>
      <c r="I969" t="s">
        <v>20</v>
      </c>
      <c r="J969" t="s">
        <v>21</v>
      </c>
      <c r="K969" s="10">
        <f t="shared" si="62"/>
        <v>41005.208333333336</v>
      </c>
      <c r="L969">
        <v>1333688400</v>
      </c>
      <c r="M969" s="9">
        <f t="shared" si="63"/>
        <v>41042.208333333336</v>
      </c>
      <c r="N969">
        <v>1336885200</v>
      </c>
      <c r="O969" t="b">
        <v>0</v>
      </c>
      <c r="P969" t="b">
        <v>0</v>
      </c>
      <c r="Q969" t="s">
        <v>318</v>
      </c>
      <c r="R969" s="5">
        <f t="shared" si="65"/>
        <v>77.010807374443743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1">
        <f t="shared" si="64"/>
        <v>338.20833333333337</v>
      </c>
      <c r="G970" t="s">
        <v>19</v>
      </c>
      <c r="H970">
        <v>114</v>
      </c>
      <c r="I970" t="s">
        <v>20</v>
      </c>
      <c r="J970" t="s">
        <v>21</v>
      </c>
      <c r="K970" s="10">
        <f t="shared" si="62"/>
        <v>40544.25</v>
      </c>
      <c r="L970">
        <v>1293861600</v>
      </c>
      <c r="M970" s="9">
        <f t="shared" si="63"/>
        <v>40559.25</v>
      </c>
      <c r="N970">
        <v>1295157600</v>
      </c>
      <c r="O970" t="b">
        <v>0</v>
      </c>
      <c r="P970" t="b">
        <v>0</v>
      </c>
      <c r="Q970" t="s">
        <v>16</v>
      </c>
      <c r="R970" s="5">
        <f t="shared" si="65"/>
        <v>71.201754385964918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1">
        <f t="shared" si="64"/>
        <v>108.22784810126582</v>
      </c>
      <c r="G971" t="s">
        <v>19</v>
      </c>
      <c r="H971">
        <v>93</v>
      </c>
      <c r="I971" t="s">
        <v>20</v>
      </c>
      <c r="J971" t="s">
        <v>21</v>
      </c>
      <c r="K971" s="10">
        <f t="shared" si="62"/>
        <v>43821.25</v>
      </c>
      <c r="L971">
        <v>1576994400</v>
      </c>
      <c r="M971" s="9">
        <f t="shared" si="63"/>
        <v>43828.25</v>
      </c>
      <c r="N971">
        <v>1577599200</v>
      </c>
      <c r="O971" t="b">
        <v>0</v>
      </c>
      <c r="P971" t="b">
        <v>0</v>
      </c>
      <c r="Q971" t="s">
        <v>32</v>
      </c>
      <c r="R971" s="5">
        <f t="shared" si="65"/>
        <v>91.935483870967744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1">
        <f t="shared" si="64"/>
        <v>60.757639620653315</v>
      </c>
      <c r="G972" t="s">
        <v>13</v>
      </c>
      <c r="H972">
        <v>594</v>
      </c>
      <c r="I972" t="s">
        <v>20</v>
      </c>
      <c r="J972" t="s">
        <v>21</v>
      </c>
      <c r="K972" s="10">
        <f t="shared" si="62"/>
        <v>40672.208333333336</v>
      </c>
      <c r="L972">
        <v>1304917200</v>
      </c>
      <c r="M972" s="9">
        <f t="shared" si="63"/>
        <v>40673.208333333336</v>
      </c>
      <c r="N972">
        <v>1305003600</v>
      </c>
      <c r="O972" t="b">
        <v>0</v>
      </c>
      <c r="P972" t="b">
        <v>0</v>
      </c>
      <c r="Q972" t="s">
        <v>32</v>
      </c>
      <c r="R972" s="5">
        <f t="shared" si="65"/>
        <v>97.069023569023571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1">
        <f t="shared" si="64"/>
        <v>27.725490196078432</v>
      </c>
      <c r="G973" t="s">
        <v>13</v>
      </c>
      <c r="H973">
        <v>24</v>
      </c>
      <c r="I973" t="s">
        <v>20</v>
      </c>
      <c r="J973" t="s">
        <v>21</v>
      </c>
      <c r="K973" s="10">
        <f t="shared" si="62"/>
        <v>41555.208333333336</v>
      </c>
      <c r="L973">
        <v>1381208400</v>
      </c>
      <c r="M973" s="9">
        <f t="shared" si="63"/>
        <v>41561.208333333336</v>
      </c>
      <c r="N973">
        <v>1381726800</v>
      </c>
      <c r="O973" t="b">
        <v>0</v>
      </c>
      <c r="P973" t="b">
        <v>0</v>
      </c>
      <c r="Q973" t="s">
        <v>268</v>
      </c>
      <c r="R973" s="5">
        <f t="shared" si="65"/>
        <v>58.916666666666664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1">
        <f t="shared" si="64"/>
        <v>228.3934426229508</v>
      </c>
      <c r="G974" t="s">
        <v>19</v>
      </c>
      <c r="H974">
        <v>1681</v>
      </c>
      <c r="I974" t="s">
        <v>20</v>
      </c>
      <c r="J974" t="s">
        <v>21</v>
      </c>
      <c r="K974" s="10">
        <f t="shared" si="62"/>
        <v>41792.208333333336</v>
      </c>
      <c r="L974">
        <v>1401685200</v>
      </c>
      <c r="M974" s="9">
        <f t="shared" si="63"/>
        <v>41801.208333333336</v>
      </c>
      <c r="N974">
        <v>1402462800</v>
      </c>
      <c r="O974" t="b">
        <v>0</v>
      </c>
      <c r="P974" t="b">
        <v>1</v>
      </c>
      <c r="Q974" t="s">
        <v>27</v>
      </c>
      <c r="R974" s="5">
        <f t="shared" si="65"/>
        <v>58.015466983938133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1">
        <f t="shared" si="64"/>
        <v>21.615194054500414</v>
      </c>
      <c r="G975" t="s">
        <v>13</v>
      </c>
      <c r="H975">
        <v>252</v>
      </c>
      <c r="I975" t="s">
        <v>20</v>
      </c>
      <c r="J975" t="s">
        <v>21</v>
      </c>
      <c r="K975" s="10">
        <f t="shared" si="62"/>
        <v>40522.25</v>
      </c>
      <c r="L975">
        <v>1291960800</v>
      </c>
      <c r="M975" s="9">
        <f t="shared" si="63"/>
        <v>40524.25</v>
      </c>
      <c r="N975">
        <v>1292133600</v>
      </c>
      <c r="O975" t="b">
        <v>0</v>
      </c>
      <c r="P975" t="b">
        <v>1</v>
      </c>
      <c r="Q975" t="s">
        <v>32</v>
      </c>
      <c r="R975" s="5">
        <f t="shared" si="65"/>
        <v>103.87301587301587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1">
        <f t="shared" si="64"/>
        <v>373.875</v>
      </c>
      <c r="G976" t="s">
        <v>19</v>
      </c>
      <c r="H976">
        <v>32</v>
      </c>
      <c r="I976" t="s">
        <v>20</v>
      </c>
      <c r="J976" t="s">
        <v>21</v>
      </c>
      <c r="K976" s="10">
        <f t="shared" si="62"/>
        <v>41412.208333333336</v>
      </c>
      <c r="L976">
        <v>1368853200</v>
      </c>
      <c r="M976" s="9">
        <f t="shared" si="63"/>
        <v>41413.208333333336</v>
      </c>
      <c r="N976">
        <v>1368939600</v>
      </c>
      <c r="O976" t="b">
        <v>0</v>
      </c>
      <c r="P976" t="b">
        <v>0</v>
      </c>
      <c r="Q976" t="s">
        <v>59</v>
      </c>
      <c r="R976" s="5">
        <f t="shared" si="65"/>
        <v>93.46875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1">
        <f t="shared" si="64"/>
        <v>154.92592592592592</v>
      </c>
      <c r="G977" t="s">
        <v>19</v>
      </c>
      <c r="H977">
        <v>135</v>
      </c>
      <c r="I977" t="s">
        <v>20</v>
      </c>
      <c r="J977" t="s">
        <v>21</v>
      </c>
      <c r="K977" s="10">
        <f t="shared" si="62"/>
        <v>42337.25</v>
      </c>
      <c r="L977">
        <v>1448776800</v>
      </c>
      <c r="M977" s="9">
        <f t="shared" si="63"/>
        <v>42376.25</v>
      </c>
      <c r="N977">
        <v>1452146400</v>
      </c>
      <c r="O977" t="b">
        <v>0</v>
      </c>
      <c r="P977" t="b">
        <v>1</v>
      </c>
      <c r="Q977" t="s">
        <v>32</v>
      </c>
      <c r="R977" s="5">
        <f t="shared" si="65"/>
        <v>61.970370370370368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1">
        <f t="shared" si="64"/>
        <v>322.14999999999998</v>
      </c>
      <c r="G978" t="s">
        <v>19</v>
      </c>
      <c r="H978">
        <v>140</v>
      </c>
      <c r="I978" t="s">
        <v>20</v>
      </c>
      <c r="J978" t="s">
        <v>21</v>
      </c>
      <c r="K978" s="10">
        <f t="shared" si="62"/>
        <v>40571.25</v>
      </c>
      <c r="L978">
        <v>1296194400</v>
      </c>
      <c r="M978" s="9">
        <f t="shared" si="63"/>
        <v>40577.25</v>
      </c>
      <c r="N978">
        <v>1296712800</v>
      </c>
      <c r="O978" t="b">
        <v>0</v>
      </c>
      <c r="P978" t="b">
        <v>1</v>
      </c>
      <c r="Q978" t="s">
        <v>32</v>
      </c>
      <c r="R978" s="5">
        <f t="shared" si="65"/>
        <v>92.042857142857144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1">
        <f t="shared" si="64"/>
        <v>73.957142857142856</v>
      </c>
      <c r="G979" t="s">
        <v>13</v>
      </c>
      <c r="H979">
        <v>67</v>
      </c>
      <c r="I979" t="s">
        <v>20</v>
      </c>
      <c r="J979" t="s">
        <v>21</v>
      </c>
      <c r="K979" s="10">
        <f t="shared" si="62"/>
        <v>43138.25</v>
      </c>
      <c r="L979">
        <v>1517983200</v>
      </c>
      <c r="M979" s="9">
        <f t="shared" si="63"/>
        <v>43170.25</v>
      </c>
      <c r="N979">
        <v>1520748000</v>
      </c>
      <c r="O979" t="b">
        <v>0</v>
      </c>
      <c r="P979" t="b">
        <v>0</v>
      </c>
      <c r="Q979" t="s">
        <v>16</v>
      </c>
      <c r="R979" s="5">
        <f t="shared" si="65"/>
        <v>77.268656716417908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1">
        <f t="shared" si="64"/>
        <v>864.1</v>
      </c>
      <c r="G980" t="s">
        <v>19</v>
      </c>
      <c r="H980">
        <v>92</v>
      </c>
      <c r="I980" t="s">
        <v>20</v>
      </c>
      <c r="J980" t="s">
        <v>21</v>
      </c>
      <c r="K980" s="10">
        <f t="shared" si="62"/>
        <v>42686.25</v>
      </c>
      <c r="L980">
        <v>1478930400</v>
      </c>
      <c r="M980" s="9">
        <f t="shared" si="63"/>
        <v>42708.25</v>
      </c>
      <c r="N980">
        <v>1480831200</v>
      </c>
      <c r="O980" t="b">
        <v>0</v>
      </c>
      <c r="P980" t="b">
        <v>0</v>
      </c>
      <c r="Q980" t="s">
        <v>88</v>
      </c>
      <c r="R980" s="5">
        <f t="shared" si="65"/>
        <v>93.923913043478265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1">
        <f t="shared" si="64"/>
        <v>143.26245847176079</v>
      </c>
      <c r="G981" t="s">
        <v>19</v>
      </c>
      <c r="H981">
        <v>1015</v>
      </c>
      <c r="I981" t="s">
        <v>39</v>
      </c>
      <c r="J981" t="s">
        <v>40</v>
      </c>
      <c r="K981" s="10">
        <f t="shared" si="62"/>
        <v>42078.208333333328</v>
      </c>
      <c r="L981">
        <v>1426395600</v>
      </c>
      <c r="M981" s="9">
        <f t="shared" si="63"/>
        <v>42084.208333333328</v>
      </c>
      <c r="N981">
        <v>1426914000</v>
      </c>
      <c r="O981" t="b">
        <v>0</v>
      </c>
      <c r="P981" t="b">
        <v>0</v>
      </c>
      <c r="Q981" t="s">
        <v>32</v>
      </c>
      <c r="R981" s="5">
        <f t="shared" si="65"/>
        <v>84.969458128078813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1">
        <f t="shared" si="64"/>
        <v>40.281762295081968</v>
      </c>
      <c r="G982" t="s">
        <v>13</v>
      </c>
      <c r="H982">
        <v>742</v>
      </c>
      <c r="I982" t="s">
        <v>20</v>
      </c>
      <c r="J982" t="s">
        <v>21</v>
      </c>
      <c r="K982" s="10">
        <f t="shared" si="62"/>
        <v>42307.208333333328</v>
      </c>
      <c r="L982">
        <v>1446181200</v>
      </c>
      <c r="M982" s="9">
        <f t="shared" si="63"/>
        <v>42312.25</v>
      </c>
      <c r="N982">
        <v>1446616800</v>
      </c>
      <c r="O982" t="b">
        <v>1</v>
      </c>
      <c r="P982" t="b">
        <v>0</v>
      </c>
      <c r="Q982" t="s">
        <v>67</v>
      </c>
      <c r="R982" s="5">
        <f t="shared" si="65"/>
        <v>105.97035040431267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1">
        <f t="shared" si="64"/>
        <v>178.22388059701493</v>
      </c>
      <c r="G983" t="s">
        <v>19</v>
      </c>
      <c r="H983">
        <v>323</v>
      </c>
      <c r="I983" t="s">
        <v>20</v>
      </c>
      <c r="J983" t="s">
        <v>21</v>
      </c>
      <c r="K983" s="10">
        <f t="shared" si="62"/>
        <v>43094.25</v>
      </c>
      <c r="L983">
        <v>1514181600</v>
      </c>
      <c r="M983" s="9">
        <f t="shared" si="63"/>
        <v>43127.25</v>
      </c>
      <c r="N983">
        <v>1517032800</v>
      </c>
      <c r="O983" t="b">
        <v>0</v>
      </c>
      <c r="P983" t="b">
        <v>0</v>
      </c>
      <c r="Q983" t="s">
        <v>27</v>
      </c>
      <c r="R983" s="5">
        <f t="shared" si="65"/>
        <v>36.969040247678016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1">
        <f t="shared" si="64"/>
        <v>84.930555555555557</v>
      </c>
      <c r="G984" t="s">
        <v>13</v>
      </c>
      <c r="H984">
        <v>75</v>
      </c>
      <c r="I984" t="s">
        <v>20</v>
      </c>
      <c r="J984" t="s">
        <v>21</v>
      </c>
      <c r="K984" s="10">
        <f t="shared" si="62"/>
        <v>40743.208333333336</v>
      </c>
      <c r="L984">
        <v>1311051600</v>
      </c>
      <c r="M984" s="9">
        <f t="shared" si="63"/>
        <v>40745.208333333336</v>
      </c>
      <c r="N984">
        <v>1311224400</v>
      </c>
      <c r="O984" t="b">
        <v>0</v>
      </c>
      <c r="P984" t="b">
        <v>1</v>
      </c>
      <c r="Q984" t="s">
        <v>41</v>
      </c>
      <c r="R984" s="5">
        <f t="shared" si="65"/>
        <v>81.533333333333331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1">
        <f t="shared" si="64"/>
        <v>145.93648334624322</v>
      </c>
      <c r="G985" t="s">
        <v>19</v>
      </c>
      <c r="H985">
        <v>2326</v>
      </c>
      <c r="I985" t="s">
        <v>20</v>
      </c>
      <c r="J985" t="s">
        <v>21</v>
      </c>
      <c r="K985" s="10">
        <f t="shared" si="62"/>
        <v>43681.208333333328</v>
      </c>
      <c r="L985">
        <v>1564894800</v>
      </c>
      <c r="M985" s="9">
        <f t="shared" si="63"/>
        <v>43696.208333333328</v>
      </c>
      <c r="N985">
        <v>1566190800</v>
      </c>
      <c r="O985" t="b">
        <v>0</v>
      </c>
      <c r="P985" t="b">
        <v>0</v>
      </c>
      <c r="Q985" t="s">
        <v>41</v>
      </c>
      <c r="R985" s="5">
        <f t="shared" si="65"/>
        <v>80.999140154772135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1">
        <f t="shared" si="64"/>
        <v>152.46153846153848</v>
      </c>
      <c r="G986" t="s">
        <v>19</v>
      </c>
      <c r="H986">
        <v>381</v>
      </c>
      <c r="I986" t="s">
        <v>20</v>
      </c>
      <c r="J986" t="s">
        <v>21</v>
      </c>
      <c r="K986" s="10">
        <f t="shared" si="62"/>
        <v>43716.208333333328</v>
      </c>
      <c r="L986">
        <v>1567918800</v>
      </c>
      <c r="M986" s="9">
        <f t="shared" si="63"/>
        <v>43742.208333333328</v>
      </c>
      <c r="N986">
        <v>1570165200</v>
      </c>
      <c r="O986" t="b">
        <v>0</v>
      </c>
      <c r="P986" t="b">
        <v>0</v>
      </c>
      <c r="Q986" t="s">
        <v>32</v>
      </c>
      <c r="R986" s="5">
        <f t="shared" si="65"/>
        <v>26.010498687664043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1">
        <f t="shared" si="64"/>
        <v>67.129542790152414</v>
      </c>
      <c r="G987" t="s">
        <v>13</v>
      </c>
      <c r="H987">
        <v>4405</v>
      </c>
      <c r="I987" t="s">
        <v>20</v>
      </c>
      <c r="J987" t="s">
        <v>21</v>
      </c>
      <c r="K987" s="10">
        <f t="shared" si="62"/>
        <v>41614.25</v>
      </c>
      <c r="L987">
        <v>1386309600</v>
      </c>
      <c r="M987" s="9">
        <f t="shared" si="63"/>
        <v>41640.25</v>
      </c>
      <c r="N987">
        <v>1388556000</v>
      </c>
      <c r="O987" t="b">
        <v>0</v>
      </c>
      <c r="P987" t="b">
        <v>1</v>
      </c>
      <c r="Q987" t="s">
        <v>22</v>
      </c>
      <c r="R987" s="5">
        <f t="shared" si="65"/>
        <v>25.998410896708286</v>
      </c>
      <c r="S987" t="s">
        <v>2034</v>
      </c>
      <c r="T987" t="s">
        <v>2035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1">
        <f t="shared" si="64"/>
        <v>40.307692307692307</v>
      </c>
      <c r="G988" t="s">
        <v>13</v>
      </c>
      <c r="H988">
        <v>92</v>
      </c>
      <c r="I988" t="s">
        <v>20</v>
      </c>
      <c r="J988" t="s">
        <v>21</v>
      </c>
      <c r="K988" s="10">
        <f t="shared" si="62"/>
        <v>40638.208333333336</v>
      </c>
      <c r="L988">
        <v>1301979600</v>
      </c>
      <c r="M988" s="9">
        <f t="shared" si="63"/>
        <v>40652.208333333336</v>
      </c>
      <c r="N988">
        <v>1303189200</v>
      </c>
      <c r="O988" t="b">
        <v>0</v>
      </c>
      <c r="P988" t="b">
        <v>0</v>
      </c>
      <c r="Q988" t="s">
        <v>22</v>
      </c>
      <c r="R988" s="5">
        <f t="shared" si="65"/>
        <v>34.173913043478258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1">
        <f t="shared" si="64"/>
        <v>216.79032258064518</v>
      </c>
      <c r="G989" t="s">
        <v>19</v>
      </c>
      <c r="H989">
        <v>480</v>
      </c>
      <c r="I989" t="s">
        <v>20</v>
      </c>
      <c r="J989" t="s">
        <v>21</v>
      </c>
      <c r="K989" s="10">
        <f t="shared" si="62"/>
        <v>42852.208333333328</v>
      </c>
      <c r="L989">
        <v>1493269200</v>
      </c>
      <c r="M989" s="9">
        <f t="shared" si="63"/>
        <v>42866.208333333328</v>
      </c>
      <c r="N989">
        <v>1494478800</v>
      </c>
      <c r="O989" t="b">
        <v>0</v>
      </c>
      <c r="P989" t="b">
        <v>0</v>
      </c>
      <c r="Q989" t="s">
        <v>41</v>
      </c>
      <c r="R989" s="5">
        <f t="shared" si="65"/>
        <v>28.002083333333335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1">
        <f t="shared" si="64"/>
        <v>52.117021276595743</v>
      </c>
      <c r="G990" t="s">
        <v>13</v>
      </c>
      <c r="H990">
        <v>64</v>
      </c>
      <c r="I990" t="s">
        <v>20</v>
      </c>
      <c r="J990" t="s">
        <v>21</v>
      </c>
      <c r="K990" s="10">
        <f t="shared" si="62"/>
        <v>42686.25</v>
      </c>
      <c r="L990">
        <v>1478930400</v>
      </c>
      <c r="M990" s="9">
        <f t="shared" si="63"/>
        <v>42707.25</v>
      </c>
      <c r="N990">
        <v>1480744800</v>
      </c>
      <c r="O990" t="b">
        <v>0</v>
      </c>
      <c r="P990" t="b">
        <v>0</v>
      </c>
      <c r="Q990" t="s">
        <v>132</v>
      </c>
      <c r="R990" s="5">
        <f t="shared" si="65"/>
        <v>76.546875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1">
        <f t="shared" si="64"/>
        <v>499.58333333333337</v>
      </c>
      <c r="G991" t="s">
        <v>19</v>
      </c>
      <c r="H991">
        <v>226</v>
      </c>
      <c r="I991" t="s">
        <v>20</v>
      </c>
      <c r="J991" t="s">
        <v>21</v>
      </c>
      <c r="K991" s="10">
        <f t="shared" si="62"/>
        <v>43571.208333333328</v>
      </c>
      <c r="L991">
        <v>1555390800</v>
      </c>
      <c r="M991" s="9">
        <f t="shared" si="63"/>
        <v>43576.208333333328</v>
      </c>
      <c r="N991">
        <v>1555822800</v>
      </c>
      <c r="O991" t="b">
        <v>0</v>
      </c>
      <c r="P991" t="b">
        <v>0</v>
      </c>
      <c r="Q991" t="s">
        <v>205</v>
      </c>
      <c r="R991" s="5">
        <f t="shared" si="65"/>
        <v>53.053097345132741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1">
        <f t="shared" si="64"/>
        <v>87.679487179487182</v>
      </c>
      <c r="G992" t="s">
        <v>13</v>
      </c>
      <c r="H992">
        <v>64</v>
      </c>
      <c r="I992" t="s">
        <v>20</v>
      </c>
      <c r="J992" t="s">
        <v>21</v>
      </c>
      <c r="K992" s="10">
        <f t="shared" si="62"/>
        <v>42432.25</v>
      </c>
      <c r="L992">
        <v>1456984800</v>
      </c>
      <c r="M992" s="9">
        <f t="shared" si="63"/>
        <v>42454.208333333328</v>
      </c>
      <c r="N992">
        <v>1458882000</v>
      </c>
      <c r="O992" t="b">
        <v>0</v>
      </c>
      <c r="P992" t="b">
        <v>1</v>
      </c>
      <c r="Q992" t="s">
        <v>52</v>
      </c>
      <c r="R992" s="5">
        <f t="shared" si="65"/>
        <v>106.859375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1">
        <f t="shared" si="64"/>
        <v>113.17346938775511</v>
      </c>
      <c r="G993" t="s">
        <v>19</v>
      </c>
      <c r="H993">
        <v>241</v>
      </c>
      <c r="I993" t="s">
        <v>20</v>
      </c>
      <c r="J993" t="s">
        <v>21</v>
      </c>
      <c r="K993" s="10">
        <f t="shared" si="62"/>
        <v>41907.208333333336</v>
      </c>
      <c r="L993">
        <v>1411621200</v>
      </c>
      <c r="M993" s="9">
        <f t="shared" si="63"/>
        <v>41911.208333333336</v>
      </c>
      <c r="N993">
        <v>1411966800</v>
      </c>
      <c r="O993" t="b">
        <v>0</v>
      </c>
      <c r="P993" t="b">
        <v>1</v>
      </c>
      <c r="Q993" t="s">
        <v>22</v>
      </c>
      <c r="R993" s="5">
        <f t="shared" si="65"/>
        <v>46.020746887966808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1">
        <f t="shared" si="64"/>
        <v>426.54838709677421</v>
      </c>
      <c r="G994" t="s">
        <v>19</v>
      </c>
      <c r="H994">
        <v>132</v>
      </c>
      <c r="I994" t="s">
        <v>20</v>
      </c>
      <c r="J994" t="s">
        <v>21</v>
      </c>
      <c r="K994" s="10">
        <f t="shared" si="62"/>
        <v>43227.208333333328</v>
      </c>
      <c r="L994">
        <v>1525669200</v>
      </c>
      <c r="M994" s="9">
        <f t="shared" si="63"/>
        <v>43241.208333333328</v>
      </c>
      <c r="N994">
        <v>1526878800</v>
      </c>
      <c r="O994" t="b">
        <v>0</v>
      </c>
      <c r="P994" t="b">
        <v>1</v>
      </c>
      <c r="Q994" t="s">
        <v>52</v>
      </c>
      <c r="R994" s="5">
        <f t="shared" si="65"/>
        <v>100.17424242424242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1">
        <f t="shared" si="64"/>
        <v>77.632653061224488</v>
      </c>
      <c r="G995" t="s">
        <v>73</v>
      </c>
      <c r="H995">
        <v>75</v>
      </c>
      <c r="I995" t="s">
        <v>106</v>
      </c>
      <c r="J995" t="s">
        <v>107</v>
      </c>
      <c r="K995" s="10">
        <f t="shared" si="62"/>
        <v>42362.25</v>
      </c>
      <c r="L995">
        <v>1450936800</v>
      </c>
      <c r="M995" s="9">
        <f t="shared" si="63"/>
        <v>42379.25</v>
      </c>
      <c r="N995">
        <v>1452405600</v>
      </c>
      <c r="O995" t="b">
        <v>0</v>
      </c>
      <c r="P995" t="b">
        <v>1</v>
      </c>
      <c r="Q995" t="s">
        <v>121</v>
      </c>
      <c r="R995" s="5">
        <f t="shared" si="65"/>
        <v>101.44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1">
        <f t="shared" si="64"/>
        <v>52.496810772501767</v>
      </c>
      <c r="G996" t="s">
        <v>13</v>
      </c>
      <c r="H996">
        <v>842</v>
      </c>
      <c r="I996" t="s">
        <v>20</v>
      </c>
      <c r="J996" t="s">
        <v>21</v>
      </c>
      <c r="K996" s="10">
        <f t="shared" si="62"/>
        <v>41929.208333333336</v>
      </c>
      <c r="L996">
        <v>1413522000</v>
      </c>
      <c r="M996" s="9">
        <f t="shared" si="63"/>
        <v>41935.208333333336</v>
      </c>
      <c r="N996">
        <v>1414040400</v>
      </c>
      <c r="O996" t="b">
        <v>0</v>
      </c>
      <c r="P996" t="b">
        <v>1</v>
      </c>
      <c r="Q996" t="s">
        <v>205</v>
      </c>
      <c r="R996" s="5">
        <f t="shared" si="65"/>
        <v>87.972684085510693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1">
        <f t="shared" si="64"/>
        <v>157.46762589928059</v>
      </c>
      <c r="G997" t="s">
        <v>19</v>
      </c>
      <c r="H997">
        <v>2043</v>
      </c>
      <c r="I997" t="s">
        <v>20</v>
      </c>
      <c r="J997" t="s">
        <v>21</v>
      </c>
      <c r="K997" s="10">
        <f t="shared" si="62"/>
        <v>43408.208333333328</v>
      </c>
      <c r="L997">
        <v>1541307600</v>
      </c>
      <c r="M997" s="9">
        <f t="shared" si="63"/>
        <v>43437.25</v>
      </c>
      <c r="N997">
        <v>1543816800</v>
      </c>
      <c r="O997" t="b">
        <v>0</v>
      </c>
      <c r="P997" t="b">
        <v>1</v>
      </c>
      <c r="Q997" t="s">
        <v>16</v>
      </c>
      <c r="R997" s="5">
        <f t="shared" si="65"/>
        <v>74.995594713656388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1">
        <f t="shared" si="64"/>
        <v>72.939393939393938</v>
      </c>
      <c r="G998" t="s">
        <v>13</v>
      </c>
      <c r="H998">
        <v>112</v>
      </c>
      <c r="I998" t="s">
        <v>20</v>
      </c>
      <c r="J998" t="s">
        <v>21</v>
      </c>
      <c r="K998" s="10">
        <f t="shared" si="62"/>
        <v>41276.25</v>
      </c>
      <c r="L998">
        <v>1357106400</v>
      </c>
      <c r="M998" s="9">
        <f t="shared" si="63"/>
        <v>41306.25</v>
      </c>
      <c r="N998">
        <v>1359698400</v>
      </c>
      <c r="O998" t="b">
        <v>0</v>
      </c>
      <c r="P998" t="b">
        <v>0</v>
      </c>
      <c r="Q998" t="s">
        <v>32</v>
      </c>
      <c r="R998" s="5">
        <f t="shared" si="65"/>
        <v>42.982142857142854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1">
        <f t="shared" si="64"/>
        <v>60.565789473684205</v>
      </c>
      <c r="G999" t="s">
        <v>73</v>
      </c>
      <c r="H999">
        <v>139</v>
      </c>
      <c r="I999" t="s">
        <v>106</v>
      </c>
      <c r="J999" t="s">
        <v>107</v>
      </c>
      <c r="K999" s="10">
        <f t="shared" si="62"/>
        <v>41659.25</v>
      </c>
      <c r="L999">
        <v>1390197600</v>
      </c>
      <c r="M999" s="9">
        <f t="shared" si="63"/>
        <v>41664.25</v>
      </c>
      <c r="N999">
        <v>1390629600</v>
      </c>
      <c r="O999" t="b">
        <v>0</v>
      </c>
      <c r="P999" t="b">
        <v>0</v>
      </c>
      <c r="Q999" t="s">
        <v>32</v>
      </c>
      <c r="R999" s="5">
        <f t="shared" si="65"/>
        <v>33.115107913669064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1">
        <f t="shared" si="64"/>
        <v>56.791291291291287</v>
      </c>
      <c r="G1000" t="s">
        <v>13</v>
      </c>
      <c r="H1000">
        <v>374</v>
      </c>
      <c r="I1000" t="s">
        <v>20</v>
      </c>
      <c r="J1000" t="s">
        <v>21</v>
      </c>
      <c r="K1000" s="10">
        <f t="shared" si="62"/>
        <v>40220.25</v>
      </c>
      <c r="L1000">
        <v>1265868000</v>
      </c>
      <c r="M1000" s="9">
        <f t="shared" si="63"/>
        <v>40234.25</v>
      </c>
      <c r="N1000">
        <v>1267077600</v>
      </c>
      <c r="O1000" t="b">
        <v>0</v>
      </c>
      <c r="P1000" t="b">
        <v>1</v>
      </c>
      <c r="Q1000" t="s">
        <v>59</v>
      </c>
      <c r="R1000" s="5">
        <f t="shared" si="65"/>
        <v>101.13101604278074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1">
        <f t="shared" si="64"/>
        <v>56.542754275427541</v>
      </c>
      <c r="G1001" t="s">
        <v>73</v>
      </c>
      <c r="H1001">
        <v>1122</v>
      </c>
      <c r="I1001" t="s">
        <v>20</v>
      </c>
      <c r="J1001" t="s">
        <v>21</v>
      </c>
      <c r="K1001" s="10">
        <f t="shared" si="62"/>
        <v>42550.208333333328</v>
      </c>
      <c r="L1001">
        <v>1467176400</v>
      </c>
      <c r="M1001" s="9">
        <f t="shared" si="63"/>
        <v>42557.208333333328</v>
      </c>
      <c r="N1001">
        <v>1467781200</v>
      </c>
      <c r="O1001" t="b">
        <v>0</v>
      </c>
      <c r="P1001" t="b">
        <v>0</v>
      </c>
      <c r="Q1001" t="s">
        <v>16</v>
      </c>
      <c r="R1001" s="5">
        <f t="shared" si="65"/>
        <v>55.98841354723708</v>
      </c>
      <c r="S1001" t="s">
        <v>2032</v>
      </c>
      <c r="T1001" t="s">
        <v>2033</v>
      </c>
    </row>
    <row r="1002" spans="1:20" x14ac:dyDescent="0.25">
      <c r="K1002" s="8"/>
    </row>
  </sheetData>
  <autoFilter ref="A1:T1002" xr:uid="{00000000-0001-0000-0000-000000000000}"/>
  <conditionalFormatting sqref="F1:F1048576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conditionalFormatting sqref="G1">
    <cfRule type="containsText" dxfId="16" priority="3" operator="containsText" text="canceled">
      <formula>NOT(ISERROR(SEARCH("canceled",G1)))</formula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5" operator="containsText" text="live">
      <formula>NOT(ISERROR(SEARCH("live",G1)))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sucessful">
      <formula>NOT(ISERROR(SEARCH("sucessful",G1)))</formula>
    </cfRule>
    <cfRule type="containsText" dxfId="11" priority="8" operator="containsText" text="failed">
      <formula>NOT(ISERROR(SEARCH("failed",G1)))</formula>
    </cfRule>
  </conditionalFormatting>
  <conditionalFormatting sqref="G10">
    <cfRule type="containsText" dxfId="10" priority="4" operator="containsText" text="canceled">
      <formula>NOT(ISERROR(SEARCH("canceled",G10)))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556C-4252-4EDA-B7CD-CF8F23FA8194}">
  <dimension ref="A1:E18"/>
  <sheetViews>
    <sheetView workbookViewId="0">
      <selection activeCell="A30" sqref="A30"/>
    </sheetView>
  </sheetViews>
  <sheetFormatPr defaultRowHeight="15.75" x14ac:dyDescent="0.25"/>
  <cols>
    <col min="1" max="1" width="18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2030</v>
      </c>
      <c r="B1" t="s">
        <v>2065</v>
      </c>
    </row>
    <row r="2" spans="1:5" x14ac:dyDescent="0.25">
      <c r="A2" s="6" t="s">
        <v>2100</v>
      </c>
      <c r="B2" t="s">
        <v>2065</v>
      </c>
    </row>
    <row r="4" spans="1:5" x14ac:dyDescent="0.25">
      <c r="A4" s="6" t="s">
        <v>2087</v>
      </c>
      <c r="B4" s="6" t="s">
        <v>2068</v>
      </c>
    </row>
    <row r="5" spans="1:5" x14ac:dyDescent="0.25">
      <c r="A5" s="6" t="s">
        <v>2066</v>
      </c>
      <c r="B5" t="s">
        <v>73</v>
      </c>
      <c r="C5" t="s">
        <v>13</v>
      </c>
      <c r="D5" t="s">
        <v>19</v>
      </c>
      <c r="E5" t="s">
        <v>2067</v>
      </c>
    </row>
    <row r="6" spans="1:5" x14ac:dyDescent="0.25">
      <c r="A6" s="7" t="s">
        <v>2088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2089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2090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2091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2092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2093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2094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2095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2096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2097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2098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2099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419E-3E20-4B44-923D-9368575A0134}">
  <dimension ref="A2:F15"/>
  <sheetViews>
    <sheetView tabSelected="1" topLeftCell="A7" workbookViewId="0">
      <selection activeCell="C29" sqref="C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6" t="s">
        <v>5</v>
      </c>
      <c r="B2" t="s">
        <v>2065</v>
      </c>
    </row>
    <row r="4" spans="1:6" x14ac:dyDescent="0.25">
      <c r="A4" s="6" t="s">
        <v>2087</v>
      </c>
      <c r="B4" s="6" t="s">
        <v>2068</v>
      </c>
    </row>
    <row r="5" spans="1:6" x14ac:dyDescent="0.25">
      <c r="A5" s="6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5">
      <c r="A6" s="7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2063</v>
      </c>
      <c r="E9">
        <v>4</v>
      </c>
      <c r="F9">
        <v>4</v>
      </c>
    </row>
    <row r="10" spans="1:6" x14ac:dyDescent="0.25">
      <c r="A10" s="7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47D7-37DB-41C5-8F9D-394890FB7873}">
  <dimension ref="A1:F30"/>
  <sheetViews>
    <sheetView topLeftCell="B1"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5</v>
      </c>
      <c r="B1" t="s">
        <v>2065</v>
      </c>
    </row>
    <row r="2" spans="1:6" x14ac:dyDescent="0.25">
      <c r="A2" s="6" t="s">
        <v>2030</v>
      </c>
      <c r="B2" t="s">
        <v>2065</v>
      </c>
    </row>
    <row r="4" spans="1:6" x14ac:dyDescent="0.25">
      <c r="A4" s="6" t="s">
        <v>2087</v>
      </c>
      <c r="B4" s="6" t="s">
        <v>2068</v>
      </c>
    </row>
    <row r="5" spans="1:6" x14ac:dyDescent="0.25">
      <c r="A5" s="6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2064</v>
      </c>
      <c r="E7">
        <v>4</v>
      </c>
      <c r="F7">
        <v>4</v>
      </c>
    </row>
    <row r="8" spans="1:6" x14ac:dyDescent="0.2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2042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2055</v>
      </c>
      <c r="C20">
        <v>4</v>
      </c>
      <c r="E20">
        <v>4</v>
      </c>
      <c r="F20">
        <v>8</v>
      </c>
    </row>
    <row r="21" spans="1:6" x14ac:dyDescent="0.2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2058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2061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B540-E688-4109-B587-C56B5660356F}">
  <sheetPr codeName="Sheet6"/>
  <dimension ref="A1:H13"/>
  <sheetViews>
    <sheetView topLeftCell="A7" workbookViewId="0">
      <selection activeCell="D14" sqref="D14"/>
    </sheetView>
  </sheetViews>
  <sheetFormatPr defaultRowHeight="15.75" x14ac:dyDescent="0.25"/>
  <cols>
    <col min="1" max="1" width="17.625" customWidth="1"/>
    <col min="2" max="2" width="12.375" bestFit="1" customWidth="1"/>
    <col min="5" max="5" width="15.25" customWidth="1"/>
    <col min="6" max="6" width="12.875" customWidth="1"/>
    <col min="8" max="8" width="11.875" customWidth="1"/>
  </cols>
  <sheetData>
    <row r="1" spans="1:8" x14ac:dyDescent="0.25">
      <c r="A1" s="11" t="s">
        <v>2</v>
      </c>
      <c r="B1" s="11" t="s">
        <v>19</v>
      </c>
      <c r="C1" s="11" t="s">
        <v>13</v>
      </c>
      <c r="D1" s="11" t="s">
        <v>73</v>
      </c>
      <c r="E1" s="11" t="s">
        <v>2072</v>
      </c>
      <c r="F1" s="11" t="s">
        <v>2073</v>
      </c>
      <c r="G1" s="11" t="s">
        <v>2074</v>
      </c>
      <c r="H1" s="11" t="s">
        <v>2075</v>
      </c>
    </row>
    <row r="2" spans="1:8" x14ac:dyDescent="0.25">
      <c r="A2" t="s">
        <v>2076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SUM(B2,C2,D2)</f>
        <v>51</v>
      </c>
      <c r="F2" s="12">
        <f>B2/E2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2077</v>
      </c>
      <c r="B3">
        <f>COUNTIFS(Crowdfunding!$D:$D,"&lt;=4999",Crowdfunding!$D:$D,"&gt;=1000",Crowdfunding!$G:$G,"successful")</f>
        <v>191</v>
      </c>
      <c r="C3">
        <f>COUNTIFS(Crowdfunding!$D:$D,"&lt;=4999",Crowdfunding!$D:$D,"&gt;=1000",Crowdfunding!$G:$G,"failed")</f>
        <v>38</v>
      </c>
      <c r="D3">
        <f>COUNTIFS(Crowdfunding!$D:$D,"&lt;=4999",Crowdfunding!$D:$D,"&gt;=1000",Crowdfunding!$G:$G,"canceled")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t="s">
        <v>2078</v>
      </c>
      <c r="B4">
        <f>COUNTIFS(Crowdfunding!$D:$D,"&lt;=9999",Crowdfunding!$D:$D,"&gt;=5000",Crowdfunding!$G:$G,"successful")</f>
        <v>164</v>
      </c>
      <c r="C4">
        <f>COUNTIFS(Crowdfunding!$D:$D,"&lt;=9999",Crowdfunding!$D:$D,"&gt;=5000",Crowdfunding!$G:$G,"failed")</f>
        <v>126</v>
      </c>
      <c r="D4">
        <f>COUNTIFS(Crowdfunding!$D:$D,"&lt;=9999",Crowdfunding!$D:$D,"&gt;=5000",Crowdfunding!$G:$G,"canceled")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2079</v>
      </c>
      <c r="B5">
        <f>COUNTIFS(Crowdfunding!$D:$D,"&lt;=14999",Crowdfunding!$D:$D,"&gt;=10000",Crowdfunding!$G:$G,"successful")</f>
        <v>4</v>
      </c>
      <c r="C5">
        <f>COUNTIFS(Crowdfunding!$D:$D,"&lt;=14999",Crowdfunding!$D:$D,"&gt;=10000",Crowdfunding!$G:$G,"failed")</f>
        <v>5</v>
      </c>
      <c r="D5">
        <f>COUNTIFS(Crowdfunding!$D:$D,"&lt;=14999",Crowdfunding!$D:$D,"&gt;=10000",Crowdfunding!$G:$G,"canceled")</f>
        <v>0</v>
      </c>
      <c r="E5">
        <f>SUM(B5,C5,D5)</f>
        <v>9</v>
      </c>
      <c r="F5" s="12">
        <f t="shared" si="1"/>
        <v>0.44444444444444442</v>
      </c>
      <c r="G5" s="12">
        <f>(C5/E5)</f>
        <v>0.55555555555555558</v>
      </c>
      <c r="H5" s="12">
        <f t="shared" si="3"/>
        <v>0</v>
      </c>
    </row>
    <row r="6" spans="1:8" x14ac:dyDescent="0.25">
      <c r="A6" t="s">
        <v>2101</v>
      </c>
      <c r="B6">
        <f>COUNTIFS(Crowdfunding!$D:$D,"&lt;=19999",Crowdfunding!$D:$D,"&gt;=15000",Crowdfunding!$G:$G,"successful")</f>
        <v>10</v>
      </c>
      <c r="C6">
        <f>COUNTIFS(Crowdfunding!$D:$D,"&lt;=19999",Crowdfunding!$D:$D,"&gt;=15000",Crowdfunding!$G:$G,"failed")</f>
        <v>0</v>
      </c>
      <c r="D6">
        <f>COUNTIFS(Crowdfunding!$D:$D,"&lt;=19999",Crowdfunding!$D:$D,"&gt;=15000",Crowdfunding!$G:$G,"canceled")</f>
        <v>0</v>
      </c>
      <c r="E6">
        <f>SUM(B6,C6,D6)</f>
        <v>10</v>
      </c>
      <c r="F6" s="12">
        <f t="shared" si="1"/>
        <v>1</v>
      </c>
      <c r="G6" s="12">
        <f>(C6/E6)</f>
        <v>0</v>
      </c>
      <c r="H6" s="12">
        <f t="shared" si="3"/>
        <v>0</v>
      </c>
    </row>
    <row r="7" spans="1:8" x14ac:dyDescent="0.25">
      <c r="A7" t="s">
        <v>2080</v>
      </c>
      <c r="B7">
        <f>COUNTIFS(Crowdfunding!$D:$D,"&lt;=24999",Crowdfunding!$D:$D,"&gt;=20000",Crowdfunding!$G:$G,"successful")</f>
        <v>7</v>
      </c>
      <c r="C7">
        <f>COUNTIFS(Crowdfunding!$D:$D,"&lt;=24999",Crowdfunding!$D:$D,"&gt;=20000",Crowdfunding!$G:$G,"failed")</f>
        <v>0</v>
      </c>
      <c r="D7">
        <f>COUNTIFS(Crowdfunding!$D:$D,"&lt;=24999",Crowdfunding!$D:$D,"&gt;=20000",Crowdfunding!$G:$G,"canceled")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2081</v>
      </c>
      <c r="B8">
        <f>COUNTIFS(Crowdfunding!$D:$D,"&lt;=29999",Crowdfunding!$D:$D,"&gt;=25000",Crowdfunding!$G:$G,"successful")</f>
        <v>11</v>
      </c>
      <c r="C8">
        <f>COUNTIFS(Crowdfunding!$D:$D,"&lt;=29999",Crowdfunding!$D:$D,"&gt;=25000",Crowdfunding!$G:$G,"failed")</f>
        <v>3</v>
      </c>
      <c r="D8">
        <f>COUNTIFS(Crowdfunding!$D:$D,"&lt;=29999",Crowdfunding!$D:$D,"&gt;=25000",Crowdfunding!$G:$G,"canceled")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2082</v>
      </c>
      <c r="B9">
        <f>COUNTIFS(Crowdfunding!$D:$D,"&lt;=34999",Crowdfunding!$D:$D,"&gt;=30000",Crowdfunding!$G:$G,"successful")</f>
        <v>7</v>
      </c>
      <c r="C9">
        <f>COUNTIFS(Crowdfunding!$D:$D,"&lt;=34999",Crowdfunding!$D:$D,"&gt;=30000",Crowdfunding!$G:$G,"failed")</f>
        <v>0</v>
      </c>
      <c r="D9">
        <f>COUNTIFS(Crowdfunding!$D:$D,"&lt;=34999",Crowdfunding!$D:$D,"&gt;=30000",Crowdfunding!$G:$G,"canceled")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2083</v>
      </c>
      <c r="B10">
        <f>COUNTIFS(Crowdfunding!$D:$D,"&lt;=39999",Crowdfunding!$D:$D,"&gt;=35000",Crowdfunding!$G:$G,"successful")</f>
        <v>8</v>
      </c>
      <c r="C10">
        <f>COUNTIFS(Crowdfunding!$D:$D,"&lt;=39999",Crowdfunding!$D:$D,"&gt;=35000",Crowdfunding!$G:$G,"failed")</f>
        <v>3</v>
      </c>
      <c r="D10">
        <f>COUNTIFS(Crowdfunding!$D:$D,"&lt;=39999",Crowdfunding!$D:$D,"&gt;=35000",Crowdfunding!$G:$G,"canceled")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2084</v>
      </c>
      <c r="B11">
        <f>COUNTIFS(Crowdfunding!$D:$D,"&lt;=44999",Crowdfunding!$D:$D,"&gt;=40000",Crowdfunding!$G:$G,"successful")</f>
        <v>11</v>
      </c>
      <c r="C11">
        <f>COUNTIFS(Crowdfunding!$D:$D,"&lt;=44999",Crowdfunding!$D:$D,"&gt;=40000",Crowdfunding!$G:$G,"failed")</f>
        <v>3</v>
      </c>
      <c r="D11">
        <f>COUNTIFS(Crowdfunding!$D:$D,"&lt;=44999",Crowdfunding!$D:$D,"&gt;=40000",Crowdfunding!$G:$G,"canceled")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2085</v>
      </c>
      <c r="B12">
        <f>COUNTIFS(Crowdfunding!$D:$D,"&lt;=49999",Crowdfunding!$D:$D,"&gt;=45000",Crowdfunding!$G:$G,"successful")</f>
        <v>8</v>
      </c>
      <c r="C12">
        <f>COUNTIFS(Crowdfunding!$D:$D,"&lt;=49999",Crowdfunding!$D:$D,"&gt;=45000",Crowdfunding!$G:$G,"failed")</f>
        <v>3</v>
      </c>
      <c r="D12">
        <f>COUNTIFS(Crowdfunding!$D:$D,"&lt;=49999",Crowdfunding!$D:$D,"&gt;=45000",Crowdfunding!$G:$G,"canceled")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2086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3D5-2305-47D4-9505-F96731325D03}">
  <dimension ref="A1:D17"/>
  <sheetViews>
    <sheetView workbookViewId="0">
      <selection activeCell="C21" sqref="C21"/>
    </sheetView>
  </sheetViews>
  <sheetFormatPr defaultRowHeight="15.75" x14ac:dyDescent="0.25"/>
  <cols>
    <col min="2" max="2" width="17.5" customWidth="1"/>
    <col min="4" max="5" width="12.875" customWidth="1"/>
  </cols>
  <sheetData>
    <row r="1" spans="1:4" x14ac:dyDescent="0.25">
      <c r="A1" s="11" t="s">
        <v>2102</v>
      </c>
      <c r="B1" s="11" t="s">
        <v>2103</v>
      </c>
      <c r="C1" s="11" t="s">
        <v>2102</v>
      </c>
      <c r="D1" s="11" t="s">
        <v>2103</v>
      </c>
    </row>
    <row r="2" spans="1:4" x14ac:dyDescent="0.25">
      <c r="A2" t="s">
        <v>19</v>
      </c>
      <c r="B2">
        <v>158</v>
      </c>
      <c r="C2" t="s">
        <v>13</v>
      </c>
      <c r="D2">
        <v>0</v>
      </c>
    </row>
    <row r="3" spans="1:4" x14ac:dyDescent="0.25">
      <c r="A3" t="s">
        <v>19</v>
      </c>
      <c r="B3">
        <v>1425</v>
      </c>
      <c r="C3" t="s">
        <v>13</v>
      </c>
      <c r="D3">
        <v>24</v>
      </c>
    </row>
    <row r="4" spans="1:4" x14ac:dyDescent="0.25">
      <c r="A4" t="s">
        <v>19</v>
      </c>
      <c r="B4">
        <v>174</v>
      </c>
      <c r="C4" t="s">
        <v>13</v>
      </c>
      <c r="D4">
        <v>53</v>
      </c>
    </row>
    <row r="5" spans="1:4" x14ac:dyDescent="0.25">
      <c r="A5" t="s">
        <v>19</v>
      </c>
      <c r="B5">
        <v>227</v>
      </c>
      <c r="C5" t="s">
        <v>13</v>
      </c>
      <c r="D5">
        <v>18</v>
      </c>
    </row>
    <row r="6" spans="1:4" x14ac:dyDescent="0.25">
      <c r="A6" t="s">
        <v>19</v>
      </c>
      <c r="B6">
        <v>220</v>
      </c>
      <c r="C6" t="s">
        <v>13</v>
      </c>
      <c r="D6">
        <v>44</v>
      </c>
    </row>
    <row r="7" spans="1:4" x14ac:dyDescent="0.25">
      <c r="A7" t="s">
        <v>19</v>
      </c>
      <c r="B7">
        <v>98</v>
      </c>
      <c r="C7" t="s">
        <v>13</v>
      </c>
      <c r="D7">
        <v>27</v>
      </c>
    </row>
    <row r="8" spans="1:4" x14ac:dyDescent="0.25">
      <c r="A8" t="s">
        <v>19</v>
      </c>
      <c r="B8">
        <v>100</v>
      </c>
      <c r="C8" t="s">
        <v>13</v>
      </c>
      <c r="D8">
        <v>55</v>
      </c>
    </row>
    <row r="9" spans="1:4" x14ac:dyDescent="0.25">
      <c r="A9" t="s">
        <v>19</v>
      </c>
      <c r="B9">
        <v>1249</v>
      </c>
      <c r="C9" t="s">
        <v>13</v>
      </c>
      <c r="D9">
        <v>55</v>
      </c>
    </row>
    <row r="10" spans="1:4" x14ac:dyDescent="0.25">
      <c r="A10" t="s">
        <v>19</v>
      </c>
      <c r="B10">
        <v>1396</v>
      </c>
      <c r="C10" t="s">
        <v>13</v>
      </c>
      <c r="D10">
        <v>200</v>
      </c>
    </row>
    <row r="12" spans="1:4" x14ac:dyDescent="0.25">
      <c r="A12" t="s">
        <v>2104</v>
      </c>
      <c r="B12" s="13">
        <f>AVERAGE(B2:B10)</f>
        <v>560.77777777777783</v>
      </c>
      <c r="C12" t="s">
        <v>2104</v>
      </c>
      <c r="D12" s="13">
        <f>AVERAGE(D2:D10)</f>
        <v>52.888888888888886</v>
      </c>
    </row>
    <row r="13" spans="1:4" x14ac:dyDescent="0.25">
      <c r="A13" t="s">
        <v>2105</v>
      </c>
      <c r="B13" s="13">
        <f>MEDIAN(B2:B10)</f>
        <v>220</v>
      </c>
      <c r="C13" t="s">
        <v>2105</v>
      </c>
      <c r="D13" s="13">
        <f>MEDIAN(D2:D10)</f>
        <v>44</v>
      </c>
    </row>
    <row r="14" spans="1:4" x14ac:dyDescent="0.25">
      <c r="A14" t="s">
        <v>2106</v>
      </c>
      <c r="B14" s="13">
        <f>MIN(B2:B10)</f>
        <v>98</v>
      </c>
      <c r="C14" t="s">
        <v>2106</v>
      </c>
      <c r="D14" s="13">
        <f>MIN(D2:D10)</f>
        <v>0</v>
      </c>
    </row>
    <row r="15" spans="1:4" x14ac:dyDescent="0.25">
      <c r="A15" t="s">
        <v>2107</v>
      </c>
      <c r="B15" s="13">
        <f>MAX(B2:B10)</f>
        <v>1425</v>
      </c>
      <c r="C15" t="s">
        <v>2107</v>
      </c>
      <c r="D15" s="13">
        <f>MAX(D2:D10)</f>
        <v>200</v>
      </c>
    </row>
    <row r="16" spans="1:4" x14ac:dyDescent="0.25">
      <c r="A16" t="s">
        <v>2108</v>
      </c>
      <c r="B16" s="13">
        <f>_xlfn.VAR.P(B2:B10)</f>
        <v>320441.06172839506</v>
      </c>
      <c r="C16" t="s">
        <v>2108</v>
      </c>
      <c r="D16" s="13">
        <f>_xlfn.VAR.P(D2:D10)</f>
        <v>3027.6543209876545</v>
      </c>
    </row>
    <row r="17" spans="1:4" x14ac:dyDescent="0.25">
      <c r="A17" t="s">
        <v>2109</v>
      </c>
      <c r="B17" s="13">
        <f>_xlfn.STDEV.P(B2:B10)</f>
        <v>566.07513788223821</v>
      </c>
      <c r="C17" t="s">
        <v>2109</v>
      </c>
      <c r="D17" s="13">
        <f>_xlfn.STDEV.P(D2:D10)</f>
        <v>55.024124899789676</v>
      </c>
    </row>
  </sheetData>
  <conditionalFormatting sqref="A2:A17">
    <cfRule type="containsText" dxfId="9" priority="11" operator="containsText" text="canceled">
      <formula>NOT(ISERROR(SEARCH("canceled",A2)))</formula>
    </cfRule>
    <cfRule type="containsText" dxfId="8" priority="12" operator="containsText" text="live">
      <formula>NOT(ISERROR(SEARCH("live",A2)))</formula>
    </cfRule>
    <cfRule type="containsText" dxfId="7" priority="13" operator="containsText" text="successful">
      <formula>NOT(ISERROR(SEARCH("successful",A2)))</formula>
    </cfRule>
    <cfRule type="containsText" dxfId="6" priority="14" operator="containsText" text="sucessful">
      <formula>NOT(ISERROR(SEARCH("sucessful",A2)))</formula>
    </cfRule>
    <cfRule type="containsText" dxfId="5" priority="15" operator="containsText" text="failed">
      <formula>NOT(ISERROR(SEARCH("failed",A2)))</formula>
    </cfRule>
  </conditionalFormatting>
  <conditionalFormatting sqref="C2:C17">
    <cfRule type="containsText" dxfId="4" priority="1" operator="containsText" text="canceled">
      <formula>NOT(ISERROR(SEARCH("canceled",C2)))</formula>
    </cfRule>
    <cfRule type="containsText" dxfId="3" priority="2" operator="containsText" text="live">
      <formula>NOT(ISERROR(SEARCH("live",C2)))</formula>
    </cfRule>
    <cfRule type="containsText" dxfId="2" priority="3" operator="containsText" text="successful">
      <formula>NOT(ISERROR(SEARCH("successful",C2)))</formula>
    </cfRule>
    <cfRule type="containsText" dxfId="1" priority="4" operator="containsText" text="sucessful">
      <formula>NOT(ISERROR(SEARCH("sucessful",C2)))</formula>
    </cfRule>
    <cfRule type="containsText" dxfId="0" priority="5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year</vt:lpstr>
      <vt:lpstr>per cat</vt:lpstr>
      <vt:lpstr>per sub cat</vt:lpstr>
      <vt:lpstr>Goal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Mariah McLelan</cp:lastModifiedBy>
  <dcterms:created xsi:type="dcterms:W3CDTF">2021-09-29T18:52:28Z</dcterms:created>
  <dcterms:modified xsi:type="dcterms:W3CDTF">2023-11-03T02:47:29Z</dcterms:modified>
</cp:coreProperties>
</file>