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carvalho/Desktop/FEI/TRABALHOS DE CONCLUSÃO DE CURSO/ENGENHARIA DE PRODUÇÃO/2023.2/ADOÇÃO DE INOVAÇÃO COLABORATIVA/"/>
    </mc:Choice>
  </mc:AlternateContent>
  <xr:revisionPtr revIDLastSave="0" documentId="8_{695C3074-E43D-1B42-84F3-BBBACEE4C5BA}" xr6:coauthVersionLast="47" xr6:coauthVersionMax="47" xr10:uidLastSave="{00000000-0000-0000-0000-000000000000}"/>
  <bookViews>
    <workbookView xWindow="30080" yWindow="500" windowWidth="33780" windowHeight="16200" activeTab="5" xr2:uid="{19B7BA60-2CEE-4E0C-B5FF-43CC9635D060}"/>
  </bookViews>
  <sheets>
    <sheet name="Modelação para Professor" sheetId="1" r:id="rId1"/>
    <sheet name="Modelação para Professor (2)" sheetId="2" r:id="rId2"/>
    <sheet name="Modelação para Professor (3)" sheetId="4" r:id="rId3"/>
    <sheet name="Modelação para Professor (4)" sheetId="9" r:id="rId4"/>
    <sheet name="Planilha2" sheetId="3" r:id="rId5"/>
    <sheet name="Planilha5" sheetId="6" r:id="rId6"/>
    <sheet name="Planilha6" sheetId="7" r:id="rId7"/>
    <sheet name="Planilha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7" i="6" l="1"/>
  <c r="M57" i="6" s="1"/>
  <c r="L46" i="6"/>
  <c r="M46" i="6" s="1"/>
  <c r="L38" i="6"/>
  <c r="M38" i="6" s="1"/>
  <c r="L24" i="6"/>
  <c r="M24" i="6" s="1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3" i="6"/>
  <c r="I4" i="6"/>
  <c r="I5" i="6"/>
  <c r="I2" i="6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2" i="9"/>
  <c r="O31" i="4"/>
  <c r="AC57" i="4"/>
  <c r="AA57" i="4"/>
  <c r="Y57" i="4"/>
  <c r="P57" i="4"/>
  <c r="O57" i="4"/>
  <c r="N57" i="4"/>
  <c r="M57" i="4"/>
  <c r="L57" i="4"/>
  <c r="J57" i="4"/>
  <c r="I57" i="4"/>
  <c r="AC56" i="4"/>
  <c r="AA56" i="4"/>
  <c r="Y56" i="4"/>
  <c r="P56" i="4"/>
  <c r="O56" i="4"/>
  <c r="N56" i="4"/>
  <c r="M56" i="4"/>
  <c r="L56" i="4"/>
  <c r="J56" i="4"/>
  <c r="I56" i="4"/>
  <c r="AC55" i="4"/>
  <c r="AA55" i="4"/>
  <c r="Y55" i="4"/>
  <c r="P55" i="4"/>
  <c r="O55" i="4"/>
  <c r="N55" i="4"/>
  <c r="M55" i="4"/>
  <c r="L55" i="4"/>
  <c r="J55" i="4"/>
  <c r="I55" i="4"/>
  <c r="AC54" i="4"/>
  <c r="AA54" i="4"/>
  <c r="Y54" i="4"/>
  <c r="P54" i="4"/>
  <c r="O54" i="4"/>
  <c r="N54" i="4"/>
  <c r="M54" i="4"/>
  <c r="L54" i="4"/>
  <c r="J54" i="4"/>
  <c r="I54" i="4"/>
  <c r="AC53" i="4"/>
  <c r="AA53" i="4"/>
  <c r="Y53" i="4"/>
  <c r="P53" i="4"/>
  <c r="O53" i="4"/>
  <c r="N53" i="4"/>
  <c r="M53" i="4"/>
  <c r="L53" i="4"/>
  <c r="J53" i="4"/>
  <c r="I53" i="4"/>
  <c r="AC52" i="4"/>
  <c r="AA52" i="4"/>
  <c r="Y52" i="4"/>
  <c r="P52" i="4"/>
  <c r="O52" i="4"/>
  <c r="N52" i="4"/>
  <c r="M52" i="4"/>
  <c r="L52" i="4"/>
  <c r="J52" i="4"/>
  <c r="I52" i="4"/>
  <c r="AC51" i="4"/>
  <c r="AA51" i="4"/>
  <c r="Y51" i="4"/>
  <c r="P51" i="4"/>
  <c r="O51" i="4"/>
  <c r="N51" i="4"/>
  <c r="M51" i="4"/>
  <c r="L51" i="4"/>
  <c r="J51" i="4"/>
  <c r="I51" i="4"/>
  <c r="AC50" i="4"/>
  <c r="AA50" i="4"/>
  <c r="Y50" i="4"/>
  <c r="P50" i="4"/>
  <c r="O50" i="4"/>
  <c r="N50" i="4"/>
  <c r="M50" i="4"/>
  <c r="L50" i="4"/>
  <c r="J50" i="4"/>
  <c r="I50" i="4"/>
  <c r="AC49" i="4"/>
  <c r="AA49" i="4"/>
  <c r="Y49" i="4"/>
  <c r="P49" i="4"/>
  <c r="O49" i="4"/>
  <c r="N49" i="4"/>
  <c r="M49" i="4"/>
  <c r="L49" i="4"/>
  <c r="J49" i="4"/>
  <c r="I49" i="4"/>
  <c r="AC48" i="4"/>
  <c r="AA48" i="4"/>
  <c r="Y48" i="4"/>
  <c r="P48" i="4"/>
  <c r="O48" i="4"/>
  <c r="N48" i="4"/>
  <c r="M48" i="4"/>
  <c r="L48" i="4"/>
  <c r="J48" i="4"/>
  <c r="I48" i="4"/>
  <c r="AC47" i="4"/>
  <c r="AA47" i="4"/>
  <c r="Y47" i="4"/>
  <c r="P47" i="4"/>
  <c r="O47" i="4"/>
  <c r="N47" i="4"/>
  <c r="M47" i="4"/>
  <c r="L47" i="4"/>
  <c r="J47" i="4"/>
  <c r="I47" i="4"/>
  <c r="AC46" i="4"/>
  <c r="AA46" i="4"/>
  <c r="Y46" i="4"/>
  <c r="P46" i="4"/>
  <c r="O46" i="4"/>
  <c r="N46" i="4"/>
  <c r="M46" i="4"/>
  <c r="L46" i="4"/>
  <c r="J46" i="4"/>
  <c r="I46" i="4"/>
  <c r="AC45" i="4"/>
  <c r="AA45" i="4"/>
  <c r="Y45" i="4"/>
  <c r="P45" i="4"/>
  <c r="O45" i="4"/>
  <c r="N45" i="4"/>
  <c r="M45" i="4"/>
  <c r="L45" i="4"/>
  <c r="J45" i="4"/>
  <c r="I45" i="4"/>
  <c r="AC44" i="4"/>
  <c r="AA44" i="4"/>
  <c r="Y44" i="4"/>
  <c r="P44" i="4"/>
  <c r="O44" i="4"/>
  <c r="N44" i="4"/>
  <c r="M44" i="4"/>
  <c r="L44" i="4"/>
  <c r="J44" i="4"/>
  <c r="I44" i="4"/>
  <c r="AC43" i="4"/>
  <c r="AA43" i="4"/>
  <c r="Y43" i="4"/>
  <c r="P43" i="4"/>
  <c r="O43" i="4"/>
  <c r="N43" i="4"/>
  <c r="M43" i="4"/>
  <c r="L43" i="4"/>
  <c r="J43" i="4"/>
  <c r="I43" i="4"/>
  <c r="AC42" i="4"/>
  <c r="AA42" i="4"/>
  <c r="Y42" i="4"/>
  <c r="P42" i="4"/>
  <c r="O42" i="4"/>
  <c r="N42" i="4"/>
  <c r="M42" i="4"/>
  <c r="L42" i="4"/>
  <c r="J42" i="4"/>
  <c r="I42" i="4"/>
  <c r="AC41" i="4"/>
  <c r="AA41" i="4"/>
  <c r="Y41" i="4"/>
  <c r="P41" i="4"/>
  <c r="O41" i="4"/>
  <c r="N41" i="4"/>
  <c r="M41" i="4"/>
  <c r="L41" i="4"/>
  <c r="J41" i="4"/>
  <c r="I41" i="4"/>
  <c r="AC40" i="4"/>
  <c r="AA40" i="4"/>
  <c r="Y40" i="4"/>
  <c r="P40" i="4"/>
  <c r="O40" i="4"/>
  <c r="N40" i="4"/>
  <c r="M40" i="4"/>
  <c r="L40" i="4"/>
  <c r="J40" i="4"/>
  <c r="I40" i="4"/>
  <c r="AC39" i="4"/>
  <c r="AA39" i="4"/>
  <c r="Y39" i="4"/>
  <c r="P39" i="4"/>
  <c r="O39" i="4"/>
  <c r="N39" i="4"/>
  <c r="M39" i="4"/>
  <c r="L39" i="4"/>
  <c r="J39" i="4"/>
  <c r="I39" i="4"/>
  <c r="AC38" i="4"/>
  <c r="AA38" i="4"/>
  <c r="Y38" i="4"/>
  <c r="P38" i="4"/>
  <c r="O38" i="4"/>
  <c r="N38" i="4"/>
  <c r="M38" i="4"/>
  <c r="L38" i="4"/>
  <c r="J38" i="4"/>
  <c r="I38" i="4"/>
  <c r="AC37" i="4"/>
  <c r="AA37" i="4"/>
  <c r="Y37" i="4"/>
  <c r="P37" i="4"/>
  <c r="O37" i="4"/>
  <c r="N37" i="4"/>
  <c r="M37" i="4"/>
  <c r="L37" i="4"/>
  <c r="J37" i="4"/>
  <c r="I37" i="4"/>
  <c r="AC36" i="4"/>
  <c r="AA36" i="4"/>
  <c r="Y36" i="4"/>
  <c r="P36" i="4"/>
  <c r="O36" i="4"/>
  <c r="N36" i="4"/>
  <c r="M36" i="4"/>
  <c r="L36" i="4"/>
  <c r="J36" i="4"/>
  <c r="I36" i="4"/>
  <c r="AC35" i="4"/>
  <c r="AA35" i="4"/>
  <c r="Y35" i="4"/>
  <c r="P35" i="4"/>
  <c r="O35" i="4"/>
  <c r="N35" i="4"/>
  <c r="M35" i="4"/>
  <c r="L35" i="4"/>
  <c r="J35" i="4"/>
  <c r="I35" i="4"/>
  <c r="AC34" i="4"/>
  <c r="AA34" i="4"/>
  <c r="Y34" i="4"/>
  <c r="P34" i="4"/>
  <c r="O34" i="4"/>
  <c r="N34" i="4"/>
  <c r="M34" i="4"/>
  <c r="L34" i="4"/>
  <c r="J34" i="4"/>
  <c r="I34" i="4"/>
  <c r="AC33" i="4"/>
  <c r="AA33" i="4"/>
  <c r="Y33" i="4"/>
  <c r="P33" i="4"/>
  <c r="O33" i="4"/>
  <c r="N33" i="4"/>
  <c r="M33" i="4"/>
  <c r="L33" i="4"/>
  <c r="J33" i="4"/>
  <c r="I33" i="4"/>
  <c r="AC32" i="4"/>
  <c r="AA32" i="4"/>
  <c r="Y32" i="4"/>
  <c r="P32" i="4"/>
  <c r="O32" i="4"/>
  <c r="N32" i="4"/>
  <c r="M32" i="4"/>
  <c r="L32" i="4"/>
  <c r="J32" i="4"/>
  <c r="I32" i="4"/>
  <c r="AC31" i="4"/>
  <c r="AA31" i="4"/>
  <c r="Y31" i="4"/>
  <c r="P31" i="4"/>
  <c r="N31" i="4"/>
  <c r="M31" i="4"/>
  <c r="L31" i="4"/>
  <c r="J31" i="4"/>
  <c r="I31" i="4"/>
  <c r="AC30" i="4"/>
  <c r="AA30" i="4"/>
  <c r="Y30" i="4"/>
  <c r="P30" i="4"/>
  <c r="O30" i="4"/>
  <c r="N30" i="4"/>
  <c r="M30" i="4"/>
  <c r="L30" i="4"/>
  <c r="J30" i="4"/>
  <c r="I30" i="4"/>
  <c r="AC29" i="4"/>
  <c r="AA29" i="4"/>
  <c r="Y29" i="4"/>
  <c r="P29" i="4"/>
  <c r="O29" i="4"/>
  <c r="N29" i="4"/>
  <c r="M29" i="4"/>
  <c r="L29" i="4"/>
  <c r="J29" i="4"/>
  <c r="I29" i="4"/>
  <c r="AC28" i="4"/>
  <c r="AA28" i="4"/>
  <c r="Y28" i="4"/>
  <c r="P28" i="4"/>
  <c r="O28" i="4"/>
  <c r="N28" i="4"/>
  <c r="M28" i="4"/>
  <c r="L28" i="4"/>
  <c r="J28" i="4"/>
  <c r="I28" i="4"/>
  <c r="AC27" i="4"/>
  <c r="AA27" i="4"/>
  <c r="Y27" i="4"/>
  <c r="P27" i="4"/>
  <c r="O27" i="4"/>
  <c r="N27" i="4"/>
  <c r="M27" i="4"/>
  <c r="L27" i="4"/>
  <c r="J27" i="4"/>
  <c r="I27" i="4"/>
  <c r="AC26" i="4"/>
  <c r="AA26" i="4"/>
  <c r="Y26" i="4"/>
  <c r="P26" i="4"/>
  <c r="O26" i="4"/>
  <c r="N26" i="4"/>
  <c r="M26" i="4"/>
  <c r="L26" i="4"/>
  <c r="J26" i="4"/>
  <c r="I26" i="4"/>
  <c r="AC25" i="4"/>
  <c r="AA25" i="4"/>
  <c r="Y25" i="4"/>
  <c r="P25" i="4"/>
  <c r="O25" i="4"/>
  <c r="N25" i="4"/>
  <c r="M25" i="4"/>
  <c r="L25" i="4"/>
  <c r="J25" i="4"/>
  <c r="I25" i="4"/>
  <c r="AC24" i="4"/>
  <c r="AA24" i="4"/>
  <c r="Y24" i="4"/>
  <c r="P24" i="4"/>
  <c r="O24" i="4"/>
  <c r="N24" i="4"/>
  <c r="M24" i="4"/>
  <c r="L24" i="4"/>
  <c r="J24" i="4"/>
  <c r="I24" i="4"/>
  <c r="AC23" i="4"/>
  <c r="AA23" i="4"/>
  <c r="Y23" i="4"/>
  <c r="P23" i="4"/>
  <c r="O23" i="4"/>
  <c r="N23" i="4"/>
  <c r="M23" i="4"/>
  <c r="L23" i="4"/>
  <c r="J23" i="4"/>
  <c r="I23" i="4"/>
  <c r="AC22" i="4"/>
  <c r="AA22" i="4"/>
  <c r="Y22" i="4"/>
  <c r="P22" i="4"/>
  <c r="O22" i="4"/>
  <c r="N22" i="4"/>
  <c r="M22" i="4"/>
  <c r="L22" i="4"/>
  <c r="J22" i="4"/>
  <c r="I22" i="4"/>
  <c r="AC21" i="4"/>
  <c r="AA21" i="4"/>
  <c r="Y21" i="4"/>
  <c r="P21" i="4"/>
  <c r="O21" i="4"/>
  <c r="N21" i="4"/>
  <c r="M21" i="4"/>
  <c r="L21" i="4"/>
  <c r="J21" i="4"/>
  <c r="I21" i="4"/>
  <c r="AC20" i="4"/>
  <c r="AA20" i="4"/>
  <c r="Y20" i="4"/>
  <c r="P20" i="4"/>
  <c r="O20" i="4"/>
  <c r="N20" i="4"/>
  <c r="M20" i="4"/>
  <c r="L20" i="4"/>
  <c r="J20" i="4"/>
  <c r="I20" i="4"/>
  <c r="AC19" i="4"/>
  <c r="AA19" i="4"/>
  <c r="Y19" i="4"/>
  <c r="P19" i="4"/>
  <c r="O19" i="4"/>
  <c r="N19" i="4"/>
  <c r="M19" i="4"/>
  <c r="L19" i="4"/>
  <c r="J19" i="4"/>
  <c r="I19" i="4"/>
  <c r="AC18" i="4"/>
  <c r="AA18" i="4"/>
  <c r="Y18" i="4"/>
  <c r="P18" i="4"/>
  <c r="O18" i="4"/>
  <c r="N18" i="4"/>
  <c r="M18" i="4"/>
  <c r="L18" i="4"/>
  <c r="J18" i="4"/>
  <c r="I18" i="4"/>
  <c r="AC17" i="4"/>
  <c r="AA17" i="4"/>
  <c r="Y17" i="4"/>
  <c r="P17" i="4"/>
  <c r="O17" i="4"/>
  <c r="N17" i="4"/>
  <c r="M17" i="4"/>
  <c r="L17" i="4"/>
  <c r="J17" i="4"/>
  <c r="I17" i="4"/>
  <c r="AC16" i="4"/>
  <c r="AA16" i="4"/>
  <c r="Y16" i="4"/>
  <c r="P16" i="4"/>
  <c r="O16" i="4"/>
  <c r="N16" i="4"/>
  <c r="M16" i="4"/>
  <c r="L16" i="4"/>
  <c r="J16" i="4"/>
  <c r="I16" i="4"/>
  <c r="AC15" i="4"/>
  <c r="AA15" i="4"/>
  <c r="Y15" i="4"/>
  <c r="P15" i="4"/>
  <c r="O15" i="4"/>
  <c r="N15" i="4"/>
  <c r="M15" i="4"/>
  <c r="L15" i="4"/>
  <c r="J15" i="4"/>
  <c r="I15" i="4"/>
  <c r="AC14" i="4"/>
  <c r="AA14" i="4"/>
  <c r="Y14" i="4"/>
  <c r="P14" i="4"/>
  <c r="O14" i="4"/>
  <c r="N14" i="4"/>
  <c r="M14" i="4"/>
  <c r="L14" i="4"/>
  <c r="J14" i="4"/>
  <c r="I14" i="4"/>
  <c r="AC13" i="4"/>
  <c r="AA13" i="4"/>
  <c r="Y13" i="4"/>
  <c r="P13" i="4"/>
  <c r="O13" i="4"/>
  <c r="N13" i="4"/>
  <c r="M13" i="4"/>
  <c r="L13" i="4"/>
  <c r="J13" i="4"/>
  <c r="I13" i="4"/>
  <c r="AC12" i="4"/>
  <c r="AA12" i="4"/>
  <c r="Y12" i="4"/>
  <c r="P12" i="4"/>
  <c r="O12" i="4"/>
  <c r="N12" i="4"/>
  <c r="M12" i="4"/>
  <c r="L12" i="4"/>
  <c r="J12" i="4"/>
  <c r="I12" i="4"/>
  <c r="AC11" i="4"/>
  <c r="AA11" i="4"/>
  <c r="Y11" i="4"/>
  <c r="P11" i="4"/>
  <c r="O11" i="4"/>
  <c r="N11" i="4"/>
  <c r="M11" i="4"/>
  <c r="L11" i="4"/>
  <c r="J11" i="4"/>
  <c r="I11" i="4"/>
  <c r="AC10" i="4"/>
  <c r="AA10" i="4"/>
  <c r="Y10" i="4"/>
  <c r="P10" i="4"/>
  <c r="O10" i="4"/>
  <c r="N10" i="4"/>
  <c r="M10" i="4"/>
  <c r="L10" i="4"/>
  <c r="J10" i="4"/>
  <c r="I10" i="4"/>
  <c r="AC9" i="4"/>
  <c r="AA9" i="4"/>
  <c r="Y9" i="4"/>
  <c r="P9" i="4"/>
  <c r="O9" i="4"/>
  <c r="N9" i="4"/>
  <c r="M9" i="4"/>
  <c r="L9" i="4"/>
  <c r="J9" i="4"/>
  <c r="I9" i="4"/>
  <c r="AC8" i="4"/>
  <c r="AA8" i="4"/>
  <c r="Y8" i="4"/>
  <c r="P8" i="4"/>
  <c r="O8" i="4"/>
  <c r="N8" i="4"/>
  <c r="M8" i="4"/>
  <c r="L8" i="4"/>
  <c r="J8" i="4"/>
  <c r="I8" i="4"/>
  <c r="AC7" i="4"/>
  <c r="AA7" i="4"/>
  <c r="Y7" i="4"/>
  <c r="P7" i="4"/>
  <c r="O7" i="4"/>
  <c r="N7" i="4"/>
  <c r="M7" i="4"/>
  <c r="L7" i="4"/>
  <c r="J7" i="4"/>
  <c r="I7" i="4"/>
  <c r="AC6" i="4"/>
  <c r="AA6" i="4"/>
  <c r="Y6" i="4"/>
  <c r="P6" i="4"/>
  <c r="O6" i="4"/>
  <c r="N6" i="4"/>
  <c r="M6" i="4"/>
  <c r="L6" i="4"/>
  <c r="J6" i="4"/>
  <c r="I6" i="4"/>
  <c r="AC5" i="4"/>
  <c r="AA5" i="4"/>
  <c r="Y5" i="4"/>
  <c r="P5" i="4"/>
  <c r="O5" i="4"/>
  <c r="N5" i="4"/>
  <c r="M5" i="4"/>
  <c r="L5" i="4"/>
  <c r="J5" i="4"/>
  <c r="I5" i="4"/>
  <c r="AC4" i="4"/>
  <c r="AA4" i="4"/>
  <c r="Y4" i="4"/>
  <c r="P4" i="4"/>
  <c r="O4" i="4"/>
  <c r="N4" i="4"/>
  <c r="M4" i="4"/>
  <c r="L4" i="4"/>
  <c r="J4" i="4"/>
  <c r="I4" i="4"/>
  <c r="AC3" i="4"/>
  <c r="AA3" i="4"/>
  <c r="Y3" i="4"/>
  <c r="P3" i="4"/>
  <c r="O3" i="4"/>
  <c r="N3" i="4"/>
  <c r="M3" i="4"/>
  <c r="L3" i="4"/>
  <c r="J3" i="4"/>
  <c r="I3" i="4"/>
  <c r="AC2" i="4"/>
  <c r="AA2" i="4"/>
  <c r="Y2" i="4"/>
  <c r="P2" i="4"/>
  <c r="O2" i="4"/>
  <c r="N2" i="4"/>
  <c r="M2" i="4"/>
  <c r="L2" i="4"/>
  <c r="J2" i="4"/>
  <c r="I2" i="4"/>
  <c r="W1" i="4"/>
  <c r="V1" i="4"/>
  <c r="U1" i="4"/>
  <c r="T1" i="4"/>
  <c r="S1" i="4"/>
  <c r="AE1" i="2"/>
  <c r="AD1" i="2"/>
  <c r="AC1" i="2"/>
  <c r="AB1" i="2"/>
  <c r="AA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2" i="2"/>
  <c r="K3" i="2"/>
  <c r="L3" i="2"/>
  <c r="M3" i="2"/>
  <c r="N3" i="2"/>
  <c r="K4" i="2"/>
  <c r="L4" i="2"/>
  <c r="M4" i="2"/>
  <c r="N4" i="2"/>
  <c r="K5" i="2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K27" i="2"/>
  <c r="L27" i="2"/>
  <c r="M27" i="2"/>
  <c r="N27" i="2"/>
  <c r="K28" i="2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K40" i="2"/>
  <c r="L40" i="2"/>
  <c r="M40" i="2"/>
  <c r="N40" i="2"/>
  <c r="K41" i="2"/>
  <c r="L41" i="2"/>
  <c r="M41" i="2"/>
  <c r="N41" i="2"/>
  <c r="K42" i="2"/>
  <c r="L42" i="2"/>
  <c r="M42" i="2"/>
  <c r="N42" i="2"/>
  <c r="K43" i="2"/>
  <c r="L43" i="2"/>
  <c r="M43" i="2"/>
  <c r="N43" i="2"/>
  <c r="K44" i="2"/>
  <c r="L44" i="2"/>
  <c r="M44" i="2"/>
  <c r="N44" i="2"/>
  <c r="K45" i="2"/>
  <c r="L45" i="2"/>
  <c r="M45" i="2"/>
  <c r="N45" i="2"/>
  <c r="K46" i="2"/>
  <c r="L46" i="2"/>
  <c r="M46" i="2"/>
  <c r="N46" i="2"/>
  <c r="K47" i="2"/>
  <c r="L47" i="2"/>
  <c r="M47" i="2"/>
  <c r="N47" i="2"/>
  <c r="K48" i="2"/>
  <c r="L48" i="2"/>
  <c r="M48" i="2"/>
  <c r="N48" i="2"/>
  <c r="K49" i="2"/>
  <c r="L49" i="2"/>
  <c r="M49" i="2"/>
  <c r="N49" i="2"/>
  <c r="K50" i="2"/>
  <c r="L50" i="2"/>
  <c r="M50" i="2"/>
  <c r="N50" i="2"/>
  <c r="K51" i="2"/>
  <c r="L51" i="2"/>
  <c r="M51" i="2"/>
  <c r="N51" i="2"/>
  <c r="K52" i="2"/>
  <c r="L52" i="2"/>
  <c r="M52" i="2"/>
  <c r="N52" i="2"/>
  <c r="K53" i="2"/>
  <c r="L53" i="2"/>
  <c r="M53" i="2"/>
  <c r="N53" i="2"/>
  <c r="K54" i="2"/>
  <c r="L54" i="2"/>
  <c r="M54" i="2"/>
  <c r="N54" i="2"/>
  <c r="K55" i="2"/>
  <c r="L55" i="2"/>
  <c r="M55" i="2"/>
  <c r="N55" i="2"/>
  <c r="K56" i="2"/>
  <c r="L56" i="2"/>
  <c r="M56" i="2"/>
  <c r="N56" i="2"/>
  <c r="K57" i="2"/>
  <c r="L57" i="2"/>
  <c r="M57" i="2"/>
  <c r="N57" i="2"/>
  <c r="N2" i="2"/>
  <c r="M2" i="2"/>
  <c r="L2" i="2"/>
  <c r="K2" i="2"/>
  <c r="AK57" i="2"/>
  <c r="AI57" i="2"/>
  <c r="AG57" i="2"/>
  <c r="I57" i="2"/>
  <c r="H57" i="2"/>
  <c r="AK56" i="2"/>
  <c r="AI56" i="2"/>
  <c r="AG56" i="2"/>
  <c r="I56" i="2"/>
  <c r="H56" i="2"/>
  <c r="AK55" i="2"/>
  <c r="AI55" i="2"/>
  <c r="AG55" i="2"/>
  <c r="I55" i="2"/>
  <c r="H55" i="2"/>
  <c r="AK54" i="2"/>
  <c r="AI54" i="2"/>
  <c r="AG54" i="2"/>
  <c r="I54" i="2"/>
  <c r="H54" i="2"/>
  <c r="AK53" i="2"/>
  <c r="AI53" i="2"/>
  <c r="AG53" i="2"/>
  <c r="I53" i="2"/>
  <c r="H53" i="2"/>
  <c r="AK52" i="2"/>
  <c r="AI52" i="2"/>
  <c r="AG52" i="2"/>
  <c r="I52" i="2"/>
  <c r="H52" i="2"/>
  <c r="AK51" i="2"/>
  <c r="AI51" i="2"/>
  <c r="AG51" i="2"/>
  <c r="I51" i="2"/>
  <c r="H51" i="2"/>
  <c r="AK50" i="2"/>
  <c r="AI50" i="2"/>
  <c r="AG50" i="2"/>
  <c r="I50" i="2"/>
  <c r="H50" i="2"/>
  <c r="AK49" i="2"/>
  <c r="AI49" i="2"/>
  <c r="AG49" i="2"/>
  <c r="I49" i="2"/>
  <c r="H49" i="2"/>
  <c r="AK48" i="2"/>
  <c r="AI48" i="2"/>
  <c r="AG48" i="2"/>
  <c r="I48" i="2"/>
  <c r="H48" i="2"/>
  <c r="AK47" i="2"/>
  <c r="AI47" i="2"/>
  <c r="AG47" i="2"/>
  <c r="I47" i="2"/>
  <c r="H47" i="2"/>
  <c r="AK46" i="2"/>
  <c r="AI46" i="2"/>
  <c r="AG46" i="2"/>
  <c r="I46" i="2"/>
  <c r="H46" i="2"/>
  <c r="AK45" i="2"/>
  <c r="AI45" i="2"/>
  <c r="AG45" i="2"/>
  <c r="I45" i="2"/>
  <c r="H45" i="2"/>
  <c r="AK44" i="2"/>
  <c r="AI44" i="2"/>
  <c r="AG44" i="2"/>
  <c r="I44" i="2"/>
  <c r="H44" i="2"/>
  <c r="AK43" i="2"/>
  <c r="AI43" i="2"/>
  <c r="AG43" i="2"/>
  <c r="I43" i="2"/>
  <c r="H43" i="2"/>
  <c r="AK42" i="2"/>
  <c r="AI42" i="2"/>
  <c r="AG42" i="2"/>
  <c r="I42" i="2"/>
  <c r="H42" i="2"/>
  <c r="AK41" i="2"/>
  <c r="AI41" i="2"/>
  <c r="AG41" i="2"/>
  <c r="I41" i="2"/>
  <c r="H41" i="2"/>
  <c r="AK40" i="2"/>
  <c r="AI40" i="2"/>
  <c r="AG40" i="2"/>
  <c r="I40" i="2"/>
  <c r="H40" i="2"/>
  <c r="AK39" i="2"/>
  <c r="AI39" i="2"/>
  <c r="AG39" i="2"/>
  <c r="I39" i="2"/>
  <c r="H39" i="2"/>
  <c r="AK38" i="2"/>
  <c r="AI38" i="2"/>
  <c r="AG38" i="2"/>
  <c r="I38" i="2"/>
  <c r="H38" i="2"/>
  <c r="AK37" i="2"/>
  <c r="AI37" i="2"/>
  <c r="AG37" i="2"/>
  <c r="I37" i="2"/>
  <c r="H37" i="2"/>
  <c r="AK36" i="2"/>
  <c r="AI36" i="2"/>
  <c r="AG36" i="2"/>
  <c r="I36" i="2"/>
  <c r="H36" i="2"/>
  <c r="AK35" i="2"/>
  <c r="AI35" i="2"/>
  <c r="AG35" i="2"/>
  <c r="I35" i="2"/>
  <c r="H35" i="2"/>
  <c r="AK34" i="2"/>
  <c r="AI34" i="2"/>
  <c r="AG34" i="2"/>
  <c r="I34" i="2"/>
  <c r="H34" i="2"/>
  <c r="AK33" i="2"/>
  <c r="AI33" i="2"/>
  <c r="AG33" i="2"/>
  <c r="I33" i="2"/>
  <c r="H33" i="2"/>
  <c r="AK32" i="2"/>
  <c r="AI32" i="2"/>
  <c r="AG32" i="2"/>
  <c r="I32" i="2"/>
  <c r="H32" i="2"/>
  <c r="AK31" i="2"/>
  <c r="AI31" i="2"/>
  <c r="AG31" i="2"/>
  <c r="I31" i="2"/>
  <c r="H31" i="2"/>
  <c r="AK30" i="2"/>
  <c r="AI30" i="2"/>
  <c r="AG30" i="2"/>
  <c r="I30" i="2"/>
  <c r="H30" i="2"/>
  <c r="AK29" i="2"/>
  <c r="AI29" i="2"/>
  <c r="AG29" i="2"/>
  <c r="I29" i="2"/>
  <c r="H29" i="2"/>
  <c r="AK28" i="2"/>
  <c r="AI28" i="2"/>
  <c r="AG28" i="2"/>
  <c r="I28" i="2"/>
  <c r="H28" i="2"/>
  <c r="AK27" i="2"/>
  <c r="AI27" i="2"/>
  <c r="AG27" i="2"/>
  <c r="I27" i="2"/>
  <c r="H27" i="2"/>
  <c r="AK26" i="2"/>
  <c r="AI26" i="2"/>
  <c r="AG26" i="2"/>
  <c r="I26" i="2"/>
  <c r="H26" i="2"/>
  <c r="AK25" i="2"/>
  <c r="AI25" i="2"/>
  <c r="AG25" i="2"/>
  <c r="I25" i="2"/>
  <c r="H25" i="2"/>
  <c r="AK24" i="2"/>
  <c r="AI24" i="2"/>
  <c r="AG24" i="2"/>
  <c r="I24" i="2"/>
  <c r="H24" i="2"/>
  <c r="AK23" i="2"/>
  <c r="AI23" i="2"/>
  <c r="AG23" i="2"/>
  <c r="I23" i="2"/>
  <c r="H23" i="2"/>
  <c r="AK22" i="2"/>
  <c r="AI22" i="2"/>
  <c r="AG22" i="2"/>
  <c r="I22" i="2"/>
  <c r="H22" i="2"/>
  <c r="AK21" i="2"/>
  <c r="AI21" i="2"/>
  <c r="AG21" i="2"/>
  <c r="I21" i="2"/>
  <c r="H21" i="2"/>
  <c r="AK20" i="2"/>
  <c r="AI20" i="2"/>
  <c r="AG20" i="2"/>
  <c r="I20" i="2"/>
  <c r="H20" i="2"/>
  <c r="AK19" i="2"/>
  <c r="AI19" i="2"/>
  <c r="AG19" i="2"/>
  <c r="I19" i="2"/>
  <c r="H19" i="2"/>
  <c r="AK18" i="2"/>
  <c r="AI18" i="2"/>
  <c r="AG18" i="2"/>
  <c r="I18" i="2"/>
  <c r="H18" i="2"/>
  <c r="AK17" i="2"/>
  <c r="AI17" i="2"/>
  <c r="AG17" i="2"/>
  <c r="I17" i="2"/>
  <c r="H17" i="2"/>
  <c r="AK16" i="2"/>
  <c r="AI16" i="2"/>
  <c r="AG16" i="2"/>
  <c r="I16" i="2"/>
  <c r="H16" i="2"/>
  <c r="AK15" i="2"/>
  <c r="AI15" i="2"/>
  <c r="AG15" i="2"/>
  <c r="I15" i="2"/>
  <c r="H15" i="2"/>
  <c r="AK14" i="2"/>
  <c r="AI14" i="2"/>
  <c r="AG14" i="2"/>
  <c r="I14" i="2"/>
  <c r="H14" i="2"/>
  <c r="AK13" i="2"/>
  <c r="AI13" i="2"/>
  <c r="AG13" i="2"/>
  <c r="I13" i="2"/>
  <c r="H13" i="2"/>
  <c r="AK12" i="2"/>
  <c r="AI12" i="2"/>
  <c r="AG12" i="2"/>
  <c r="I12" i="2"/>
  <c r="H12" i="2"/>
  <c r="AK11" i="2"/>
  <c r="AI11" i="2"/>
  <c r="AG11" i="2"/>
  <c r="I11" i="2"/>
  <c r="H11" i="2"/>
  <c r="AK10" i="2"/>
  <c r="AI10" i="2"/>
  <c r="AG10" i="2"/>
  <c r="I10" i="2"/>
  <c r="H10" i="2"/>
  <c r="AK9" i="2"/>
  <c r="AI9" i="2"/>
  <c r="AG9" i="2"/>
  <c r="I9" i="2"/>
  <c r="H9" i="2"/>
  <c r="AK8" i="2"/>
  <c r="AI8" i="2"/>
  <c r="AG8" i="2"/>
  <c r="I8" i="2"/>
  <c r="H8" i="2"/>
  <c r="AK7" i="2"/>
  <c r="AI7" i="2"/>
  <c r="AG7" i="2"/>
  <c r="I7" i="2"/>
  <c r="H7" i="2"/>
  <c r="AK6" i="2"/>
  <c r="AI6" i="2"/>
  <c r="AG6" i="2"/>
  <c r="I6" i="2"/>
  <c r="H6" i="2"/>
  <c r="AK5" i="2"/>
  <c r="AI5" i="2"/>
  <c r="AG5" i="2"/>
  <c r="I5" i="2"/>
  <c r="H5" i="2"/>
  <c r="AK4" i="2"/>
  <c r="AI4" i="2"/>
  <c r="AG4" i="2"/>
  <c r="I4" i="2"/>
  <c r="H4" i="2"/>
  <c r="AK3" i="2"/>
  <c r="AI3" i="2"/>
  <c r="AG3" i="2"/>
  <c r="I3" i="2"/>
  <c r="H3" i="2"/>
  <c r="AK2" i="2"/>
  <c r="AI2" i="2"/>
  <c r="AG2" i="2"/>
  <c r="I2" i="2"/>
  <c r="H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P2" i="1"/>
  <c r="N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2" i="1"/>
  <c r="J57" i="6" l="1"/>
  <c r="J46" i="6"/>
  <c r="J38" i="6"/>
  <c r="J24" i="6"/>
  <c r="AB34" i="4"/>
  <c r="AB36" i="4"/>
  <c r="Q40" i="4"/>
  <c r="S40" i="4" s="1"/>
  <c r="AB44" i="4"/>
  <c r="AB6" i="4"/>
  <c r="Z57" i="4"/>
  <c r="Q48" i="4"/>
  <c r="S48" i="4" s="1"/>
  <c r="AB52" i="4"/>
  <c r="Q14" i="4"/>
  <c r="S14" i="4" s="1"/>
  <c r="Q22" i="4"/>
  <c r="S22" i="4" s="1"/>
  <c r="Q30" i="4"/>
  <c r="S30" i="4" s="1"/>
  <c r="AB3" i="4"/>
  <c r="AB4" i="4"/>
  <c r="AB11" i="4"/>
  <c r="AB12" i="4"/>
  <c r="AB19" i="4"/>
  <c r="AB27" i="4"/>
  <c r="AB38" i="4"/>
  <c r="AB46" i="4"/>
  <c r="AB54" i="4"/>
  <c r="AB2" i="4"/>
  <c r="AB10" i="4"/>
  <c r="AB18" i="4"/>
  <c r="AB26" i="4"/>
  <c r="AB35" i="4"/>
  <c r="AB43" i="4"/>
  <c r="AB51" i="4"/>
  <c r="Q8" i="4"/>
  <c r="S8" i="4" s="1"/>
  <c r="Z16" i="4"/>
  <c r="AB20" i="4"/>
  <c r="Z24" i="4"/>
  <c r="AB28" i="4"/>
  <c r="Q32" i="4"/>
  <c r="S32" i="4" s="1"/>
  <c r="AB42" i="4"/>
  <c r="AB50" i="4"/>
  <c r="AB5" i="4"/>
  <c r="Z10" i="4"/>
  <c r="AB13" i="4"/>
  <c r="Q16" i="4"/>
  <c r="S16" i="4" s="1"/>
  <c r="Z18" i="4"/>
  <c r="AB21" i="4"/>
  <c r="Q24" i="4"/>
  <c r="S24" i="4" s="1"/>
  <c r="Z26" i="4"/>
  <c r="AB29" i="4"/>
  <c r="Q34" i="4"/>
  <c r="S34" i="4" s="1"/>
  <c r="AB37" i="4"/>
  <c r="Q42" i="4"/>
  <c r="S42" i="4" s="1"/>
  <c r="AB45" i="4"/>
  <c r="Q50" i="4"/>
  <c r="S50" i="4" s="1"/>
  <c r="AB53" i="4"/>
  <c r="AB14" i="4"/>
  <c r="Z20" i="4"/>
  <c r="AB23" i="4"/>
  <c r="Q26" i="4"/>
  <c r="S26" i="4" s="1"/>
  <c r="Z28" i="4"/>
  <c r="AB30" i="4"/>
  <c r="AB31" i="4"/>
  <c r="Q36" i="4"/>
  <c r="S36" i="4" s="1"/>
  <c r="AB39" i="4"/>
  <c r="Q44" i="4"/>
  <c r="S44" i="4" s="1"/>
  <c r="AB47" i="4"/>
  <c r="Q52" i="4"/>
  <c r="S52" i="4" s="1"/>
  <c r="AB56" i="4"/>
  <c r="Q2" i="4"/>
  <c r="S2" i="4" s="1"/>
  <c r="Z4" i="4"/>
  <c r="AB7" i="4"/>
  <c r="Q10" i="4"/>
  <c r="S10" i="4" s="1"/>
  <c r="Z12" i="4"/>
  <c r="AB15" i="4"/>
  <c r="Q18" i="4"/>
  <c r="S18" i="4" s="1"/>
  <c r="AB22" i="4"/>
  <c r="Q4" i="4"/>
  <c r="S4" i="4" s="1"/>
  <c r="Q6" i="4"/>
  <c r="S6" i="4" s="1"/>
  <c r="AB8" i="4"/>
  <c r="AB9" i="4"/>
  <c r="Q12" i="4"/>
  <c r="S12" i="4" s="1"/>
  <c r="Z14" i="4"/>
  <c r="AB16" i="4"/>
  <c r="AB17" i="4"/>
  <c r="Q20" i="4"/>
  <c r="S20" i="4" s="1"/>
  <c r="Z22" i="4"/>
  <c r="AB24" i="4"/>
  <c r="AB25" i="4"/>
  <c r="Q28" i="4"/>
  <c r="S28" i="4" s="1"/>
  <c r="Z30" i="4"/>
  <c r="AB32" i="4"/>
  <c r="AB33" i="4"/>
  <c r="Q38" i="4"/>
  <c r="S38" i="4" s="1"/>
  <c r="AB40" i="4"/>
  <c r="AB41" i="4"/>
  <c r="Q46" i="4"/>
  <c r="S46" i="4" s="1"/>
  <c r="AB48" i="4"/>
  <c r="AB49" i="4"/>
  <c r="Q54" i="4"/>
  <c r="S54" i="4" s="1"/>
  <c r="Q55" i="4"/>
  <c r="S55" i="4" s="1"/>
  <c r="AB55" i="4"/>
  <c r="Q11" i="4"/>
  <c r="S11" i="4" s="1"/>
  <c r="Q13" i="4"/>
  <c r="S13" i="4" s="1"/>
  <c r="Q15" i="4"/>
  <c r="S15" i="4" s="1"/>
  <c r="Q17" i="4"/>
  <c r="S17" i="4" s="1"/>
  <c r="Q19" i="4"/>
  <c r="S19" i="4" s="1"/>
  <c r="Q21" i="4"/>
  <c r="S21" i="4" s="1"/>
  <c r="Q23" i="4"/>
  <c r="S23" i="4" s="1"/>
  <c r="Q25" i="4"/>
  <c r="S25" i="4" s="1"/>
  <c r="Q27" i="4"/>
  <c r="S27" i="4" s="1"/>
  <c r="Q29" i="4"/>
  <c r="S29" i="4" s="1"/>
  <c r="Q31" i="4"/>
  <c r="S31" i="4" s="1"/>
  <c r="Q33" i="4"/>
  <c r="S33" i="4" s="1"/>
  <c r="Q35" i="4"/>
  <c r="S35" i="4" s="1"/>
  <c r="Q37" i="4"/>
  <c r="S37" i="4" s="1"/>
  <c r="Q39" i="4"/>
  <c r="S39" i="4" s="1"/>
  <c r="Q41" i="4"/>
  <c r="S41" i="4" s="1"/>
  <c r="Q43" i="4"/>
  <c r="S43" i="4" s="1"/>
  <c r="Q45" i="4"/>
  <c r="S45" i="4" s="1"/>
  <c r="Q47" i="4"/>
  <c r="S47" i="4" s="1"/>
  <c r="Q49" i="4"/>
  <c r="S49" i="4" s="1"/>
  <c r="Q51" i="4"/>
  <c r="S51" i="4" s="1"/>
  <c r="Q53" i="4"/>
  <c r="S53" i="4" s="1"/>
  <c r="Q3" i="4"/>
  <c r="S3" i="4" s="1"/>
  <c r="Q5" i="4"/>
  <c r="S5" i="4" s="1"/>
  <c r="Q7" i="4"/>
  <c r="S7" i="4" s="1"/>
  <c r="Z55" i="4"/>
  <c r="Q9" i="4"/>
  <c r="S9" i="4" s="1"/>
  <c r="Z3" i="4"/>
  <c r="Z5" i="4"/>
  <c r="Z7" i="4"/>
  <c r="Z9" i="4"/>
  <c r="Z11" i="4"/>
  <c r="Z13" i="4"/>
  <c r="Z15" i="4"/>
  <c r="Z17" i="4"/>
  <c r="Z19" i="4"/>
  <c r="Z21" i="4"/>
  <c r="Z23" i="4"/>
  <c r="Z25" i="4"/>
  <c r="Z27" i="4"/>
  <c r="Z29" i="4"/>
  <c r="Z31" i="4"/>
  <c r="Z33" i="4"/>
  <c r="Z35" i="4"/>
  <c r="Z37" i="4"/>
  <c r="Z39" i="4"/>
  <c r="Z41" i="4"/>
  <c r="Z43" i="4"/>
  <c r="Z45" i="4"/>
  <c r="Z47" i="4"/>
  <c r="Z49" i="4"/>
  <c r="Z51" i="4"/>
  <c r="Z53" i="4"/>
  <c r="Q56" i="4"/>
  <c r="S56" i="4" s="1"/>
  <c r="AB57" i="4"/>
  <c r="Q57" i="4"/>
  <c r="S57" i="4" s="1"/>
  <c r="Z2" i="4"/>
  <c r="Z6" i="4"/>
  <c r="Z8" i="4"/>
  <c r="Z32" i="4"/>
  <c r="Z34" i="4"/>
  <c r="Z36" i="4"/>
  <c r="Z38" i="4"/>
  <c r="Z40" i="4"/>
  <c r="Z42" i="4"/>
  <c r="Z44" i="4"/>
  <c r="Z46" i="4"/>
  <c r="Z48" i="4"/>
  <c r="Z50" i="4"/>
  <c r="Z52" i="4"/>
  <c r="Z54" i="4"/>
  <c r="Z56" i="4"/>
  <c r="AJ2" i="2"/>
  <c r="P46" i="2"/>
  <c r="AA46" i="2" s="1"/>
  <c r="P38" i="2"/>
  <c r="AA38" i="2" s="1"/>
  <c r="P34" i="2"/>
  <c r="AA34" i="2" s="1"/>
  <c r="P26" i="2"/>
  <c r="AA26" i="2" s="1"/>
  <c r="P57" i="2"/>
  <c r="AA57" i="2" s="1"/>
  <c r="P53" i="2"/>
  <c r="AA53" i="2" s="1"/>
  <c r="P49" i="2"/>
  <c r="AA49" i="2" s="1"/>
  <c r="P41" i="2"/>
  <c r="AA41" i="2" s="1"/>
  <c r="P37" i="2"/>
  <c r="AA37" i="2" s="1"/>
  <c r="P25" i="2"/>
  <c r="AA25" i="2" s="1"/>
  <c r="P21" i="2"/>
  <c r="AA21" i="2" s="1"/>
  <c r="P17" i="2"/>
  <c r="AA17" i="2" s="1"/>
  <c r="P13" i="2"/>
  <c r="AA13" i="2" s="1"/>
  <c r="P5" i="2"/>
  <c r="AA5" i="2" s="1"/>
  <c r="P54" i="2"/>
  <c r="AA54" i="2" s="1"/>
  <c r="P50" i="2"/>
  <c r="AA50" i="2" s="1"/>
  <c r="P42" i="2"/>
  <c r="AA42" i="2" s="1"/>
  <c r="P30" i="2"/>
  <c r="AA30" i="2" s="1"/>
  <c r="P22" i="2"/>
  <c r="AA22" i="2" s="1"/>
  <c r="P18" i="2"/>
  <c r="AA18" i="2" s="1"/>
  <c r="P14" i="2"/>
  <c r="AA14" i="2" s="1"/>
  <c r="P10" i="2"/>
  <c r="AA10" i="2" s="1"/>
  <c r="P6" i="2"/>
  <c r="AA6" i="2" s="1"/>
  <c r="P45" i="2"/>
  <c r="AA45" i="2" s="1"/>
  <c r="P33" i="2"/>
  <c r="AA33" i="2" s="1"/>
  <c r="P29" i="2"/>
  <c r="AA29" i="2" s="1"/>
  <c r="P9" i="2"/>
  <c r="AA9" i="2" s="1"/>
  <c r="P56" i="2"/>
  <c r="AA56" i="2" s="1"/>
  <c r="P52" i="2"/>
  <c r="AA52" i="2" s="1"/>
  <c r="P48" i="2"/>
  <c r="AA48" i="2" s="1"/>
  <c r="P44" i="2"/>
  <c r="AA44" i="2" s="1"/>
  <c r="P40" i="2"/>
  <c r="AA40" i="2" s="1"/>
  <c r="P36" i="2"/>
  <c r="AA36" i="2" s="1"/>
  <c r="P2" i="2"/>
  <c r="AA2" i="2" s="1"/>
  <c r="AH57" i="2"/>
  <c r="AH56" i="2"/>
  <c r="AH53" i="2"/>
  <c r="AJ52" i="2"/>
  <c r="AH49" i="2"/>
  <c r="AJ48" i="2"/>
  <c r="AH45" i="2"/>
  <c r="AJ44" i="2"/>
  <c r="AH41" i="2"/>
  <c r="AJ40" i="2"/>
  <c r="AH37" i="2"/>
  <c r="AJ36" i="2"/>
  <c r="AH33" i="2"/>
  <c r="AJ32" i="2"/>
  <c r="AH29" i="2"/>
  <c r="AJ28" i="2"/>
  <c r="AH25" i="2"/>
  <c r="AH24" i="2"/>
  <c r="AH21" i="2"/>
  <c r="AH20" i="2"/>
  <c r="AH17" i="2"/>
  <c r="AJ16" i="2"/>
  <c r="AH13" i="2"/>
  <c r="AJ12" i="2"/>
  <c r="AH9" i="2"/>
  <c r="AJ8" i="2"/>
  <c r="AH5" i="2"/>
  <c r="AH4" i="2"/>
  <c r="P32" i="2"/>
  <c r="AA32" i="2" s="1"/>
  <c r="P28" i="2"/>
  <c r="AA28" i="2" s="1"/>
  <c r="P24" i="2"/>
  <c r="AA24" i="2" s="1"/>
  <c r="P20" i="2"/>
  <c r="AA20" i="2" s="1"/>
  <c r="P16" i="2"/>
  <c r="AA16" i="2" s="1"/>
  <c r="P12" i="2"/>
  <c r="AA12" i="2" s="1"/>
  <c r="P8" i="2"/>
  <c r="AA8" i="2" s="1"/>
  <c r="P4" i="2"/>
  <c r="AA4" i="2" s="1"/>
  <c r="AJ57" i="2"/>
  <c r="AJ55" i="2"/>
  <c r="AJ54" i="2"/>
  <c r="AJ53" i="2"/>
  <c r="AJ51" i="2"/>
  <c r="AJ50" i="2"/>
  <c r="AJ49" i="2"/>
  <c r="AJ47" i="2"/>
  <c r="AJ46" i="2"/>
  <c r="AJ45" i="2"/>
  <c r="AJ43" i="2"/>
  <c r="AJ42" i="2"/>
  <c r="AJ41" i="2"/>
  <c r="AJ39" i="2"/>
  <c r="AJ38" i="2"/>
  <c r="AJ37" i="2"/>
  <c r="AJ35" i="2"/>
  <c r="AJ34" i="2"/>
  <c r="AJ33" i="2"/>
  <c r="AJ31" i="2"/>
  <c r="AJ30" i="2"/>
  <c r="AJ29" i="2"/>
  <c r="AJ27" i="2"/>
  <c r="AJ26" i="2"/>
  <c r="AJ25" i="2"/>
  <c r="AJ23" i="2"/>
  <c r="AJ22" i="2"/>
  <c r="AJ21" i="2"/>
  <c r="AJ19" i="2"/>
  <c r="AJ18" i="2"/>
  <c r="AJ17" i="2"/>
  <c r="AJ15" i="2"/>
  <c r="AJ14" i="2"/>
  <c r="AJ13" i="2"/>
  <c r="AJ11" i="2"/>
  <c r="AJ10" i="2"/>
  <c r="AJ9" i="2"/>
  <c r="AJ7" i="2"/>
  <c r="AJ6" i="2"/>
  <c r="AJ5" i="2"/>
  <c r="AJ4" i="2"/>
  <c r="AJ3" i="2"/>
  <c r="P55" i="2"/>
  <c r="AA55" i="2" s="1"/>
  <c r="P51" i="2"/>
  <c r="AA51" i="2" s="1"/>
  <c r="P47" i="2"/>
  <c r="AA47" i="2" s="1"/>
  <c r="P43" i="2"/>
  <c r="AA43" i="2" s="1"/>
  <c r="P39" i="2"/>
  <c r="AA39" i="2" s="1"/>
  <c r="P35" i="2"/>
  <c r="AA35" i="2" s="1"/>
  <c r="P31" i="2"/>
  <c r="AA31" i="2" s="1"/>
  <c r="P27" i="2"/>
  <c r="AA27" i="2" s="1"/>
  <c r="P23" i="2"/>
  <c r="AA23" i="2" s="1"/>
  <c r="P19" i="2"/>
  <c r="AA19" i="2" s="1"/>
  <c r="P15" i="2"/>
  <c r="AA15" i="2" s="1"/>
  <c r="P11" i="2"/>
  <c r="AA11" i="2" s="1"/>
  <c r="P7" i="2"/>
  <c r="AA7" i="2" s="1"/>
  <c r="P3" i="2"/>
  <c r="AA3" i="2" s="1"/>
  <c r="AH48" i="2"/>
  <c r="AH40" i="2"/>
  <c r="AH28" i="2"/>
  <c r="AH16" i="2"/>
  <c r="AJ56" i="2"/>
  <c r="AJ24" i="2"/>
  <c r="AH2" i="2"/>
  <c r="AH54" i="2"/>
  <c r="AH50" i="2"/>
  <c r="AH46" i="2"/>
  <c r="AH42" i="2"/>
  <c r="AH38" i="2"/>
  <c r="AH34" i="2"/>
  <c r="AH30" i="2"/>
  <c r="AH26" i="2"/>
  <c r="AH22" i="2"/>
  <c r="AH18" i="2"/>
  <c r="AH14" i="2"/>
  <c r="AH10" i="2"/>
  <c r="AH6" i="2"/>
  <c r="AH52" i="2"/>
  <c r="AH36" i="2"/>
  <c r="AH12" i="2"/>
  <c r="AJ20" i="2"/>
  <c r="AH44" i="2"/>
  <c r="AH32" i="2"/>
  <c r="AH8" i="2"/>
  <c r="AH55" i="2"/>
  <c r="AH51" i="2"/>
  <c r="AH47" i="2"/>
  <c r="AH43" i="2"/>
  <c r="AH39" i="2"/>
  <c r="AH35" i="2"/>
  <c r="AH31" i="2"/>
  <c r="AH27" i="2"/>
  <c r="AH23" i="2"/>
  <c r="AH19" i="2"/>
  <c r="AH15" i="2"/>
  <c r="AH11" i="2"/>
  <c r="AH7" i="2"/>
  <c r="AH3" i="2"/>
</calcChain>
</file>

<file path=xl/sharedStrings.xml><?xml version="1.0" encoding="utf-8"?>
<sst xmlns="http://schemas.openxmlformats.org/spreadsheetml/2006/main" count="1097" uniqueCount="124">
  <si>
    <t>Questão</t>
  </si>
  <si>
    <t>Descrição</t>
  </si>
  <si>
    <t>Concordo totalmente</t>
  </si>
  <si>
    <t>Concordo parcialmente</t>
  </si>
  <si>
    <t>Discordo parcialmente</t>
  </si>
  <si>
    <t>Não concordo nem discordo</t>
  </si>
  <si>
    <t>Discordo totalmente</t>
  </si>
  <si>
    <t>Usar a plataforma de aluguel de ferramentas me permitiria ter acesso a ferramentas de forma mais rápida.</t>
  </si>
  <si>
    <t xml:space="preserve">Usar a plataforma de aluguel de ferramentas melhoraria o desempenho que exerço para obtenção de ferramentas. </t>
  </si>
  <si>
    <t xml:space="preserve">Usar a plataforma de aluguel de ferramentas melhoraria a qualidade que executo as minhas tarefas. </t>
  </si>
  <si>
    <t xml:space="preserve">Usar a plataforma de aluguel de ferramentas geraria maior êxito na execução de minhas tarefas. </t>
  </si>
  <si>
    <t xml:space="preserve">Usar a plataforma de aluguel de ferramentas tornaria mais fácil realizar as atividades necessárias. </t>
  </si>
  <si>
    <t xml:space="preserve">[Pergunta de controle] Selecione o período "tarde" se você está respondendo este questionário. </t>
  </si>
  <si>
    <t xml:space="preserve">O uso da plataforma de aluguel de ferramentas não teria efeito algum no desempenho das minhas atividades. </t>
  </si>
  <si>
    <t xml:space="preserve">O uso da plataforma de aluguel de ferramentas poderia ajudar significativamente a encontrar as ferramentas que preciso. </t>
  </si>
  <si>
    <t xml:space="preserve">O uso da plataforma de aluguel de ferramentas poderia me ajudar a dar mais vazão nos trabalhos que realizo com o auxílio de ferramentas. </t>
  </si>
  <si>
    <t xml:space="preserve">O uso da  plataforma de aluguel de ferramentas poderia aumentar a eficácia na execução da atividade planejada. </t>
  </si>
  <si>
    <t xml:space="preserve">O uso da plataforma de aluguel de ferramentas me ajudaria a executar tarefas com mais eficiência e menor esforço. </t>
  </si>
  <si>
    <t xml:space="preserve">Considerando todas as tarefas, a medida geral em que o uso da plataforma de aluguel de ferramentas poderia ajudar na realização das tarefas. </t>
  </si>
  <si>
    <t xml:space="preserve">[Pergunta de controle] Selecione a alternativa "Sim" abaixo: </t>
  </si>
  <si>
    <t xml:space="preserve">Utilizar a plataforma de aluguel de ferramentas melhoraria a agilidade a qual obtenho as ferramentas. </t>
  </si>
  <si>
    <t xml:space="preserve">Utilizar a plataforma de aluguel de ferramentas melhoraria a qualidade do trabalho que faço. </t>
  </si>
  <si>
    <t xml:space="preserve">Utilizar a plataforma de aluguel de ferramentas tornaria meu trabalho mais fácil a realização das tarefas. </t>
  </si>
  <si>
    <t xml:space="preserve">Utilizar a plataforma de aluguel de ferramentas traria maior confiabilidade para a realização das tarefas. </t>
  </si>
  <si>
    <t xml:space="preserve">Utilizar a plataforma de aluguel de ferramentas agregaria mais qualidade a tarefa executada. </t>
  </si>
  <si>
    <t xml:space="preserve">[Pergunta de controle] Selecione o número entre as opções: </t>
  </si>
  <si>
    <t xml:space="preserve">Aumentarei o êxito da execução das minhas atividades se eu utilizar a plataforma de aluguel de ferramentas. </t>
  </si>
  <si>
    <t xml:space="preserve">Passarei menos tempo em tarefas repetitivas no meu dia a dia se eu usar a plataforma de locação de ferramentas. </t>
  </si>
  <si>
    <t xml:space="preserve">Aumentarei a qualidade das minhas tarefas se eu usar a plataforma de aluguel de ferramentas. </t>
  </si>
  <si>
    <t xml:space="preserve">Aumentarei a qualidade das minhas tarefas com menor esforço se eu utilizar a plataforma de aluguel de ferramentas </t>
  </si>
  <si>
    <t xml:space="preserve">Meus colegas e pessoas próximas a mim perceberiam melhora nas minhas tarefas se eu utilizar a plataforma de aluguel de ferramentas. </t>
  </si>
  <si>
    <t xml:space="preserve">Aumentaria e minha economia se eu utilizar a plataforma de aluguel de ferramentas. </t>
  </si>
  <si>
    <t xml:space="preserve">Cresceriam as chances de aumentar minha renda alugando ferramentas através da plataforma. </t>
  </si>
  <si>
    <t xml:space="preserve">[Pergunta de controle] Marque a cor "azul" nas opções abaixo: </t>
  </si>
  <si>
    <t xml:space="preserve">Com base no que foi explicado no vídeo, acho que seria fácil realizar o cadastro na plataforma de aluguel de ferramentas. </t>
  </si>
  <si>
    <t xml:space="preserve">Com base no que foi explicado no vídeo, acho que seria fácil locar na plataforma de aluguel de ferramentas. </t>
  </si>
  <si>
    <t xml:space="preserve">Com base no que foi explicado no vídeo, acho que minha interação com a plataforma de aluguel de ferramentas seria clara e compreensível. </t>
  </si>
  <si>
    <t xml:space="preserve">Com base no que foi explicado no vídeo, acho que seria de fácil interação utilizar a plataforma de aluguel de ferramentas. </t>
  </si>
  <si>
    <t xml:space="preserve">Realizar aluguel pela plataforma de aluguel de ferramentas seria fácil para mim. </t>
  </si>
  <si>
    <t xml:space="preserve">Com base no que foi explicado no vídeo, acho que seria fácil utilizar a plataforma de aluguel de ferramentas. </t>
  </si>
  <si>
    <t xml:space="preserve">[Pergunta de controle] Selecionar a resposta "Não": </t>
  </si>
  <si>
    <t xml:space="preserve">Usar a plataforma de aluguel de ferramenta reduziria o tempo para encontrar as ferramentas que preciso. </t>
  </si>
  <si>
    <t xml:space="preserve">Trabalhar com plataformas de aluguel são tão complicadas que teria dificuldade de entender o funcionamento. </t>
  </si>
  <si>
    <t xml:space="preserve">Com base no que foi explicado no vídeo, usar a plataforma de aluguel de ferramentas envolveria muitas entradas de dados de forma manual. </t>
  </si>
  <si>
    <t xml:space="preserve">Com base no que foi explicado no vídeo, demora muito tempo para aprender a usar o sistema a ponto de valer o esforço. </t>
  </si>
  <si>
    <t xml:space="preserve">[Pergunta de controle] Se você está lendo isto selecione “Concordo”: </t>
  </si>
  <si>
    <t xml:space="preserve">Com base no que foi explicado no vídeo, minha interação com a plataforma de locação seria clara e compreensível. </t>
  </si>
  <si>
    <t xml:space="preserve">Com base no que foi explicado no vídeo, eu acredito que seria fácil alugar através da plataforma de alugar ferramentas. </t>
  </si>
  <si>
    <t xml:space="preserve">No geral, eu acredito que a plataforma de aluguel de ferramentas é fácil de usar. </t>
  </si>
  <si>
    <t xml:space="preserve">Com base no que foi explicado no vídeo, aprender a operar a plataforma seria fácil para mim. </t>
  </si>
  <si>
    <t xml:space="preserve">[Perguntas de controle] Selecione o período do mês que você está respondendo a questão: </t>
  </si>
  <si>
    <t xml:space="preserve">Acredito que, pessoas que influenciam meu comportamento achariam que eu deveria usar a plataforma de aluguel de ferramentas. </t>
  </si>
  <si>
    <t xml:space="preserve">Acredito que, pessoas que são importantes para mim incentivariam eu utilizar a plataforma de aluguel de ferramentas. </t>
  </si>
  <si>
    <t xml:space="preserve">[Pergunta de controle] Marque “Sim” para confirmar sua autenticidade: </t>
  </si>
  <si>
    <t xml:space="preserve">Caso pessoas próximas a mim recomendassem o uso da plataforma, eu utilizaria a plataforma de aluguel. </t>
  </si>
  <si>
    <t xml:space="preserve">Acredito que pessoas em que me inspiro são favoráveis ao uso da plataforma de locação de ferramentas. </t>
  </si>
  <si>
    <t xml:space="preserve">Em geral, pessoas próximas apoiam o uso da plataforma de locação de ferramentas. </t>
  </si>
  <si>
    <t xml:space="preserve">[Pergunta de controle] Se você é uma pessoa real, selecione “Concordo”: </t>
  </si>
  <si>
    <t xml:space="preserve">As pessoas próximas que utilizarem a plataforma teriam mais economia de dinheiro em relação àquelas que não usam. </t>
  </si>
  <si>
    <t xml:space="preserve">Acredito que as pessoas próximas com perfil de preocupação social utilizariam a plataforma de aluguel de ferramentas. </t>
  </si>
  <si>
    <t xml:space="preserve">Utilizar a plataforma seria um símbolo de status no meu círculo de relacionamento. </t>
  </si>
  <si>
    <t xml:space="preserve">[Pergunta de controle] Escolha “Sim” para validar que você não é um robô. </t>
  </si>
  <si>
    <t xml:space="preserve">Eu tenho controle sobre o uso da plataforma. </t>
  </si>
  <si>
    <t xml:space="preserve">Eu tenho os recursos necessários para usar a plataforma, tais como internet, celular, computador, tablets e outros dispositivos. </t>
  </si>
  <si>
    <t xml:space="preserve">Eu acredito ter o conhecimento necessário para usar a plataforma de aluguel de ferramentas. </t>
  </si>
  <si>
    <t xml:space="preserve">Dados os recursos, oportunidades e conhecimento necessários para usar a plataforma, seria fácil para mim utilizá-lo. </t>
  </si>
  <si>
    <t xml:space="preserve">A plataforma não é compatível com outros aplicativos de economia compartilhada que eu utilizo. </t>
  </si>
  <si>
    <t xml:space="preserve">[Pergunta de controle] Selecione o número par: </t>
  </si>
  <si>
    <t xml:space="preserve">Existem orientações disponíveis para mim no início do uso da plataforma  (vídeo de apresentação - "LocaTool"). </t>
  </si>
  <si>
    <t xml:space="preserve">Instruções especializadas sobre a plataforma estarão disponíveis para mim (vídeo de apresentação -  "LocaTool"). </t>
  </si>
  <si>
    <t xml:space="preserve">Uma pessoa específica (ou grupo) está disponível para ajudar com dificuldades relacionadas a plataforma  (vídeo de apresentação - "LocaTool"). </t>
  </si>
  <si>
    <t xml:space="preserve">[Pergunta de controle] Selecione o número ímpar: </t>
  </si>
  <si>
    <t xml:space="preserve">Usar a plataforma é compatível com todos os aspectos das minhas necessidades para execução das tarefas. </t>
  </si>
  <si>
    <t xml:space="preserve">Eu acredito que a plataforma de aluguel de ferramentas se encaixa bem com as plataformas que eu gosto e costumo trabalhar. </t>
  </si>
  <si>
    <t xml:space="preserve">Usar a plataforma de aluguel de ferramentas se encaixa nas minhas tarefas. </t>
  </si>
  <si>
    <t xml:space="preserve">[Pergunta de controle] Você chegou no final do formulário? </t>
  </si>
  <si>
    <t xml:space="preserve">Máximo </t>
  </si>
  <si>
    <t>Mediana</t>
  </si>
  <si>
    <t>Mínimo</t>
  </si>
  <si>
    <t>3 q</t>
  </si>
  <si>
    <t>1 q</t>
  </si>
  <si>
    <t xml:space="preserve">Pontuação </t>
  </si>
  <si>
    <t>respondentes</t>
  </si>
  <si>
    <t>CONC TOT</t>
  </si>
  <si>
    <t>INDIF</t>
  </si>
  <si>
    <t>CONC PARC</t>
  </si>
  <si>
    <t>Seção</t>
  </si>
  <si>
    <t>Expectativa de desempenho</t>
  </si>
  <si>
    <t>Expectativa de esforço</t>
  </si>
  <si>
    <t>Influência Social</t>
  </si>
  <si>
    <t>Condições de facilitação</t>
  </si>
  <si>
    <t>Respsosta</t>
  </si>
  <si>
    <t>Codificação</t>
  </si>
  <si>
    <t>Concordo Totalmente</t>
  </si>
  <si>
    <t>Concordo Parcialmente</t>
  </si>
  <si>
    <t>Nem Concordo nem discordo</t>
  </si>
  <si>
    <t>Discordo Parcialmente</t>
  </si>
  <si>
    <t>Discordo Totalmente</t>
  </si>
  <si>
    <t xml:space="preserve">Respostas </t>
  </si>
  <si>
    <t xml:space="preserve">Classes </t>
  </si>
  <si>
    <t>Constructo</t>
  </si>
  <si>
    <t xml:space="preserve">Consolidado </t>
  </si>
  <si>
    <t>Consolidado</t>
  </si>
  <si>
    <t xml:space="preserve">Constructo </t>
  </si>
  <si>
    <t xml:space="preserve">Média </t>
  </si>
  <si>
    <t>Média</t>
  </si>
  <si>
    <t xml:space="preserve">Resultado </t>
  </si>
  <si>
    <t>Anova: factor único</t>
  </si>
  <si>
    <t>SUMÁRIO</t>
  </si>
  <si>
    <t>Grupos</t>
  </si>
  <si>
    <t>Contagem</t>
  </si>
  <si>
    <t>Soma</t>
  </si>
  <si>
    <t>Variância</t>
  </si>
  <si>
    <t>ANOVA</t>
  </si>
  <si>
    <t>Fonte de variação</t>
  </si>
  <si>
    <t>SQ</t>
  </si>
  <si>
    <t>gl</t>
  </si>
  <si>
    <t>MQ</t>
  </si>
  <si>
    <t>F</t>
  </si>
  <si>
    <t>valor P</t>
  </si>
  <si>
    <t>F crítico</t>
  </si>
  <si>
    <t>Entre grupos</t>
  </si>
  <si>
    <t>Dentro de grupos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</si>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</sst>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9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i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2" borderId="0" xfId="0" applyFont="1" applyFill="1"/>
    <xf numFmtId="0" fontId="2" fillId="2" borderId="0" xfId="0" applyFont="1" applyFill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/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0" fontId="2" fillId="0" borderId="0" xfId="0" applyFont="1" applyFill="1"/>
    <xf numFmtId="0" fontId="6" fillId="0" borderId="0" xfId="0" applyFont="1" applyFill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/>
    <xf numFmtId="0" fontId="7" fillId="0" borderId="0" xfId="0" applyFont="1" applyFill="1"/>
    <xf numFmtId="0" fontId="6" fillId="0" borderId="9" xfId="0" applyFont="1" applyFill="1" applyBorder="1"/>
    <xf numFmtId="0" fontId="7" fillId="0" borderId="9" xfId="0" applyFont="1" applyFill="1" applyBorder="1"/>
    <xf numFmtId="169" fontId="6" fillId="0" borderId="0" xfId="0" applyNumberFormat="1" applyFont="1" applyFill="1"/>
    <xf numFmtId="0" fontId="8" fillId="0" borderId="8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7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Planilha7!$D$3</c:f>
              <c:strCache>
                <c:ptCount val="1"/>
                <c:pt idx="0">
                  <c:v>Expectativa de desempenho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Planilha7!$E$2:$I$2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Não concordo nem discordo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Planilha7!$E$3:$I$3</c:f>
              <c:numCache>
                <c:formatCode>General</c:formatCode>
                <c:ptCount val="5"/>
                <c:pt idx="0">
                  <c:v>19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C-B240-9264-C3B935B3AE1D}"/>
            </c:ext>
          </c:extLst>
        </c:ser>
        <c:ser>
          <c:idx val="1"/>
          <c:order val="1"/>
          <c:tx>
            <c:strRef>
              <c:f>Planilha7!$D$4</c:f>
              <c:strCache>
                <c:ptCount val="1"/>
                <c:pt idx="0">
                  <c:v>Expectativa de esforço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Planilha7!$E$2:$I$2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Não concordo nem discordo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Planilha7!$E$4:$I$4</c:f>
              <c:numCache>
                <c:formatCode>General</c:formatCode>
                <c:ptCount val="5"/>
                <c:pt idx="0">
                  <c:v>11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C-B240-9264-C3B935B3AE1D}"/>
            </c:ext>
          </c:extLst>
        </c:ser>
        <c:ser>
          <c:idx val="2"/>
          <c:order val="2"/>
          <c:tx>
            <c:strRef>
              <c:f>Planilha7!$D$5</c:f>
              <c:strCache>
                <c:ptCount val="1"/>
                <c:pt idx="0">
                  <c:v>Influência Social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Planilha7!$E$2:$I$2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Não concordo nem discordo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Planilha7!$E$5:$I$5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1C-B240-9264-C3B935B3AE1D}"/>
            </c:ext>
          </c:extLst>
        </c:ser>
        <c:ser>
          <c:idx val="3"/>
          <c:order val="3"/>
          <c:tx>
            <c:strRef>
              <c:f>Planilha7!$D$6</c:f>
              <c:strCache>
                <c:ptCount val="1"/>
                <c:pt idx="0">
                  <c:v>Condições de facilitação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Planilha7!$E$2:$I$2</c:f>
              <c:strCache>
                <c:ptCount val="5"/>
                <c:pt idx="0">
                  <c:v>Concordo totalmente</c:v>
                </c:pt>
                <c:pt idx="1">
                  <c:v>Concordo parcialmente</c:v>
                </c:pt>
                <c:pt idx="2">
                  <c:v>Não concordo nem discordo</c:v>
                </c:pt>
                <c:pt idx="3">
                  <c:v>Discordo parcialmente</c:v>
                </c:pt>
                <c:pt idx="4">
                  <c:v>Discordo totalmente</c:v>
                </c:pt>
              </c:strCache>
            </c:strRef>
          </c:cat>
          <c:val>
            <c:numRef>
              <c:f>Planilha7!$E$6:$I$6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1C-B240-9264-C3B935B3A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031312"/>
        <c:axId val="384451072"/>
      </c:barChart>
      <c:catAx>
        <c:axId val="3840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451072"/>
        <c:crosses val="autoZero"/>
        <c:auto val="1"/>
        <c:lblAlgn val="ctr"/>
        <c:lblOffset val="100"/>
        <c:noMultiLvlLbl val="0"/>
      </c:catAx>
      <c:valAx>
        <c:axId val="384451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40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Planilha7!$D$3</c:f>
              <c:strCache>
                <c:ptCount val="1"/>
                <c:pt idx="0">
                  <c:v>Expectativa de desempenho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Planilha7!$E$2:$G$2</c:f>
              <c:strCache>
                <c:ptCount val="3"/>
                <c:pt idx="0">
                  <c:v>Concordo totalmente</c:v>
                </c:pt>
                <c:pt idx="1">
                  <c:v>Concordo parcialmente</c:v>
                </c:pt>
                <c:pt idx="2">
                  <c:v>Não concordo nem discordo</c:v>
                </c:pt>
              </c:strCache>
            </c:strRef>
          </c:cat>
          <c:val>
            <c:numRef>
              <c:f>Planilha7!$E$3:$G$3</c:f>
              <c:numCache>
                <c:formatCode>General</c:formatCode>
                <c:ptCount val="3"/>
                <c:pt idx="0">
                  <c:v>19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5-8E41-832B-5126EF594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Planilha7!$D$4</c:f>
              <c:strCache>
                <c:ptCount val="1"/>
                <c:pt idx="0">
                  <c:v>Expectativa de esforço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69-C048-A352-AA5EFC9854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69-C048-A352-AA5EFC9854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69-C048-A352-AA5EFC9854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Planilha7!$E$2:$G$2</c:f>
              <c:strCache>
                <c:ptCount val="3"/>
                <c:pt idx="0">
                  <c:v>Concordo totalmente</c:v>
                </c:pt>
                <c:pt idx="1">
                  <c:v>Concordo parcialmente</c:v>
                </c:pt>
                <c:pt idx="2">
                  <c:v>Não concordo nem discordo</c:v>
                </c:pt>
              </c:strCache>
            </c:strRef>
          </c:cat>
          <c:val>
            <c:numRef>
              <c:f>Planilha7!$E$4:$G$4</c:f>
              <c:numCache>
                <c:formatCode>General</c:formatCode>
                <c:ptCount val="3"/>
                <c:pt idx="0">
                  <c:v>11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5-8E41-832B-5126EF594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Planilha7!$D$5</c:f>
              <c:strCache>
                <c:ptCount val="1"/>
                <c:pt idx="0">
                  <c:v>Influência Social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69-C048-A352-AA5EFC9854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69-C048-A352-AA5EFC9854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69-C048-A352-AA5EFC9854F0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69-C048-A352-AA5EFC9854F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69-C048-A352-AA5EFC9854F0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69-C048-A352-AA5EFC9854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extLst>
              <c:ext xmlns:c15="http://schemas.microsoft.com/office/drawing/2012/chart" uri="{CE6537A1-D6FC-4f65-9D91-7224C49458BB}"/>
            </c:extLst>
          </c:dLbls>
          <c:cat>
            <c:strRef>
              <c:f>Planilha7!$E$2:$G$2</c:f>
              <c:strCache>
                <c:ptCount val="3"/>
                <c:pt idx="0">
                  <c:v>Concordo totalmente</c:v>
                </c:pt>
                <c:pt idx="1">
                  <c:v>Concordo parcialmente</c:v>
                </c:pt>
                <c:pt idx="2">
                  <c:v>Não concordo nem discordo</c:v>
                </c:pt>
              </c:strCache>
            </c:strRef>
          </c:cat>
          <c:val>
            <c:numRef>
              <c:f>Planilha7!$E$5:$G$5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5-8E41-832B-5126EF594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Planilha7!$D$3</c:f>
              <c:strCache>
                <c:ptCount val="1"/>
                <c:pt idx="0">
                  <c:v>Expectativa de desempenho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7D-7C47-B3DC-048E960FC9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7D-7C47-B3DC-048E960FC9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7D-7C47-B3DC-048E960FC9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Planilha7!$E$2:$G$2</c:f>
              <c:strCache>
                <c:ptCount val="3"/>
                <c:pt idx="0">
                  <c:v>Concordo totalmente</c:v>
                </c:pt>
                <c:pt idx="1">
                  <c:v>Concordo parcialmente</c:v>
                </c:pt>
                <c:pt idx="2">
                  <c:v>Não concordo nem discordo</c:v>
                </c:pt>
              </c:strCache>
            </c:strRef>
          </c:cat>
          <c:val>
            <c:numRef>
              <c:f>Planilha7!$E$3:$G$3</c:f>
              <c:numCache>
                <c:formatCode>General</c:formatCode>
                <c:ptCount val="3"/>
                <c:pt idx="0">
                  <c:v>19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5-8E41-832B-5126EF594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Planilha7!$D$6</c:f>
              <c:strCache>
                <c:ptCount val="1"/>
                <c:pt idx="0">
                  <c:v>Condições de facilitação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69-C048-A352-AA5EFC9854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69-C048-A352-AA5EFC9854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69-C048-A352-AA5EFC9854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Planilha7!$E$2:$G$2</c:f>
              <c:strCache>
                <c:ptCount val="3"/>
                <c:pt idx="0">
                  <c:v>Concordo totalmente</c:v>
                </c:pt>
                <c:pt idx="1">
                  <c:v>Concordo parcialmente</c:v>
                </c:pt>
                <c:pt idx="2">
                  <c:v>Não concordo nem discordo</c:v>
                </c:pt>
              </c:strCache>
            </c:strRef>
          </c:cat>
          <c:val>
            <c:numRef>
              <c:f>Planilha7!$E$6:$G$6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5-8E41-832B-5126EF594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62</xdr:row>
      <xdr:rowOff>0</xdr:rowOff>
    </xdr:from>
    <xdr:to>
      <xdr:col>2</xdr:col>
      <xdr:colOff>2464435</xdr:colOff>
      <xdr:row>67</xdr:row>
      <xdr:rowOff>79144</xdr:rowOff>
    </xdr:to>
    <xdr:pic>
      <xdr:nvPicPr>
        <xdr:cNvPr id="2" name="Imagem 1" descr="Tabela&#10;&#10;Descrição gerada automaticamente">
          <a:extLst>
            <a:ext uri="{FF2B5EF4-FFF2-40B4-BE49-F238E27FC236}">
              <a16:creationId xmlns:a16="http://schemas.microsoft.com/office/drawing/2014/main" id="{994175DB-4F73-D65D-A890-D7576BD27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0909" y="3532909"/>
          <a:ext cx="2464435" cy="1118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2</xdr:row>
      <xdr:rowOff>50800</xdr:rowOff>
    </xdr:from>
    <xdr:to>
      <xdr:col>21</xdr:col>
      <xdr:colOff>635000</xdr:colOff>
      <xdr:row>19</xdr:row>
      <xdr:rowOff>139700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B9A6B0-8D2D-B82F-D9FC-C6B69D0A2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1651000</xdr:colOff>
      <xdr:row>7</xdr:row>
      <xdr:rowOff>114300</xdr:rowOff>
    </xdr:from>
    <xdr:to>
      <xdr:col>7</xdr:col>
      <xdr:colOff>723900</xdr:colOff>
      <xdr:row>21</xdr:row>
      <xdr:rowOff>12700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921F00E-106E-8D6E-66F6-E0C6546AB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1676400</xdr:colOff>
      <xdr:row>22</xdr:row>
      <xdr:rowOff>88900</xdr:rowOff>
    </xdr:from>
    <xdr:to>
      <xdr:col>7</xdr:col>
      <xdr:colOff>749300</xdr:colOff>
      <xdr:row>35</xdr:row>
      <xdr:rowOff>190500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285519C-C111-1B41-40B1-C4B528EDB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1701800</xdr:colOff>
      <xdr:row>37</xdr:row>
      <xdr:rowOff>63500</xdr:rowOff>
    </xdr:from>
    <xdr:to>
      <xdr:col>7</xdr:col>
      <xdr:colOff>774700</xdr:colOff>
      <xdr:row>50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1300BAE-875E-C3A7-2124-C9DDD253D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1803400</xdr:colOff>
      <xdr:row>8</xdr:row>
      <xdr:rowOff>63500</xdr:rowOff>
    </xdr:from>
    <xdr:to>
      <xdr:col>7</xdr:col>
      <xdr:colOff>876300</xdr:colOff>
      <xdr:row>21</xdr:row>
      <xdr:rowOff>165100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3AE96A1-967D-92F7-D31D-00FCC8B5B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1041400</xdr:colOff>
      <xdr:row>37</xdr:row>
      <xdr:rowOff>127000</xdr:rowOff>
    </xdr:from>
    <xdr:to>
      <xdr:col>13</xdr:col>
      <xdr:colOff>127000</xdr:colOff>
      <xdr:row>51</xdr:row>
      <xdr:rowOff>25400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E4437CE-C89E-9BB8-A8E3-2BC6C162A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95CE-67E1-4F04-865D-5D11D4DAC2B1}">
  <dimension ref="A1:P104"/>
  <sheetViews>
    <sheetView zoomScale="110" workbookViewId="0">
      <selection activeCell="B1" sqref="B1:B1048576"/>
    </sheetView>
  </sheetViews>
  <sheetFormatPr baseColWidth="10" defaultColWidth="9" defaultRowHeight="14" x14ac:dyDescent="0.2"/>
  <cols>
    <col min="2" max="2" width="29.3984375" bestFit="1" customWidth="1"/>
    <col min="3" max="3" width="97.796875" bestFit="1" customWidth="1"/>
    <col min="4" max="4" width="20.19921875" bestFit="1" customWidth="1"/>
    <col min="5" max="5" width="22.19921875" bestFit="1" customWidth="1"/>
    <col min="6" max="6" width="21.59765625" bestFit="1" customWidth="1"/>
    <col min="7" max="7" width="26.796875" bestFit="1" customWidth="1"/>
    <col min="8" max="8" width="19.3984375" bestFit="1" customWidth="1"/>
    <col min="9" max="9" width="19.3984375" customWidth="1"/>
  </cols>
  <sheetData>
    <row r="1" spans="1:16" x14ac:dyDescent="0.2">
      <c r="A1" t="s">
        <v>0</v>
      </c>
      <c r="B1" t="s">
        <v>86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4" t="s">
        <v>82</v>
      </c>
      <c r="J1" s="4" t="s">
        <v>81</v>
      </c>
      <c r="L1" s="4" t="s">
        <v>76</v>
      </c>
      <c r="M1" s="4" t="s">
        <v>79</v>
      </c>
      <c r="N1" s="4" t="s">
        <v>77</v>
      </c>
      <c r="O1" s="4" t="s">
        <v>80</v>
      </c>
      <c r="P1" s="3" t="s">
        <v>78</v>
      </c>
    </row>
    <row r="2" spans="1:16" x14ac:dyDescent="0.2">
      <c r="A2">
        <v>1</v>
      </c>
      <c r="B2" t="s">
        <v>87</v>
      </c>
      <c r="C2" s="1" t="s">
        <v>7</v>
      </c>
      <c r="D2">
        <v>195</v>
      </c>
      <c r="E2">
        <v>72</v>
      </c>
      <c r="F2">
        <v>5</v>
      </c>
      <c r="G2">
        <v>28</v>
      </c>
      <c r="H2">
        <v>4</v>
      </c>
      <c r="I2">
        <f>SUM(D2:H2)</f>
        <v>304</v>
      </c>
      <c r="J2">
        <f>(D2*5)+(E2*4)+(F2*3)+(G2*2)+(H2*1)</f>
        <v>1338</v>
      </c>
      <c r="L2" s="3">
        <f>((SUM(D2:H2))*5)</f>
        <v>1520</v>
      </c>
      <c r="M2">
        <f>QUARTILE(D2:H2,3)</f>
        <v>72</v>
      </c>
      <c r="N2">
        <f>((SUM(D2:H2))*3)</f>
        <v>912</v>
      </c>
      <c r="O2">
        <f>QUARTILE(D2:H2,1)</f>
        <v>5</v>
      </c>
      <c r="P2">
        <f>(SUM(D2:H2))*1</f>
        <v>304</v>
      </c>
    </row>
    <row r="3" spans="1:16" x14ac:dyDescent="0.2">
      <c r="A3">
        <v>2</v>
      </c>
      <c r="B3" t="s">
        <v>87</v>
      </c>
      <c r="C3" s="1" t="s">
        <v>8</v>
      </c>
      <c r="D3">
        <v>162</v>
      </c>
      <c r="E3">
        <v>89</v>
      </c>
      <c r="F3">
        <v>11</v>
      </c>
      <c r="G3">
        <v>36</v>
      </c>
      <c r="H3">
        <v>6</v>
      </c>
      <c r="I3">
        <f t="shared" ref="I3:I66" si="0">SUM(D3:H3)</f>
        <v>304</v>
      </c>
      <c r="J3">
        <f t="shared" ref="J3:J66" si="1">(D3*5)+(E3*4)+(F3*3)+(G3*2)+(H3*1)</f>
        <v>1277</v>
      </c>
      <c r="L3" s="3">
        <f t="shared" ref="L3:L66" si="2">((SUM(D3:H3))*5)</f>
        <v>1520</v>
      </c>
      <c r="M3">
        <f t="shared" ref="M3:M66" si="3">QUARTILE(D3:H3,3)</f>
        <v>89</v>
      </c>
      <c r="N3">
        <f t="shared" ref="N3:N66" si="4">((SUM(D3:H3))*3)</f>
        <v>912</v>
      </c>
      <c r="O3">
        <f t="shared" ref="O3:O66" si="5">QUARTILE(D3:H3,1)</f>
        <v>11</v>
      </c>
      <c r="P3">
        <f t="shared" ref="P3:P66" si="6">(SUM(D3:H3))*1</f>
        <v>304</v>
      </c>
    </row>
    <row r="4" spans="1:16" x14ac:dyDescent="0.2">
      <c r="A4">
        <v>3</v>
      </c>
      <c r="B4" t="s">
        <v>87</v>
      </c>
      <c r="C4" s="1" t="s">
        <v>9</v>
      </c>
      <c r="D4">
        <v>148</v>
      </c>
      <c r="E4">
        <v>94</v>
      </c>
      <c r="F4">
        <v>9</v>
      </c>
      <c r="G4">
        <v>44</v>
      </c>
      <c r="H4">
        <v>9</v>
      </c>
      <c r="I4">
        <f t="shared" si="0"/>
        <v>304</v>
      </c>
      <c r="J4">
        <f t="shared" si="1"/>
        <v>1240</v>
      </c>
      <c r="L4" s="3">
        <f t="shared" si="2"/>
        <v>1520</v>
      </c>
      <c r="M4">
        <f t="shared" si="3"/>
        <v>94</v>
      </c>
      <c r="N4">
        <f t="shared" si="4"/>
        <v>912</v>
      </c>
      <c r="O4">
        <f t="shared" si="5"/>
        <v>9</v>
      </c>
      <c r="P4">
        <f t="shared" si="6"/>
        <v>304</v>
      </c>
    </row>
    <row r="5" spans="1:16" x14ac:dyDescent="0.2">
      <c r="A5">
        <v>4</v>
      </c>
      <c r="B5" t="s">
        <v>87</v>
      </c>
      <c r="C5" s="1" t="s">
        <v>10</v>
      </c>
      <c r="D5">
        <v>152</v>
      </c>
      <c r="E5">
        <v>85</v>
      </c>
      <c r="F5">
        <v>16</v>
      </c>
      <c r="G5">
        <v>45</v>
      </c>
      <c r="H5">
        <v>6</v>
      </c>
      <c r="I5">
        <f t="shared" si="0"/>
        <v>304</v>
      </c>
      <c r="J5">
        <f t="shared" si="1"/>
        <v>1244</v>
      </c>
      <c r="L5" s="3">
        <f t="shared" si="2"/>
        <v>1520</v>
      </c>
      <c r="M5">
        <f t="shared" si="3"/>
        <v>85</v>
      </c>
      <c r="N5">
        <f t="shared" si="4"/>
        <v>912</v>
      </c>
      <c r="O5">
        <f t="shared" si="5"/>
        <v>16</v>
      </c>
      <c r="P5">
        <f t="shared" si="6"/>
        <v>304</v>
      </c>
    </row>
    <row r="6" spans="1:16" x14ac:dyDescent="0.2">
      <c r="A6">
        <v>5</v>
      </c>
      <c r="B6" t="s">
        <v>87</v>
      </c>
      <c r="C6" s="1" t="s">
        <v>11</v>
      </c>
      <c r="D6">
        <v>166</v>
      </c>
      <c r="E6">
        <v>95</v>
      </c>
      <c r="F6">
        <v>8</v>
      </c>
      <c r="G6">
        <v>29</v>
      </c>
      <c r="H6">
        <v>6</v>
      </c>
      <c r="I6">
        <f t="shared" si="0"/>
        <v>304</v>
      </c>
      <c r="J6">
        <f t="shared" si="1"/>
        <v>1298</v>
      </c>
      <c r="L6" s="3">
        <f t="shared" si="2"/>
        <v>1520</v>
      </c>
      <c r="M6">
        <f t="shared" si="3"/>
        <v>95</v>
      </c>
      <c r="N6">
        <f t="shared" si="4"/>
        <v>912</v>
      </c>
      <c r="O6">
        <f t="shared" si="5"/>
        <v>8</v>
      </c>
      <c r="P6">
        <f t="shared" si="6"/>
        <v>304</v>
      </c>
    </row>
    <row r="7" spans="1:16" x14ac:dyDescent="0.2">
      <c r="A7" s="2">
        <v>6</v>
      </c>
      <c r="C7" s="6" t="s">
        <v>12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0</v>
      </c>
      <c r="J7">
        <f t="shared" si="1"/>
        <v>0</v>
      </c>
      <c r="L7" s="3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</row>
    <row r="8" spans="1:16" x14ac:dyDescent="0.2">
      <c r="A8">
        <v>7</v>
      </c>
      <c r="B8" t="s">
        <v>87</v>
      </c>
      <c r="C8" s="1" t="s">
        <v>13</v>
      </c>
      <c r="D8">
        <v>62</v>
      </c>
      <c r="E8">
        <v>48</v>
      </c>
      <c r="F8">
        <v>64</v>
      </c>
      <c r="G8">
        <v>45</v>
      </c>
      <c r="H8">
        <v>85</v>
      </c>
      <c r="I8">
        <f t="shared" si="0"/>
        <v>304</v>
      </c>
      <c r="J8">
        <f t="shared" si="1"/>
        <v>869</v>
      </c>
      <c r="L8" s="3">
        <f t="shared" si="2"/>
        <v>1520</v>
      </c>
      <c r="M8">
        <f t="shared" si="3"/>
        <v>64</v>
      </c>
      <c r="N8">
        <f t="shared" si="4"/>
        <v>912</v>
      </c>
      <c r="O8">
        <f t="shared" si="5"/>
        <v>48</v>
      </c>
      <c r="P8">
        <f t="shared" si="6"/>
        <v>304</v>
      </c>
    </row>
    <row r="9" spans="1:16" x14ac:dyDescent="0.2">
      <c r="A9">
        <v>8</v>
      </c>
      <c r="B9" t="s">
        <v>87</v>
      </c>
      <c r="C9" s="1" t="s">
        <v>14</v>
      </c>
      <c r="D9">
        <v>201</v>
      </c>
      <c r="E9">
        <v>75</v>
      </c>
      <c r="F9">
        <v>2</v>
      </c>
      <c r="G9">
        <v>22</v>
      </c>
      <c r="H9">
        <v>4</v>
      </c>
      <c r="I9">
        <f t="shared" si="0"/>
        <v>304</v>
      </c>
      <c r="J9">
        <f t="shared" si="1"/>
        <v>1359</v>
      </c>
      <c r="L9" s="3">
        <f t="shared" si="2"/>
        <v>1520</v>
      </c>
      <c r="M9">
        <f t="shared" si="3"/>
        <v>75</v>
      </c>
      <c r="N9">
        <f t="shared" si="4"/>
        <v>912</v>
      </c>
      <c r="O9">
        <f t="shared" si="5"/>
        <v>4</v>
      </c>
      <c r="P9">
        <f t="shared" si="6"/>
        <v>304</v>
      </c>
    </row>
    <row r="10" spans="1:16" x14ac:dyDescent="0.2">
      <c r="A10">
        <v>9</v>
      </c>
      <c r="B10" t="s">
        <v>87</v>
      </c>
      <c r="C10" s="1" t="s">
        <v>15</v>
      </c>
      <c r="D10">
        <v>144</v>
      </c>
      <c r="E10">
        <v>97</v>
      </c>
      <c r="F10">
        <v>9</v>
      </c>
      <c r="G10">
        <v>45</v>
      </c>
      <c r="H10">
        <v>9</v>
      </c>
      <c r="I10">
        <f t="shared" si="0"/>
        <v>304</v>
      </c>
      <c r="J10">
        <f t="shared" si="1"/>
        <v>1234</v>
      </c>
      <c r="L10" s="3">
        <f t="shared" si="2"/>
        <v>1520</v>
      </c>
      <c r="M10">
        <f t="shared" si="3"/>
        <v>97</v>
      </c>
      <c r="N10">
        <f t="shared" si="4"/>
        <v>912</v>
      </c>
      <c r="O10">
        <f t="shared" si="5"/>
        <v>9</v>
      </c>
      <c r="P10">
        <f t="shared" si="6"/>
        <v>304</v>
      </c>
    </row>
    <row r="11" spans="1:16" x14ac:dyDescent="0.2">
      <c r="A11">
        <v>10</v>
      </c>
      <c r="B11" t="s">
        <v>87</v>
      </c>
      <c r="C11" s="1" t="s">
        <v>16</v>
      </c>
      <c r="D11">
        <v>167</v>
      </c>
      <c r="E11">
        <v>86</v>
      </c>
      <c r="F11">
        <v>8</v>
      </c>
      <c r="G11">
        <v>36</v>
      </c>
      <c r="H11">
        <v>7</v>
      </c>
      <c r="I11">
        <f t="shared" si="0"/>
        <v>304</v>
      </c>
      <c r="J11">
        <f t="shared" si="1"/>
        <v>1282</v>
      </c>
      <c r="L11" s="3">
        <f t="shared" si="2"/>
        <v>1520</v>
      </c>
      <c r="M11">
        <f t="shared" si="3"/>
        <v>86</v>
      </c>
      <c r="N11">
        <f t="shared" si="4"/>
        <v>912</v>
      </c>
      <c r="O11">
        <f t="shared" si="5"/>
        <v>8</v>
      </c>
      <c r="P11">
        <f t="shared" si="6"/>
        <v>304</v>
      </c>
    </row>
    <row r="12" spans="1:16" x14ac:dyDescent="0.2">
      <c r="A12">
        <v>11</v>
      </c>
      <c r="B12" t="s">
        <v>87</v>
      </c>
      <c r="C12" s="1" t="s">
        <v>17</v>
      </c>
      <c r="D12">
        <v>154</v>
      </c>
      <c r="E12">
        <v>93</v>
      </c>
      <c r="F12">
        <v>10</v>
      </c>
      <c r="G12">
        <v>39</v>
      </c>
      <c r="H12">
        <v>8</v>
      </c>
      <c r="I12">
        <f t="shared" si="0"/>
        <v>304</v>
      </c>
      <c r="J12">
        <f t="shared" si="1"/>
        <v>1258</v>
      </c>
      <c r="L12" s="3">
        <f t="shared" si="2"/>
        <v>1520</v>
      </c>
      <c r="M12">
        <f t="shared" si="3"/>
        <v>93</v>
      </c>
      <c r="N12">
        <f t="shared" si="4"/>
        <v>912</v>
      </c>
      <c r="O12">
        <f t="shared" si="5"/>
        <v>10</v>
      </c>
      <c r="P12">
        <f t="shared" si="6"/>
        <v>304</v>
      </c>
    </row>
    <row r="13" spans="1:16" x14ac:dyDescent="0.2">
      <c r="A13">
        <v>12</v>
      </c>
      <c r="B13" t="s">
        <v>87</v>
      </c>
      <c r="C13" s="1" t="s">
        <v>18</v>
      </c>
      <c r="D13">
        <v>157</v>
      </c>
      <c r="E13">
        <v>97</v>
      </c>
      <c r="F13">
        <v>9</v>
      </c>
      <c r="G13">
        <v>36</v>
      </c>
      <c r="H13">
        <v>5</v>
      </c>
      <c r="I13">
        <f t="shared" si="0"/>
        <v>304</v>
      </c>
      <c r="J13">
        <f t="shared" si="1"/>
        <v>1277</v>
      </c>
      <c r="L13" s="3">
        <f t="shared" si="2"/>
        <v>1520</v>
      </c>
      <c r="M13">
        <f t="shared" si="3"/>
        <v>97</v>
      </c>
      <c r="N13">
        <f t="shared" si="4"/>
        <v>912</v>
      </c>
      <c r="O13">
        <f t="shared" si="5"/>
        <v>9</v>
      </c>
      <c r="P13">
        <f t="shared" si="6"/>
        <v>304</v>
      </c>
    </row>
    <row r="14" spans="1:16" x14ac:dyDescent="0.2">
      <c r="A14" s="2">
        <v>13</v>
      </c>
      <c r="C14" s="6" t="s">
        <v>19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0"/>
        <v>0</v>
      </c>
      <c r="J14">
        <f t="shared" si="1"/>
        <v>0</v>
      </c>
      <c r="L14" s="3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</row>
    <row r="15" spans="1:16" x14ac:dyDescent="0.2">
      <c r="A15">
        <v>14</v>
      </c>
      <c r="B15" t="s">
        <v>87</v>
      </c>
      <c r="C15" s="1" t="s">
        <v>20</v>
      </c>
      <c r="D15">
        <v>164</v>
      </c>
      <c r="E15">
        <v>97</v>
      </c>
      <c r="F15">
        <v>3</v>
      </c>
      <c r="G15">
        <v>36</v>
      </c>
      <c r="H15">
        <v>4</v>
      </c>
      <c r="I15">
        <f t="shared" si="0"/>
        <v>304</v>
      </c>
      <c r="J15">
        <f t="shared" si="1"/>
        <v>1293</v>
      </c>
      <c r="L15" s="3">
        <f t="shared" si="2"/>
        <v>1520</v>
      </c>
      <c r="M15">
        <f t="shared" si="3"/>
        <v>97</v>
      </c>
      <c r="N15">
        <f t="shared" si="4"/>
        <v>912</v>
      </c>
      <c r="O15">
        <f t="shared" si="5"/>
        <v>4</v>
      </c>
      <c r="P15">
        <f t="shared" si="6"/>
        <v>304</v>
      </c>
    </row>
    <row r="16" spans="1:16" x14ac:dyDescent="0.2">
      <c r="A16">
        <v>15</v>
      </c>
      <c r="B16" t="s">
        <v>87</v>
      </c>
      <c r="C16" s="1" t="s">
        <v>21</v>
      </c>
      <c r="D16">
        <v>143</v>
      </c>
      <c r="E16">
        <v>90</v>
      </c>
      <c r="F16">
        <v>15</v>
      </c>
      <c r="G16">
        <v>45</v>
      </c>
      <c r="H16">
        <v>11</v>
      </c>
      <c r="I16">
        <f t="shared" si="0"/>
        <v>304</v>
      </c>
      <c r="J16">
        <f t="shared" si="1"/>
        <v>1221</v>
      </c>
      <c r="L16" s="3">
        <f t="shared" si="2"/>
        <v>1520</v>
      </c>
      <c r="M16">
        <f t="shared" si="3"/>
        <v>90</v>
      </c>
      <c r="N16">
        <f t="shared" si="4"/>
        <v>912</v>
      </c>
      <c r="O16">
        <f t="shared" si="5"/>
        <v>15</v>
      </c>
      <c r="P16">
        <f t="shared" si="6"/>
        <v>304</v>
      </c>
    </row>
    <row r="17" spans="1:16" x14ac:dyDescent="0.2">
      <c r="A17">
        <v>16</v>
      </c>
      <c r="B17" t="s">
        <v>87</v>
      </c>
      <c r="C17" s="1" t="s">
        <v>22</v>
      </c>
      <c r="D17">
        <v>150</v>
      </c>
      <c r="E17">
        <v>100</v>
      </c>
      <c r="F17">
        <v>11</v>
      </c>
      <c r="G17">
        <v>35</v>
      </c>
      <c r="H17">
        <v>8</v>
      </c>
      <c r="I17">
        <f t="shared" si="0"/>
        <v>304</v>
      </c>
      <c r="J17">
        <f t="shared" si="1"/>
        <v>1261</v>
      </c>
      <c r="L17" s="3">
        <f t="shared" si="2"/>
        <v>1520</v>
      </c>
      <c r="M17">
        <f t="shared" si="3"/>
        <v>100</v>
      </c>
      <c r="N17">
        <f t="shared" si="4"/>
        <v>912</v>
      </c>
      <c r="O17">
        <f t="shared" si="5"/>
        <v>11</v>
      </c>
      <c r="P17">
        <f t="shared" si="6"/>
        <v>304</v>
      </c>
    </row>
    <row r="18" spans="1:16" x14ac:dyDescent="0.2">
      <c r="A18">
        <v>17</v>
      </c>
      <c r="B18" t="s">
        <v>87</v>
      </c>
      <c r="C18" s="1" t="s">
        <v>23</v>
      </c>
      <c r="D18">
        <v>144</v>
      </c>
      <c r="E18">
        <v>82</v>
      </c>
      <c r="F18">
        <v>19</v>
      </c>
      <c r="G18">
        <v>53</v>
      </c>
      <c r="H18">
        <v>6</v>
      </c>
      <c r="I18">
        <f t="shared" si="0"/>
        <v>304</v>
      </c>
      <c r="J18">
        <f t="shared" si="1"/>
        <v>1217</v>
      </c>
      <c r="L18" s="3">
        <f t="shared" si="2"/>
        <v>1520</v>
      </c>
      <c r="M18">
        <f t="shared" si="3"/>
        <v>82</v>
      </c>
      <c r="N18">
        <f t="shared" si="4"/>
        <v>912</v>
      </c>
      <c r="O18">
        <f t="shared" si="5"/>
        <v>19</v>
      </c>
      <c r="P18">
        <f t="shared" si="6"/>
        <v>304</v>
      </c>
    </row>
    <row r="19" spans="1:16" x14ac:dyDescent="0.2">
      <c r="A19">
        <v>18</v>
      </c>
      <c r="B19" t="s">
        <v>87</v>
      </c>
      <c r="C19" s="1" t="s">
        <v>24</v>
      </c>
      <c r="D19">
        <v>158</v>
      </c>
      <c r="E19">
        <v>78</v>
      </c>
      <c r="F19">
        <v>14</v>
      </c>
      <c r="G19">
        <v>47</v>
      </c>
      <c r="H19">
        <v>7</v>
      </c>
      <c r="I19">
        <f t="shared" si="0"/>
        <v>304</v>
      </c>
      <c r="J19">
        <f t="shared" si="1"/>
        <v>1245</v>
      </c>
      <c r="L19" s="3">
        <f t="shared" si="2"/>
        <v>1520</v>
      </c>
      <c r="M19">
        <f t="shared" si="3"/>
        <v>78</v>
      </c>
      <c r="N19">
        <f t="shared" si="4"/>
        <v>912</v>
      </c>
      <c r="O19">
        <f t="shared" si="5"/>
        <v>14</v>
      </c>
      <c r="P19">
        <f t="shared" si="6"/>
        <v>304</v>
      </c>
    </row>
    <row r="20" spans="1:16" x14ac:dyDescent="0.2">
      <c r="A20" s="2">
        <v>19</v>
      </c>
      <c r="C20" s="6" t="s">
        <v>25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0"/>
        <v>0</v>
      </c>
      <c r="J20">
        <f t="shared" si="1"/>
        <v>0</v>
      </c>
      <c r="L20" s="3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</v>
      </c>
    </row>
    <row r="21" spans="1:16" x14ac:dyDescent="0.2">
      <c r="A21">
        <v>20</v>
      </c>
      <c r="B21" t="s">
        <v>87</v>
      </c>
      <c r="C21" s="1" t="s">
        <v>26</v>
      </c>
      <c r="D21">
        <v>151</v>
      </c>
      <c r="E21">
        <v>89</v>
      </c>
      <c r="F21">
        <v>12</v>
      </c>
      <c r="G21">
        <v>41</v>
      </c>
      <c r="H21">
        <v>11</v>
      </c>
      <c r="I21">
        <f t="shared" si="0"/>
        <v>304</v>
      </c>
      <c r="J21">
        <f t="shared" si="1"/>
        <v>1240</v>
      </c>
      <c r="L21" s="3">
        <f t="shared" si="2"/>
        <v>1520</v>
      </c>
      <c r="M21">
        <f t="shared" si="3"/>
        <v>89</v>
      </c>
      <c r="N21">
        <f t="shared" si="4"/>
        <v>912</v>
      </c>
      <c r="O21">
        <f t="shared" si="5"/>
        <v>12</v>
      </c>
      <c r="P21">
        <f t="shared" si="6"/>
        <v>304</v>
      </c>
    </row>
    <row r="22" spans="1:16" x14ac:dyDescent="0.2">
      <c r="A22">
        <v>21</v>
      </c>
      <c r="B22" t="s">
        <v>87</v>
      </c>
      <c r="C22" s="1" t="s">
        <v>27</v>
      </c>
      <c r="D22">
        <v>126</v>
      </c>
      <c r="E22">
        <v>77</v>
      </c>
      <c r="F22">
        <v>18</v>
      </c>
      <c r="G22">
        <v>67</v>
      </c>
      <c r="H22">
        <v>16</v>
      </c>
      <c r="I22">
        <f t="shared" si="0"/>
        <v>304</v>
      </c>
      <c r="J22">
        <f t="shared" si="1"/>
        <v>1142</v>
      </c>
      <c r="L22" s="3">
        <f t="shared" si="2"/>
        <v>1520</v>
      </c>
      <c r="M22">
        <f t="shared" si="3"/>
        <v>77</v>
      </c>
      <c r="N22">
        <f t="shared" si="4"/>
        <v>912</v>
      </c>
      <c r="O22">
        <f t="shared" si="5"/>
        <v>18</v>
      </c>
      <c r="P22">
        <f t="shared" si="6"/>
        <v>304</v>
      </c>
    </row>
    <row r="23" spans="1:16" x14ac:dyDescent="0.2">
      <c r="A23">
        <v>22</v>
      </c>
      <c r="B23" t="s">
        <v>87</v>
      </c>
      <c r="C23" s="1" t="s">
        <v>28</v>
      </c>
      <c r="D23">
        <v>140</v>
      </c>
      <c r="E23">
        <v>97</v>
      </c>
      <c r="F23">
        <v>13</v>
      </c>
      <c r="G23">
        <v>48</v>
      </c>
      <c r="H23">
        <v>6</v>
      </c>
      <c r="I23">
        <f t="shared" si="0"/>
        <v>304</v>
      </c>
      <c r="J23">
        <f t="shared" si="1"/>
        <v>1229</v>
      </c>
      <c r="L23" s="3">
        <f t="shared" si="2"/>
        <v>1520</v>
      </c>
      <c r="M23">
        <f t="shared" si="3"/>
        <v>97</v>
      </c>
      <c r="N23">
        <f t="shared" si="4"/>
        <v>912</v>
      </c>
      <c r="O23">
        <f t="shared" si="5"/>
        <v>13</v>
      </c>
      <c r="P23">
        <f t="shared" si="6"/>
        <v>304</v>
      </c>
    </row>
    <row r="24" spans="1:16" x14ac:dyDescent="0.2">
      <c r="A24">
        <v>23</v>
      </c>
      <c r="B24" t="s">
        <v>87</v>
      </c>
      <c r="C24" s="1" t="s">
        <v>29</v>
      </c>
      <c r="D24">
        <v>155</v>
      </c>
      <c r="E24">
        <v>89</v>
      </c>
      <c r="F24">
        <v>14</v>
      </c>
      <c r="G24">
        <v>41</v>
      </c>
      <c r="H24">
        <v>5</v>
      </c>
      <c r="I24">
        <f t="shared" si="0"/>
        <v>304</v>
      </c>
      <c r="J24">
        <f t="shared" si="1"/>
        <v>1260</v>
      </c>
      <c r="L24" s="3">
        <f t="shared" si="2"/>
        <v>1520</v>
      </c>
      <c r="M24">
        <f t="shared" si="3"/>
        <v>89</v>
      </c>
      <c r="N24">
        <f t="shared" si="4"/>
        <v>912</v>
      </c>
      <c r="O24">
        <f t="shared" si="5"/>
        <v>14</v>
      </c>
      <c r="P24">
        <f t="shared" si="6"/>
        <v>304</v>
      </c>
    </row>
    <row r="25" spans="1:16" x14ac:dyDescent="0.2">
      <c r="A25">
        <v>24</v>
      </c>
      <c r="B25" t="s">
        <v>87</v>
      </c>
      <c r="C25" s="1" t="s">
        <v>30</v>
      </c>
      <c r="D25">
        <v>119</v>
      </c>
      <c r="E25">
        <v>91</v>
      </c>
      <c r="F25">
        <v>18</v>
      </c>
      <c r="G25">
        <v>65</v>
      </c>
      <c r="H25">
        <v>11</v>
      </c>
      <c r="I25">
        <f t="shared" si="0"/>
        <v>304</v>
      </c>
      <c r="J25">
        <f t="shared" si="1"/>
        <v>1154</v>
      </c>
      <c r="L25" s="3">
        <f t="shared" si="2"/>
        <v>1520</v>
      </c>
      <c r="M25">
        <f t="shared" si="3"/>
        <v>91</v>
      </c>
      <c r="N25">
        <f t="shared" si="4"/>
        <v>912</v>
      </c>
      <c r="O25">
        <f t="shared" si="5"/>
        <v>18</v>
      </c>
      <c r="P25">
        <f t="shared" si="6"/>
        <v>304</v>
      </c>
    </row>
    <row r="26" spans="1:16" x14ac:dyDescent="0.2">
      <c r="A26">
        <v>25</v>
      </c>
      <c r="B26" t="s">
        <v>87</v>
      </c>
      <c r="C26" s="1" t="s">
        <v>31</v>
      </c>
      <c r="D26">
        <v>146</v>
      </c>
      <c r="E26">
        <v>87</v>
      </c>
      <c r="F26">
        <v>16</v>
      </c>
      <c r="G26">
        <v>49</v>
      </c>
      <c r="H26">
        <v>6</v>
      </c>
      <c r="I26">
        <f t="shared" si="0"/>
        <v>304</v>
      </c>
      <c r="J26">
        <f t="shared" si="1"/>
        <v>1230</v>
      </c>
      <c r="L26" s="3">
        <f t="shared" si="2"/>
        <v>1520</v>
      </c>
      <c r="M26">
        <f t="shared" si="3"/>
        <v>87</v>
      </c>
      <c r="N26">
        <f t="shared" si="4"/>
        <v>912</v>
      </c>
      <c r="O26">
        <f t="shared" si="5"/>
        <v>16</v>
      </c>
      <c r="P26">
        <f t="shared" si="6"/>
        <v>304</v>
      </c>
    </row>
    <row r="27" spans="1:16" x14ac:dyDescent="0.2">
      <c r="A27">
        <v>26</v>
      </c>
      <c r="B27" t="s">
        <v>87</v>
      </c>
      <c r="C27" s="1" t="s">
        <v>32</v>
      </c>
      <c r="D27">
        <v>120</v>
      </c>
      <c r="E27">
        <v>95</v>
      </c>
      <c r="F27">
        <v>15</v>
      </c>
      <c r="G27">
        <v>61</v>
      </c>
      <c r="H27">
        <v>13</v>
      </c>
      <c r="I27">
        <f t="shared" si="0"/>
        <v>304</v>
      </c>
      <c r="J27">
        <f t="shared" si="1"/>
        <v>1160</v>
      </c>
      <c r="L27" s="3">
        <f t="shared" si="2"/>
        <v>1520</v>
      </c>
      <c r="M27">
        <f t="shared" si="3"/>
        <v>95</v>
      </c>
      <c r="N27">
        <f t="shared" si="4"/>
        <v>912</v>
      </c>
      <c r="O27">
        <f t="shared" si="5"/>
        <v>15</v>
      </c>
      <c r="P27">
        <f t="shared" si="6"/>
        <v>304</v>
      </c>
    </row>
    <row r="28" spans="1:16" x14ac:dyDescent="0.2">
      <c r="A28" s="2">
        <v>27</v>
      </c>
      <c r="C28" s="6" t="s">
        <v>33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0"/>
        <v>0</v>
      </c>
      <c r="J28">
        <f t="shared" si="1"/>
        <v>0</v>
      </c>
      <c r="L28" s="3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</row>
    <row r="29" spans="1:16" x14ac:dyDescent="0.2">
      <c r="A29">
        <v>28</v>
      </c>
      <c r="B29" t="s">
        <v>88</v>
      </c>
      <c r="C29" s="1" t="s">
        <v>34</v>
      </c>
      <c r="D29">
        <v>201</v>
      </c>
      <c r="E29">
        <v>71</v>
      </c>
      <c r="F29">
        <v>6</v>
      </c>
      <c r="G29">
        <v>19</v>
      </c>
      <c r="H29">
        <v>7</v>
      </c>
      <c r="I29">
        <f t="shared" si="0"/>
        <v>304</v>
      </c>
      <c r="J29">
        <f t="shared" si="1"/>
        <v>1352</v>
      </c>
      <c r="L29" s="3">
        <f t="shared" si="2"/>
        <v>1520</v>
      </c>
      <c r="M29">
        <f t="shared" si="3"/>
        <v>71</v>
      </c>
      <c r="N29">
        <f t="shared" si="4"/>
        <v>912</v>
      </c>
      <c r="O29">
        <f t="shared" si="5"/>
        <v>7</v>
      </c>
      <c r="P29">
        <f t="shared" si="6"/>
        <v>304</v>
      </c>
    </row>
    <row r="30" spans="1:16" x14ac:dyDescent="0.2">
      <c r="A30">
        <v>29</v>
      </c>
      <c r="B30" t="s">
        <v>88</v>
      </c>
      <c r="C30" s="1" t="s">
        <v>35</v>
      </c>
      <c r="D30">
        <v>200</v>
      </c>
      <c r="E30">
        <v>75</v>
      </c>
      <c r="F30">
        <v>5</v>
      </c>
      <c r="G30">
        <v>21</v>
      </c>
      <c r="H30">
        <v>3</v>
      </c>
      <c r="I30">
        <f t="shared" si="0"/>
        <v>304</v>
      </c>
      <c r="J30">
        <f t="shared" si="1"/>
        <v>1360</v>
      </c>
      <c r="L30" s="3">
        <f t="shared" si="2"/>
        <v>1520</v>
      </c>
      <c r="M30">
        <f t="shared" si="3"/>
        <v>75</v>
      </c>
      <c r="N30">
        <f t="shared" si="4"/>
        <v>912</v>
      </c>
      <c r="O30">
        <f t="shared" si="5"/>
        <v>5</v>
      </c>
      <c r="P30">
        <f t="shared" si="6"/>
        <v>304</v>
      </c>
    </row>
    <row r="31" spans="1:16" x14ac:dyDescent="0.2">
      <c r="A31">
        <v>30</v>
      </c>
      <c r="B31" t="s">
        <v>88</v>
      </c>
      <c r="C31" s="1" t="s">
        <v>36</v>
      </c>
      <c r="D31">
        <v>208</v>
      </c>
      <c r="E31">
        <v>67</v>
      </c>
      <c r="F31">
        <v>3</v>
      </c>
      <c r="G31">
        <v>24</v>
      </c>
      <c r="H31">
        <v>2</v>
      </c>
      <c r="I31">
        <f t="shared" si="0"/>
        <v>304</v>
      </c>
      <c r="J31">
        <f t="shared" si="1"/>
        <v>1367</v>
      </c>
      <c r="L31" s="3">
        <f t="shared" si="2"/>
        <v>1520</v>
      </c>
      <c r="M31">
        <f t="shared" si="3"/>
        <v>67</v>
      </c>
      <c r="N31">
        <f t="shared" si="4"/>
        <v>912</v>
      </c>
      <c r="O31">
        <f t="shared" si="5"/>
        <v>3</v>
      </c>
      <c r="P31">
        <f t="shared" si="6"/>
        <v>304</v>
      </c>
    </row>
    <row r="32" spans="1:16" x14ac:dyDescent="0.2">
      <c r="A32">
        <v>31</v>
      </c>
      <c r="B32" t="s">
        <v>88</v>
      </c>
      <c r="C32" s="1" t="s">
        <v>37</v>
      </c>
      <c r="D32">
        <v>198</v>
      </c>
      <c r="E32">
        <v>76</v>
      </c>
      <c r="F32">
        <v>2</v>
      </c>
      <c r="G32">
        <v>25</v>
      </c>
      <c r="H32">
        <v>3</v>
      </c>
      <c r="I32">
        <f t="shared" si="0"/>
        <v>304</v>
      </c>
      <c r="J32">
        <f t="shared" si="1"/>
        <v>1353</v>
      </c>
      <c r="L32" s="3">
        <f t="shared" si="2"/>
        <v>1520</v>
      </c>
      <c r="M32">
        <f t="shared" si="3"/>
        <v>76</v>
      </c>
      <c r="N32">
        <f t="shared" si="4"/>
        <v>912</v>
      </c>
      <c r="O32">
        <f t="shared" si="5"/>
        <v>3</v>
      </c>
      <c r="P32">
        <f t="shared" si="6"/>
        <v>304</v>
      </c>
    </row>
    <row r="33" spans="1:16" x14ac:dyDescent="0.2">
      <c r="A33">
        <v>32</v>
      </c>
      <c r="B33" t="s">
        <v>88</v>
      </c>
      <c r="C33" s="1" t="s">
        <v>38</v>
      </c>
      <c r="D33">
        <v>200</v>
      </c>
      <c r="E33">
        <v>74</v>
      </c>
      <c r="F33">
        <v>3</v>
      </c>
      <c r="G33">
        <v>23</v>
      </c>
      <c r="H33">
        <v>4</v>
      </c>
      <c r="I33">
        <f t="shared" si="0"/>
        <v>304</v>
      </c>
      <c r="J33">
        <f t="shared" si="1"/>
        <v>1355</v>
      </c>
      <c r="L33" s="3">
        <f t="shared" si="2"/>
        <v>1520</v>
      </c>
      <c r="M33">
        <f t="shared" si="3"/>
        <v>74</v>
      </c>
      <c r="N33">
        <f t="shared" si="4"/>
        <v>912</v>
      </c>
      <c r="O33">
        <f t="shared" si="5"/>
        <v>4</v>
      </c>
      <c r="P33">
        <f t="shared" si="6"/>
        <v>304</v>
      </c>
    </row>
    <row r="34" spans="1:16" x14ac:dyDescent="0.2">
      <c r="A34">
        <v>33</v>
      </c>
      <c r="B34" t="s">
        <v>88</v>
      </c>
      <c r="C34" s="1" t="s">
        <v>39</v>
      </c>
      <c r="D34">
        <v>202</v>
      </c>
      <c r="E34">
        <v>70</v>
      </c>
      <c r="F34">
        <v>5</v>
      </c>
      <c r="G34">
        <v>24</v>
      </c>
      <c r="H34">
        <v>3</v>
      </c>
      <c r="I34">
        <f t="shared" si="0"/>
        <v>304</v>
      </c>
      <c r="J34">
        <f t="shared" si="1"/>
        <v>1356</v>
      </c>
      <c r="L34" s="3">
        <f t="shared" si="2"/>
        <v>1520</v>
      </c>
      <c r="M34">
        <f t="shared" si="3"/>
        <v>70</v>
      </c>
      <c r="N34">
        <f t="shared" si="4"/>
        <v>912</v>
      </c>
      <c r="O34">
        <f t="shared" si="5"/>
        <v>5</v>
      </c>
      <c r="P34">
        <f t="shared" si="6"/>
        <v>304</v>
      </c>
    </row>
    <row r="35" spans="1:16" x14ac:dyDescent="0.2">
      <c r="A35" s="2">
        <v>34</v>
      </c>
      <c r="C35" s="6" t="s">
        <v>40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0"/>
        <v>0</v>
      </c>
      <c r="J35">
        <f t="shared" si="1"/>
        <v>0</v>
      </c>
      <c r="L35" s="3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0</v>
      </c>
    </row>
    <row r="36" spans="1:16" x14ac:dyDescent="0.2">
      <c r="A36">
        <v>35</v>
      </c>
      <c r="B36" t="s">
        <v>88</v>
      </c>
      <c r="C36" s="1" t="s">
        <v>41</v>
      </c>
      <c r="D36">
        <v>179</v>
      </c>
      <c r="E36">
        <v>85</v>
      </c>
      <c r="F36">
        <v>8</v>
      </c>
      <c r="G36">
        <v>25</v>
      </c>
      <c r="H36">
        <v>7</v>
      </c>
      <c r="I36">
        <f t="shared" si="0"/>
        <v>304</v>
      </c>
      <c r="J36">
        <f t="shared" si="1"/>
        <v>1316</v>
      </c>
      <c r="L36" s="3">
        <f t="shared" si="2"/>
        <v>1520</v>
      </c>
      <c r="M36">
        <f t="shared" si="3"/>
        <v>85</v>
      </c>
      <c r="N36">
        <f t="shared" si="4"/>
        <v>912</v>
      </c>
      <c r="O36">
        <f t="shared" si="5"/>
        <v>8</v>
      </c>
      <c r="P36">
        <f t="shared" si="6"/>
        <v>304</v>
      </c>
    </row>
    <row r="37" spans="1:16" x14ac:dyDescent="0.2">
      <c r="A37">
        <v>36</v>
      </c>
      <c r="B37" t="s">
        <v>88</v>
      </c>
      <c r="C37" s="1" t="s">
        <v>42</v>
      </c>
      <c r="D37">
        <v>44</v>
      </c>
      <c r="E37">
        <v>42</v>
      </c>
      <c r="F37">
        <v>48</v>
      </c>
      <c r="G37">
        <v>35</v>
      </c>
      <c r="H37">
        <v>135</v>
      </c>
      <c r="I37">
        <f t="shared" si="0"/>
        <v>304</v>
      </c>
      <c r="J37">
        <f t="shared" si="1"/>
        <v>737</v>
      </c>
      <c r="L37" s="3">
        <f t="shared" si="2"/>
        <v>1520</v>
      </c>
      <c r="M37">
        <f t="shared" si="3"/>
        <v>48</v>
      </c>
      <c r="N37">
        <f t="shared" si="4"/>
        <v>912</v>
      </c>
      <c r="O37">
        <f t="shared" si="5"/>
        <v>42</v>
      </c>
      <c r="P37">
        <f t="shared" si="6"/>
        <v>304</v>
      </c>
    </row>
    <row r="38" spans="1:16" x14ac:dyDescent="0.2">
      <c r="A38">
        <v>37</v>
      </c>
      <c r="B38" t="s">
        <v>88</v>
      </c>
      <c r="C38" s="1" t="s">
        <v>43</v>
      </c>
      <c r="D38">
        <v>79</v>
      </c>
      <c r="E38">
        <v>85</v>
      </c>
      <c r="F38">
        <v>42</v>
      </c>
      <c r="G38">
        <v>62</v>
      </c>
      <c r="H38">
        <v>36</v>
      </c>
      <c r="I38">
        <f t="shared" si="0"/>
        <v>304</v>
      </c>
      <c r="J38">
        <f t="shared" si="1"/>
        <v>1021</v>
      </c>
      <c r="L38" s="3">
        <f t="shared" si="2"/>
        <v>1520</v>
      </c>
      <c r="M38">
        <f t="shared" si="3"/>
        <v>79</v>
      </c>
      <c r="N38">
        <f t="shared" si="4"/>
        <v>912</v>
      </c>
      <c r="O38">
        <f t="shared" si="5"/>
        <v>42</v>
      </c>
      <c r="P38">
        <f t="shared" si="6"/>
        <v>304</v>
      </c>
    </row>
    <row r="39" spans="1:16" x14ac:dyDescent="0.2">
      <c r="A39">
        <v>38</v>
      </c>
      <c r="B39" t="s">
        <v>88</v>
      </c>
      <c r="C39" s="1" t="s">
        <v>44</v>
      </c>
      <c r="D39">
        <v>65</v>
      </c>
      <c r="E39">
        <v>48</v>
      </c>
      <c r="F39">
        <v>44</v>
      </c>
      <c r="G39">
        <v>48</v>
      </c>
      <c r="H39">
        <v>99</v>
      </c>
      <c r="I39">
        <f t="shared" si="0"/>
        <v>304</v>
      </c>
      <c r="J39">
        <f t="shared" si="1"/>
        <v>844</v>
      </c>
      <c r="L39" s="3">
        <f t="shared" si="2"/>
        <v>1520</v>
      </c>
      <c r="M39">
        <f t="shared" si="3"/>
        <v>65</v>
      </c>
      <c r="N39">
        <f t="shared" si="4"/>
        <v>912</v>
      </c>
      <c r="O39">
        <f t="shared" si="5"/>
        <v>48</v>
      </c>
      <c r="P39">
        <f t="shared" si="6"/>
        <v>304</v>
      </c>
    </row>
    <row r="40" spans="1:16" x14ac:dyDescent="0.2">
      <c r="A40" s="2">
        <v>39</v>
      </c>
      <c r="C40" s="6" t="s">
        <v>45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0"/>
        <v>0</v>
      </c>
      <c r="J40">
        <f t="shared" si="1"/>
        <v>0</v>
      </c>
      <c r="L40" s="3">
        <f t="shared" si="2"/>
        <v>0</v>
      </c>
      <c r="M40">
        <f t="shared" si="3"/>
        <v>0</v>
      </c>
      <c r="N40">
        <f t="shared" si="4"/>
        <v>0</v>
      </c>
      <c r="O40">
        <f t="shared" si="5"/>
        <v>0</v>
      </c>
      <c r="P40">
        <f t="shared" si="6"/>
        <v>0</v>
      </c>
    </row>
    <row r="41" spans="1:16" x14ac:dyDescent="0.2">
      <c r="A41">
        <v>40</v>
      </c>
      <c r="B41" t="s">
        <v>88</v>
      </c>
      <c r="C41" s="1" t="s">
        <v>46</v>
      </c>
      <c r="D41">
        <v>196</v>
      </c>
      <c r="E41">
        <v>75</v>
      </c>
      <c r="F41">
        <v>4</v>
      </c>
      <c r="G41">
        <v>25</v>
      </c>
      <c r="H41">
        <v>4</v>
      </c>
      <c r="I41">
        <f t="shared" si="0"/>
        <v>304</v>
      </c>
      <c r="J41">
        <f t="shared" si="1"/>
        <v>1346</v>
      </c>
      <c r="L41" s="3">
        <f t="shared" si="2"/>
        <v>1520</v>
      </c>
      <c r="M41">
        <f t="shared" si="3"/>
        <v>75</v>
      </c>
      <c r="N41">
        <f t="shared" si="4"/>
        <v>912</v>
      </c>
      <c r="O41">
        <f t="shared" si="5"/>
        <v>4</v>
      </c>
      <c r="P41">
        <f t="shared" si="6"/>
        <v>304</v>
      </c>
    </row>
    <row r="42" spans="1:16" x14ac:dyDescent="0.2">
      <c r="A42">
        <v>41</v>
      </c>
      <c r="B42" t="s">
        <v>88</v>
      </c>
      <c r="C42" s="1" t="s">
        <v>47</v>
      </c>
      <c r="D42">
        <v>207</v>
      </c>
      <c r="E42">
        <v>69</v>
      </c>
      <c r="F42">
        <v>4</v>
      </c>
      <c r="G42">
        <v>19</v>
      </c>
      <c r="H42">
        <v>5</v>
      </c>
      <c r="I42">
        <f t="shared" si="0"/>
        <v>304</v>
      </c>
      <c r="J42">
        <f t="shared" si="1"/>
        <v>1366</v>
      </c>
      <c r="L42" s="3">
        <f t="shared" si="2"/>
        <v>1520</v>
      </c>
      <c r="M42">
        <f t="shared" si="3"/>
        <v>69</v>
      </c>
      <c r="N42">
        <f t="shared" si="4"/>
        <v>912</v>
      </c>
      <c r="O42">
        <f t="shared" si="5"/>
        <v>5</v>
      </c>
      <c r="P42">
        <f t="shared" si="6"/>
        <v>304</v>
      </c>
    </row>
    <row r="43" spans="1:16" x14ac:dyDescent="0.2">
      <c r="A43">
        <v>42</v>
      </c>
      <c r="B43" t="s">
        <v>88</v>
      </c>
      <c r="C43" s="1" t="s">
        <v>48</v>
      </c>
      <c r="D43">
        <v>199</v>
      </c>
      <c r="E43">
        <v>73</v>
      </c>
      <c r="F43">
        <v>3</v>
      </c>
      <c r="G43">
        <v>24</v>
      </c>
      <c r="H43">
        <v>5</v>
      </c>
      <c r="I43">
        <f t="shared" si="0"/>
        <v>304</v>
      </c>
      <c r="J43">
        <f t="shared" si="1"/>
        <v>1349</v>
      </c>
      <c r="L43" s="3">
        <f t="shared" si="2"/>
        <v>1520</v>
      </c>
      <c r="M43">
        <f t="shared" si="3"/>
        <v>73</v>
      </c>
      <c r="N43">
        <f t="shared" si="4"/>
        <v>912</v>
      </c>
      <c r="O43">
        <f t="shared" si="5"/>
        <v>5</v>
      </c>
      <c r="P43">
        <f t="shared" si="6"/>
        <v>304</v>
      </c>
    </row>
    <row r="44" spans="1:16" x14ac:dyDescent="0.2">
      <c r="A44">
        <v>43</v>
      </c>
      <c r="B44" t="s">
        <v>88</v>
      </c>
      <c r="C44" s="1" t="s">
        <v>49</v>
      </c>
      <c r="D44">
        <v>207</v>
      </c>
      <c r="E44">
        <v>66</v>
      </c>
      <c r="F44">
        <v>6</v>
      </c>
      <c r="G44">
        <v>20</v>
      </c>
      <c r="H44">
        <v>5</v>
      </c>
      <c r="I44">
        <f t="shared" si="0"/>
        <v>304</v>
      </c>
      <c r="J44">
        <f t="shared" si="1"/>
        <v>1362</v>
      </c>
      <c r="L44" s="3">
        <f t="shared" si="2"/>
        <v>1520</v>
      </c>
      <c r="M44">
        <f t="shared" si="3"/>
        <v>66</v>
      </c>
      <c r="N44">
        <f t="shared" si="4"/>
        <v>912</v>
      </c>
      <c r="O44">
        <f t="shared" si="5"/>
        <v>6</v>
      </c>
      <c r="P44">
        <f t="shared" si="6"/>
        <v>304</v>
      </c>
    </row>
    <row r="45" spans="1:16" x14ac:dyDescent="0.2">
      <c r="A45" s="2">
        <v>44</v>
      </c>
      <c r="C45" s="6" t="s">
        <v>50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0"/>
        <v>0</v>
      </c>
      <c r="J45">
        <f t="shared" si="1"/>
        <v>0</v>
      </c>
      <c r="L45" s="3">
        <f t="shared" si="2"/>
        <v>0</v>
      </c>
      <c r="M45">
        <f t="shared" si="3"/>
        <v>0</v>
      </c>
      <c r="N45">
        <f t="shared" si="4"/>
        <v>0</v>
      </c>
      <c r="O45">
        <f t="shared" si="5"/>
        <v>0</v>
      </c>
      <c r="P45">
        <f t="shared" si="6"/>
        <v>0</v>
      </c>
    </row>
    <row r="46" spans="1:16" x14ac:dyDescent="0.2">
      <c r="A46">
        <v>45</v>
      </c>
      <c r="B46" t="s">
        <v>89</v>
      </c>
      <c r="C46" s="1" t="s">
        <v>51</v>
      </c>
      <c r="D46">
        <v>116</v>
      </c>
      <c r="E46">
        <v>88</v>
      </c>
      <c r="F46">
        <v>17</v>
      </c>
      <c r="G46">
        <v>70</v>
      </c>
      <c r="H46">
        <v>13</v>
      </c>
      <c r="I46">
        <f t="shared" si="0"/>
        <v>304</v>
      </c>
      <c r="J46">
        <f t="shared" si="1"/>
        <v>1136</v>
      </c>
      <c r="L46" s="3">
        <f t="shared" si="2"/>
        <v>1520</v>
      </c>
      <c r="M46">
        <f t="shared" si="3"/>
        <v>88</v>
      </c>
      <c r="N46">
        <f t="shared" si="4"/>
        <v>912</v>
      </c>
      <c r="O46">
        <f t="shared" si="5"/>
        <v>17</v>
      </c>
      <c r="P46">
        <f t="shared" si="6"/>
        <v>304</v>
      </c>
    </row>
    <row r="47" spans="1:16" x14ac:dyDescent="0.2">
      <c r="A47">
        <v>46</v>
      </c>
      <c r="B47" t="s">
        <v>89</v>
      </c>
      <c r="C47" s="1" t="s">
        <v>52</v>
      </c>
      <c r="D47">
        <v>143</v>
      </c>
      <c r="E47">
        <v>87</v>
      </c>
      <c r="F47">
        <v>13</v>
      </c>
      <c r="G47">
        <v>48</v>
      </c>
      <c r="H47">
        <v>13</v>
      </c>
      <c r="I47">
        <f t="shared" si="0"/>
        <v>304</v>
      </c>
      <c r="J47">
        <f t="shared" si="1"/>
        <v>1211</v>
      </c>
      <c r="L47" s="3">
        <f t="shared" si="2"/>
        <v>1520</v>
      </c>
      <c r="M47">
        <f t="shared" si="3"/>
        <v>87</v>
      </c>
      <c r="N47">
        <f t="shared" si="4"/>
        <v>912</v>
      </c>
      <c r="O47">
        <f t="shared" si="5"/>
        <v>13</v>
      </c>
      <c r="P47">
        <f t="shared" si="6"/>
        <v>304</v>
      </c>
    </row>
    <row r="48" spans="1:16" x14ac:dyDescent="0.2">
      <c r="A48" s="2">
        <v>47</v>
      </c>
      <c r="C48" s="6" t="s">
        <v>53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0"/>
        <v>0</v>
      </c>
      <c r="J48">
        <f t="shared" si="1"/>
        <v>0</v>
      </c>
      <c r="L48" s="3">
        <f t="shared" si="2"/>
        <v>0</v>
      </c>
      <c r="M48">
        <f t="shared" si="3"/>
        <v>0</v>
      </c>
      <c r="N48">
        <f t="shared" si="4"/>
        <v>0</v>
      </c>
      <c r="O48">
        <f t="shared" si="5"/>
        <v>0</v>
      </c>
      <c r="P48">
        <f t="shared" si="6"/>
        <v>0</v>
      </c>
    </row>
    <row r="49" spans="1:16" x14ac:dyDescent="0.2">
      <c r="A49">
        <v>48</v>
      </c>
      <c r="B49" t="s">
        <v>89</v>
      </c>
      <c r="C49" s="1" t="s">
        <v>54</v>
      </c>
      <c r="D49">
        <v>165</v>
      </c>
      <c r="E49">
        <v>100</v>
      </c>
      <c r="F49">
        <v>3</v>
      </c>
      <c r="G49">
        <v>31</v>
      </c>
      <c r="H49">
        <v>5</v>
      </c>
      <c r="I49">
        <f t="shared" si="0"/>
        <v>304</v>
      </c>
      <c r="J49">
        <f t="shared" si="1"/>
        <v>1301</v>
      </c>
      <c r="L49" s="3">
        <f t="shared" si="2"/>
        <v>1520</v>
      </c>
      <c r="M49">
        <f t="shared" si="3"/>
        <v>100</v>
      </c>
      <c r="N49">
        <f t="shared" si="4"/>
        <v>912</v>
      </c>
      <c r="O49">
        <f t="shared" si="5"/>
        <v>5</v>
      </c>
      <c r="P49">
        <f t="shared" si="6"/>
        <v>304</v>
      </c>
    </row>
    <row r="50" spans="1:16" x14ac:dyDescent="0.2">
      <c r="A50">
        <v>49</v>
      </c>
      <c r="B50" t="s">
        <v>89</v>
      </c>
      <c r="C50" s="1" t="s">
        <v>55</v>
      </c>
      <c r="D50">
        <v>141</v>
      </c>
      <c r="E50">
        <v>91</v>
      </c>
      <c r="F50">
        <v>8</v>
      </c>
      <c r="G50">
        <v>55</v>
      </c>
      <c r="H50">
        <v>9</v>
      </c>
      <c r="I50">
        <f t="shared" si="0"/>
        <v>304</v>
      </c>
      <c r="J50">
        <f t="shared" si="1"/>
        <v>1212</v>
      </c>
      <c r="L50" s="3">
        <f t="shared" si="2"/>
        <v>1520</v>
      </c>
      <c r="M50">
        <f t="shared" si="3"/>
        <v>91</v>
      </c>
      <c r="N50">
        <f t="shared" si="4"/>
        <v>912</v>
      </c>
      <c r="O50">
        <f t="shared" si="5"/>
        <v>9</v>
      </c>
      <c r="P50">
        <f t="shared" si="6"/>
        <v>304</v>
      </c>
    </row>
    <row r="51" spans="1:16" x14ac:dyDescent="0.2">
      <c r="A51">
        <v>50</v>
      </c>
      <c r="B51" t="s">
        <v>89</v>
      </c>
      <c r="C51" s="1" t="s">
        <v>56</v>
      </c>
      <c r="D51">
        <v>127</v>
      </c>
      <c r="E51">
        <v>86</v>
      </c>
      <c r="F51">
        <v>9</v>
      </c>
      <c r="G51">
        <v>73</v>
      </c>
      <c r="H51">
        <v>9</v>
      </c>
      <c r="I51">
        <f t="shared" si="0"/>
        <v>304</v>
      </c>
      <c r="J51">
        <f t="shared" si="1"/>
        <v>1161</v>
      </c>
      <c r="L51" s="3">
        <f t="shared" si="2"/>
        <v>1520</v>
      </c>
      <c r="M51">
        <f t="shared" si="3"/>
        <v>86</v>
      </c>
      <c r="N51">
        <f t="shared" si="4"/>
        <v>912</v>
      </c>
      <c r="O51">
        <f t="shared" si="5"/>
        <v>9</v>
      </c>
      <c r="P51">
        <f t="shared" si="6"/>
        <v>304</v>
      </c>
    </row>
    <row r="52" spans="1:16" x14ac:dyDescent="0.2">
      <c r="A52" s="2">
        <v>51</v>
      </c>
      <c r="C52" s="6" t="s">
        <v>57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0"/>
        <v>0</v>
      </c>
      <c r="J52">
        <f t="shared" si="1"/>
        <v>0</v>
      </c>
      <c r="L52" s="3">
        <f t="shared" si="2"/>
        <v>0</v>
      </c>
      <c r="M52">
        <f t="shared" si="3"/>
        <v>0</v>
      </c>
      <c r="N52">
        <f t="shared" si="4"/>
        <v>0</v>
      </c>
      <c r="O52">
        <f t="shared" si="5"/>
        <v>0</v>
      </c>
      <c r="P52">
        <f t="shared" si="6"/>
        <v>0</v>
      </c>
    </row>
    <row r="53" spans="1:16" x14ac:dyDescent="0.2">
      <c r="A53">
        <v>52</v>
      </c>
      <c r="B53" t="s">
        <v>89</v>
      </c>
      <c r="C53" s="1" t="s">
        <v>58</v>
      </c>
      <c r="D53">
        <v>150</v>
      </c>
      <c r="E53">
        <v>94</v>
      </c>
      <c r="F53">
        <v>15</v>
      </c>
      <c r="G53">
        <v>39</v>
      </c>
      <c r="H53">
        <v>6</v>
      </c>
      <c r="I53">
        <f t="shared" si="0"/>
        <v>304</v>
      </c>
      <c r="J53">
        <f t="shared" si="1"/>
        <v>1255</v>
      </c>
      <c r="L53" s="3">
        <f t="shared" si="2"/>
        <v>1520</v>
      </c>
      <c r="M53">
        <f t="shared" si="3"/>
        <v>94</v>
      </c>
      <c r="N53">
        <f t="shared" si="4"/>
        <v>912</v>
      </c>
      <c r="O53">
        <f t="shared" si="5"/>
        <v>15</v>
      </c>
      <c r="P53">
        <f t="shared" si="6"/>
        <v>304</v>
      </c>
    </row>
    <row r="54" spans="1:16" x14ac:dyDescent="0.2">
      <c r="A54">
        <v>53</v>
      </c>
      <c r="B54" t="s">
        <v>89</v>
      </c>
      <c r="C54" s="1" t="s">
        <v>59</v>
      </c>
      <c r="D54">
        <v>147</v>
      </c>
      <c r="E54">
        <v>89</v>
      </c>
      <c r="F54">
        <v>9</v>
      </c>
      <c r="G54">
        <v>52</v>
      </c>
      <c r="H54">
        <v>7</v>
      </c>
      <c r="I54">
        <f t="shared" si="0"/>
        <v>304</v>
      </c>
      <c r="J54">
        <f t="shared" si="1"/>
        <v>1229</v>
      </c>
      <c r="L54" s="3">
        <f t="shared" si="2"/>
        <v>1520</v>
      </c>
      <c r="M54">
        <f t="shared" si="3"/>
        <v>89</v>
      </c>
      <c r="N54">
        <f t="shared" si="4"/>
        <v>912</v>
      </c>
      <c r="O54">
        <f t="shared" si="5"/>
        <v>9</v>
      </c>
      <c r="P54">
        <f t="shared" si="6"/>
        <v>304</v>
      </c>
    </row>
    <row r="55" spans="1:16" x14ac:dyDescent="0.2">
      <c r="A55">
        <v>54</v>
      </c>
      <c r="B55" t="s">
        <v>89</v>
      </c>
      <c r="C55" s="1" t="s">
        <v>60</v>
      </c>
      <c r="D55">
        <v>58</v>
      </c>
      <c r="E55">
        <v>60</v>
      </c>
      <c r="F55">
        <v>23</v>
      </c>
      <c r="G55">
        <v>98</v>
      </c>
      <c r="H55">
        <v>65</v>
      </c>
      <c r="I55">
        <f t="shared" si="0"/>
        <v>304</v>
      </c>
      <c r="J55">
        <f t="shared" si="1"/>
        <v>860</v>
      </c>
      <c r="L55" s="3">
        <f t="shared" si="2"/>
        <v>1520</v>
      </c>
      <c r="M55">
        <f t="shared" si="3"/>
        <v>65</v>
      </c>
      <c r="N55">
        <f t="shared" si="4"/>
        <v>912</v>
      </c>
      <c r="O55">
        <f t="shared" si="5"/>
        <v>58</v>
      </c>
      <c r="P55">
        <f t="shared" si="6"/>
        <v>304</v>
      </c>
    </row>
    <row r="56" spans="1:16" x14ac:dyDescent="0.2">
      <c r="A56" s="2">
        <v>55</v>
      </c>
      <c r="C56" s="6" t="s">
        <v>61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0"/>
        <v>0</v>
      </c>
      <c r="J56">
        <f t="shared" si="1"/>
        <v>0</v>
      </c>
      <c r="L56" s="3">
        <f t="shared" si="2"/>
        <v>0</v>
      </c>
      <c r="M56">
        <f t="shared" si="3"/>
        <v>0</v>
      </c>
      <c r="N56">
        <f t="shared" si="4"/>
        <v>0</v>
      </c>
      <c r="O56">
        <f t="shared" si="5"/>
        <v>0</v>
      </c>
      <c r="P56">
        <f t="shared" si="6"/>
        <v>0</v>
      </c>
    </row>
    <row r="57" spans="1:16" x14ac:dyDescent="0.2">
      <c r="A57">
        <v>56</v>
      </c>
      <c r="B57" t="s">
        <v>90</v>
      </c>
      <c r="C57" s="1" t="s">
        <v>62</v>
      </c>
      <c r="D57">
        <v>145</v>
      </c>
      <c r="E57">
        <v>82</v>
      </c>
      <c r="F57">
        <v>7</v>
      </c>
      <c r="G57">
        <v>61</v>
      </c>
      <c r="H57">
        <v>9</v>
      </c>
      <c r="I57">
        <f t="shared" si="0"/>
        <v>304</v>
      </c>
      <c r="J57">
        <f t="shared" si="1"/>
        <v>1205</v>
      </c>
      <c r="L57" s="3">
        <f t="shared" si="2"/>
        <v>1520</v>
      </c>
      <c r="M57">
        <f t="shared" si="3"/>
        <v>82</v>
      </c>
      <c r="N57">
        <f>((SUM(D57:H57))*3)</f>
        <v>912</v>
      </c>
      <c r="O57">
        <f t="shared" si="5"/>
        <v>9</v>
      </c>
      <c r="P57">
        <f t="shared" si="6"/>
        <v>304</v>
      </c>
    </row>
    <row r="58" spans="1:16" x14ac:dyDescent="0.2">
      <c r="A58">
        <v>57</v>
      </c>
      <c r="B58" t="s">
        <v>90</v>
      </c>
      <c r="C58" s="1" t="s">
        <v>63</v>
      </c>
      <c r="D58">
        <v>244</v>
      </c>
      <c r="E58">
        <v>39</v>
      </c>
      <c r="F58">
        <v>2</v>
      </c>
      <c r="G58">
        <v>13</v>
      </c>
      <c r="H58">
        <v>6</v>
      </c>
      <c r="I58">
        <f t="shared" si="0"/>
        <v>304</v>
      </c>
      <c r="J58">
        <f t="shared" si="1"/>
        <v>1414</v>
      </c>
      <c r="L58" s="3">
        <f t="shared" si="2"/>
        <v>1520</v>
      </c>
      <c r="M58">
        <f t="shared" si="3"/>
        <v>39</v>
      </c>
      <c r="N58">
        <f t="shared" si="4"/>
        <v>912</v>
      </c>
      <c r="O58">
        <f t="shared" si="5"/>
        <v>6</v>
      </c>
      <c r="P58">
        <f t="shared" si="6"/>
        <v>304</v>
      </c>
    </row>
    <row r="59" spans="1:16" x14ac:dyDescent="0.2">
      <c r="A59">
        <v>58</v>
      </c>
      <c r="B59" t="s">
        <v>90</v>
      </c>
      <c r="C59" s="1" t="s">
        <v>64</v>
      </c>
      <c r="D59">
        <v>185</v>
      </c>
      <c r="E59">
        <v>84</v>
      </c>
      <c r="F59">
        <v>5</v>
      </c>
      <c r="G59">
        <v>21</v>
      </c>
      <c r="H59">
        <v>9</v>
      </c>
      <c r="I59">
        <f t="shared" si="0"/>
        <v>304</v>
      </c>
      <c r="J59">
        <f t="shared" si="1"/>
        <v>1327</v>
      </c>
      <c r="L59" s="3">
        <f t="shared" si="2"/>
        <v>1520</v>
      </c>
      <c r="M59">
        <f t="shared" si="3"/>
        <v>84</v>
      </c>
      <c r="N59">
        <f t="shared" si="4"/>
        <v>912</v>
      </c>
      <c r="O59">
        <f t="shared" si="5"/>
        <v>9</v>
      </c>
      <c r="P59">
        <f t="shared" si="6"/>
        <v>304</v>
      </c>
    </row>
    <row r="60" spans="1:16" x14ac:dyDescent="0.2">
      <c r="A60">
        <v>59</v>
      </c>
      <c r="B60" t="s">
        <v>90</v>
      </c>
      <c r="C60" s="1" t="s">
        <v>65</v>
      </c>
      <c r="D60">
        <v>197</v>
      </c>
      <c r="E60">
        <v>75</v>
      </c>
      <c r="F60">
        <v>8</v>
      </c>
      <c r="G60">
        <v>20</v>
      </c>
      <c r="H60">
        <v>4</v>
      </c>
      <c r="I60">
        <f t="shared" si="0"/>
        <v>304</v>
      </c>
      <c r="J60">
        <f t="shared" si="1"/>
        <v>1353</v>
      </c>
      <c r="L60" s="3">
        <f t="shared" si="2"/>
        <v>1520</v>
      </c>
      <c r="M60">
        <f t="shared" si="3"/>
        <v>75</v>
      </c>
      <c r="N60">
        <f t="shared" si="4"/>
        <v>912</v>
      </c>
      <c r="O60">
        <f t="shared" si="5"/>
        <v>8</v>
      </c>
      <c r="P60">
        <f t="shared" si="6"/>
        <v>304</v>
      </c>
    </row>
    <row r="61" spans="1:16" x14ac:dyDescent="0.2">
      <c r="A61">
        <v>60</v>
      </c>
      <c r="B61" t="s">
        <v>90</v>
      </c>
      <c r="C61" s="1" t="s">
        <v>66</v>
      </c>
      <c r="D61">
        <v>42</v>
      </c>
      <c r="E61">
        <v>53</v>
      </c>
      <c r="F61">
        <v>34</v>
      </c>
      <c r="G61">
        <v>98</v>
      </c>
      <c r="H61">
        <v>77</v>
      </c>
      <c r="I61">
        <f t="shared" si="0"/>
        <v>304</v>
      </c>
      <c r="J61">
        <f t="shared" si="1"/>
        <v>797</v>
      </c>
      <c r="L61" s="3">
        <f t="shared" si="2"/>
        <v>1520</v>
      </c>
      <c r="M61">
        <f t="shared" si="3"/>
        <v>77</v>
      </c>
      <c r="N61">
        <f t="shared" si="4"/>
        <v>912</v>
      </c>
      <c r="O61">
        <f t="shared" si="5"/>
        <v>42</v>
      </c>
      <c r="P61">
        <f t="shared" si="6"/>
        <v>304</v>
      </c>
    </row>
    <row r="62" spans="1:16" x14ac:dyDescent="0.2">
      <c r="A62" s="2">
        <v>61</v>
      </c>
      <c r="C62" s="6" t="s">
        <v>67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  <c r="J62">
        <f t="shared" si="1"/>
        <v>0</v>
      </c>
      <c r="L62" s="3">
        <f t="shared" si="2"/>
        <v>0</v>
      </c>
      <c r="M62">
        <f t="shared" si="3"/>
        <v>0</v>
      </c>
      <c r="N62">
        <f t="shared" si="4"/>
        <v>0</v>
      </c>
      <c r="O62">
        <f t="shared" si="5"/>
        <v>0</v>
      </c>
      <c r="P62">
        <f t="shared" si="6"/>
        <v>0</v>
      </c>
    </row>
    <row r="63" spans="1:16" x14ac:dyDescent="0.2">
      <c r="A63">
        <v>62</v>
      </c>
      <c r="B63" t="s">
        <v>90</v>
      </c>
      <c r="C63" s="1" t="s">
        <v>68</v>
      </c>
      <c r="D63">
        <v>199</v>
      </c>
      <c r="E63">
        <v>68</v>
      </c>
      <c r="F63">
        <v>9</v>
      </c>
      <c r="G63">
        <v>24</v>
      </c>
      <c r="H63">
        <v>4</v>
      </c>
      <c r="I63">
        <f t="shared" si="0"/>
        <v>304</v>
      </c>
      <c r="J63">
        <f t="shared" si="1"/>
        <v>1346</v>
      </c>
      <c r="L63" s="3">
        <f t="shared" si="2"/>
        <v>1520</v>
      </c>
      <c r="M63">
        <f t="shared" si="3"/>
        <v>68</v>
      </c>
      <c r="N63">
        <f t="shared" si="4"/>
        <v>912</v>
      </c>
      <c r="O63">
        <f t="shared" si="5"/>
        <v>9</v>
      </c>
      <c r="P63">
        <f t="shared" si="6"/>
        <v>304</v>
      </c>
    </row>
    <row r="64" spans="1:16" x14ac:dyDescent="0.2">
      <c r="A64">
        <v>63</v>
      </c>
      <c r="B64" t="s">
        <v>90</v>
      </c>
      <c r="C64" s="1" t="s">
        <v>69</v>
      </c>
      <c r="D64">
        <v>188</v>
      </c>
      <c r="E64">
        <v>83</v>
      </c>
      <c r="F64">
        <v>1</v>
      </c>
      <c r="G64">
        <v>27</v>
      </c>
      <c r="H64">
        <v>5</v>
      </c>
      <c r="I64">
        <f t="shared" si="0"/>
        <v>304</v>
      </c>
      <c r="J64">
        <f t="shared" si="1"/>
        <v>1334</v>
      </c>
      <c r="L64" s="3">
        <f t="shared" si="2"/>
        <v>1520</v>
      </c>
      <c r="M64">
        <f t="shared" si="3"/>
        <v>83</v>
      </c>
      <c r="N64">
        <f t="shared" si="4"/>
        <v>912</v>
      </c>
      <c r="O64">
        <f t="shared" si="5"/>
        <v>5</v>
      </c>
      <c r="P64">
        <f t="shared" si="6"/>
        <v>304</v>
      </c>
    </row>
    <row r="65" spans="1:16" x14ac:dyDescent="0.2">
      <c r="A65">
        <v>64</v>
      </c>
      <c r="B65" t="s">
        <v>90</v>
      </c>
      <c r="C65" s="1" t="s">
        <v>70</v>
      </c>
      <c r="D65">
        <v>166</v>
      </c>
      <c r="E65">
        <v>81</v>
      </c>
      <c r="F65">
        <v>4</v>
      </c>
      <c r="G65">
        <v>48</v>
      </c>
      <c r="H65">
        <v>5</v>
      </c>
      <c r="I65">
        <f t="shared" si="0"/>
        <v>304</v>
      </c>
      <c r="J65">
        <f t="shared" si="1"/>
        <v>1267</v>
      </c>
      <c r="L65" s="3">
        <f t="shared" si="2"/>
        <v>1520</v>
      </c>
      <c r="M65">
        <f t="shared" si="3"/>
        <v>81</v>
      </c>
      <c r="N65">
        <f t="shared" si="4"/>
        <v>912</v>
      </c>
      <c r="O65">
        <f t="shared" si="5"/>
        <v>5</v>
      </c>
      <c r="P65">
        <f t="shared" si="6"/>
        <v>304</v>
      </c>
    </row>
    <row r="66" spans="1:16" x14ac:dyDescent="0.2">
      <c r="A66" s="2">
        <v>65</v>
      </c>
      <c r="C66" s="6" t="s">
        <v>71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si="0"/>
        <v>0</v>
      </c>
      <c r="J66">
        <f t="shared" si="1"/>
        <v>0</v>
      </c>
      <c r="L66" s="3">
        <f t="shared" si="2"/>
        <v>0</v>
      </c>
      <c r="M66">
        <f t="shared" si="3"/>
        <v>0</v>
      </c>
      <c r="N66">
        <f t="shared" si="4"/>
        <v>0</v>
      </c>
      <c r="O66">
        <f t="shared" si="5"/>
        <v>0</v>
      </c>
      <c r="P66">
        <f t="shared" si="6"/>
        <v>0</v>
      </c>
    </row>
    <row r="67" spans="1:16" x14ac:dyDescent="0.2">
      <c r="A67">
        <v>66</v>
      </c>
      <c r="B67" t="s">
        <v>90</v>
      </c>
      <c r="C67" s="1" t="s">
        <v>72</v>
      </c>
      <c r="D67">
        <v>137</v>
      </c>
      <c r="E67">
        <v>97</v>
      </c>
      <c r="F67">
        <v>13</v>
      </c>
      <c r="G67">
        <v>50</v>
      </c>
      <c r="H67">
        <v>7</v>
      </c>
      <c r="I67">
        <f t="shared" ref="I67:I70" si="7">SUM(D67:H67)</f>
        <v>304</v>
      </c>
      <c r="J67">
        <f t="shared" ref="J67:J70" si="8">(D67*5)+(E67*4)+(F67*3)+(G67*2)+(H67*1)</f>
        <v>1219</v>
      </c>
      <c r="L67" s="3">
        <f t="shared" ref="L67:L70" si="9">((SUM(D67:H67))*5)</f>
        <v>1520</v>
      </c>
      <c r="M67">
        <f t="shared" ref="M67:M70" si="10">QUARTILE(D67:H67,3)</f>
        <v>97</v>
      </c>
      <c r="N67">
        <f t="shared" ref="N67:N70" si="11">((SUM(D67:H67))*3)</f>
        <v>912</v>
      </c>
      <c r="O67">
        <f t="shared" ref="O67:O70" si="12">QUARTILE(D67:H67,1)</f>
        <v>13</v>
      </c>
      <c r="P67">
        <f t="shared" ref="P67:P70" si="13">(SUM(D67:H67))*1</f>
        <v>304</v>
      </c>
    </row>
    <row r="68" spans="1:16" x14ac:dyDescent="0.2">
      <c r="A68">
        <v>67</v>
      </c>
      <c r="B68" t="s">
        <v>90</v>
      </c>
      <c r="C68" s="1" t="s">
        <v>73</v>
      </c>
      <c r="D68">
        <v>140</v>
      </c>
      <c r="E68">
        <v>89</v>
      </c>
      <c r="F68">
        <v>14</v>
      </c>
      <c r="G68">
        <v>52</v>
      </c>
      <c r="H68">
        <v>9</v>
      </c>
      <c r="I68">
        <f t="shared" si="7"/>
        <v>304</v>
      </c>
      <c r="J68">
        <f t="shared" si="8"/>
        <v>1211</v>
      </c>
      <c r="L68" s="3">
        <f t="shared" si="9"/>
        <v>1520</v>
      </c>
      <c r="M68">
        <f t="shared" si="10"/>
        <v>89</v>
      </c>
      <c r="N68">
        <f t="shared" si="11"/>
        <v>912</v>
      </c>
      <c r="O68">
        <f t="shared" si="12"/>
        <v>14</v>
      </c>
      <c r="P68">
        <f t="shared" si="13"/>
        <v>304</v>
      </c>
    </row>
    <row r="69" spans="1:16" x14ac:dyDescent="0.2">
      <c r="A69">
        <v>68</v>
      </c>
      <c r="B69" t="s">
        <v>90</v>
      </c>
      <c r="C69" s="1" t="s">
        <v>74</v>
      </c>
      <c r="D69">
        <v>101</v>
      </c>
      <c r="E69">
        <v>103</v>
      </c>
      <c r="F69">
        <v>28</v>
      </c>
      <c r="G69">
        <v>51</v>
      </c>
      <c r="H69">
        <v>21</v>
      </c>
      <c r="I69">
        <f t="shared" si="7"/>
        <v>304</v>
      </c>
      <c r="J69">
        <f t="shared" si="8"/>
        <v>1124</v>
      </c>
      <c r="L69" s="3">
        <f t="shared" si="9"/>
        <v>1520</v>
      </c>
      <c r="M69">
        <f t="shared" si="10"/>
        <v>101</v>
      </c>
      <c r="N69">
        <f t="shared" si="11"/>
        <v>912</v>
      </c>
      <c r="O69">
        <f t="shared" si="12"/>
        <v>28</v>
      </c>
      <c r="P69">
        <f t="shared" si="13"/>
        <v>304</v>
      </c>
    </row>
    <row r="70" spans="1:16" x14ac:dyDescent="0.2">
      <c r="A70" s="2">
        <v>69</v>
      </c>
      <c r="C70" s="6" t="s">
        <v>75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si="7"/>
        <v>0</v>
      </c>
      <c r="J70">
        <f t="shared" si="8"/>
        <v>0</v>
      </c>
      <c r="L70" s="3">
        <f t="shared" si="9"/>
        <v>0</v>
      </c>
      <c r="M70">
        <f t="shared" si="10"/>
        <v>0</v>
      </c>
      <c r="N70">
        <f t="shared" si="11"/>
        <v>0</v>
      </c>
      <c r="O70">
        <f t="shared" si="12"/>
        <v>0</v>
      </c>
      <c r="P70">
        <f t="shared" si="13"/>
        <v>0</v>
      </c>
    </row>
    <row r="71" spans="1:16" x14ac:dyDescent="0.2">
      <c r="C71" s="1"/>
    </row>
    <row r="72" spans="1:16" x14ac:dyDescent="0.2">
      <c r="C72" s="1"/>
    </row>
    <row r="73" spans="1:16" x14ac:dyDescent="0.2">
      <c r="C73" s="1"/>
    </row>
    <row r="74" spans="1:16" x14ac:dyDescent="0.2">
      <c r="C74" s="1"/>
    </row>
    <row r="75" spans="1:16" x14ac:dyDescent="0.2">
      <c r="C75" s="1"/>
    </row>
    <row r="76" spans="1:16" x14ac:dyDescent="0.2">
      <c r="C76" s="1"/>
    </row>
    <row r="77" spans="1:16" x14ac:dyDescent="0.2">
      <c r="C77" s="1"/>
    </row>
    <row r="78" spans="1:16" x14ac:dyDescent="0.2">
      <c r="C78" s="1"/>
    </row>
    <row r="79" spans="1:16" x14ac:dyDescent="0.2">
      <c r="C79" s="1"/>
    </row>
    <row r="80" spans="1:16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1D77-9D03-AC42-9D88-7CCA4B67E6FA}">
  <dimension ref="A1:AK91"/>
  <sheetViews>
    <sheetView zoomScale="110" workbookViewId="0">
      <selection activeCell="R1" sqref="R1"/>
    </sheetView>
  </sheetViews>
  <sheetFormatPr baseColWidth="10" defaultColWidth="9" defaultRowHeight="14" x14ac:dyDescent="0.2"/>
  <cols>
    <col min="2" max="2" width="123" bestFit="1" customWidth="1"/>
    <col min="3" max="3" width="8" customWidth="1"/>
    <col min="4" max="4" width="6.3984375" customWidth="1"/>
    <col min="5" max="5" width="7" customWidth="1"/>
    <col min="6" max="6" width="6.3984375" customWidth="1"/>
    <col min="7" max="7" width="6" customWidth="1"/>
    <col min="8" max="8" width="19.3984375" customWidth="1"/>
    <col min="27" max="27" width="10.796875" bestFit="1" customWidth="1"/>
  </cols>
  <sheetData>
    <row r="1" spans="1:37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82</v>
      </c>
      <c r="I1" s="4" t="s">
        <v>81</v>
      </c>
      <c r="J1" s="4"/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4" t="s">
        <v>82</v>
      </c>
      <c r="AA1">
        <f>304*5</f>
        <v>1520</v>
      </c>
      <c r="AB1">
        <f>304*4</f>
        <v>1216</v>
      </c>
      <c r="AC1">
        <f>304*3</f>
        <v>912</v>
      </c>
      <c r="AD1">
        <f>304*2</f>
        <v>608</v>
      </c>
      <c r="AE1">
        <f>304*1</f>
        <v>304</v>
      </c>
      <c r="AG1" s="4" t="s">
        <v>76</v>
      </c>
      <c r="AH1" s="4" t="s">
        <v>79</v>
      </c>
      <c r="AI1" s="4" t="s">
        <v>77</v>
      </c>
      <c r="AJ1" s="4" t="s">
        <v>80</v>
      </c>
      <c r="AK1" s="3" t="s">
        <v>78</v>
      </c>
    </row>
    <row r="2" spans="1:37" x14ac:dyDescent="0.2">
      <c r="A2">
        <v>1</v>
      </c>
      <c r="B2" s="1" t="s">
        <v>7</v>
      </c>
      <c r="C2">
        <v>195</v>
      </c>
      <c r="D2">
        <v>72</v>
      </c>
      <c r="E2">
        <v>5</v>
      </c>
      <c r="F2">
        <v>28</v>
      </c>
      <c r="G2">
        <v>4</v>
      </c>
      <c r="H2">
        <f>SUM(C2:G2)</f>
        <v>304</v>
      </c>
      <c r="I2">
        <f>(C2*5)+(D2*4)+(E2*3)+(F2*2)+(G2*1)</f>
        <v>1338</v>
      </c>
      <c r="K2">
        <f>C2*5</f>
        <v>975</v>
      </c>
      <c r="L2">
        <f>D2*4</f>
        <v>288</v>
      </c>
      <c r="M2">
        <f>E2*3</f>
        <v>15</v>
      </c>
      <c r="N2">
        <f>F2*2</f>
        <v>56</v>
      </c>
      <c r="O2">
        <f>G2*1</f>
        <v>4</v>
      </c>
      <c r="P2">
        <f>SUM(K2:O2)</f>
        <v>1338</v>
      </c>
      <c r="AA2" t="str">
        <f>IF(P2&gt;$AB$1,"CONC TOT",IF(P2&gt;$AC$1,"CONC PARC",IF(P2&gt;$AD$1,"INDIF",IF(P2&gt;$AE$1,"DISC PARC","DISC TOT"))))</f>
        <v>CONC TOT</v>
      </c>
      <c r="AG2" s="3">
        <f>((SUM(C2:G2))*5)</f>
        <v>1520</v>
      </c>
      <c r="AH2">
        <f>QUARTILE(K2:O2,3)</f>
        <v>288</v>
      </c>
      <c r="AI2">
        <f>((SUM(C2:G2))*3)</f>
        <v>912</v>
      </c>
      <c r="AJ2">
        <f>QUARTILE(K2:O2,1)</f>
        <v>15</v>
      </c>
      <c r="AK2">
        <f>(SUM(C2:G2))*1</f>
        <v>304</v>
      </c>
    </row>
    <row r="3" spans="1:37" x14ac:dyDescent="0.2">
      <c r="A3">
        <v>2</v>
      </c>
      <c r="B3" s="1" t="s">
        <v>8</v>
      </c>
      <c r="C3">
        <v>162</v>
      </c>
      <c r="D3">
        <v>89</v>
      </c>
      <c r="E3">
        <v>11</v>
      </c>
      <c r="F3">
        <v>36</v>
      </c>
      <c r="G3">
        <v>6</v>
      </c>
      <c r="H3">
        <f t="shared" ref="H3:H54" si="0">SUM(C3:G3)</f>
        <v>304</v>
      </c>
      <c r="I3">
        <f t="shared" ref="I3:I54" si="1">(C3*5)+(D3*4)+(E3*3)+(F3*2)+(G3*1)</f>
        <v>1277</v>
      </c>
      <c r="K3">
        <f t="shared" ref="K3:K57" si="2">C3*5</f>
        <v>810</v>
      </c>
      <c r="L3">
        <f t="shared" ref="L3:L57" si="3">D3*4</f>
        <v>356</v>
      </c>
      <c r="M3">
        <f t="shared" ref="M3:M57" si="4">E3*3</f>
        <v>33</v>
      </c>
      <c r="N3">
        <f t="shared" ref="N3:N57" si="5">F3*2</f>
        <v>72</v>
      </c>
      <c r="O3">
        <f t="shared" ref="O3:O57" si="6">G3*1</f>
        <v>6</v>
      </c>
      <c r="P3">
        <f t="shared" ref="P3:P57" si="7">SUM(K3:O3)</f>
        <v>1277</v>
      </c>
      <c r="AA3" t="str">
        <f t="shared" ref="AA3:AA57" si="8">IF(P3&gt;$AB$1,"CONC TOT",IF(P3&gt;$AC$1,"CONC PARC",IF(P3&gt;$AD$1,"INDIF",IF(P3&gt;$AE$1,"DISC PARC","DISC TOT"))))</f>
        <v>CONC TOT</v>
      </c>
      <c r="AG3" s="3">
        <f>((SUM(C3:G3))*5)</f>
        <v>1520</v>
      </c>
      <c r="AH3">
        <f t="shared" ref="AH3:AH57" si="9">QUARTILE(K3:O3,3)</f>
        <v>356</v>
      </c>
      <c r="AI3">
        <f>((SUM(C3:G3))*3)</f>
        <v>912</v>
      </c>
      <c r="AJ3">
        <f t="shared" ref="AJ3:AJ57" si="10">QUARTILE(K3:O3,1)</f>
        <v>33</v>
      </c>
      <c r="AK3">
        <f>(SUM(C3:G3))*1</f>
        <v>304</v>
      </c>
    </row>
    <row r="4" spans="1:37" x14ac:dyDescent="0.2">
      <c r="A4">
        <v>3</v>
      </c>
      <c r="B4" s="1" t="s">
        <v>9</v>
      </c>
      <c r="C4">
        <v>148</v>
      </c>
      <c r="D4">
        <v>94</v>
      </c>
      <c r="E4">
        <v>9</v>
      </c>
      <c r="F4">
        <v>44</v>
      </c>
      <c r="G4">
        <v>9</v>
      </c>
      <c r="H4">
        <f t="shared" si="0"/>
        <v>304</v>
      </c>
      <c r="I4">
        <f t="shared" si="1"/>
        <v>1240</v>
      </c>
      <c r="K4">
        <f t="shared" si="2"/>
        <v>740</v>
      </c>
      <c r="L4">
        <f t="shared" si="3"/>
        <v>376</v>
      </c>
      <c r="M4">
        <f t="shared" si="4"/>
        <v>27</v>
      </c>
      <c r="N4">
        <f t="shared" si="5"/>
        <v>88</v>
      </c>
      <c r="O4">
        <f t="shared" si="6"/>
        <v>9</v>
      </c>
      <c r="P4">
        <f t="shared" si="7"/>
        <v>1240</v>
      </c>
      <c r="AA4" t="str">
        <f t="shared" si="8"/>
        <v>CONC TOT</v>
      </c>
      <c r="AG4" s="3">
        <f>((SUM(C4:G4))*5)</f>
        <v>1520</v>
      </c>
      <c r="AH4">
        <f t="shared" si="9"/>
        <v>376</v>
      </c>
      <c r="AI4">
        <f>((SUM(C4:G4))*3)</f>
        <v>912</v>
      </c>
      <c r="AJ4">
        <f t="shared" si="10"/>
        <v>27</v>
      </c>
      <c r="AK4">
        <f>(SUM(C4:G4))*1</f>
        <v>304</v>
      </c>
    </row>
    <row r="5" spans="1:37" x14ac:dyDescent="0.2">
      <c r="A5">
        <v>4</v>
      </c>
      <c r="B5" s="1" t="s">
        <v>10</v>
      </c>
      <c r="C5">
        <v>152</v>
      </c>
      <c r="D5">
        <v>85</v>
      </c>
      <c r="E5">
        <v>16</v>
      </c>
      <c r="F5">
        <v>45</v>
      </c>
      <c r="G5">
        <v>6</v>
      </c>
      <c r="H5">
        <f t="shared" si="0"/>
        <v>304</v>
      </c>
      <c r="I5">
        <f t="shared" si="1"/>
        <v>1244</v>
      </c>
      <c r="K5">
        <f t="shared" si="2"/>
        <v>760</v>
      </c>
      <c r="L5">
        <f t="shared" si="3"/>
        <v>340</v>
      </c>
      <c r="M5">
        <f t="shared" si="4"/>
        <v>48</v>
      </c>
      <c r="N5">
        <f t="shared" si="5"/>
        <v>90</v>
      </c>
      <c r="O5">
        <f t="shared" si="6"/>
        <v>6</v>
      </c>
      <c r="P5">
        <f t="shared" si="7"/>
        <v>1244</v>
      </c>
      <c r="AA5" t="str">
        <f t="shared" si="8"/>
        <v>CONC TOT</v>
      </c>
      <c r="AG5" s="3">
        <f>((SUM(C5:G5))*5)</f>
        <v>1520</v>
      </c>
      <c r="AH5">
        <f t="shared" si="9"/>
        <v>340</v>
      </c>
      <c r="AI5">
        <f>((SUM(C5:G5))*3)</f>
        <v>912</v>
      </c>
      <c r="AJ5">
        <f t="shared" si="10"/>
        <v>48</v>
      </c>
      <c r="AK5">
        <f>(SUM(C5:G5))*1</f>
        <v>304</v>
      </c>
    </row>
    <row r="6" spans="1:37" x14ac:dyDescent="0.2">
      <c r="A6">
        <v>5</v>
      </c>
      <c r="B6" s="1" t="s">
        <v>11</v>
      </c>
      <c r="C6">
        <v>166</v>
      </c>
      <c r="D6">
        <v>95</v>
      </c>
      <c r="E6">
        <v>8</v>
      </c>
      <c r="F6">
        <v>29</v>
      </c>
      <c r="G6">
        <v>6</v>
      </c>
      <c r="H6">
        <f t="shared" si="0"/>
        <v>304</v>
      </c>
      <c r="I6">
        <f t="shared" si="1"/>
        <v>1298</v>
      </c>
      <c r="K6">
        <f t="shared" si="2"/>
        <v>830</v>
      </c>
      <c r="L6">
        <f t="shared" si="3"/>
        <v>380</v>
      </c>
      <c r="M6">
        <f t="shared" si="4"/>
        <v>24</v>
      </c>
      <c r="N6">
        <f t="shared" si="5"/>
        <v>58</v>
      </c>
      <c r="O6">
        <f t="shared" si="6"/>
        <v>6</v>
      </c>
      <c r="P6">
        <f t="shared" si="7"/>
        <v>1298</v>
      </c>
      <c r="AA6" t="str">
        <f t="shared" si="8"/>
        <v>CONC TOT</v>
      </c>
      <c r="AG6" s="3">
        <f>((SUM(C6:G6))*5)</f>
        <v>1520</v>
      </c>
      <c r="AH6">
        <f t="shared" si="9"/>
        <v>380</v>
      </c>
      <c r="AI6">
        <f>((SUM(C6:G6))*3)</f>
        <v>912</v>
      </c>
      <c r="AJ6">
        <f t="shared" si="10"/>
        <v>24</v>
      </c>
      <c r="AK6">
        <f>(SUM(C6:G6))*1</f>
        <v>304</v>
      </c>
    </row>
    <row r="7" spans="1:37" x14ac:dyDescent="0.2">
      <c r="A7">
        <v>7</v>
      </c>
      <c r="B7" s="5" t="s">
        <v>13</v>
      </c>
      <c r="C7" s="2">
        <v>62</v>
      </c>
      <c r="D7" s="2">
        <v>48</v>
      </c>
      <c r="E7" s="2">
        <v>64</v>
      </c>
      <c r="F7" s="2">
        <v>45</v>
      </c>
      <c r="G7" s="2">
        <v>85</v>
      </c>
      <c r="H7" s="2">
        <f t="shared" si="0"/>
        <v>304</v>
      </c>
      <c r="I7" s="2">
        <f t="shared" si="1"/>
        <v>869</v>
      </c>
      <c r="J7" s="2"/>
      <c r="K7" s="2">
        <f t="shared" si="2"/>
        <v>310</v>
      </c>
      <c r="L7" s="2">
        <f t="shared" si="3"/>
        <v>192</v>
      </c>
      <c r="M7" s="2">
        <f t="shared" si="4"/>
        <v>192</v>
      </c>
      <c r="N7" s="2">
        <f t="shared" si="5"/>
        <v>90</v>
      </c>
      <c r="O7" s="2">
        <f t="shared" si="6"/>
        <v>85</v>
      </c>
      <c r="P7" s="2">
        <f t="shared" si="7"/>
        <v>869</v>
      </c>
      <c r="Q7" s="2"/>
      <c r="R7" s="2"/>
      <c r="S7" s="2"/>
      <c r="T7" s="2"/>
      <c r="U7" s="2"/>
      <c r="V7" s="2"/>
      <c r="W7" s="2"/>
      <c r="X7" s="2"/>
      <c r="Y7" s="2"/>
      <c r="Z7" s="2"/>
      <c r="AA7" s="2" t="str">
        <f t="shared" si="8"/>
        <v>INDIF</v>
      </c>
      <c r="AG7" s="3">
        <f>((SUM(C7:G7))*5)</f>
        <v>1520</v>
      </c>
      <c r="AH7">
        <f t="shared" si="9"/>
        <v>192</v>
      </c>
      <c r="AI7">
        <f>((SUM(C7:G7))*3)</f>
        <v>912</v>
      </c>
      <c r="AJ7">
        <f t="shared" si="10"/>
        <v>90</v>
      </c>
      <c r="AK7">
        <f>(SUM(C7:G7))*1</f>
        <v>304</v>
      </c>
    </row>
    <row r="8" spans="1:37" x14ac:dyDescent="0.2">
      <c r="A8">
        <v>8</v>
      </c>
      <c r="B8" s="1" t="s">
        <v>14</v>
      </c>
      <c r="C8">
        <v>201</v>
      </c>
      <c r="D8">
        <v>75</v>
      </c>
      <c r="E8">
        <v>2</v>
      </c>
      <c r="F8">
        <v>22</v>
      </c>
      <c r="G8">
        <v>4</v>
      </c>
      <c r="H8">
        <f t="shared" si="0"/>
        <v>304</v>
      </c>
      <c r="I8">
        <f t="shared" si="1"/>
        <v>1359</v>
      </c>
      <c r="K8">
        <f t="shared" si="2"/>
        <v>1005</v>
      </c>
      <c r="L8">
        <f t="shared" si="3"/>
        <v>300</v>
      </c>
      <c r="M8">
        <f t="shared" si="4"/>
        <v>6</v>
      </c>
      <c r="N8">
        <f t="shared" si="5"/>
        <v>44</v>
      </c>
      <c r="O8">
        <f t="shared" si="6"/>
        <v>4</v>
      </c>
      <c r="P8">
        <f t="shared" si="7"/>
        <v>1359</v>
      </c>
      <c r="AA8" t="str">
        <f t="shared" si="8"/>
        <v>CONC TOT</v>
      </c>
      <c r="AG8" s="3">
        <f>((SUM(C8:G8))*5)</f>
        <v>1520</v>
      </c>
      <c r="AH8">
        <f t="shared" si="9"/>
        <v>300</v>
      </c>
      <c r="AI8">
        <f>((SUM(C8:G8))*3)</f>
        <v>912</v>
      </c>
      <c r="AJ8">
        <f t="shared" si="10"/>
        <v>6</v>
      </c>
      <c r="AK8">
        <f>(SUM(C8:G8))*1</f>
        <v>304</v>
      </c>
    </row>
    <row r="9" spans="1:37" x14ac:dyDescent="0.2">
      <c r="A9">
        <v>9</v>
      </c>
      <c r="B9" s="1" t="s">
        <v>15</v>
      </c>
      <c r="C9">
        <v>144</v>
      </c>
      <c r="D9">
        <v>97</v>
      </c>
      <c r="E9">
        <v>9</v>
      </c>
      <c r="F9">
        <v>45</v>
      </c>
      <c r="G9">
        <v>9</v>
      </c>
      <c r="H9">
        <f t="shared" si="0"/>
        <v>304</v>
      </c>
      <c r="I9">
        <f t="shared" si="1"/>
        <v>1234</v>
      </c>
      <c r="K9">
        <f t="shared" si="2"/>
        <v>720</v>
      </c>
      <c r="L9">
        <f t="shared" si="3"/>
        <v>388</v>
      </c>
      <c r="M9">
        <f t="shared" si="4"/>
        <v>27</v>
      </c>
      <c r="N9">
        <f t="shared" si="5"/>
        <v>90</v>
      </c>
      <c r="O9">
        <f t="shared" si="6"/>
        <v>9</v>
      </c>
      <c r="P9">
        <f t="shared" si="7"/>
        <v>1234</v>
      </c>
      <c r="AA9" t="str">
        <f t="shared" si="8"/>
        <v>CONC TOT</v>
      </c>
      <c r="AG9" s="3">
        <f>((SUM(C9:G9))*5)</f>
        <v>1520</v>
      </c>
      <c r="AH9">
        <f t="shared" si="9"/>
        <v>388</v>
      </c>
      <c r="AI9">
        <f>((SUM(C9:G9))*3)</f>
        <v>912</v>
      </c>
      <c r="AJ9">
        <f t="shared" si="10"/>
        <v>27</v>
      </c>
      <c r="AK9">
        <f>(SUM(C9:G9))*1</f>
        <v>304</v>
      </c>
    </row>
    <row r="10" spans="1:37" x14ac:dyDescent="0.2">
      <c r="A10">
        <v>10</v>
      </c>
      <c r="B10" s="1" t="s">
        <v>16</v>
      </c>
      <c r="C10">
        <v>167</v>
      </c>
      <c r="D10">
        <v>86</v>
      </c>
      <c r="E10">
        <v>8</v>
      </c>
      <c r="F10">
        <v>36</v>
      </c>
      <c r="G10">
        <v>7</v>
      </c>
      <c r="H10">
        <f t="shared" si="0"/>
        <v>304</v>
      </c>
      <c r="I10">
        <f t="shared" si="1"/>
        <v>1282</v>
      </c>
      <c r="K10">
        <f t="shared" si="2"/>
        <v>835</v>
      </c>
      <c r="L10">
        <f t="shared" si="3"/>
        <v>344</v>
      </c>
      <c r="M10">
        <f t="shared" si="4"/>
        <v>24</v>
      </c>
      <c r="N10">
        <f t="shared" si="5"/>
        <v>72</v>
      </c>
      <c r="O10">
        <f t="shared" si="6"/>
        <v>7</v>
      </c>
      <c r="P10">
        <f t="shared" si="7"/>
        <v>1282</v>
      </c>
      <c r="AA10" t="str">
        <f t="shared" si="8"/>
        <v>CONC TOT</v>
      </c>
      <c r="AG10" s="3">
        <f>((SUM(C10:G10))*5)</f>
        <v>1520</v>
      </c>
      <c r="AH10">
        <f t="shared" si="9"/>
        <v>344</v>
      </c>
      <c r="AI10">
        <f>((SUM(C10:G10))*3)</f>
        <v>912</v>
      </c>
      <c r="AJ10">
        <f t="shared" si="10"/>
        <v>24</v>
      </c>
      <c r="AK10">
        <f>(SUM(C10:G10))*1</f>
        <v>304</v>
      </c>
    </row>
    <row r="11" spans="1:37" x14ac:dyDescent="0.2">
      <c r="A11">
        <v>11</v>
      </c>
      <c r="B11" s="1" t="s">
        <v>17</v>
      </c>
      <c r="C11">
        <v>154</v>
      </c>
      <c r="D11">
        <v>93</v>
      </c>
      <c r="E11">
        <v>10</v>
      </c>
      <c r="F11">
        <v>39</v>
      </c>
      <c r="G11">
        <v>8</v>
      </c>
      <c r="H11">
        <f t="shared" si="0"/>
        <v>304</v>
      </c>
      <c r="I11">
        <f t="shared" si="1"/>
        <v>1258</v>
      </c>
      <c r="K11">
        <f t="shared" si="2"/>
        <v>770</v>
      </c>
      <c r="L11">
        <f t="shared" si="3"/>
        <v>372</v>
      </c>
      <c r="M11">
        <f t="shared" si="4"/>
        <v>30</v>
      </c>
      <c r="N11">
        <f t="shared" si="5"/>
        <v>78</v>
      </c>
      <c r="O11">
        <f t="shared" si="6"/>
        <v>8</v>
      </c>
      <c r="P11">
        <f t="shared" si="7"/>
        <v>1258</v>
      </c>
      <c r="AA11" t="str">
        <f t="shared" si="8"/>
        <v>CONC TOT</v>
      </c>
      <c r="AG11" s="3">
        <f>((SUM(C11:G11))*5)</f>
        <v>1520</v>
      </c>
      <c r="AH11">
        <f t="shared" si="9"/>
        <v>372</v>
      </c>
      <c r="AI11">
        <f>((SUM(C11:G11))*3)</f>
        <v>912</v>
      </c>
      <c r="AJ11">
        <f t="shared" si="10"/>
        <v>30</v>
      </c>
      <c r="AK11">
        <f>(SUM(C11:G11))*1</f>
        <v>304</v>
      </c>
    </row>
    <row r="12" spans="1:37" x14ac:dyDescent="0.2">
      <c r="A12">
        <v>12</v>
      </c>
      <c r="B12" s="1" t="s">
        <v>18</v>
      </c>
      <c r="C12">
        <v>157</v>
      </c>
      <c r="D12">
        <v>97</v>
      </c>
      <c r="E12">
        <v>9</v>
      </c>
      <c r="F12">
        <v>36</v>
      </c>
      <c r="G12">
        <v>5</v>
      </c>
      <c r="H12">
        <f t="shared" si="0"/>
        <v>304</v>
      </c>
      <c r="I12">
        <f t="shared" si="1"/>
        <v>1277</v>
      </c>
      <c r="K12">
        <f t="shared" si="2"/>
        <v>785</v>
      </c>
      <c r="L12">
        <f t="shared" si="3"/>
        <v>388</v>
      </c>
      <c r="M12">
        <f t="shared" si="4"/>
        <v>27</v>
      </c>
      <c r="N12">
        <f t="shared" si="5"/>
        <v>72</v>
      </c>
      <c r="O12">
        <f t="shared" si="6"/>
        <v>5</v>
      </c>
      <c r="P12">
        <f t="shared" si="7"/>
        <v>1277</v>
      </c>
      <c r="AA12" t="str">
        <f t="shared" si="8"/>
        <v>CONC TOT</v>
      </c>
      <c r="AG12" s="3">
        <f>((SUM(C12:G12))*5)</f>
        <v>1520</v>
      </c>
      <c r="AH12">
        <f t="shared" si="9"/>
        <v>388</v>
      </c>
      <c r="AI12">
        <f>((SUM(C12:G12))*3)</f>
        <v>912</v>
      </c>
      <c r="AJ12">
        <f t="shared" si="10"/>
        <v>27</v>
      </c>
      <c r="AK12">
        <f>(SUM(C12:G12))*1</f>
        <v>304</v>
      </c>
    </row>
    <row r="13" spans="1:37" x14ac:dyDescent="0.2">
      <c r="A13">
        <v>14</v>
      </c>
      <c r="B13" s="1" t="s">
        <v>20</v>
      </c>
      <c r="C13">
        <v>164</v>
      </c>
      <c r="D13">
        <v>97</v>
      </c>
      <c r="E13">
        <v>3</v>
      </c>
      <c r="F13">
        <v>36</v>
      </c>
      <c r="G13">
        <v>4</v>
      </c>
      <c r="H13">
        <f t="shared" si="0"/>
        <v>304</v>
      </c>
      <c r="I13">
        <f t="shared" si="1"/>
        <v>1293</v>
      </c>
      <c r="K13">
        <f t="shared" si="2"/>
        <v>820</v>
      </c>
      <c r="L13">
        <f t="shared" si="3"/>
        <v>388</v>
      </c>
      <c r="M13">
        <f t="shared" si="4"/>
        <v>9</v>
      </c>
      <c r="N13">
        <f t="shared" si="5"/>
        <v>72</v>
      </c>
      <c r="O13">
        <f t="shared" si="6"/>
        <v>4</v>
      </c>
      <c r="P13">
        <f t="shared" si="7"/>
        <v>1293</v>
      </c>
      <c r="AA13" t="str">
        <f t="shared" si="8"/>
        <v>CONC TOT</v>
      </c>
      <c r="AG13" s="3">
        <f>((SUM(C13:G13))*5)</f>
        <v>1520</v>
      </c>
      <c r="AH13">
        <f t="shared" si="9"/>
        <v>388</v>
      </c>
      <c r="AI13">
        <f>((SUM(C13:G13))*3)</f>
        <v>912</v>
      </c>
      <c r="AJ13">
        <f t="shared" si="10"/>
        <v>9</v>
      </c>
      <c r="AK13">
        <f>(SUM(C13:G13))*1</f>
        <v>304</v>
      </c>
    </row>
    <row r="14" spans="1:37" x14ac:dyDescent="0.2">
      <c r="A14">
        <v>15</v>
      </c>
      <c r="B14" s="1" t="s">
        <v>21</v>
      </c>
      <c r="C14">
        <v>143</v>
      </c>
      <c r="D14">
        <v>90</v>
      </c>
      <c r="E14">
        <v>15</v>
      </c>
      <c r="F14">
        <v>45</v>
      </c>
      <c r="G14">
        <v>11</v>
      </c>
      <c r="H14">
        <f t="shared" si="0"/>
        <v>304</v>
      </c>
      <c r="I14">
        <f t="shared" si="1"/>
        <v>1221</v>
      </c>
      <c r="K14">
        <f t="shared" si="2"/>
        <v>715</v>
      </c>
      <c r="L14">
        <f t="shared" si="3"/>
        <v>360</v>
      </c>
      <c r="M14">
        <f t="shared" si="4"/>
        <v>45</v>
      </c>
      <c r="N14">
        <f t="shared" si="5"/>
        <v>90</v>
      </c>
      <c r="O14">
        <f t="shared" si="6"/>
        <v>11</v>
      </c>
      <c r="P14">
        <f t="shared" si="7"/>
        <v>1221</v>
      </c>
      <c r="AA14" t="str">
        <f t="shared" si="8"/>
        <v>CONC TOT</v>
      </c>
      <c r="AG14" s="3">
        <f>((SUM(C14:G14))*5)</f>
        <v>1520</v>
      </c>
      <c r="AH14">
        <f t="shared" si="9"/>
        <v>360</v>
      </c>
      <c r="AI14">
        <f>((SUM(C14:G14))*3)</f>
        <v>912</v>
      </c>
      <c r="AJ14">
        <f t="shared" si="10"/>
        <v>45</v>
      </c>
      <c r="AK14">
        <f>(SUM(C14:G14))*1</f>
        <v>304</v>
      </c>
    </row>
    <row r="15" spans="1:37" x14ac:dyDescent="0.2">
      <c r="A15">
        <v>16</v>
      </c>
      <c r="B15" s="1" t="s">
        <v>22</v>
      </c>
      <c r="C15">
        <v>150</v>
      </c>
      <c r="D15">
        <v>100</v>
      </c>
      <c r="E15">
        <v>11</v>
      </c>
      <c r="F15">
        <v>35</v>
      </c>
      <c r="G15">
        <v>8</v>
      </c>
      <c r="H15">
        <f t="shared" si="0"/>
        <v>304</v>
      </c>
      <c r="I15">
        <f t="shared" si="1"/>
        <v>1261</v>
      </c>
      <c r="K15">
        <f t="shared" si="2"/>
        <v>750</v>
      </c>
      <c r="L15">
        <f t="shared" si="3"/>
        <v>400</v>
      </c>
      <c r="M15">
        <f t="shared" si="4"/>
        <v>33</v>
      </c>
      <c r="N15">
        <f t="shared" si="5"/>
        <v>70</v>
      </c>
      <c r="O15">
        <f t="shared" si="6"/>
        <v>8</v>
      </c>
      <c r="P15">
        <f t="shared" si="7"/>
        <v>1261</v>
      </c>
      <c r="AA15" t="str">
        <f t="shared" si="8"/>
        <v>CONC TOT</v>
      </c>
      <c r="AG15" s="3">
        <f>((SUM(C15:G15))*5)</f>
        <v>1520</v>
      </c>
      <c r="AH15">
        <f t="shared" si="9"/>
        <v>400</v>
      </c>
      <c r="AI15">
        <f>((SUM(C15:G15))*3)</f>
        <v>912</v>
      </c>
      <c r="AJ15">
        <f t="shared" si="10"/>
        <v>33</v>
      </c>
      <c r="AK15">
        <f>(SUM(C15:G15))*1</f>
        <v>304</v>
      </c>
    </row>
    <row r="16" spans="1:37" x14ac:dyDescent="0.2">
      <c r="A16">
        <v>17</v>
      </c>
      <c r="B16" s="1" t="s">
        <v>23</v>
      </c>
      <c r="C16">
        <v>144</v>
      </c>
      <c r="D16">
        <v>82</v>
      </c>
      <c r="E16">
        <v>19</v>
      </c>
      <c r="F16">
        <v>53</v>
      </c>
      <c r="G16">
        <v>6</v>
      </c>
      <c r="H16">
        <f t="shared" si="0"/>
        <v>304</v>
      </c>
      <c r="I16">
        <f t="shared" si="1"/>
        <v>1217</v>
      </c>
      <c r="K16">
        <f t="shared" si="2"/>
        <v>720</v>
      </c>
      <c r="L16">
        <f t="shared" si="3"/>
        <v>328</v>
      </c>
      <c r="M16">
        <f t="shared" si="4"/>
        <v>57</v>
      </c>
      <c r="N16">
        <f t="shared" si="5"/>
        <v>106</v>
      </c>
      <c r="O16">
        <f t="shared" si="6"/>
        <v>6</v>
      </c>
      <c r="P16">
        <f t="shared" si="7"/>
        <v>1217</v>
      </c>
      <c r="AA16" t="str">
        <f t="shared" si="8"/>
        <v>CONC TOT</v>
      </c>
      <c r="AG16" s="3">
        <f>((SUM(C16:G16))*5)</f>
        <v>1520</v>
      </c>
      <c r="AH16">
        <f t="shared" si="9"/>
        <v>328</v>
      </c>
      <c r="AI16">
        <f>((SUM(C16:G16))*3)</f>
        <v>912</v>
      </c>
      <c r="AJ16">
        <f t="shared" si="10"/>
        <v>57</v>
      </c>
      <c r="AK16">
        <f>(SUM(C16:G16))*1</f>
        <v>304</v>
      </c>
    </row>
    <row r="17" spans="1:37" x14ac:dyDescent="0.2">
      <c r="A17">
        <v>18</v>
      </c>
      <c r="B17" s="1" t="s">
        <v>24</v>
      </c>
      <c r="C17">
        <v>158</v>
      </c>
      <c r="D17">
        <v>78</v>
      </c>
      <c r="E17">
        <v>14</v>
      </c>
      <c r="F17">
        <v>47</v>
      </c>
      <c r="G17">
        <v>7</v>
      </c>
      <c r="H17">
        <f t="shared" si="0"/>
        <v>304</v>
      </c>
      <c r="I17">
        <f t="shared" si="1"/>
        <v>1245</v>
      </c>
      <c r="K17">
        <f t="shared" si="2"/>
        <v>790</v>
      </c>
      <c r="L17">
        <f t="shared" si="3"/>
        <v>312</v>
      </c>
      <c r="M17">
        <f t="shared" si="4"/>
        <v>42</v>
      </c>
      <c r="N17">
        <f t="shared" si="5"/>
        <v>94</v>
      </c>
      <c r="O17">
        <f t="shared" si="6"/>
        <v>7</v>
      </c>
      <c r="P17">
        <f t="shared" si="7"/>
        <v>1245</v>
      </c>
      <c r="AA17" t="str">
        <f t="shared" si="8"/>
        <v>CONC TOT</v>
      </c>
      <c r="AG17" s="3">
        <f>((SUM(C17:G17))*5)</f>
        <v>1520</v>
      </c>
      <c r="AH17">
        <f t="shared" si="9"/>
        <v>312</v>
      </c>
      <c r="AI17">
        <f>((SUM(C17:G17))*3)</f>
        <v>912</v>
      </c>
      <c r="AJ17">
        <f t="shared" si="10"/>
        <v>42</v>
      </c>
      <c r="AK17">
        <f>(SUM(C17:G17))*1</f>
        <v>304</v>
      </c>
    </row>
    <row r="18" spans="1:37" x14ac:dyDescent="0.2">
      <c r="A18">
        <v>20</v>
      </c>
      <c r="B18" s="1" t="s">
        <v>26</v>
      </c>
      <c r="C18">
        <v>151</v>
      </c>
      <c r="D18">
        <v>89</v>
      </c>
      <c r="E18">
        <v>12</v>
      </c>
      <c r="F18">
        <v>41</v>
      </c>
      <c r="G18">
        <v>11</v>
      </c>
      <c r="H18">
        <f t="shared" si="0"/>
        <v>304</v>
      </c>
      <c r="I18">
        <f t="shared" si="1"/>
        <v>1240</v>
      </c>
      <c r="K18">
        <f t="shared" si="2"/>
        <v>755</v>
      </c>
      <c r="L18">
        <f t="shared" si="3"/>
        <v>356</v>
      </c>
      <c r="M18">
        <f t="shared" si="4"/>
        <v>36</v>
      </c>
      <c r="N18">
        <f t="shared" si="5"/>
        <v>82</v>
      </c>
      <c r="O18">
        <f t="shared" si="6"/>
        <v>11</v>
      </c>
      <c r="P18">
        <f t="shared" si="7"/>
        <v>1240</v>
      </c>
      <c r="AA18" t="str">
        <f t="shared" si="8"/>
        <v>CONC TOT</v>
      </c>
      <c r="AG18" s="3">
        <f>((SUM(C18:G18))*5)</f>
        <v>1520</v>
      </c>
      <c r="AH18">
        <f t="shared" si="9"/>
        <v>356</v>
      </c>
      <c r="AI18">
        <f>((SUM(C18:G18))*3)</f>
        <v>912</v>
      </c>
      <c r="AJ18">
        <f t="shared" si="10"/>
        <v>36</v>
      </c>
      <c r="AK18">
        <f>(SUM(C18:G18))*1</f>
        <v>304</v>
      </c>
    </row>
    <row r="19" spans="1:37" x14ac:dyDescent="0.2">
      <c r="A19">
        <v>21</v>
      </c>
      <c r="B19" s="5" t="s">
        <v>27</v>
      </c>
      <c r="C19" s="2">
        <v>126</v>
      </c>
      <c r="D19" s="2">
        <v>77</v>
      </c>
      <c r="E19" s="2">
        <v>18</v>
      </c>
      <c r="F19" s="2">
        <v>67</v>
      </c>
      <c r="G19" s="2">
        <v>16</v>
      </c>
      <c r="H19" s="2">
        <f t="shared" si="0"/>
        <v>304</v>
      </c>
      <c r="I19" s="2">
        <f t="shared" si="1"/>
        <v>1142</v>
      </c>
      <c r="J19" s="2"/>
      <c r="K19" s="2">
        <f t="shared" si="2"/>
        <v>630</v>
      </c>
      <c r="L19" s="2">
        <f t="shared" si="3"/>
        <v>308</v>
      </c>
      <c r="M19" s="2">
        <f t="shared" si="4"/>
        <v>54</v>
      </c>
      <c r="N19" s="2">
        <f t="shared" si="5"/>
        <v>134</v>
      </c>
      <c r="O19" s="2">
        <f t="shared" si="6"/>
        <v>16</v>
      </c>
      <c r="P19" s="2">
        <f t="shared" si="7"/>
        <v>1142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 t="str">
        <f t="shared" si="8"/>
        <v>CONC PARC</v>
      </c>
      <c r="AG19" s="3">
        <f>((SUM(C19:G19))*5)</f>
        <v>1520</v>
      </c>
      <c r="AH19">
        <f t="shared" si="9"/>
        <v>308</v>
      </c>
      <c r="AI19">
        <f>((SUM(C19:G19))*3)</f>
        <v>912</v>
      </c>
      <c r="AJ19">
        <f t="shared" si="10"/>
        <v>54</v>
      </c>
      <c r="AK19">
        <f>(SUM(C19:G19))*1</f>
        <v>304</v>
      </c>
    </row>
    <row r="20" spans="1:37" x14ac:dyDescent="0.2">
      <c r="A20">
        <v>22</v>
      </c>
      <c r="B20" s="1" t="s">
        <v>28</v>
      </c>
      <c r="C20">
        <v>140</v>
      </c>
      <c r="D20">
        <v>97</v>
      </c>
      <c r="E20">
        <v>13</v>
      </c>
      <c r="F20">
        <v>48</v>
      </c>
      <c r="G20">
        <v>6</v>
      </c>
      <c r="H20">
        <f t="shared" si="0"/>
        <v>304</v>
      </c>
      <c r="I20">
        <f t="shared" si="1"/>
        <v>1229</v>
      </c>
      <c r="K20">
        <f t="shared" si="2"/>
        <v>700</v>
      </c>
      <c r="L20">
        <f t="shared" si="3"/>
        <v>388</v>
      </c>
      <c r="M20">
        <f t="shared" si="4"/>
        <v>39</v>
      </c>
      <c r="N20">
        <f t="shared" si="5"/>
        <v>96</v>
      </c>
      <c r="O20">
        <f t="shared" si="6"/>
        <v>6</v>
      </c>
      <c r="P20">
        <f t="shared" si="7"/>
        <v>1229</v>
      </c>
      <c r="AA20" t="str">
        <f t="shared" si="8"/>
        <v>CONC TOT</v>
      </c>
      <c r="AG20" s="3">
        <f>((SUM(C20:G20))*5)</f>
        <v>1520</v>
      </c>
      <c r="AH20">
        <f t="shared" si="9"/>
        <v>388</v>
      </c>
      <c r="AI20">
        <f>((SUM(C20:G20))*3)</f>
        <v>912</v>
      </c>
      <c r="AJ20">
        <f t="shared" si="10"/>
        <v>39</v>
      </c>
      <c r="AK20">
        <f>(SUM(C20:G20))*1</f>
        <v>304</v>
      </c>
    </row>
    <row r="21" spans="1:37" x14ac:dyDescent="0.2">
      <c r="A21">
        <v>23</v>
      </c>
      <c r="B21" s="1" t="s">
        <v>29</v>
      </c>
      <c r="C21">
        <v>155</v>
      </c>
      <c r="D21">
        <v>89</v>
      </c>
      <c r="E21">
        <v>14</v>
      </c>
      <c r="F21">
        <v>41</v>
      </c>
      <c r="G21">
        <v>5</v>
      </c>
      <c r="H21">
        <f t="shared" si="0"/>
        <v>304</v>
      </c>
      <c r="I21">
        <f t="shared" si="1"/>
        <v>1260</v>
      </c>
      <c r="K21">
        <f t="shared" si="2"/>
        <v>775</v>
      </c>
      <c r="L21">
        <f t="shared" si="3"/>
        <v>356</v>
      </c>
      <c r="M21">
        <f t="shared" si="4"/>
        <v>42</v>
      </c>
      <c r="N21">
        <f t="shared" si="5"/>
        <v>82</v>
      </c>
      <c r="O21">
        <f t="shared" si="6"/>
        <v>5</v>
      </c>
      <c r="P21">
        <f t="shared" si="7"/>
        <v>1260</v>
      </c>
      <c r="AA21" t="str">
        <f t="shared" si="8"/>
        <v>CONC TOT</v>
      </c>
      <c r="AG21" s="3">
        <f>((SUM(C21:G21))*5)</f>
        <v>1520</v>
      </c>
      <c r="AH21">
        <f t="shared" si="9"/>
        <v>356</v>
      </c>
      <c r="AI21">
        <f>((SUM(C21:G21))*3)</f>
        <v>912</v>
      </c>
      <c r="AJ21">
        <f t="shared" si="10"/>
        <v>42</v>
      </c>
      <c r="AK21">
        <f>(SUM(C21:G21))*1</f>
        <v>304</v>
      </c>
    </row>
    <row r="22" spans="1:37" x14ac:dyDescent="0.2">
      <c r="A22">
        <v>24</v>
      </c>
      <c r="B22" s="5" t="s">
        <v>30</v>
      </c>
      <c r="C22" s="2">
        <v>119</v>
      </c>
      <c r="D22" s="2">
        <v>91</v>
      </c>
      <c r="E22" s="2">
        <v>18</v>
      </c>
      <c r="F22" s="2">
        <v>65</v>
      </c>
      <c r="G22" s="2">
        <v>11</v>
      </c>
      <c r="H22" s="2">
        <f t="shared" si="0"/>
        <v>304</v>
      </c>
      <c r="I22" s="2">
        <f t="shared" si="1"/>
        <v>1154</v>
      </c>
      <c r="J22" s="2"/>
      <c r="K22" s="2">
        <f t="shared" si="2"/>
        <v>595</v>
      </c>
      <c r="L22" s="2">
        <f t="shared" si="3"/>
        <v>364</v>
      </c>
      <c r="M22" s="2">
        <f t="shared" si="4"/>
        <v>54</v>
      </c>
      <c r="N22" s="2">
        <f t="shared" si="5"/>
        <v>130</v>
      </c>
      <c r="O22" s="2">
        <f t="shared" si="6"/>
        <v>11</v>
      </c>
      <c r="P22" s="2">
        <f t="shared" si="7"/>
        <v>1154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 t="str">
        <f t="shared" si="8"/>
        <v>CONC PARC</v>
      </c>
      <c r="AG22" s="3">
        <f>((SUM(C22:G22))*5)</f>
        <v>1520</v>
      </c>
      <c r="AH22">
        <f t="shared" si="9"/>
        <v>364</v>
      </c>
      <c r="AI22">
        <f>((SUM(C22:G22))*3)</f>
        <v>912</v>
      </c>
      <c r="AJ22">
        <f t="shared" si="10"/>
        <v>54</v>
      </c>
      <c r="AK22">
        <f>(SUM(C22:G22))*1</f>
        <v>304</v>
      </c>
    </row>
    <row r="23" spans="1:37" x14ac:dyDescent="0.2">
      <c r="A23">
        <v>25</v>
      </c>
      <c r="B23" s="1" t="s">
        <v>31</v>
      </c>
      <c r="C23">
        <v>146</v>
      </c>
      <c r="D23">
        <v>87</v>
      </c>
      <c r="E23">
        <v>16</v>
      </c>
      <c r="F23">
        <v>49</v>
      </c>
      <c r="G23">
        <v>6</v>
      </c>
      <c r="H23">
        <f t="shared" si="0"/>
        <v>304</v>
      </c>
      <c r="I23">
        <f t="shared" si="1"/>
        <v>1230</v>
      </c>
      <c r="K23">
        <f t="shared" si="2"/>
        <v>730</v>
      </c>
      <c r="L23">
        <f t="shared" si="3"/>
        <v>348</v>
      </c>
      <c r="M23">
        <f t="shared" si="4"/>
        <v>48</v>
      </c>
      <c r="N23">
        <f t="shared" si="5"/>
        <v>98</v>
      </c>
      <c r="O23">
        <f t="shared" si="6"/>
        <v>6</v>
      </c>
      <c r="P23">
        <f t="shared" si="7"/>
        <v>1230</v>
      </c>
      <c r="AA23" t="str">
        <f t="shared" si="8"/>
        <v>CONC TOT</v>
      </c>
      <c r="AG23" s="3">
        <f>((SUM(C23:G23))*5)</f>
        <v>1520</v>
      </c>
      <c r="AH23">
        <f t="shared" si="9"/>
        <v>348</v>
      </c>
      <c r="AI23">
        <f>((SUM(C23:G23))*3)</f>
        <v>912</v>
      </c>
      <c r="AJ23">
        <f t="shared" si="10"/>
        <v>48</v>
      </c>
      <c r="AK23">
        <f>(SUM(C23:G23))*1</f>
        <v>304</v>
      </c>
    </row>
    <row r="24" spans="1:37" x14ac:dyDescent="0.2">
      <c r="A24">
        <v>26</v>
      </c>
      <c r="B24" s="5" t="s">
        <v>32</v>
      </c>
      <c r="C24" s="2">
        <v>120</v>
      </c>
      <c r="D24" s="2">
        <v>95</v>
      </c>
      <c r="E24" s="2">
        <v>15</v>
      </c>
      <c r="F24" s="2">
        <v>61</v>
      </c>
      <c r="G24" s="2">
        <v>13</v>
      </c>
      <c r="H24" s="2">
        <f t="shared" si="0"/>
        <v>304</v>
      </c>
      <c r="I24" s="2">
        <f t="shared" si="1"/>
        <v>1160</v>
      </c>
      <c r="J24" s="2"/>
      <c r="K24" s="2">
        <f t="shared" si="2"/>
        <v>600</v>
      </c>
      <c r="L24" s="2">
        <f t="shared" si="3"/>
        <v>380</v>
      </c>
      <c r="M24" s="2">
        <f t="shared" si="4"/>
        <v>45</v>
      </c>
      <c r="N24" s="2">
        <f t="shared" si="5"/>
        <v>122</v>
      </c>
      <c r="O24" s="2">
        <f t="shared" si="6"/>
        <v>13</v>
      </c>
      <c r="P24" s="2">
        <f t="shared" si="7"/>
        <v>1160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 t="str">
        <f t="shared" si="8"/>
        <v>CONC PARC</v>
      </c>
      <c r="AG24" s="3">
        <f>((SUM(C24:G24))*5)</f>
        <v>1520</v>
      </c>
      <c r="AH24">
        <f t="shared" si="9"/>
        <v>380</v>
      </c>
      <c r="AI24">
        <f>((SUM(C24:G24))*3)</f>
        <v>912</v>
      </c>
      <c r="AJ24">
        <f t="shared" si="10"/>
        <v>45</v>
      </c>
      <c r="AK24">
        <f>(SUM(C24:G24))*1</f>
        <v>304</v>
      </c>
    </row>
    <row r="25" spans="1:37" x14ac:dyDescent="0.2">
      <c r="A25">
        <v>28</v>
      </c>
      <c r="B25" s="1" t="s">
        <v>34</v>
      </c>
      <c r="C25">
        <v>201</v>
      </c>
      <c r="D25">
        <v>71</v>
      </c>
      <c r="E25">
        <v>6</v>
      </c>
      <c r="F25">
        <v>19</v>
      </c>
      <c r="G25">
        <v>7</v>
      </c>
      <c r="H25">
        <f t="shared" si="0"/>
        <v>304</v>
      </c>
      <c r="I25">
        <f t="shared" si="1"/>
        <v>1352</v>
      </c>
      <c r="K25">
        <f t="shared" si="2"/>
        <v>1005</v>
      </c>
      <c r="L25">
        <f t="shared" si="3"/>
        <v>284</v>
      </c>
      <c r="M25">
        <f t="shared" si="4"/>
        <v>18</v>
      </c>
      <c r="N25">
        <f t="shared" si="5"/>
        <v>38</v>
      </c>
      <c r="O25">
        <f t="shared" si="6"/>
        <v>7</v>
      </c>
      <c r="P25">
        <f t="shared" si="7"/>
        <v>1352</v>
      </c>
      <c r="AA25" t="str">
        <f t="shared" si="8"/>
        <v>CONC TOT</v>
      </c>
      <c r="AG25" s="3">
        <f>((SUM(C25:G25))*5)</f>
        <v>1520</v>
      </c>
      <c r="AH25">
        <f t="shared" si="9"/>
        <v>284</v>
      </c>
      <c r="AI25">
        <f>((SUM(C25:G25))*3)</f>
        <v>912</v>
      </c>
      <c r="AJ25">
        <f t="shared" si="10"/>
        <v>18</v>
      </c>
      <c r="AK25">
        <f>(SUM(C25:G25))*1</f>
        <v>304</v>
      </c>
    </row>
    <row r="26" spans="1:37" x14ac:dyDescent="0.2">
      <c r="A26">
        <v>29</v>
      </c>
      <c r="B26" s="1" t="s">
        <v>35</v>
      </c>
      <c r="C26">
        <v>200</v>
      </c>
      <c r="D26">
        <v>75</v>
      </c>
      <c r="E26">
        <v>5</v>
      </c>
      <c r="F26">
        <v>21</v>
      </c>
      <c r="G26">
        <v>3</v>
      </c>
      <c r="H26">
        <f t="shared" si="0"/>
        <v>304</v>
      </c>
      <c r="I26">
        <f t="shared" si="1"/>
        <v>1360</v>
      </c>
      <c r="K26">
        <f t="shared" si="2"/>
        <v>1000</v>
      </c>
      <c r="L26">
        <f t="shared" si="3"/>
        <v>300</v>
      </c>
      <c r="M26">
        <f t="shared" si="4"/>
        <v>15</v>
      </c>
      <c r="N26">
        <f t="shared" si="5"/>
        <v>42</v>
      </c>
      <c r="O26">
        <f t="shared" si="6"/>
        <v>3</v>
      </c>
      <c r="P26">
        <f t="shared" si="7"/>
        <v>1360</v>
      </c>
      <c r="AA26" t="str">
        <f t="shared" si="8"/>
        <v>CONC TOT</v>
      </c>
      <c r="AG26" s="3">
        <f>((SUM(C26:G26))*5)</f>
        <v>1520</v>
      </c>
      <c r="AH26">
        <f t="shared" si="9"/>
        <v>300</v>
      </c>
      <c r="AI26">
        <f>((SUM(C26:G26))*3)</f>
        <v>912</v>
      </c>
      <c r="AJ26">
        <f t="shared" si="10"/>
        <v>15</v>
      </c>
      <c r="AK26">
        <f>(SUM(C26:G26))*1</f>
        <v>304</v>
      </c>
    </row>
    <row r="27" spans="1:37" x14ac:dyDescent="0.2">
      <c r="A27">
        <v>30</v>
      </c>
      <c r="B27" s="1" t="s">
        <v>36</v>
      </c>
      <c r="C27">
        <v>208</v>
      </c>
      <c r="D27">
        <v>67</v>
      </c>
      <c r="E27">
        <v>3</v>
      </c>
      <c r="F27">
        <v>24</v>
      </c>
      <c r="G27">
        <v>2</v>
      </c>
      <c r="H27">
        <f t="shared" si="0"/>
        <v>304</v>
      </c>
      <c r="I27">
        <f t="shared" si="1"/>
        <v>1367</v>
      </c>
      <c r="K27">
        <f t="shared" si="2"/>
        <v>1040</v>
      </c>
      <c r="L27">
        <f t="shared" si="3"/>
        <v>268</v>
      </c>
      <c r="M27">
        <f t="shared" si="4"/>
        <v>9</v>
      </c>
      <c r="N27">
        <f t="shared" si="5"/>
        <v>48</v>
      </c>
      <c r="O27">
        <f t="shared" si="6"/>
        <v>2</v>
      </c>
      <c r="P27">
        <f t="shared" si="7"/>
        <v>1367</v>
      </c>
      <c r="AA27" t="str">
        <f t="shared" si="8"/>
        <v>CONC TOT</v>
      </c>
      <c r="AG27" s="3">
        <f>((SUM(C27:G27))*5)</f>
        <v>1520</v>
      </c>
      <c r="AH27">
        <f t="shared" si="9"/>
        <v>268</v>
      </c>
      <c r="AI27">
        <f>((SUM(C27:G27))*3)</f>
        <v>912</v>
      </c>
      <c r="AJ27">
        <f t="shared" si="10"/>
        <v>9</v>
      </c>
      <c r="AK27">
        <f>(SUM(C27:G27))*1</f>
        <v>304</v>
      </c>
    </row>
    <row r="28" spans="1:37" x14ac:dyDescent="0.2">
      <c r="A28">
        <v>31</v>
      </c>
      <c r="B28" s="1" t="s">
        <v>37</v>
      </c>
      <c r="C28">
        <v>198</v>
      </c>
      <c r="D28">
        <v>76</v>
      </c>
      <c r="E28">
        <v>2</v>
      </c>
      <c r="F28">
        <v>25</v>
      </c>
      <c r="G28">
        <v>3</v>
      </c>
      <c r="H28">
        <f t="shared" si="0"/>
        <v>304</v>
      </c>
      <c r="I28">
        <f t="shared" si="1"/>
        <v>1353</v>
      </c>
      <c r="K28">
        <f t="shared" si="2"/>
        <v>990</v>
      </c>
      <c r="L28">
        <f t="shared" si="3"/>
        <v>304</v>
      </c>
      <c r="M28">
        <f t="shared" si="4"/>
        <v>6</v>
      </c>
      <c r="N28">
        <f t="shared" si="5"/>
        <v>50</v>
      </c>
      <c r="O28">
        <f t="shared" si="6"/>
        <v>3</v>
      </c>
      <c r="P28">
        <f t="shared" si="7"/>
        <v>1353</v>
      </c>
      <c r="AA28" t="str">
        <f t="shared" si="8"/>
        <v>CONC TOT</v>
      </c>
      <c r="AG28" s="3">
        <f>((SUM(C28:G28))*5)</f>
        <v>1520</v>
      </c>
      <c r="AH28">
        <f t="shared" si="9"/>
        <v>304</v>
      </c>
      <c r="AI28">
        <f>((SUM(C28:G28))*3)</f>
        <v>912</v>
      </c>
      <c r="AJ28">
        <f t="shared" si="10"/>
        <v>6</v>
      </c>
      <c r="AK28">
        <f>(SUM(C28:G28))*1</f>
        <v>304</v>
      </c>
    </row>
    <row r="29" spans="1:37" x14ac:dyDescent="0.2">
      <c r="A29">
        <v>32</v>
      </c>
      <c r="B29" s="1" t="s">
        <v>38</v>
      </c>
      <c r="C29">
        <v>200</v>
      </c>
      <c r="D29">
        <v>74</v>
      </c>
      <c r="E29">
        <v>3</v>
      </c>
      <c r="F29">
        <v>23</v>
      </c>
      <c r="G29">
        <v>4</v>
      </c>
      <c r="H29">
        <f t="shared" si="0"/>
        <v>304</v>
      </c>
      <c r="I29">
        <f t="shared" si="1"/>
        <v>1355</v>
      </c>
      <c r="K29">
        <f t="shared" si="2"/>
        <v>1000</v>
      </c>
      <c r="L29">
        <f t="shared" si="3"/>
        <v>296</v>
      </c>
      <c r="M29">
        <f t="shared" si="4"/>
        <v>9</v>
      </c>
      <c r="N29">
        <f t="shared" si="5"/>
        <v>46</v>
      </c>
      <c r="O29">
        <f t="shared" si="6"/>
        <v>4</v>
      </c>
      <c r="P29">
        <f t="shared" si="7"/>
        <v>1355</v>
      </c>
      <c r="AA29" t="str">
        <f t="shared" si="8"/>
        <v>CONC TOT</v>
      </c>
      <c r="AG29" s="3">
        <f>((SUM(C29:G29))*5)</f>
        <v>1520</v>
      </c>
      <c r="AH29">
        <f t="shared" si="9"/>
        <v>296</v>
      </c>
      <c r="AI29">
        <f>((SUM(C29:G29))*3)</f>
        <v>912</v>
      </c>
      <c r="AJ29">
        <f t="shared" si="10"/>
        <v>9</v>
      </c>
      <c r="AK29">
        <f>(SUM(C29:G29))*1</f>
        <v>304</v>
      </c>
    </row>
    <row r="30" spans="1:37" x14ac:dyDescent="0.2">
      <c r="A30">
        <v>33</v>
      </c>
      <c r="B30" s="1" t="s">
        <v>39</v>
      </c>
      <c r="C30">
        <v>202</v>
      </c>
      <c r="D30">
        <v>70</v>
      </c>
      <c r="E30">
        <v>5</v>
      </c>
      <c r="F30">
        <v>24</v>
      </c>
      <c r="G30">
        <v>3</v>
      </c>
      <c r="H30">
        <f t="shared" si="0"/>
        <v>304</v>
      </c>
      <c r="I30">
        <f t="shared" si="1"/>
        <v>1356</v>
      </c>
      <c r="K30">
        <f t="shared" si="2"/>
        <v>1010</v>
      </c>
      <c r="L30">
        <f t="shared" si="3"/>
        <v>280</v>
      </c>
      <c r="M30">
        <f t="shared" si="4"/>
        <v>15</v>
      </c>
      <c r="N30">
        <f t="shared" si="5"/>
        <v>48</v>
      </c>
      <c r="O30">
        <f t="shared" si="6"/>
        <v>3</v>
      </c>
      <c r="P30">
        <f t="shared" si="7"/>
        <v>1356</v>
      </c>
      <c r="AA30" t="str">
        <f t="shared" si="8"/>
        <v>CONC TOT</v>
      </c>
      <c r="AG30" s="3">
        <f>((SUM(C30:G30))*5)</f>
        <v>1520</v>
      </c>
      <c r="AH30">
        <f t="shared" si="9"/>
        <v>280</v>
      </c>
      <c r="AI30">
        <f>((SUM(C30:G30))*3)</f>
        <v>912</v>
      </c>
      <c r="AJ30">
        <f t="shared" si="10"/>
        <v>15</v>
      </c>
      <c r="AK30">
        <f>(SUM(C30:G30))*1</f>
        <v>304</v>
      </c>
    </row>
    <row r="31" spans="1:37" x14ac:dyDescent="0.2">
      <c r="A31">
        <v>35</v>
      </c>
      <c r="B31" s="1" t="s">
        <v>41</v>
      </c>
      <c r="C31">
        <v>179</v>
      </c>
      <c r="D31">
        <v>85</v>
      </c>
      <c r="E31">
        <v>8</v>
      </c>
      <c r="F31">
        <v>25</v>
      </c>
      <c r="G31">
        <v>7</v>
      </c>
      <c r="H31">
        <f t="shared" si="0"/>
        <v>304</v>
      </c>
      <c r="I31">
        <f t="shared" si="1"/>
        <v>1316</v>
      </c>
      <c r="K31">
        <f t="shared" si="2"/>
        <v>895</v>
      </c>
      <c r="L31">
        <f t="shared" si="3"/>
        <v>340</v>
      </c>
      <c r="M31">
        <f t="shared" si="4"/>
        <v>24</v>
      </c>
      <c r="N31">
        <f t="shared" si="5"/>
        <v>50</v>
      </c>
      <c r="O31">
        <f t="shared" si="6"/>
        <v>7</v>
      </c>
      <c r="P31">
        <f t="shared" si="7"/>
        <v>1316</v>
      </c>
      <c r="AA31" t="str">
        <f t="shared" si="8"/>
        <v>CONC TOT</v>
      </c>
      <c r="AG31" s="3">
        <f>((SUM(C31:G31))*5)</f>
        <v>1520</v>
      </c>
      <c r="AH31">
        <f t="shared" si="9"/>
        <v>340</v>
      </c>
      <c r="AI31">
        <f>((SUM(C31:G31))*3)</f>
        <v>912</v>
      </c>
      <c r="AJ31">
        <f t="shared" si="10"/>
        <v>24</v>
      </c>
      <c r="AK31">
        <f>(SUM(C31:G31))*1</f>
        <v>304</v>
      </c>
    </row>
    <row r="32" spans="1:37" x14ac:dyDescent="0.2">
      <c r="A32">
        <v>36</v>
      </c>
      <c r="B32" s="5" t="s">
        <v>42</v>
      </c>
      <c r="C32" s="2">
        <v>44</v>
      </c>
      <c r="D32" s="2">
        <v>42</v>
      </c>
      <c r="E32" s="2">
        <v>48</v>
      </c>
      <c r="F32" s="2">
        <v>35</v>
      </c>
      <c r="G32" s="2">
        <v>135</v>
      </c>
      <c r="H32" s="2">
        <f t="shared" si="0"/>
        <v>304</v>
      </c>
      <c r="I32" s="2">
        <f t="shared" si="1"/>
        <v>737</v>
      </c>
      <c r="J32" s="2"/>
      <c r="K32" s="2">
        <f t="shared" si="2"/>
        <v>220</v>
      </c>
      <c r="L32" s="2">
        <f t="shared" si="3"/>
        <v>168</v>
      </c>
      <c r="M32" s="2">
        <f t="shared" si="4"/>
        <v>144</v>
      </c>
      <c r="N32" s="2">
        <f t="shared" si="5"/>
        <v>70</v>
      </c>
      <c r="O32" s="2">
        <f t="shared" si="6"/>
        <v>135</v>
      </c>
      <c r="P32" s="2">
        <f t="shared" si="7"/>
        <v>737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 t="str">
        <f t="shared" si="8"/>
        <v>INDIF</v>
      </c>
      <c r="AG32" s="3">
        <f>((SUM(C32:G32))*5)</f>
        <v>1520</v>
      </c>
      <c r="AH32">
        <f t="shared" si="9"/>
        <v>168</v>
      </c>
      <c r="AI32">
        <f>((SUM(C32:G32))*3)</f>
        <v>912</v>
      </c>
      <c r="AJ32">
        <f t="shared" si="10"/>
        <v>135</v>
      </c>
      <c r="AK32">
        <f>(SUM(C32:G32))*1</f>
        <v>304</v>
      </c>
    </row>
    <row r="33" spans="1:37" x14ac:dyDescent="0.2">
      <c r="A33">
        <v>37</v>
      </c>
      <c r="B33" s="5" t="s">
        <v>43</v>
      </c>
      <c r="C33" s="2">
        <v>79</v>
      </c>
      <c r="D33" s="2">
        <v>85</v>
      </c>
      <c r="E33" s="2">
        <v>42</v>
      </c>
      <c r="F33" s="2">
        <v>62</v>
      </c>
      <c r="G33" s="2">
        <v>36</v>
      </c>
      <c r="H33" s="2">
        <f t="shared" si="0"/>
        <v>304</v>
      </c>
      <c r="I33" s="2">
        <f t="shared" si="1"/>
        <v>1021</v>
      </c>
      <c r="J33" s="2"/>
      <c r="K33" s="2">
        <f t="shared" si="2"/>
        <v>395</v>
      </c>
      <c r="L33" s="2">
        <f t="shared" si="3"/>
        <v>340</v>
      </c>
      <c r="M33" s="2">
        <f t="shared" si="4"/>
        <v>126</v>
      </c>
      <c r="N33" s="2">
        <f t="shared" si="5"/>
        <v>124</v>
      </c>
      <c r="O33" s="2">
        <f t="shared" si="6"/>
        <v>36</v>
      </c>
      <c r="P33" s="2">
        <f t="shared" si="7"/>
        <v>1021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 t="str">
        <f t="shared" si="8"/>
        <v>CONC PARC</v>
      </c>
      <c r="AG33" s="3">
        <f>((SUM(C33:G33))*5)</f>
        <v>1520</v>
      </c>
      <c r="AH33">
        <f t="shared" si="9"/>
        <v>340</v>
      </c>
      <c r="AI33">
        <f>((SUM(C33:G33))*3)</f>
        <v>912</v>
      </c>
      <c r="AJ33">
        <f t="shared" si="10"/>
        <v>124</v>
      </c>
      <c r="AK33">
        <f>(SUM(C33:G33))*1</f>
        <v>304</v>
      </c>
    </row>
    <row r="34" spans="1:37" x14ac:dyDescent="0.2">
      <c r="A34">
        <v>38</v>
      </c>
      <c r="B34" s="5" t="s">
        <v>44</v>
      </c>
      <c r="C34" s="2">
        <v>65</v>
      </c>
      <c r="D34" s="2">
        <v>48</v>
      </c>
      <c r="E34" s="2">
        <v>44</v>
      </c>
      <c r="F34" s="2">
        <v>48</v>
      </c>
      <c r="G34" s="2">
        <v>99</v>
      </c>
      <c r="H34" s="2">
        <f t="shared" si="0"/>
        <v>304</v>
      </c>
      <c r="I34" s="2">
        <f t="shared" si="1"/>
        <v>844</v>
      </c>
      <c r="J34" s="2"/>
      <c r="K34" s="2">
        <f t="shared" si="2"/>
        <v>325</v>
      </c>
      <c r="L34" s="2">
        <f t="shared" si="3"/>
        <v>192</v>
      </c>
      <c r="M34" s="2">
        <f t="shared" si="4"/>
        <v>132</v>
      </c>
      <c r="N34" s="2">
        <f t="shared" si="5"/>
        <v>96</v>
      </c>
      <c r="O34" s="2">
        <f t="shared" si="6"/>
        <v>99</v>
      </c>
      <c r="P34" s="2">
        <f t="shared" si="7"/>
        <v>844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 t="str">
        <f t="shared" si="8"/>
        <v>INDIF</v>
      </c>
      <c r="AG34" s="3">
        <f>((SUM(C34:G34))*5)</f>
        <v>1520</v>
      </c>
      <c r="AH34">
        <f t="shared" si="9"/>
        <v>192</v>
      </c>
      <c r="AI34">
        <f>((SUM(C34:G34))*3)</f>
        <v>912</v>
      </c>
      <c r="AJ34">
        <f t="shared" si="10"/>
        <v>99</v>
      </c>
      <c r="AK34">
        <f>(SUM(C34:G34))*1</f>
        <v>304</v>
      </c>
    </row>
    <row r="35" spans="1:37" x14ac:dyDescent="0.2">
      <c r="A35">
        <v>40</v>
      </c>
      <c r="B35" s="1" t="s">
        <v>46</v>
      </c>
      <c r="C35">
        <v>196</v>
      </c>
      <c r="D35">
        <v>75</v>
      </c>
      <c r="E35">
        <v>4</v>
      </c>
      <c r="F35">
        <v>25</v>
      </c>
      <c r="G35">
        <v>4</v>
      </c>
      <c r="H35">
        <f t="shared" si="0"/>
        <v>304</v>
      </c>
      <c r="I35">
        <f t="shared" si="1"/>
        <v>1346</v>
      </c>
      <c r="K35">
        <f t="shared" si="2"/>
        <v>980</v>
      </c>
      <c r="L35">
        <f t="shared" si="3"/>
        <v>300</v>
      </c>
      <c r="M35">
        <f t="shared" si="4"/>
        <v>12</v>
      </c>
      <c r="N35">
        <f t="shared" si="5"/>
        <v>50</v>
      </c>
      <c r="O35">
        <f t="shared" si="6"/>
        <v>4</v>
      </c>
      <c r="P35">
        <f t="shared" si="7"/>
        <v>1346</v>
      </c>
      <c r="AA35" t="str">
        <f t="shared" si="8"/>
        <v>CONC TOT</v>
      </c>
      <c r="AG35" s="3">
        <f>((SUM(C35:G35))*5)</f>
        <v>1520</v>
      </c>
      <c r="AH35">
        <f t="shared" si="9"/>
        <v>300</v>
      </c>
      <c r="AI35">
        <f>((SUM(C35:G35))*3)</f>
        <v>912</v>
      </c>
      <c r="AJ35">
        <f t="shared" si="10"/>
        <v>12</v>
      </c>
      <c r="AK35">
        <f>(SUM(C35:G35))*1</f>
        <v>304</v>
      </c>
    </row>
    <row r="36" spans="1:37" x14ac:dyDescent="0.2">
      <c r="A36">
        <v>41</v>
      </c>
      <c r="B36" s="1" t="s">
        <v>47</v>
      </c>
      <c r="C36">
        <v>207</v>
      </c>
      <c r="D36">
        <v>69</v>
      </c>
      <c r="E36">
        <v>4</v>
      </c>
      <c r="F36">
        <v>19</v>
      </c>
      <c r="G36">
        <v>5</v>
      </c>
      <c r="H36">
        <f t="shared" si="0"/>
        <v>304</v>
      </c>
      <c r="I36">
        <f t="shared" si="1"/>
        <v>1366</v>
      </c>
      <c r="K36">
        <f t="shared" si="2"/>
        <v>1035</v>
      </c>
      <c r="L36">
        <f t="shared" si="3"/>
        <v>276</v>
      </c>
      <c r="M36">
        <f t="shared" si="4"/>
        <v>12</v>
      </c>
      <c r="N36">
        <f t="shared" si="5"/>
        <v>38</v>
      </c>
      <c r="O36">
        <f t="shared" si="6"/>
        <v>5</v>
      </c>
      <c r="P36">
        <f t="shared" si="7"/>
        <v>1366</v>
      </c>
      <c r="AA36" t="str">
        <f t="shared" si="8"/>
        <v>CONC TOT</v>
      </c>
      <c r="AG36" s="3">
        <f>((SUM(C36:G36))*5)</f>
        <v>1520</v>
      </c>
      <c r="AH36">
        <f t="shared" si="9"/>
        <v>276</v>
      </c>
      <c r="AI36">
        <f>((SUM(C36:G36))*3)</f>
        <v>912</v>
      </c>
      <c r="AJ36">
        <f t="shared" si="10"/>
        <v>12</v>
      </c>
      <c r="AK36">
        <f>(SUM(C36:G36))*1</f>
        <v>304</v>
      </c>
    </row>
    <row r="37" spans="1:37" x14ac:dyDescent="0.2">
      <c r="A37">
        <v>42</v>
      </c>
      <c r="B37" s="1" t="s">
        <v>48</v>
      </c>
      <c r="C37">
        <v>199</v>
      </c>
      <c r="D37">
        <v>73</v>
      </c>
      <c r="E37">
        <v>3</v>
      </c>
      <c r="F37">
        <v>24</v>
      </c>
      <c r="G37">
        <v>5</v>
      </c>
      <c r="H37">
        <f t="shared" si="0"/>
        <v>304</v>
      </c>
      <c r="I37">
        <f t="shared" si="1"/>
        <v>1349</v>
      </c>
      <c r="K37">
        <f t="shared" si="2"/>
        <v>995</v>
      </c>
      <c r="L37">
        <f t="shared" si="3"/>
        <v>292</v>
      </c>
      <c r="M37">
        <f t="shared" si="4"/>
        <v>9</v>
      </c>
      <c r="N37">
        <f t="shared" si="5"/>
        <v>48</v>
      </c>
      <c r="O37">
        <f t="shared" si="6"/>
        <v>5</v>
      </c>
      <c r="P37">
        <f t="shared" si="7"/>
        <v>1349</v>
      </c>
      <c r="AA37" t="str">
        <f t="shared" si="8"/>
        <v>CONC TOT</v>
      </c>
      <c r="AG37" s="3">
        <f>((SUM(C37:G37))*5)</f>
        <v>1520</v>
      </c>
      <c r="AH37">
        <f t="shared" si="9"/>
        <v>292</v>
      </c>
      <c r="AI37">
        <f>((SUM(C37:G37))*3)</f>
        <v>912</v>
      </c>
      <c r="AJ37">
        <f t="shared" si="10"/>
        <v>9</v>
      </c>
      <c r="AK37">
        <f>(SUM(C37:G37))*1</f>
        <v>304</v>
      </c>
    </row>
    <row r="38" spans="1:37" x14ac:dyDescent="0.2">
      <c r="A38">
        <v>43</v>
      </c>
      <c r="B38" s="1" t="s">
        <v>49</v>
      </c>
      <c r="C38">
        <v>207</v>
      </c>
      <c r="D38">
        <v>66</v>
      </c>
      <c r="E38">
        <v>6</v>
      </c>
      <c r="F38">
        <v>20</v>
      </c>
      <c r="G38">
        <v>5</v>
      </c>
      <c r="H38">
        <f t="shared" si="0"/>
        <v>304</v>
      </c>
      <c r="I38">
        <f t="shared" si="1"/>
        <v>1362</v>
      </c>
      <c r="K38">
        <f t="shared" si="2"/>
        <v>1035</v>
      </c>
      <c r="L38">
        <f t="shared" si="3"/>
        <v>264</v>
      </c>
      <c r="M38">
        <f t="shared" si="4"/>
        <v>18</v>
      </c>
      <c r="N38">
        <f t="shared" si="5"/>
        <v>40</v>
      </c>
      <c r="O38">
        <f t="shared" si="6"/>
        <v>5</v>
      </c>
      <c r="P38">
        <f t="shared" si="7"/>
        <v>1362</v>
      </c>
      <c r="AA38" t="str">
        <f t="shared" si="8"/>
        <v>CONC TOT</v>
      </c>
      <c r="AG38" s="3">
        <f>((SUM(C38:G38))*5)</f>
        <v>1520</v>
      </c>
      <c r="AH38">
        <f t="shared" si="9"/>
        <v>264</v>
      </c>
      <c r="AI38">
        <f>((SUM(C38:G38))*3)</f>
        <v>912</v>
      </c>
      <c r="AJ38">
        <f t="shared" si="10"/>
        <v>18</v>
      </c>
      <c r="AK38">
        <f>(SUM(C38:G38))*1</f>
        <v>304</v>
      </c>
    </row>
    <row r="39" spans="1:37" x14ac:dyDescent="0.2">
      <c r="A39">
        <v>45</v>
      </c>
      <c r="B39" s="6" t="s">
        <v>51</v>
      </c>
      <c r="C39" s="7">
        <v>116</v>
      </c>
      <c r="D39" s="7">
        <v>88</v>
      </c>
      <c r="E39" s="7">
        <v>17</v>
      </c>
      <c r="F39" s="7">
        <v>70</v>
      </c>
      <c r="G39" s="7">
        <v>13</v>
      </c>
      <c r="H39" s="7">
        <f t="shared" si="0"/>
        <v>304</v>
      </c>
      <c r="I39" s="7">
        <f t="shared" si="1"/>
        <v>1136</v>
      </c>
      <c r="J39" s="7"/>
      <c r="K39" s="7">
        <f t="shared" si="2"/>
        <v>580</v>
      </c>
      <c r="L39" s="7">
        <f t="shared" si="3"/>
        <v>352</v>
      </c>
      <c r="M39" s="7">
        <f t="shared" si="4"/>
        <v>51</v>
      </c>
      <c r="N39" s="7">
        <f t="shared" si="5"/>
        <v>140</v>
      </c>
      <c r="O39" s="7">
        <f t="shared" si="6"/>
        <v>13</v>
      </c>
      <c r="P39" s="7">
        <f t="shared" si="7"/>
        <v>1136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 t="str">
        <f t="shared" si="8"/>
        <v>CONC PARC</v>
      </c>
      <c r="AG39" s="3">
        <f>((SUM(C39:G39))*5)</f>
        <v>1520</v>
      </c>
      <c r="AH39">
        <f t="shared" si="9"/>
        <v>352</v>
      </c>
      <c r="AI39">
        <f>((SUM(C39:G39))*3)</f>
        <v>912</v>
      </c>
      <c r="AJ39">
        <f t="shared" si="10"/>
        <v>51</v>
      </c>
      <c r="AK39">
        <f>(SUM(C39:G39))*1</f>
        <v>304</v>
      </c>
    </row>
    <row r="40" spans="1:37" x14ac:dyDescent="0.2">
      <c r="A40">
        <v>46</v>
      </c>
      <c r="B40" s="6" t="s">
        <v>52</v>
      </c>
      <c r="C40" s="7">
        <v>143</v>
      </c>
      <c r="D40" s="7">
        <v>87</v>
      </c>
      <c r="E40" s="7">
        <v>13</v>
      </c>
      <c r="F40" s="7">
        <v>48</v>
      </c>
      <c r="G40" s="7">
        <v>13</v>
      </c>
      <c r="H40" s="7">
        <f t="shared" si="0"/>
        <v>304</v>
      </c>
      <c r="I40" s="7">
        <f t="shared" si="1"/>
        <v>1211</v>
      </c>
      <c r="J40" s="7"/>
      <c r="K40" s="7">
        <f t="shared" si="2"/>
        <v>715</v>
      </c>
      <c r="L40" s="7">
        <f t="shared" si="3"/>
        <v>348</v>
      </c>
      <c r="M40" s="7">
        <f t="shared" si="4"/>
        <v>39</v>
      </c>
      <c r="N40" s="7">
        <f t="shared" si="5"/>
        <v>96</v>
      </c>
      <c r="O40" s="7">
        <f t="shared" si="6"/>
        <v>13</v>
      </c>
      <c r="P40" s="7">
        <f t="shared" si="7"/>
        <v>1211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 t="str">
        <f t="shared" si="8"/>
        <v>CONC PARC</v>
      </c>
      <c r="AG40" s="3">
        <f>((SUM(C40:G40))*5)</f>
        <v>1520</v>
      </c>
      <c r="AH40">
        <f t="shared" si="9"/>
        <v>348</v>
      </c>
      <c r="AI40">
        <f>((SUM(C40:G40))*3)</f>
        <v>912</v>
      </c>
      <c r="AJ40">
        <f t="shared" si="10"/>
        <v>39</v>
      </c>
      <c r="AK40">
        <f>(SUM(C40:G40))*1</f>
        <v>304</v>
      </c>
    </row>
    <row r="41" spans="1:37" x14ac:dyDescent="0.2">
      <c r="A41">
        <v>48</v>
      </c>
      <c r="B41" s="1" t="s">
        <v>54</v>
      </c>
      <c r="C41">
        <v>165</v>
      </c>
      <c r="D41">
        <v>100</v>
      </c>
      <c r="E41">
        <v>3</v>
      </c>
      <c r="F41">
        <v>31</v>
      </c>
      <c r="G41">
        <v>5</v>
      </c>
      <c r="H41">
        <f t="shared" si="0"/>
        <v>304</v>
      </c>
      <c r="I41">
        <f t="shared" si="1"/>
        <v>1301</v>
      </c>
      <c r="K41">
        <f t="shared" si="2"/>
        <v>825</v>
      </c>
      <c r="L41">
        <f t="shared" si="3"/>
        <v>400</v>
      </c>
      <c r="M41">
        <f t="shared" si="4"/>
        <v>9</v>
      </c>
      <c r="N41">
        <f t="shared" si="5"/>
        <v>62</v>
      </c>
      <c r="O41">
        <f t="shared" si="6"/>
        <v>5</v>
      </c>
      <c r="P41">
        <f t="shared" si="7"/>
        <v>1301</v>
      </c>
      <c r="AA41" t="str">
        <f t="shared" si="8"/>
        <v>CONC TOT</v>
      </c>
      <c r="AG41" s="3">
        <f>((SUM(C41:G41))*5)</f>
        <v>1520</v>
      </c>
      <c r="AH41">
        <f t="shared" si="9"/>
        <v>400</v>
      </c>
      <c r="AI41">
        <f>((SUM(C41:G41))*3)</f>
        <v>912</v>
      </c>
      <c r="AJ41">
        <f t="shared" si="10"/>
        <v>9</v>
      </c>
      <c r="AK41">
        <f>(SUM(C41:G41))*1</f>
        <v>304</v>
      </c>
    </row>
    <row r="42" spans="1:37" x14ac:dyDescent="0.2">
      <c r="A42">
        <v>49</v>
      </c>
      <c r="B42" s="5" t="s">
        <v>55</v>
      </c>
      <c r="C42" s="2">
        <v>141</v>
      </c>
      <c r="D42" s="2">
        <v>91</v>
      </c>
      <c r="E42" s="2">
        <v>8</v>
      </c>
      <c r="F42" s="2">
        <v>55</v>
      </c>
      <c r="G42" s="2">
        <v>9</v>
      </c>
      <c r="H42" s="2">
        <f t="shared" si="0"/>
        <v>304</v>
      </c>
      <c r="I42" s="2">
        <f t="shared" si="1"/>
        <v>1212</v>
      </c>
      <c r="J42" s="2"/>
      <c r="K42" s="2">
        <f t="shared" si="2"/>
        <v>705</v>
      </c>
      <c r="L42" s="2">
        <f t="shared" si="3"/>
        <v>364</v>
      </c>
      <c r="M42" s="2">
        <f t="shared" si="4"/>
        <v>24</v>
      </c>
      <c r="N42" s="2">
        <f t="shared" si="5"/>
        <v>110</v>
      </c>
      <c r="O42" s="2">
        <f t="shared" si="6"/>
        <v>9</v>
      </c>
      <c r="P42" s="2">
        <f t="shared" si="7"/>
        <v>1212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 t="str">
        <f t="shared" si="8"/>
        <v>CONC PARC</v>
      </c>
      <c r="AG42" s="3">
        <f>((SUM(C42:G42))*5)</f>
        <v>1520</v>
      </c>
      <c r="AH42">
        <f t="shared" si="9"/>
        <v>364</v>
      </c>
      <c r="AI42">
        <f>((SUM(C42:G42))*3)</f>
        <v>912</v>
      </c>
      <c r="AJ42">
        <f t="shared" si="10"/>
        <v>24</v>
      </c>
      <c r="AK42">
        <f>(SUM(C42:G42))*1</f>
        <v>304</v>
      </c>
    </row>
    <row r="43" spans="1:37" x14ac:dyDescent="0.2">
      <c r="A43">
        <v>50</v>
      </c>
      <c r="B43" s="5" t="s">
        <v>56</v>
      </c>
      <c r="C43" s="2">
        <v>127</v>
      </c>
      <c r="D43" s="2">
        <v>86</v>
      </c>
      <c r="E43" s="2">
        <v>9</v>
      </c>
      <c r="F43" s="2">
        <v>73</v>
      </c>
      <c r="G43" s="2">
        <v>9</v>
      </c>
      <c r="H43" s="2">
        <f t="shared" si="0"/>
        <v>304</v>
      </c>
      <c r="I43" s="2">
        <f t="shared" si="1"/>
        <v>1161</v>
      </c>
      <c r="J43" s="2"/>
      <c r="K43" s="2">
        <f t="shared" si="2"/>
        <v>635</v>
      </c>
      <c r="L43" s="2">
        <f t="shared" si="3"/>
        <v>344</v>
      </c>
      <c r="M43" s="2">
        <f t="shared" si="4"/>
        <v>27</v>
      </c>
      <c r="N43" s="2">
        <f t="shared" si="5"/>
        <v>146</v>
      </c>
      <c r="O43" s="2">
        <f t="shared" si="6"/>
        <v>9</v>
      </c>
      <c r="P43" s="2">
        <f t="shared" si="7"/>
        <v>1161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 t="str">
        <f t="shared" si="8"/>
        <v>CONC PARC</v>
      </c>
      <c r="AG43" s="3">
        <f>((SUM(C43:G43))*5)</f>
        <v>1520</v>
      </c>
      <c r="AH43">
        <f t="shared" si="9"/>
        <v>344</v>
      </c>
      <c r="AI43">
        <f>((SUM(C43:G43))*3)</f>
        <v>912</v>
      </c>
      <c r="AJ43">
        <f t="shared" si="10"/>
        <v>27</v>
      </c>
      <c r="AK43">
        <f>(SUM(C43:G43))*1</f>
        <v>304</v>
      </c>
    </row>
    <row r="44" spans="1:37" x14ac:dyDescent="0.2">
      <c r="A44">
        <v>52</v>
      </c>
      <c r="B44" s="1" t="s">
        <v>58</v>
      </c>
      <c r="C44">
        <v>150</v>
      </c>
      <c r="D44">
        <v>94</v>
      </c>
      <c r="E44">
        <v>15</v>
      </c>
      <c r="F44">
        <v>39</v>
      </c>
      <c r="G44">
        <v>6</v>
      </c>
      <c r="H44">
        <f t="shared" si="0"/>
        <v>304</v>
      </c>
      <c r="I44">
        <f t="shared" si="1"/>
        <v>1255</v>
      </c>
      <c r="K44">
        <f t="shared" si="2"/>
        <v>750</v>
      </c>
      <c r="L44">
        <f t="shared" si="3"/>
        <v>376</v>
      </c>
      <c r="M44">
        <f t="shared" si="4"/>
        <v>45</v>
      </c>
      <c r="N44">
        <f t="shared" si="5"/>
        <v>78</v>
      </c>
      <c r="O44">
        <f t="shared" si="6"/>
        <v>6</v>
      </c>
      <c r="P44">
        <f t="shared" si="7"/>
        <v>1255</v>
      </c>
      <c r="AA44" t="str">
        <f t="shared" si="8"/>
        <v>CONC TOT</v>
      </c>
      <c r="AG44" s="3">
        <f>((SUM(C44:G44))*5)</f>
        <v>1520</v>
      </c>
      <c r="AH44">
        <f t="shared" si="9"/>
        <v>376</v>
      </c>
      <c r="AI44">
        <f>((SUM(C44:G44))*3)</f>
        <v>912</v>
      </c>
      <c r="AJ44">
        <f t="shared" si="10"/>
        <v>45</v>
      </c>
      <c r="AK44">
        <f>(SUM(C44:G44))*1</f>
        <v>304</v>
      </c>
    </row>
    <row r="45" spans="1:37" x14ac:dyDescent="0.2">
      <c r="A45">
        <v>53</v>
      </c>
      <c r="B45" s="1" t="s">
        <v>59</v>
      </c>
      <c r="C45">
        <v>147</v>
      </c>
      <c r="D45">
        <v>89</v>
      </c>
      <c r="E45">
        <v>9</v>
      </c>
      <c r="F45">
        <v>52</v>
      </c>
      <c r="G45">
        <v>7</v>
      </c>
      <c r="H45">
        <f t="shared" si="0"/>
        <v>304</v>
      </c>
      <c r="I45">
        <f t="shared" si="1"/>
        <v>1229</v>
      </c>
      <c r="K45">
        <f t="shared" si="2"/>
        <v>735</v>
      </c>
      <c r="L45">
        <f t="shared" si="3"/>
        <v>356</v>
      </c>
      <c r="M45">
        <f t="shared" si="4"/>
        <v>27</v>
      </c>
      <c r="N45">
        <f t="shared" si="5"/>
        <v>104</v>
      </c>
      <c r="O45">
        <f t="shared" si="6"/>
        <v>7</v>
      </c>
      <c r="P45">
        <f t="shared" si="7"/>
        <v>1229</v>
      </c>
      <c r="AA45" t="str">
        <f t="shared" si="8"/>
        <v>CONC TOT</v>
      </c>
      <c r="AG45" s="3">
        <f>((SUM(C45:G45))*5)</f>
        <v>1520</v>
      </c>
      <c r="AH45">
        <f t="shared" si="9"/>
        <v>356</v>
      </c>
      <c r="AI45">
        <f>((SUM(C45:G45))*3)</f>
        <v>912</v>
      </c>
      <c r="AJ45">
        <f t="shared" si="10"/>
        <v>27</v>
      </c>
      <c r="AK45">
        <f>(SUM(C45:G45))*1</f>
        <v>304</v>
      </c>
    </row>
    <row r="46" spans="1:37" x14ac:dyDescent="0.2">
      <c r="A46">
        <v>54</v>
      </c>
      <c r="B46" s="5" t="s">
        <v>60</v>
      </c>
      <c r="C46" s="2">
        <v>58</v>
      </c>
      <c r="D46" s="2">
        <v>60</v>
      </c>
      <c r="E46" s="2">
        <v>23</v>
      </c>
      <c r="F46" s="2">
        <v>98</v>
      </c>
      <c r="G46" s="2">
        <v>65</v>
      </c>
      <c r="H46" s="2">
        <f t="shared" si="0"/>
        <v>304</v>
      </c>
      <c r="I46" s="2">
        <f t="shared" si="1"/>
        <v>860</v>
      </c>
      <c r="J46" s="2"/>
      <c r="K46" s="2">
        <f t="shared" si="2"/>
        <v>290</v>
      </c>
      <c r="L46" s="2">
        <f t="shared" si="3"/>
        <v>240</v>
      </c>
      <c r="M46" s="2">
        <f t="shared" si="4"/>
        <v>69</v>
      </c>
      <c r="N46" s="2">
        <f t="shared" si="5"/>
        <v>196</v>
      </c>
      <c r="O46" s="2">
        <f t="shared" si="6"/>
        <v>65</v>
      </c>
      <c r="P46" s="2">
        <f t="shared" si="7"/>
        <v>860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 t="str">
        <f t="shared" si="8"/>
        <v>INDIF</v>
      </c>
      <c r="AG46" s="3">
        <f>((SUM(C46:G46))*5)</f>
        <v>1520</v>
      </c>
      <c r="AH46">
        <f t="shared" si="9"/>
        <v>240</v>
      </c>
      <c r="AI46">
        <f>((SUM(C46:G46))*3)</f>
        <v>912</v>
      </c>
      <c r="AJ46">
        <f t="shared" si="10"/>
        <v>69</v>
      </c>
      <c r="AK46">
        <f>(SUM(C46:G46))*1</f>
        <v>304</v>
      </c>
    </row>
    <row r="47" spans="1:37" x14ac:dyDescent="0.2">
      <c r="A47">
        <v>56</v>
      </c>
      <c r="B47" s="5" t="s">
        <v>62</v>
      </c>
      <c r="C47" s="2">
        <v>145</v>
      </c>
      <c r="D47" s="2">
        <v>82</v>
      </c>
      <c r="E47" s="2">
        <v>7</v>
      </c>
      <c r="F47" s="2">
        <v>61</v>
      </c>
      <c r="G47" s="2">
        <v>9</v>
      </c>
      <c r="H47" s="2">
        <f t="shared" si="0"/>
        <v>304</v>
      </c>
      <c r="I47" s="2">
        <f t="shared" si="1"/>
        <v>1205</v>
      </c>
      <c r="J47" s="2"/>
      <c r="K47" s="2">
        <f t="shared" si="2"/>
        <v>725</v>
      </c>
      <c r="L47" s="2">
        <f t="shared" si="3"/>
        <v>328</v>
      </c>
      <c r="M47" s="2">
        <f t="shared" si="4"/>
        <v>21</v>
      </c>
      <c r="N47" s="2">
        <f t="shared" si="5"/>
        <v>122</v>
      </c>
      <c r="O47" s="2">
        <f t="shared" si="6"/>
        <v>9</v>
      </c>
      <c r="P47" s="2">
        <f t="shared" si="7"/>
        <v>1205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 t="str">
        <f t="shared" si="8"/>
        <v>CONC PARC</v>
      </c>
      <c r="AG47" s="3">
        <f>((SUM(C47:G47))*5)</f>
        <v>1520</v>
      </c>
      <c r="AH47">
        <f t="shared" si="9"/>
        <v>328</v>
      </c>
      <c r="AI47">
        <f>((SUM(C47:G47))*3)</f>
        <v>912</v>
      </c>
      <c r="AJ47">
        <f t="shared" si="10"/>
        <v>21</v>
      </c>
      <c r="AK47">
        <f>(SUM(C47:G47))*1</f>
        <v>304</v>
      </c>
    </row>
    <row r="48" spans="1:37" x14ac:dyDescent="0.2">
      <c r="A48">
        <v>57</v>
      </c>
      <c r="B48" s="1" t="s">
        <v>63</v>
      </c>
      <c r="C48">
        <v>244</v>
      </c>
      <c r="D48">
        <v>39</v>
      </c>
      <c r="E48">
        <v>2</v>
      </c>
      <c r="F48">
        <v>13</v>
      </c>
      <c r="G48">
        <v>6</v>
      </c>
      <c r="H48">
        <f t="shared" si="0"/>
        <v>304</v>
      </c>
      <c r="I48">
        <f t="shared" si="1"/>
        <v>1414</v>
      </c>
      <c r="K48">
        <f t="shared" si="2"/>
        <v>1220</v>
      </c>
      <c r="L48">
        <f t="shared" si="3"/>
        <v>156</v>
      </c>
      <c r="M48">
        <f t="shared" si="4"/>
        <v>6</v>
      </c>
      <c r="N48">
        <f t="shared" si="5"/>
        <v>26</v>
      </c>
      <c r="O48">
        <f t="shared" si="6"/>
        <v>6</v>
      </c>
      <c r="P48">
        <f t="shared" si="7"/>
        <v>1414</v>
      </c>
      <c r="AA48" t="str">
        <f t="shared" si="8"/>
        <v>CONC TOT</v>
      </c>
      <c r="AG48" s="3">
        <f>((SUM(C48:G48))*5)</f>
        <v>1520</v>
      </c>
      <c r="AH48">
        <f t="shared" si="9"/>
        <v>156</v>
      </c>
      <c r="AI48">
        <f>((SUM(C48:G48))*3)</f>
        <v>912</v>
      </c>
      <c r="AJ48">
        <f t="shared" si="10"/>
        <v>6</v>
      </c>
      <c r="AK48">
        <f>(SUM(C48:G48))*1</f>
        <v>304</v>
      </c>
    </row>
    <row r="49" spans="1:37" x14ac:dyDescent="0.2">
      <c r="A49">
        <v>58</v>
      </c>
      <c r="B49" s="1" t="s">
        <v>64</v>
      </c>
      <c r="C49">
        <v>185</v>
      </c>
      <c r="D49">
        <v>84</v>
      </c>
      <c r="E49">
        <v>5</v>
      </c>
      <c r="F49">
        <v>21</v>
      </c>
      <c r="G49">
        <v>9</v>
      </c>
      <c r="H49">
        <f t="shared" si="0"/>
        <v>304</v>
      </c>
      <c r="I49">
        <f t="shared" si="1"/>
        <v>1327</v>
      </c>
      <c r="K49">
        <f t="shared" si="2"/>
        <v>925</v>
      </c>
      <c r="L49">
        <f t="shared" si="3"/>
        <v>336</v>
      </c>
      <c r="M49">
        <f t="shared" si="4"/>
        <v>15</v>
      </c>
      <c r="N49">
        <f t="shared" si="5"/>
        <v>42</v>
      </c>
      <c r="O49">
        <f t="shared" si="6"/>
        <v>9</v>
      </c>
      <c r="P49">
        <f t="shared" si="7"/>
        <v>1327</v>
      </c>
      <c r="AA49" t="str">
        <f t="shared" si="8"/>
        <v>CONC TOT</v>
      </c>
      <c r="AG49" s="3">
        <f>((SUM(C49:G49))*5)</f>
        <v>1520</v>
      </c>
      <c r="AH49">
        <f t="shared" si="9"/>
        <v>336</v>
      </c>
      <c r="AI49">
        <f>((SUM(C49:G49))*3)</f>
        <v>912</v>
      </c>
      <c r="AJ49">
        <f t="shared" si="10"/>
        <v>15</v>
      </c>
      <c r="AK49">
        <f>(SUM(C49:G49))*1</f>
        <v>304</v>
      </c>
    </row>
    <row r="50" spans="1:37" x14ac:dyDescent="0.2">
      <c r="A50">
        <v>59</v>
      </c>
      <c r="B50" s="1" t="s">
        <v>65</v>
      </c>
      <c r="C50">
        <v>197</v>
      </c>
      <c r="D50">
        <v>75</v>
      </c>
      <c r="E50">
        <v>8</v>
      </c>
      <c r="F50">
        <v>20</v>
      </c>
      <c r="G50">
        <v>4</v>
      </c>
      <c r="H50">
        <f t="shared" si="0"/>
        <v>304</v>
      </c>
      <c r="I50">
        <f t="shared" si="1"/>
        <v>1353</v>
      </c>
      <c r="K50">
        <f t="shared" si="2"/>
        <v>985</v>
      </c>
      <c r="L50">
        <f t="shared" si="3"/>
        <v>300</v>
      </c>
      <c r="M50">
        <f t="shared" si="4"/>
        <v>24</v>
      </c>
      <c r="N50">
        <f t="shared" si="5"/>
        <v>40</v>
      </c>
      <c r="O50">
        <f t="shared" si="6"/>
        <v>4</v>
      </c>
      <c r="P50">
        <f t="shared" si="7"/>
        <v>1353</v>
      </c>
      <c r="AA50" t="str">
        <f t="shared" si="8"/>
        <v>CONC TOT</v>
      </c>
      <c r="AG50" s="3">
        <f>((SUM(C50:G50))*5)</f>
        <v>1520</v>
      </c>
      <c r="AH50">
        <f t="shared" si="9"/>
        <v>300</v>
      </c>
      <c r="AI50">
        <f>((SUM(C50:G50))*3)</f>
        <v>912</v>
      </c>
      <c r="AJ50">
        <f t="shared" si="10"/>
        <v>24</v>
      </c>
      <c r="AK50">
        <f>(SUM(C50:G50))*1</f>
        <v>304</v>
      </c>
    </row>
    <row r="51" spans="1:37" x14ac:dyDescent="0.2">
      <c r="A51">
        <v>60</v>
      </c>
      <c r="B51" s="5" t="s">
        <v>66</v>
      </c>
      <c r="C51" s="2">
        <v>42</v>
      </c>
      <c r="D51" s="2">
        <v>53</v>
      </c>
      <c r="E51" s="2">
        <v>34</v>
      </c>
      <c r="F51" s="2">
        <v>98</v>
      </c>
      <c r="G51" s="2">
        <v>77</v>
      </c>
      <c r="H51" s="2">
        <f t="shared" si="0"/>
        <v>304</v>
      </c>
      <c r="I51" s="2">
        <f t="shared" si="1"/>
        <v>797</v>
      </c>
      <c r="J51" s="2"/>
      <c r="K51" s="2">
        <f t="shared" si="2"/>
        <v>210</v>
      </c>
      <c r="L51" s="2">
        <f t="shared" si="3"/>
        <v>212</v>
      </c>
      <c r="M51" s="2">
        <f t="shared" si="4"/>
        <v>102</v>
      </c>
      <c r="N51" s="2">
        <f t="shared" si="5"/>
        <v>196</v>
      </c>
      <c r="O51" s="2">
        <f t="shared" si="6"/>
        <v>77</v>
      </c>
      <c r="P51" s="2">
        <f t="shared" si="7"/>
        <v>797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 t="str">
        <f t="shared" si="8"/>
        <v>INDIF</v>
      </c>
      <c r="AG51" s="3">
        <f>((SUM(C51:G51))*5)</f>
        <v>1520</v>
      </c>
      <c r="AH51">
        <f t="shared" si="9"/>
        <v>210</v>
      </c>
      <c r="AI51">
        <f>((SUM(C51:G51))*3)</f>
        <v>912</v>
      </c>
      <c r="AJ51">
        <f t="shared" si="10"/>
        <v>102</v>
      </c>
      <c r="AK51">
        <f>(SUM(C51:G51))*1</f>
        <v>304</v>
      </c>
    </row>
    <row r="52" spans="1:37" x14ac:dyDescent="0.2">
      <c r="A52">
        <v>62</v>
      </c>
      <c r="B52" s="1" t="s">
        <v>68</v>
      </c>
      <c r="C52">
        <v>199</v>
      </c>
      <c r="D52">
        <v>68</v>
      </c>
      <c r="E52">
        <v>9</v>
      </c>
      <c r="F52">
        <v>24</v>
      </c>
      <c r="G52">
        <v>4</v>
      </c>
      <c r="H52">
        <f t="shared" si="0"/>
        <v>304</v>
      </c>
      <c r="I52">
        <f t="shared" si="1"/>
        <v>1346</v>
      </c>
      <c r="K52">
        <f t="shared" si="2"/>
        <v>995</v>
      </c>
      <c r="L52">
        <f t="shared" si="3"/>
        <v>272</v>
      </c>
      <c r="M52">
        <f t="shared" si="4"/>
        <v>27</v>
      </c>
      <c r="N52">
        <f t="shared" si="5"/>
        <v>48</v>
      </c>
      <c r="O52">
        <f t="shared" si="6"/>
        <v>4</v>
      </c>
      <c r="P52">
        <f t="shared" si="7"/>
        <v>1346</v>
      </c>
      <c r="AA52" t="str">
        <f t="shared" si="8"/>
        <v>CONC TOT</v>
      </c>
      <c r="AG52" s="3">
        <f>((SUM(C52:G52))*5)</f>
        <v>1520</v>
      </c>
      <c r="AH52">
        <f t="shared" si="9"/>
        <v>272</v>
      </c>
      <c r="AI52">
        <f>((SUM(C52:G52))*3)</f>
        <v>912</v>
      </c>
      <c r="AJ52">
        <f t="shared" si="10"/>
        <v>27</v>
      </c>
      <c r="AK52">
        <f>(SUM(C52:G52))*1</f>
        <v>304</v>
      </c>
    </row>
    <row r="53" spans="1:37" x14ac:dyDescent="0.2">
      <c r="A53">
        <v>63</v>
      </c>
      <c r="B53" s="1" t="s">
        <v>69</v>
      </c>
      <c r="C53">
        <v>188</v>
      </c>
      <c r="D53">
        <v>83</v>
      </c>
      <c r="E53">
        <v>1</v>
      </c>
      <c r="F53">
        <v>27</v>
      </c>
      <c r="G53">
        <v>5</v>
      </c>
      <c r="H53">
        <f t="shared" si="0"/>
        <v>304</v>
      </c>
      <c r="I53">
        <f t="shared" si="1"/>
        <v>1334</v>
      </c>
      <c r="K53">
        <f t="shared" si="2"/>
        <v>940</v>
      </c>
      <c r="L53">
        <f t="shared" si="3"/>
        <v>332</v>
      </c>
      <c r="M53">
        <f t="shared" si="4"/>
        <v>3</v>
      </c>
      <c r="N53">
        <f t="shared" si="5"/>
        <v>54</v>
      </c>
      <c r="O53">
        <f t="shared" si="6"/>
        <v>5</v>
      </c>
      <c r="P53">
        <f t="shared" si="7"/>
        <v>1334</v>
      </c>
      <c r="AA53" t="str">
        <f t="shared" si="8"/>
        <v>CONC TOT</v>
      </c>
      <c r="AG53" s="3">
        <f>((SUM(C53:G53))*5)</f>
        <v>1520</v>
      </c>
      <c r="AH53">
        <f t="shared" si="9"/>
        <v>332</v>
      </c>
      <c r="AI53">
        <f>((SUM(C53:G53))*3)</f>
        <v>912</v>
      </c>
      <c r="AJ53">
        <f t="shared" si="10"/>
        <v>5</v>
      </c>
      <c r="AK53">
        <f>(SUM(C53:G53))*1</f>
        <v>304</v>
      </c>
    </row>
    <row r="54" spans="1:37" x14ac:dyDescent="0.2">
      <c r="A54">
        <v>64</v>
      </c>
      <c r="B54" s="1" t="s">
        <v>70</v>
      </c>
      <c r="C54">
        <v>166</v>
      </c>
      <c r="D54">
        <v>81</v>
      </c>
      <c r="E54">
        <v>4</v>
      </c>
      <c r="F54">
        <v>48</v>
      </c>
      <c r="G54">
        <v>5</v>
      </c>
      <c r="H54">
        <f t="shared" si="0"/>
        <v>304</v>
      </c>
      <c r="I54">
        <f t="shared" si="1"/>
        <v>1267</v>
      </c>
      <c r="K54">
        <f t="shared" si="2"/>
        <v>830</v>
      </c>
      <c r="L54">
        <f t="shared" si="3"/>
        <v>324</v>
      </c>
      <c r="M54">
        <f t="shared" si="4"/>
        <v>12</v>
      </c>
      <c r="N54">
        <f t="shared" si="5"/>
        <v>96</v>
      </c>
      <c r="O54">
        <f t="shared" si="6"/>
        <v>5</v>
      </c>
      <c r="P54">
        <f t="shared" si="7"/>
        <v>1267</v>
      </c>
      <c r="AA54" t="str">
        <f t="shared" si="8"/>
        <v>CONC TOT</v>
      </c>
      <c r="AG54" s="3">
        <f>((SUM(C54:G54))*5)</f>
        <v>1520</v>
      </c>
      <c r="AH54">
        <f t="shared" si="9"/>
        <v>324</v>
      </c>
      <c r="AI54">
        <f>((SUM(C54:G54))*3)</f>
        <v>912</v>
      </c>
      <c r="AJ54">
        <f t="shared" si="10"/>
        <v>12</v>
      </c>
      <c r="AK54">
        <f>(SUM(C54:G54))*1</f>
        <v>304</v>
      </c>
    </row>
    <row r="55" spans="1:37" x14ac:dyDescent="0.2">
      <c r="A55">
        <v>66</v>
      </c>
      <c r="B55" s="1" t="s">
        <v>72</v>
      </c>
      <c r="C55">
        <v>137</v>
      </c>
      <c r="D55">
        <v>97</v>
      </c>
      <c r="E55">
        <v>13</v>
      </c>
      <c r="F55">
        <v>50</v>
      </c>
      <c r="G55">
        <v>7</v>
      </c>
      <c r="H55">
        <f t="shared" ref="H55:H57" si="11">SUM(C55:G55)</f>
        <v>304</v>
      </c>
      <c r="I55">
        <f t="shared" ref="I55:I57" si="12">(C55*5)+(D55*4)+(E55*3)+(F55*2)+(G55*1)</f>
        <v>1219</v>
      </c>
      <c r="K55">
        <f t="shared" si="2"/>
        <v>685</v>
      </c>
      <c r="L55">
        <f t="shared" si="3"/>
        <v>388</v>
      </c>
      <c r="M55">
        <f t="shared" si="4"/>
        <v>39</v>
      </c>
      <c r="N55">
        <f t="shared" si="5"/>
        <v>100</v>
      </c>
      <c r="O55">
        <f t="shared" si="6"/>
        <v>7</v>
      </c>
      <c r="P55">
        <f t="shared" si="7"/>
        <v>1219</v>
      </c>
      <c r="AA55" t="str">
        <f t="shared" si="8"/>
        <v>CONC TOT</v>
      </c>
      <c r="AG55" s="3">
        <f>((SUM(C55:G55))*5)</f>
        <v>1520</v>
      </c>
      <c r="AH55">
        <f t="shared" si="9"/>
        <v>388</v>
      </c>
      <c r="AI55">
        <f>((SUM(C55:G55))*3)</f>
        <v>912</v>
      </c>
      <c r="AJ55">
        <f t="shared" si="10"/>
        <v>39</v>
      </c>
      <c r="AK55">
        <f>(SUM(C55:G55))*1</f>
        <v>304</v>
      </c>
    </row>
    <row r="56" spans="1:37" x14ac:dyDescent="0.2">
      <c r="A56">
        <v>67</v>
      </c>
      <c r="B56" s="5" t="s">
        <v>73</v>
      </c>
      <c r="C56" s="2">
        <v>140</v>
      </c>
      <c r="D56" s="2">
        <v>89</v>
      </c>
      <c r="E56" s="2">
        <v>14</v>
      </c>
      <c r="F56" s="2">
        <v>52</v>
      </c>
      <c r="G56" s="2">
        <v>9</v>
      </c>
      <c r="H56" s="2">
        <f t="shared" si="11"/>
        <v>304</v>
      </c>
      <c r="I56" s="2">
        <f t="shared" si="12"/>
        <v>1211</v>
      </c>
      <c r="J56" s="2"/>
      <c r="K56" s="2">
        <f t="shared" si="2"/>
        <v>700</v>
      </c>
      <c r="L56" s="2">
        <f t="shared" si="3"/>
        <v>356</v>
      </c>
      <c r="M56" s="2">
        <f t="shared" si="4"/>
        <v>42</v>
      </c>
      <c r="N56" s="2">
        <f t="shared" si="5"/>
        <v>104</v>
      </c>
      <c r="O56" s="2">
        <f t="shared" si="6"/>
        <v>9</v>
      </c>
      <c r="P56" s="2">
        <f t="shared" si="7"/>
        <v>1211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 t="str">
        <f t="shared" si="8"/>
        <v>CONC PARC</v>
      </c>
      <c r="AG56" s="3">
        <f>((SUM(C56:G56))*5)</f>
        <v>1520</v>
      </c>
      <c r="AH56">
        <f t="shared" si="9"/>
        <v>356</v>
      </c>
      <c r="AI56">
        <f>((SUM(C56:G56))*3)</f>
        <v>912</v>
      </c>
      <c r="AJ56">
        <f t="shared" si="10"/>
        <v>42</v>
      </c>
      <c r="AK56">
        <f>(SUM(C56:G56))*1</f>
        <v>304</v>
      </c>
    </row>
    <row r="57" spans="1:37" x14ac:dyDescent="0.2">
      <c r="A57">
        <v>68</v>
      </c>
      <c r="B57" s="5" t="s">
        <v>74</v>
      </c>
      <c r="C57" s="2">
        <v>101</v>
      </c>
      <c r="D57" s="2">
        <v>103</v>
      </c>
      <c r="E57" s="2">
        <v>28</v>
      </c>
      <c r="F57" s="2">
        <v>51</v>
      </c>
      <c r="G57" s="2">
        <v>21</v>
      </c>
      <c r="H57" s="2">
        <f t="shared" si="11"/>
        <v>304</v>
      </c>
      <c r="I57" s="2">
        <f t="shared" si="12"/>
        <v>1124</v>
      </c>
      <c r="J57" s="2"/>
      <c r="K57" s="2">
        <f t="shared" si="2"/>
        <v>505</v>
      </c>
      <c r="L57" s="2">
        <f t="shared" si="3"/>
        <v>412</v>
      </c>
      <c r="M57" s="2">
        <f t="shared" si="4"/>
        <v>84</v>
      </c>
      <c r="N57" s="2">
        <f t="shared" si="5"/>
        <v>102</v>
      </c>
      <c r="O57" s="2">
        <f t="shared" si="6"/>
        <v>21</v>
      </c>
      <c r="P57" s="2">
        <f t="shared" si="7"/>
        <v>1124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 t="str">
        <f t="shared" si="8"/>
        <v>CONC PARC</v>
      </c>
      <c r="AG57" s="3">
        <f>((SUM(C57:G57))*5)</f>
        <v>1520</v>
      </c>
      <c r="AH57">
        <f t="shared" si="9"/>
        <v>412</v>
      </c>
      <c r="AI57">
        <f>((SUM(C57:G57))*3)</f>
        <v>912</v>
      </c>
      <c r="AJ57">
        <f t="shared" si="10"/>
        <v>84</v>
      </c>
      <c r="AK57">
        <f>(SUM(C57:G57))*1</f>
        <v>304</v>
      </c>
    </row>
    <row r="58" spans="1:37" x14ac:dyDescent="0.2">
      <c r="B58" s="1"/>
    </row>
    <row r="59" spans="1:37" x14ac:dyDescent="0.2">
      <c r="B59" s="1"/>
      <c r="P59" t="s">
        <v>83</v>
      </c>
    </row>
    <row r="60" spans="1:37" x14ac:dyDescent="0.2">
      <c r="B60" s="1"/>
      <c r="P60" t="s">
        <v>84</v>
      </c>
    </row>
    <row r="61" spans="1:37" x14ac:dyDescent="0.2">
      <c r="B61" s="1"/>
      <c r="P61" t="s">
        <v>85</v>
      </c>
    </row>
    <row r="62" spans="1:37" x14ac:dyDescent="0.2">
      <c r="B62" s="1"/>
    </row>
    <row r="63" spans="1:37" x14ac:dyDescent="0.2">
      <c r="B63" s="1"/>
    </row>
    <row r="64" spans="1:37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25006-F627-BF49-982F-EC3591AE0DE0}">
  <dimension ref="A1:AC91"/>
  <sheetViews>
    <sheetView topLeftCell="C1" zoomScale="110" workbookViewId="0">
      <selection activeCell="Q1" sqref="Q1:Q1048576"/>
    </sheetView>
  </sheetViews>
  <sheetFormatPr baseColWidth="10" defaultColWidth="9" defaultRowHeight="14" x14ac:dyDescent="0.2"/>
  <cols>
    <col min="1" max="1" width="9" style="15"/>
    <col min="2" max="2" width="29.3984375" style="15" bestFit="1" customWidth="1"/>
    <col min="3" max="3" width="123" style="15" bestFit="1" customWidth="1"/>
    <col min="4" max="4" width="8" style="15" customWidth="1"/>
    <col min="5" max="5" width="6.3984375" style="15" customWidth="1"/>
    <col min="6" max="6" width="7" style="15" customWidth="1"/>
    <col min="7" max="7" width="6.3984375" style="15" customWidth="1"/>
    <col min="8" max="8" width="6" style="15" customWidth="1"/>
    <col min="9" max="9" width="19.3984375" style="15" customWidth="1"/>
    <col min="10" max="18" width="9" style="15"/>
    <col min="19" max="19" width="10.796875" style="15" bestFit="1" customWidth="1"/>
    <col min="20" max="16384" width="9" style="15"/>
  </cols>
  <sheetData>
    <row r="1" spans="1:29" x14ac:dyDescent="0.2">
      <c r="A1" s="15" t="s">
        <v>0</v>
      </c>
      <c r="B1" s="15" t="s">
        <v>86</v>
      </c>
      <c r="C1" s="15" t="s">
        <v>1</v>
      </c>
      <c r="D1" s="16" t="s">
        <v>2</v>
      </c>
      <c r="E1" s="16" t="s">
        <v>3</v>
      </c>
      <c r="F1" s="16" t="s">
        <v>5</v>
      </c>
      <c r="G1" s="16" t="s">
        <v>4</v>
      </c>
      <c r="H1" s="16" t="s">
        <v>6</v>
      </c>
      <c r="I1" s="17" t="s">
        <v>82</v>
      </c>
      <c r="J1" s="17" t="s">
        <v>81</v>
      </c>
      <c r="K1" s="17"/>
      <c r="L1" s="16" t="s">
        <v>2</v>
      </c>
      <c r="M1" s="16" t="s">
        <v>3</v>
      </c>
      <c r="N1" s="16" t="s">
        <v>5</v>
      </c>
      <c r="O1" s="16" t="s">
        <v>4</v>
      </c>
      <c r="P1" s="16" t="s">
        <v>6</v>
      </c>
      <c r="S1" s="15">
        <f>304*5</f>
        <v>1520</v>
      </c>
      <c r="T1" s="15">
        <f>304*4</f>
        <v>1216</v>
      </c>
      <c r="U1" s="15">
        <f>304*3</f>
        <v>912</v>
      </c>
      <c r="V1" s="15">
        <f>304*2</f>
        <v>608</v>
      </c>
      <c r="W1" s="15">
        <f>304*1</f>
        <v>304</v>
      </c>
      <c r="Y1" s="17" t="s">
        <v>76</v>
      </c>
      <c r="Z1" s="17" t="s">
        <v>79</v>
      </c>
      <c r="AA1" s="17" t="s">
        <v>77</v>
      </c>
      <c r="AB1" s="17" t="s">
        <v>80</v>
      </c>
      <c r="AC1" s="18" t="s">
        <v>78</v>
      </c>
    </row>
    <row r="2" spans="1:29" x14ac:dyDescent="0.2">
      <c r="A2" s="15">
        <v>1</v>
      </c>
      <c r="B2" s="15" t="s">
        <v>87</v>
      </c>
      <c r="C2" s="16" t="s">
        <v>7</v>
      </c>
      <c r="D2" s="15">
        <v>195</v>
      </c>
      <c r="E2" s="15">
        <v>72</v>
      </c>
      <c r="F2" s="15">
        <v>5</v>
      </c>
      <c r="G2" s="15">
        <v>28</v>
      </c>
      <c r="H2" s="15">
        <v>4</v>
      </c>
      <c r="I2" s="15">
        <f>SUM(D2:H2)</f>
        <v>304</v>
      </c>
      <c r="J2" s="15">
        <f>(D2*5)+(E2*4)+(F2*3)+(G2*2)+(H2*1)</f>
        <v>1338</v>
      </c>
      <c r="L2" s="15">
        <f>D2*5</f>
        <v>975</v>
      </c>
      <c r="M2" s="15">
        <f>E2*4</f>
        <v>288</v>
      </c>
      <c r="N2" s="15">
        <f>F2*3</f>
        <v>15</v>
      </c>
      <c r="O2" s="15">
        <f>G2*2</f>
        <v>56</v>
      </c>
      <c r="P2" s="15">
        <f>H2*1</f>
        <v>4</v>
      </c>
      <c r="Q2" s="15">
        <f>SUM(L2:P2)</f>
        <v>1338</v>
      </c>
      <c r="S2" s="15" t="str">
        <f>IF(Q2&gt;$T$1,"CONC TOT",IF(Q2&gt;$U$1,"CONC PARC",IF(Q2&gt;$V$1,"INDIF",IF(Q2&gt;$W$1,"DISC PARC","DISC TOT"))))</f>
        <v>CONC TOT</v>
      </c>
      <c r="Y2" s="18">
        <f>((SUM(D2:H2))*5)</f>
        <v>1520</v>
      </c>
      <c r="Z2" s="15">
        <f>QUARTILE(L2:P2,3)</f>
        <v>288</v>
      </c>
      <c r="AA2" s="15">
        <f>((SUM(D2:H2))*3)</f>
        <v>912</v>
      </c>
      <c r="AB2" s="15">
        <f>QUARTILE(L2:P2,1)</f>
        <v>15</v>
      </c>
      <c r="AC2" s="15">
        <f>(SUM(D2:H2))*1</f>
        <v>304</v>
      </c>
    </row>
    <row r="3" spans="1:29" x14ac:dyDescent="0.2">
      <c r="A3" s="15">
        <v>2</v>
      </c>
      <c r="B3" s="15" t="s">
        <v>87</v>
      </c>
      <c r="C3" s="16" t="s">
        <v>8</v>
      </c>
      <c r="D3" s="15">
        <v>162</v>
      </c>
      <c r="E3" s="15">
        <v>89</v>
      </c>
      <c r="F3" s="15">
        <v>11</v>
      </c>
      <c r="G3" s="15">
        <v>36</v>
      </c>
      <c r="H3" s="15">
        <v>6</v>
      </c>
      <c r="I3" s="15">
        <f t="shared" ref="I3:I57" si="0">SUM(D3:H3)</f>
        <v>304</v>
      </c>
      <c r="J3" s="15">
        <f t="shared" ref="J3:J57" si="1">(D3*5)+(E3*4)+(F3*3)+(G3*2)+(H3*1)</f>
        <v>1277</v>
      </c>
      <c r="L3" s="15">
        <f t="shared" ref="L3:L57" si="2">D3*5</f>
        <v>810</v>
      </c>
      <c r="M3" s="15">
        <f t="shared" ref="M3:M57" si="3">E3*4</f>
        <v>356</v>
      </c>
      <c r="N3" s="15">
        <f t="shared" ref="N3:N57" si="4">F3*3</f>
        <v>33</v>
      </c>
      <c r="O3" s="15">
        <f t="shared" ref="O3:O57" si="5">G3*2</f>
        <v>72</v>
      </c>
      <c r="P3" s="15">
        <f t="shared" ref="P3:P57" si="6">H3*1</f>
        <v>6</v>
      </c>
      <c r="Q3" s="15">
        <f t="shared" ref="Q3:Q57" si="7">SUM(L3:P3)</f>
        <v>1277</v>
      </c>
      <c r="S3" s="15" t="str">
        <f t="shared" ref="S3:S57" si="8">IF(Q3&gt;$T$1,"CONC TOT",IF(Q3&gt;$U$1,"CONC PARC",IF(Q3&gt;$V$1,"INDIF",IF(Q3&gt;$W$1,"DISC PARC","DISC TOT"))))</f>
        <v>CONC TOT</v>
      </c>
      <c r="Y3" s="18">
        <f>((SUM(D3:H3))*5)</f>
        <v>1520</v>
      </c>
      <c r="Z3" s="15">
        <f t="shared" ref="Z3:Z57" si="9">QUARTILE(L3:P3,3)</f>
        <v>356</v>
      </c>
      <c r="AA3" s="15">
        <f>((SUM(D3:H3))*3)</f>
        <v>912</v>
      </c>
      <c r="AB3" s="15">
        <f t="shared" ref="AB3:AB57" si="10">QUARTILE(L3:P3,1)</f>
        <v>33</v>
      </c>
      <c r="AC3" s="15">
        <f>(SUM(D3:H3))*1</f>
        <v>304</v>
      </c>
    </row>
    <row r="4" spans="1:29" x14ac:dyDescent="0.2">
      <c r="A4" s="15">
        <v>3</v>
      </c>
      <c r="B4" s="15" t="s">
        <v>87</v>
      </c>
      <c r="C4" s="16" t="s">
        <v>9</v>
      </c>
      <c r="D4" s="15">
        <v>148</v>
      </c>
      <c r="E4" s="15">
        <v>94</v>
      </c>
      <c r="F4" s="15">
        <v>9</v>
      </c>
      <c r="G4" s="15">
        <v>44</v>
      </c>
      <c r="H4" s="15">
        <v>9</v>
      </c>
      <c r="I4" s="15">
        <f t="shared" si="0"/>
        <v>304</v>
      </c>
      <c r="J4" s="15">
        <f t="shared" si="1"/>
        <v>1240</v>
      </c>
      <c r="L4" s="15">
        <f t="shared" si="2"/>
        <v>740</v>
      </c>
      <c r="M4" s="15">
        <f t="shared" si="3"/>
        <v>376</v>
      </c>
      <c r="N4" s="15">
        <f t="shared" si="4"/>
        <v>27</v>
      </c>
      <c r="O4" s="15">
        <f t="shared" si="5"/>
        <v>88</v>
      </c>
      <c r="P4" s="15">
        <f t="shared" si="6"/>
        <v>9</v>
      </c>
      <c r="Q4" s="15">
        <f t="shared" si="7"/>
        <v>1240</v>
      </c>
      <c r="S4" s="15" t="str">
        <f t="shared" si="8"/>
        <v>CONC TOT</v>
      </c>
      <c r="Y4" s="18">
        <f>((SUM(D4:H4))*5)</f>
        <v>1520</v>
      </c>
      <c r="Z4" s="15">
        <f t="shared" si="9"/>
        <v>376</v>
      </c>
      <c r="AA4" s="15">
        <f>((SUM(D4:H4))*3)</f>
        <v>912</v>
      </c>
      <c r="AB4" s="15">
        <f t="shared" si="10"/>
        <v>27</v>
      </c>
      <c r="AC4" s="15">
        <f>(SUM(D4:H4))*1</f>
        <v>304</v>
      </c>
    </row>
    <row r="5" spans="1:29" x14ac:dyDescent="0.2">
      <c r="A5" s="15">
        <v>4</v>
      </c>
      <c r="B5" s="15" t="s">
        <v>87</v>
      </c>
      <c r="C5" s="16" t="s">
        <v>10</v>
      </c>
      <c r="D5" s="15">
        <v>152</v>
      </c>
      <c r="E5" s="15">
        <v>85</v>
      </c>
      <c r="F5" s="15">
        <v>16</v>
      </c>
      <c r="G5" s="15">
        <v>45</v>
      </c>
      <c r="H5" s="15">
        <v>6</v>
      </c>
      <c r="I5" s="15">
        <f t="shared" si="0"/>
        <v>304</v>
      </c>
      <c r="J5" s="15">
        <f t="shared" si="1"/>
        <v>1244</v>
      </c>
      <c r="L5" s="15">
        <f t="shared" si="2"/>
        <v>760</v>
      </c>
      <c r="M5" s="15">
        <f t="shared" si="3"/>
        <v>340</v>
      </c>
      <c r="N5" s="15">
        <f t="shared" si="4"/>
        <v>48</v>
      </c>
      <c r="O5" s="15">
        <f t="shared" si="5"/>
        <v>90</v>
      </c>
      <c r="P5" s="15">
        <f t="shared" si="6"/>
        <v>6</v>
      </c>
      <c r="Q5" s="15">
        <f t="shared" si="7"/>
        <v>1244</v>
      </c>
      <c r="S5" s="15" t="str">
        <f t="shared" si="8"/>
        <v>CONC TOT</v>
      </c>
      <c r="Y5" s="18">
        <f>((SUM(D5:H5))*5)</f>
        <v>1520</v>
      </c>
      <c r="Z5" s="15">
        <f t="shared" si="9"/>
        <v>340</v>
      </c>
      <c r="AA5" s="15">
        <f>((SUM(D5:H5))*3)</f>
        <v>912</v>
      </c>
      <c r="AB5" s="15">
        <f t="shared" si="10"/>
        <v>48</v>
      </c>
      <c r="AC5" s="15">
        <f>(SUM(D5:H5))*1</f>
        <v>304</v>
      </c>
    </row>
    <row r="6" spans="1:29" x14ac:dyDescent="0.2">
      <c r="A6" s="15">
        <v>5</v>
      </c>
      <c r="B6" s="15" t="s">
        <v>87</v>
      </c>
      <c r="C6" s="16" t="s">
        <v>11</v>
      </c>
      <c r="D6" s="15">
        <v>166</v>
      </c>
      <c r="E6" s="15">
        <v>95</v>
      </c>
      <c r="F6" s="15">
        <v>8</v>
      </c>
      <c r="G6" s="15">
        <v>29</v>
      </c>
      <c r="H6" s="15">
        <v>6</v>
      </c>
      <c r="I6" s="15">
        <f t="shared" si="0"/>
        <v>304</v>
      </c>
      <c r="J6" s="15">
        <f t="shared" si="1"/>
        <v>1298</v>
      </c>
      <c r="L6" s="15">
        <f t="shared" si="2"/>
        <v>830</v>
      </c>
      <c r="M6" s="15">
        <f t="shared" si="3"/>
        <v>380</v>
      </c>
      <c r="N6" s="15">
        <f t="shared" si="4"/>
        <v>24</v>
      </c>
      <c r="O6" s="15">
        <f t="shared" si="5"/>
        <v>58</v>
      </c>
      <c r="P6" s="15">
        <f t="shared" si="6"/>
        <v>6</v>
      </c>
      <c r="Q6" s="15">
        <f t="shared" si="7"/>
        <v>1298</v>
      </c>
      <c r="S6" s="15" t="str">
        <f t="shared" si="8"/>
        <v>CONC TOT</v>
      </c>
      <c r="Y6" s="18">
        <f>((SUM(D6:H6))*5)</f>
        <v>1520</v>
      </c>
      <c r="Z6" s="15">
        <f t="shared" si="9"/>
        <v>380</v>
      </c>
      <c r="AA6" s="15">
        <f>((SUM(D6:H6))*3)</f>
        <v>912</v>
      </c>
      <c r="AB6" s="15">
        <f t="shared" si="10"/>
        <v>24</v>
      </c>
      <c r="AC6" s="15">
        <f>(SUM(D6:H6))*1</f>
        <v>304</v>
      </c>
    </row>
    <row r="7" spans="1:29" x14ac:dyDescent="0.2">
      <c r="A7" s="15">
        <v>7</v>
      </c>
      <c r="B7" s="15" t="s">
        <v>87</v>
      </c>
      <c r="C7" s="16" t="s">
        <v>13</v>
      </c>
      <c r="D7" s="15">
        <v>62</v>
      </c>
      <c r="E7" s="15">
        <v>48</v>
      </c>
      <c r="F7" s="15">
        <v>64</v>
      </c>
      <c r="G7" s="15">
        <v>45</v>
      </c>
      <c r="H7" s="15">
        <v>85</v>
      </c>
      <c r="I7" s="15">
        <f t="shared" si="0"/>
        <v>304</v>
      </c>
      <c r="J7" s="15">
        <f t="shared" si="1"/>
        <v>869</v>
      </c>
      <c r="L7" s="15">
        <f t="shared" si="2"/>
        <v>310</v>
      </c>
      <c r="M7" s="15">
        <f t="shared" si="3"/>
        <v>192</v>
      </c>
      <c r="N7" s="15">
        <f t="shared" si="4"/>
        <v>192</v>
      </c>
      <c r="O7" s="15">
        <f t="shared" si="5"/>
        <v>90</v>
      </c>
      <c r="P7" s="15">
        <f t="shared" si="6"/>
        <v>85</v>
      </c>
      <c r="Q7" s="15">
        <f t="shared" si="7"/>
        <v>869</v>
      </c>
      <c r="S7" s="15" t="str">
        <f t="shared" si="8"/>
        <v>INDIF</v>
      </c>
      <c r="Y7" s="18">
        <f>((SUM(D7:H7))*5)</f>
        <v>1520</v>
      </c>
      <c r="Z7" s="15">
        <f t="shared" si="9"/>
        <v>192</v>
      </c>
      <c r="AA7" s="15">
        <f>((SUM(D7:H7))*3)</f>
        <v>912</v>
      </c>
      <c r="AB7" s="15">
        <f t="shared" si="10"/>
        <v>90</v>
      </c>
      <c r="AC7" s="15">
        <f>(SUM(D7:H7))*1</f>
        <v>304</v>
      </c>
    </row>
    <row r="8" spans="1:29" x14ac:dyDescent="0.2">
      <c r="A8" s="15">
        <v>8</v>
      </c>
      <c r="B8" s="15" t="s">
        <v>87</v>
      </c>
      <c r="C8" s="16" t="s">
        <v>14</v>
      </c>
      <c r="D8" s="15">
        <v>201</v>
      </c>
      <c r="E8" s="15">
        <v>75</v>
      </c>
      <c r="F8" s="15">
        <v>2</v>
      </c>
      <c r="G8" s="15">
        <v>22</v>
      </c>
      <c r="H8" s="15">
        <v>4</v>
      </c>
      <c r="I8" s="15">
        <f t="shared" si="0"/>
        <v>304</v>
      </c>
      <c r="J8" s="15">
        <f t="shared" si="1"/>
        <v>1359</v>
      </c>
      <c r="L8" s="15">
        <f t="shared" si="2"/>
        <v>1005</v>
      </c>
      <c r="M8" s="15">
        <f t="shared" si="3"/>
        <v>300</v>
      </c>
      <c r="N8" s="15">
        <f t="shared" si="4"/>
        <v>6</v>
      </c>
      <c r="O8" s="15">
        <f t="shared" si="5"/>
        <v>44</v>
      </c>
      <c r="P8" s="15">
        <f t="shared" si="6"/>
        <v>4</v>
      </c>
      <c r="Q8" s="15">
        <f t="shared" si="7"/>
        <v>1359</v>
      </c>
      <c r="S8" s="15" t="str">
        <f t="shared" si="8"/>
        <v>CONC TOT</v>
      </c>
      <c r="Y8" s="18">
        <f>((SUM(D8:H8))*5)</f>
        <v>1520</v>
      </c>
      <c r="Z8" s="15">
        <f t="shared" si="9"/>
        <v>300</v>
      </c>
      <c r="AA8" s="15">
        <f>((SUM(D8:H8))*3)</f>
        <v>912</v>
      </c>
      <c r="AB8" s="15">
        <f t="shared" si="10"/>
        <v>6</v>
      </c>
      <c r="AC8" s="15">
        <f>(SUM(D8:H8))*1</f>
        <v>304</v>
      </c>
    </row>
    <row r="9" spans="1:29" x14ac:dyDescent="0.2">
      <c r="A9" s="15">
        <v>9</v>
      </c>
      <c r="B9" s="15" t="s">
        <v>87</v>
      </c>
      <c r="C9" s="16" t="s">
        <v>15</v>
      </c>
      <c r="D9" s="15">
        <v>144</v>
      </c>
      <c r="E9" s="15">
        <v>97</v>
      </c>
      <c r="F9" s="15">
        <v>9</v>
      </c>
      <c r="G9" s="15">
        <v>45</v>
      </c>
      <c r="H9" s="15">
        <v>9</v>
      </c>
      <c r="I9" s="15">
        <f t="shared" si="0"/>
        <v>304</v>
      </c>
      <c r="J9" s="15">
        <f t="shared" si="1"/>
        <v>1234</v>
      </c>
      <c r="L9" s="15">
        <f t="shared" si="2"/>
        <v>720</v>
      </c>
      <c r="M9" s="15">
        <f t="shared" si="3"/>
        <v>388</v>
      </c>
      <c r="N9" s="15">
        <f t="shared" si="4"/>
        <v>27</v>
      </c>
      <c r="O9" s="15">
        <f t="shared" si="5"/>
        <v>90</v>
      </c>
      <c r="P9" s="15">
        <f t="shared" si="6"/>
        <v>9</v>
      </c>
      <c r="Q9" s="15">
        <f t="shared" si="7"/>
        <v>1234</v>
      </c>
      <c r="S9" s="15" t="str">
        <f t="shared" si="8"/>
        <v>CONC TOT</v>
      </c>
      <c r="Y9" s="18">
        <f>((SUM(D9:H9))*5)</f>
        <v>1520</v>
      </c>
      <c r="Z9" s="15">
        <f t="shared" si="9"/>
        <v>388</v>
      </c>
      <c r="AA9" s="15">
        <f>((SUM(D9:H9))*3)</f>
        <v>912</v>
      </c>
      <c r="AB9" s="15">
        <f t="shared" si="10"/>
        <v>27</v>
      </c>
      <c r="AC9" s="15">
        <f>(SUM(D9:H9))*1</f>
        <v>304</v>
      </c>
    </row>
    <row r="10" spans="1:29" x14ac:dyDescent="0.2">
      <c r="A10" s="15">
        <v>10</v>
      </c>
      <c r="B10" s="15" t="s">
        <v>87</v>
      </c>
      <c r="C10" s="16" t="s">
        <v>16</v>
      </c>
      <c r="D10" s="15">
        <v>167</v>
      </c>
      <c r="E10" s="15">
        <v>86</v>
      </c>
      <c r="F10" s="15">
        <v>8</v>
      </c>
      <c r="G10" s="15">
        <v>36</v>
      </c>
      <c r="H10" s="15">
        <v>7</v>
      </c>
      <c r="I10" s="15">
        <f t="shared" si="0"/>
        <v>304</v>
      </c>
      <c r="J10" s="15">
        <f t="shared" si="1"/>
        <v>1282</v>
      </c>
      <c r="L10" s="15">
        <f t="shared" si="2"/>
        <v>835</v>
      </c>
      <c r="M10" s="15">
        <f t="shared" si="3"/>
        <v>344</v>
      </c>
      <c r="N10" s="15">
        <f t="shared" si="4"/>
        <v>24</v>
      </c>
      <c r="O10" s="15">
        <f t="shared" si="5"/>
        <v>72</v>
      </c>
      <c r="P10" s="15">
        <f t="shared" si="6"/>
        <v>7</v>
      </c>
      <c r="Q10" s="15">
        <f t="shared" si="7"/>
        <v>1282</v>
      </c>
      <c r="S10" s="15" t="str">
        <f t="shared" si="8"/>
        <v>CONC TOT</v>
      </c>
      <c r="Y10" s="18">
        <f>((SUM(D10:H10))*5)</f>
        <v>1520</v>
      </c>
      <c r="Z10" s="15">
        <f t="shared" si="9"/>
        <v>344</v>
      </c>
      <c r="AA10" s="15">
        <f>((SUM(D10:H10))*3)</f>
        <v>912</v>
      </c>
      <c r="AB10" s="15">
        <f t="shared" si="10"/>
        <v>24</v>
      </c>
      <c r="AC10" s="15">
        <f>(SUM(D10:H10))*1</f>
        <v>304</v>
      </c>
    </row>
    <row r="11" spans="1:29" x14ac:dyDescent="0.2">
      <c r="A11" s="15">
        <v>11</v>
      </c>
      <c r="B11" s="15" t="s">
        <v>87</v>
      </c>
      <c r="C11" s="16" t="s">
        <v>17</v>
      </c>
      <c r="D11" s="15">
        <v>154</v>
      </c>
      <c r="E11" s="15">
        <v>93</v>
      </c>
      <c r="F11" s="15">
        <v>10</v>
      </c>
      <c r="G11" s="15">
        <v>39</v>
      </c>
      <c r="H11" s="15">
        <v>8</v>
      </c>
      <c r="I11" s="15">
        <f t="shared" si="0"/>
        <v>304</v>
      </c>
      <c r="J11" s="15">
        <f t="shared" si="1"/>
        <v>1258</v>
      </c>
      <c r="L11" s="15">
        <f t="shared" si="2"/>
        <v>770</v>
      </c>
      <c r="M11" s="15">
        <f t="shared" si="3"/>
        <v>372</v>
      </c>
      <c r="N11" s="15">
        <f t="shared" si="4"/>
        <v>30</v>
      </c>
      <c r="O11" s="15">
        <f t="shared" si="5"/>
        <v>78</v>
      </c>
      <c r="P11" s="15">
        <f t="shared" si="6"/>
        <v>8</v>
      </c>
      <c r="Q11" s="15">
        <f t="shared" si="7"/>
        <v>1258</v>
      </c>
      <c r="S11" s="15" t="str">
        <f t="shared" si="8"/>
        <v>CONC TOT</v>
      </c>
      <c r="Y11" s="18">
        <f>((SUM(D11:H11))*5)</f>
        <v>1520</v>
      </c>
      <c r="Z11" s="15">
        <f t="shared" si="9"/>
        <v>372</v>
      </c>
      <c r="AA11" s="15">
        <f>((SUM(D11:H11))*3)</f>
        <v>912</v>
      </c>
      <c r="AB11" s="15">
        <f t="shared" si="10"/>
        <v>30</v>
      </c>
      <c r="AC11" s="15">
        <f>(SUM(D11:H11))*1</f>
        <v>304</v>
      </c>
    </row>
    <row r="12" spans="1:29" x14ac:dyDescent="0.2">
      <c r="A12" s="15">
        <v>12</v>
      </c>
      <c r="B12" s="15" t="s">
        <v>87</v>
      </c>
      <c r="C12" s="16" t="s">
        <v>18</v>
      </c>
      <c r="D12" s="15">
        <v>157</v>
      </c>
      <c r="E12" s="15">
        <v>97</v>
      </c>
      <c r="F12" s="15">
        <v>9</v>
      </c>
      <c r="G12" s="15">
        <v>36</v>
      </c>
      <c r="H12" s="15">
        <v>5</v>
      </c>
      <c r="I12" s="15">
        <f t="shared" si="0"/>
        <v>304</v>
      </c>
      <c r="J12" s="15">
        <f t="shared" si="1"/>
        <v>1277</v>
      </c>
      <c r="L12" s="15">
        <f t="shared" si="2"/>
        <v>785</v>
      </c>
      <c r="M12" s="15">
        <f t="shared" si="3"/>
        <v>388</v>
      </c>
      <c r="N12" s="15">
        <f t="shared" si="4"/>
        <v>27</v>
      </c>
      <c r="O12" s="15">
        <f t="shared" si="5"/>
        <v>72</v>
      </c>
      <c r="P12" s="15">
        <f t="shared" si="6"/>
        <v>5</v>
      </c>
      <c r="Q12" s="15">
        <f t="shared" si="7"/>
        <v>1277</v>
      </c>
      <c r="S12" s="15" t="str">
        <f t="shared" si="8"/>
        <v>CONC TOT</v>
      </c>
      <c r="Y12" s="18">
        <f>((SUM(D12:H12))*5)</f>
        <v>1520</v>
      </c>
      <c r="Z12" s="15">
        <f t="shared" si="9"/>
        <v>388</v>
      </c>
      <c r="AA12" s="15">
        <f>((SUM(D12:H12))*3)</f>
        <v>912</v>
      </c>
      <c r="AB12" s="15">
        <f t="shared" si="10"/>
        <v>27</v>
      </c>
      <c r="AC12" s="15">
        <f>(SUM(D12:H12))*1</f>
        <v>304</v>
      </c>
    </row>
    <row r="13" spans="1:29" x14ac:dyDescent="0.2">
      <c r="A13" s="15">
        <v>14</v>
      </c>
      <c r="B13" s="15" t="s">
        <v>87</v>
      </c>
      <c r="C13" s="16" t="s">
        <v>20</v>
      </c>
      <c r="D13" s="15">
        <v>164</v>
      </c>
      <c r="E13" s="15">
        <v>97</v>
      </c>
      <c r="F13" s="15">
        <v>3</v>
      </c>
      <c r="G13" s="15">
        <v>36</v>
      </c>
      <c r="H13" s="15">
        <v>4</v>
      </c>
      <c r="I13" s="15">
        <f t="shared" si="0"/>
        <v>304</v>
      </c>
      <c r="J13" s="15">
        <f t="shared" si="1"/>
        <v>1293</v>
      </c>
      <c r="L13" s="15">
        <f t="shared" si="2"/>
        <v>820</v>
      </c>
      <c r="M13" s="15">
        <f t="shared" si="3"/>
        <v>388</v>
      </c>
      <c r="N13" s="15">
        <f t="shared" si="4"/>
        <v>9</v>
      </c>
      <c r="O13" s="15">
        <f t="shared" si="5"/>
        <v>72</v>
      </c>
      <c r="P13" s="15">
        <f t="shared" si="6"/>
        <v>4</v>
      </c>
      <c r="Q13" s="15">
        <f t="shared" si="7"/>
        <v>1293</v>
      </c>
      <c r="S13" s="15" t="str">
        <f t="shared" si="8"/>
        <v>CONC TOT</v>
      </c>
      <c r="Y13" s="18">
        <f>((SUM(D13:H13))*5)</f>
        <v>1520</v>
      </c>
      <c r="Z13" s="15">
        <f t="shared" si="9"/>
        <v>388</v>
      </c>
      <c r="AA13" s="15">
        <f>((SUM(D13:H13))*3)</f>
        <v>912</v>
      </c>
      <c r="AB13" s="15">
        <f t="shared" si="10"/>
        <v>9</v>
      </c>
      <c r="AC13" s="15">
        <f>(SUM(D13:H13))*1</f>
        <v>304</v>
      </c>
    </row>
    <row r="14" spans="1:29" x14ac:dyDescent="0.2">
      <c r="A14" s="15">
        <v>15</v>
      </c>
      <c r="B14" s="15" t="s">
        <v>87</v>
      </c>
      <c r="C14" s="16" t="s">
        <v>21</v>
      </c>
      <c r="D14" s="15">
        <v>143</v>
      </c>
      <c r="E14" s="15">
        <v>90</v>
      </c>
      <c r="F14" s="15">
        <v>15</v>
      </c>
      <c r="G14" s="15">
        <v>45</v>
      </c>
      <c r="H14" s="15">
        <v>11</v>
      </c>
      <c r="I14" s="15">
        <f t="shared" si="0"/>
        <v>304</v>
      </c>
      <c r="J14" s="15">
        <f t="shared" si="1"/>
        <v>1221</v>
      </c>
      <c r="L14" s="15">
        <f t="shared" si="2"/>
        <v>715</v>
      </c>
      <c r="M14" s="15">
        <f t="shared" si="3"/>
        <v>360</v>
      </c>
      <c r="N14" s="15">
        <f t="shared" si="4"/>
        <v>45</v>
      </c>
      <c r="O14" s="15">
        <f t="shared" si="5"/>
        <v>90</v>
      </c>
      <c r="P14" s="15">
        <f t="shared" si="6"/>
        <v>11</v>
      </c>
      <c r="Q14" s="15">
        <f t="shared" si="7"/>
        <v>1221</v>
      </c>
      <c r="S14" s="15" t="str">
        <f t="shared" si="8"/>
        <v>CONC TOT</v>
      </c>
      <c r="Y14" s="18">
        <f>((SUM(D14:H14))*5)</f>
        <v>1520</v>
      </c>
      <c r="Z14" s="15">
        <f t="shared" si="9"/>
        <v>360</v>
      </c>
      <c r="AA14" s="15">
        <f>((SUM(D14:H14))*3)</f>
        <v>912</v>
      </c>
      <c r="AB14" s="15">
        <f t="shared" si="10"/>
        <v>45</v>
      </c>
      <c r="AC14" s="15">
        <f>(SUM(D14:H14))*1</f>
        <v>304</v>
      </c>
    </row>
    <row r="15" spans="1:29" x14ac:dyDescent="0.2">
      <c r="A15" s="15">
        <v>16</v>
      </c>
      <c r="B15" s="15" t="s">
        <v>87</v>
      </c>
      <c r="C15" s="16" t="s">
        <v>22</v>
      </c>
      <c r="D15" s="15">
        <v>150</v>
      </c>
      <c r="E15" s="15">
        <v>100</v>
      </c>
      <c r="F15" s="15">
        <v>11</v>
      </c>
      <c r="G15" s="15">
        <v>35</v>
      </c>
      <c r="H15" s="15">
        <v>8</v>
      </c>
      <c r="I15" s="15">
        <f t="shared" si="0"/>
        <v>304</v>
      </c>
      <c r="J15" s="15">
        <f t="shared" si="1"/>
        <v>1261</v>
      </c>
      <c r="L15" s="15">
        <f t="shared" si="2"/>
        <v>750</v>
      </c>
      <c r="M15" s="15">
        <f t="shared" si="3"/>
        <v>400</v>
      </c>
      <c r="N15" s="15">
        <f t="shared" si="4"/>
        <v>33</v>
      </c>
      <c r="O15" s="15">
        <f t="shared" si="5"/>
        <v>70</v>
      </c>
      <c r="P15" s="15">
        <f t="shared" si="6"/>
        <v>8</v>
      </c>
      <c r="Q15" s="15">
        <f t="shared" si="7"/>
        <v>1261</v>
      </c>
      <c r="S15" s="15" t="str">
        <f t="shared" si="8"/>
        <v>CONC TOT</v>
      </c>
      <c r="Y15" s="18">
        <f>((SUM(D15:H15))*5)</f>
        <v>1520</v>
      </c>
      <c r="Z15" s="15">
        <f t="shared" si="9"/>
        <v>400</v>
      </c>
      <c r="AA15" s="15">
        <f>((SUM(D15:H15))*3)</f>
        <v>912</v>
      </c>
      <c r="AB15" s="15">
        <f t="shared" si="10"/>
        <v>33</v>
      </c>
      <c r="AC15" s="15">
        <f>(SUM(D15:H15))*1</f>
        <v>304</v>
      </c>
    </row>
    <row r="16" spans="1:29" x14ac:dyDescent="0.2">
      <c r="A16" s="15">
        <v>17</v>
      </c>
      <c r="B16" s="15" t="s">
        <v>87</v>
      </c>
      <c r="C16" s="16" t="s">
        <v>23</v>
      </c>
      <c r="D16" s="15">
        <v>144</v>
      </c>
      <c r="E16" s="15">
        <v>82</v>
      </c>
      <c r="F16" s="15">
        <v>19</v>
      </c>
      <c r="G16" s="15">
        <v>53</v>
      </c>
      <c r="H16" s="15">
        <v>6</v>
      </c>
      <c r="I16" s="15">
        <f t="shared" si="0"/>
        <v>304</v>
      </c>
      <c r="J16" s="15">
        <f t="shared" si="1"/>
        <v>1217</v>
      </c>
      <c r="L16" s="15">
        <f t="shared" si="2"/>
        <v>720</v>
      </c>
      <c r="M16" s="15">
        <f t="shared" si="3"/>
        <v>328</v>
      </c>
      <c r="N16" s="15">
        <f t="shared" si="4"/>
        <v>57</v>
      </c>
      <c r="O16" s="15">
        <f t="shared" si="5"/>
        <v>106</v>
      </c>
      <c r="P16" s="15">
        <f t="shared" si="6"/>
        <v>6</v>
      </c>
      <c r="Q16" s="15">
        <f t="shared" si="7"/>
        <v>1217</v>
      </c>
      <c r="S16" s="15" t="str">
        <f t="shared" si="8"/>
        <v>CONC TOT</v>
      </c>
      <c r="Y16" s="18">
        <f>((SUM(D16:H16))*5)</f>
        <v>1520</v>
      </c>
      <c r="Z16" s="15">
        <f t="shared" si="9"/>
        <v>328</v>
      </c>
      <c r="AA16" s="15">
        <f>((SUM(D16:H16))*3)</f>
        <v>912</v>
      </c>
      <c r="AB16" s="15">
        <f t="shared" si="10"/>
        <v>57</v>
      </c>
      <c r="AC16" s="15">
        <f>(SUM(D16:H16))*1</f>
        <v>304</v>
      </c>
    </row>
    <row r="17" spans="1:29" x14ac:dyDescent="0.2">
      <c r="A17" s="15">
        <v>18</v>
      </c>
      <c r="B17" s="15" t="s">
        <v>87</v>
      </c>
      <c r="C17" s="16" t="s">
        <v>24</v>
      </c>
      <c r="D17" s="15">
        <v>158</v>
      </c>
      <c r="E17" s="15">
        <v>78</v>
      </c>
      <c r="F17" s="15">
        <v>14</v>
      </c>
      <c r="G17" s="15">
        <v>47</v>
      </c>
      <c r="H17" s="15">
        <v>7</v>
      </c>
      <c r="I17" s="15">
        <f t="shared" si="0"/>
        <v>304</v>
      </c>
      <c r="J17" s="15">
        <f t="shared" si="1"/>
        <v>1245</v>
      </c>
      <c r="L17" s="15">
        <f t="shared" si="2"/>
        <v>790</v>
      </c>
      <c r="M17" s="15">
        <f t="shared" si="3"/>
        <v>312</v>
      </c>
      <c r="N17" s="15">
        <f t="shared" si="4"/>
        <v>42</v>
      </c>
      <c r="O17" s="15">
        <f t="shared" si="5"/>
        <v>94</v>
      </c>
      <c r="P17" s="15">
        <f t="shared" si="6"/>
        <v>7</v>
      </c>
      <c r="Q17" s="15">
        <f t="shared" si="7"/>
        <v>1245</v>
      </c>
      <c r="S17" s="15" t="str">
        <f t="shared" si="8"/>
        <v>CONC TOT</v>
      </c>
      <c r="Y17" s="18">
        <f>((SUM(D17:H17))*5)</f>
        <v>1520</v>
      </c>
      <c r="Z17" s="15">
        <f t="shared" si="9"/>
        <v>312</v>
      </c>
      <c r="AA17" s="15">
        <f>((SUM(D17:H17))*3)</f>
        <v>912</v>
      </c>
      <c r="AB17" s="15">
        <f t="shared" si="10"/>
        <v>42</v>
      </c>
      <c r="AC17" s="15">
        <f>(SUM(D17:H17))*1</f>
        <v>304</v>
      </c>
    </row>
    <row r="18" spans="1:29" x14ac:dyDescent="0.2">
      <c r="A18" s="15">
        <v>20</v>
      </c>
      <c r="B18" s="15" t="s">
        <v>87</v>
      </c>
      <c r="C18" s="16" t="s">
        <v>26</v>
      </c>
      <c r="D18" s="15">
        <v>151</v>
      </c>
      <c r="E18" s="15">
        <v>89</v>
      </c>
      <c r="F18" s="15">
        <v>12</v>
      </c>
      <c r="G18" s="15">
        <v>41</v>
      </c>
      <c r="H18" s="15">
        <v>11</v>
      </c>
      <c r="I18" s="15">
        <f t="shared" si="0"/>
        <v>304</v>
      </c>
      <c r="J18" s="15">
        <f t="shared" si="1"/>
        <v>1240</v>
      </c>
      <c r="L18" s="15">
        <f t="shared" si="2"/>
        <v>755</v>
      </c>
      <c r="M18" s="15">
        <f t="shared" si="3"/>
        <v>356</v>
      </c>
      <c r="N18" s="15">
        <f t="shared" si="4"/>
        <v>36</v>
      </c>
      <c r="O18" s="15">
        <f t="shared" si="5"/>
        <v>82</v>
      </c>
      <c r="P18" s="15">
        <f t="shared" si="6"/>
        <v>11</v>
      </c>
      <c r="Q18" s="15">
        <f t="shared" si="7"/>
        <v>1240</v>
      </c>
      <c r="S18" s="15" t="str">
        <f t="shared" si="8"/>
        <v>CONC TOT</v>
      </c>
      <c r="Y18" s="18">
        <f>((SUM(D18:H18))*5)</f>
        <v>1520</v>
      </c>
      <c r="Z18" s="15">
        <f t="shared" si="9"/>
        <v>356</v>
      </c>
      <c r="AA18" s="15">
        <f>((SUM(D18:H18))*3)</f>
        <v>912</v>
      </c>
      <c r="AB18" s="15">
        <f t="shared" si="10"/>
        <v>36</v>
      </c>
      <c r="AC18" s="15">
        <f>(SUM(D18:H18))*1</f>
        <v>304</v>
      </c>
    </row>
    <row r="19" spans="1:29" x14ac:dyDescent="0.2">
      <c r="A19" s="15">
        <v>21</v>
      </c>
      <c r="B19" s="15" t="s">
        <v>87</v>
      </c>
      <c r="C19" s="16" t="s">
        <v>27</v>
      </c>
      <c r="D19" s="15">
        <v>126</v>
      </c>
      <c r="E19" s="15">
        <v>77</v>
      </c>
      <c r="F19" s="15">
        <v>18</v>
      </c>
      <c r="G19" s="15">
        <v>67</v>
      </c>
      <c r="H19" s="15">
        <v>16</v>
      </c>
      <c r="I19" s="15">
        <f t="shared" si="0"/>
        <v>304</v>
      </c>
      <c r="J19" s="15">
        <f t="shared" si="1"/>
        <v>1142</v>
      </c>
      <c r="L19" s="15">
        <f t="shared" si="2"/>
        <v>630</v>
      </c>
      <c r="M19" s="15">
        <f t="shared" si="3"/>
        <v>308</v>
      </c>
      <c r="N19" s="15">
        <f t="shared" si="4"/>
        <v>54</v>
      </c>
      <c r="O19" s="15">
        <f t="shared" si="5"/>
        <v>134</v>
      </c>
      <c r="P19" s="15">
        <f t="shared" si="6"/>
        <v>16</v>
      </c>
      <c r="Q19" s="15">
        <f t="shared" si="7"/>
        <v>1142</v>
      </c>
      <c r="S19" s="15" t="str">
        <f t="shared" si="8"/>
        <v>CONC PARC</v>
      </c>
      <c r="Y19" s="18">
        <f>((SUM(D19:H19))*5)</f>
        <v>1520</v>
      </c>
      <c r="Z19" s="15">
        <f t="shared" si="9"/>
        <v>308</v>
      </c>
      <c r="AA19" s="15">
        <f>((SUM(D19:H19))*3)</f>
        <v>912</v>
      </c>
      <c r="AB19" s="15">
        <f t="shared" si="10"/>
        <v>54</v>
      </c>
      <c r="AC19" s="15">
        <f>(SUM(D19:H19))*1</f>
        <v>304</v>
      </c>
    </row>
    <row r="20" spans="1:29" x14ac:dyDescent="0.2">
      <c r="A20" s="15">
        <v>22</v>
      </c>
      <c r="B20" s="15" t="s">
        <v>87</v>
      </c>
      <c r="C20" s="16" t="s">
        <v>28</v>
      </c>
      <c r="D20" s="15">
        <v>140</v>
      </c>
      <c r="E20" s="15">
        <v>97</v>
      </c>
      <c r="F20" s="15">
        <v>13</v>
      </c>
      <c r="G20" s="15">
        <v>48</v>
      </c>
      <c r="H20" s="15">
        <v>6</v>
      </c>
      <c r="I20" s="15">
        <f t="shared" si="0"/>
        <v>304</v>
      </c>
      <c r="J20" s="15">
        <f t="shared" si="1"/>
        <v>1229</v>
      </c>
      <c r="L20" s="15">
        <f t="shared" si="2"/>
        <v>700</v>
      </c>
      <c r="M20" s="15">
        <f t="shared" si="3"/>
        <v>388</v>
      </c>
      <c r="N20" s="15">
        <f t="shared" si="4"/>
        <v>39</v>
      </c>
      <c r="O20" s="15">
        <f t="shared" si="5"/>
        <v>96</v>
      </c>
      <c r="P20" s="15">
        <f t="shared" si="6"/>
        <v>6</v>
      </c>
      <c r="Q20" s="15">
        <f t="shared" si="7"/>
        <v>1229</v>
      </c>
      <c r="S20" s="15" t="str">
        <f t="shared" si="8"/>
        <v>CONC TOT</v>
      </c>
      <c r="Y20" s="18">
        <f>((SUM(D20:H20))*5)</f>
        <v>1520</v>
      </c>
      <c r="Z20" s="15">
        <f t="shared" si="9"/>
        <v>388</v>
      </c>
      <c r="AA20" s="15">
        <f>((SUM(D20:H20))*3)</f>
        <v>912</v>
      </c>
      <c r="AB20" s="15">
        <f t="shared" si="10"/>
        <v>39</v>
      </c>
      <c r="AC20" s="15">
        <f>(SUM(D20:H20))*1</f>
        <v>304</v>
      </c>
    </row>
    <row r="21" spans="1:29" x14ac:dyDescent="0.2">
      <c r="A21" s="15">
        <v>23</v>
      </c>
      <c r="B21" s="15" t="s">
        <v>87</v>
      </c>
      <c r="C21" s="16" t="s">
        <v>29</v>
      </c>
      <c r="D21" s="15">
        <v>155</v>
      </c>
      <c r="E21" s="15">
        <v>89</v>
      </c>
      <c r="F21" s="15">
        <v>14</v>
      </c>
      <c r="G21" s="15">
        <v>41</v>
      </c>
      <c r="H21" s="15">
        <v>5</v>
      </c>
      <c r="I21" s="15">
        <f t="shared" si="0"/>
        <v>304</v>
      </c>
      <c r="J21" s="15">
        <f t="shared" si="1"/>
        <v>1260</v>
      </c>
      <c r="L21" s="15">
        <f t="shared" si="2"/>
        <v>775</v>
      </c>
      <c r="M21" s="15">
        <f t="shared" si="3"/>
        <v>356</v>
      </c>
      <c r="N21" s="15">
        <f t="shared" si="4"/>
        <v>42</v>
      </c>
      <c r="O21" s="15">
        <f t="shared" si="5"/>
        <v>82</v>
      </c>
      <c r="P21" s="15">
        <f t="shared" si="6"/>
        <v>5</v>
      </c>
      <c r="Q21" s="15">
        <f t="shared" si="7"/>
        <v>1260</v>
      </c>
      <c r="S21" s="15" t="str">
        <f t="shared" si="8"/>
        <v>CONC TOT</v>
      </c>
      <c r="Y21" s="18">
        <f>((SUM(D21:H21))*5)</f>
        <v>1520</v>
      </c>
      <c r="Z21" s="15">
        <f t="shared" si="9"/>
        <v>356</v>
      </c>
      <c r="AA21" s="15">
        <f>((SUM(D21:H21))*3)</f>
        <v>912</v>
      </c>
      <c r="AB21" s="15">
        <f t="shared" si="10"/>
        <v>42</v>
      </c>
      <c r="AC21" s="15">
        <f>(SUM(D21:H21))*1</f>
        <v>304</v>
      </c>
    </row>
    <row r="22" spans="1:29" x14ac:dyDescent="0.2">
      <c r="A22" s="15">
        <v>24</v>
      </c>
      <c r="B22" s="15" t="s">
        <v>87</v>
      </c>
      <c r="C22" s="16" t="s">
        <v>30</v>
      </c>
      <c r="D22" s="15">
        <v>119</v>
      </c>
      <c r="E22" s="15">
        <v>91</v>
      </c>
      <c r="F22" s="15">
        <v>18</v>
      </c>
      <c r="G22" s="15">
        <v>65</v>
      </c>
      <c r="H22" s="15">
        <v>11</v>
      </c>
      <c r="I22" s="15">
        <f t="shared" si="0"/>
        <v>304</v>
      </c>
      <c r="J22" s="15">
        <f t="shared" si="1"/>
        <v>1154</v>
      </c>
      <c r="L22" s="15">
        <f t="shared" si="2"/>
        <v>595</v>
      </c>
      <c r="M22" s="15">
        <f t="shared" si="3"/>
        <v>364</v>
      </c>
      <c r="N22" s="15">
        <f t="shared" si="4"/>
        <v>54</v>
      </c>
      <c r="O22" s="15">
        <f t="shared" si="5"/>
        <v>130</v>
      </c>
      <c r="P22" s="15">
        <f t="shared" si="6"/>
        <v>11</v>
      </c>
      <c r="Q22" s="15">
        <f t="shared" si="7"/>
        <v>1154</v>
      </c>
      <c r="S22" s="15" t="str">
        <f t="shared" si="8"/>
        <v>CONC PARC</v>
      </c>
      <c r="Y22" s="18">
        <f>((SUM(D22:H22))*5)</f>
        <v>1520</v>
      </c>
      <c r="Z22" s="15">
        <f t="shared" si="9"/>
        <v>364</v>
      </c>
      <c r="AA22" s="15">
        <f>((SUM(D22:H22))*3)</f>
        <v>912</v>
      </c>
      <c r="AB22" s="15">
        <f t="shared" si="10"/>
        <v>54</v>
      </c>
      <c r="AC22" s="15">
        <f>(SUM(D22:H22))*1</f>
        <v>304</v>
      </c>
    </row>
    <row r="23" spans="1:29" x14ac:dyDescent="0.2">
      <c r="A23" s="15">
        <v>25</v>
      </c>
      <c r="B23" s="15" t="s">
        <v>87</v>
      </c>
      <c r="C23" s="16" t="s">
        <v>31</v>
      </c>
      <c r="D23" s="15">
        <v>146</v>
      </c>
      <c r="E23" s="15">
        <v>87</v>
      </c>
      <c r="F23" s="15">
        <v>16</v>
      </c>
      <c r="G23" s="15">
        <v>49</v>
      </c>
      <c r="H23" s="15">
        <v>6</v>
      </c>
      <c r="I23" s="15">
        <f t="shared" si="0"/>
        <v>304</v>
      </c>
      <c r="J23" s="15">
        <f t="shared" si="1"/>
        <v>1230</v>
      </c>
      <c r="L23" s="15">
        <f t="shared" si="2"/>
        <v>730</v>
      </c>
      <c r="M23" s="15">
        <f t="shared" si="3"/>
        <v>348</v>
      </c>
      <c r="N23" s="15">
        <f t="shared" si="4"/>
        <v>48</v>
      </c>
      <c r="O23" s="15">
        <f t="shared" si="5"/>
        <v>98</v>
      </c>
      <c r="P23" s="15">
        <f t="shared" si="6"/>
        <v>6</v>
      </c>
      <c r="Q23" s="15">
        <f t="shared" si="7"/>
        <v>1230</v>
      </c>
      <c r="S23" s="15" t="str">
        <f t="shared" si="8"/>
        <v>CONC TOT</v>
      </c>
      <c r="Y23" s="18">
        <f>((SUM(D23:H23))*5)</f>
        <v>1520</v>
      </c>
      <c r="Z23" s="15">
        <f t="shared" si="9"/>
        <v>348</v>
      </c>
      <c r="AA23" s="15">
        <f>((SUM(D23:H23))*3)</f>
        <v>912</v>
      </c>
      <c r="AB23" s="15">
        <f t="shared" si="10"/>
        <v>48</v>
      </c>
      <c r="AC23" s="15">
        <f>(SUM(D23:H23))*1</f>
        <v>304</v>
      </c>
    </row>
    <row r="24" spans="1:29" x14ac:dyDescent="0.2">
      <c r="A24" s="15">
        <v>26</v>
      </c>
      <c r="B24" s="15" t="s">
        <v>87</v>
      </c>
      <c r="C24" s="16" t="s">
        <v>32</v>
      </c>
      <c r="D24" s="15">
        <v>120</v>
      </c>
      <c r="E24" s="15">
        <v>95</v>
      </c>
      <c r="F24" s="15">
        <v>15</v>
      </c>
      <c r="G24" s="15">
        <v>61</v>
      </c>
      <c r="H24" s="15">
        <v>13</v>
      </c>
      <c r="I24" s="15">
        <f t="shared" si="0"/>
        <v>304</v>
      </c>
      <c r="J24" s="15">
        <f t="shared" si="1"/>
        <v>1160</v>
      </c>
      <c r="L24" s="15">
        <f t="shared" si="2"/>
        <v>600</v>
      </c>
      <c r="M24" s="15">
        <f t="shared" si="3"/>
        <v>380</v>
      </c>
      <c r="N24" s="15">
        <f t="shared" si="4"/>
        <v>45</v>
      </c>
      <c r="O24" s="15">
        <f t="shared" si="5"/>
        <v>122</v>
      </c>
      <c r="P24" s="15">
        <f t="shared" si="6"/>
        <v>13</v>
      </c>
      <c r="Q24" s="15">
        <f t="shared" si="7"/>
        <v>1160</v>
      </c>
      <c r="S24" s="15" t="str">
        <f t="shared" si="8"/>
        <v>CONC PARC</v>
      </c>
      <c r="Y24" s="18">
        <f>((SUM(D24:H24))*5)</f>
        <v>1520</v>
      </c>
      <c r="Z24" s="15">
        <f t="shared" si="9"/>
        <v>380</v>
      </c>
      <c r="AA24" s="15">
        <f>((SUM(D24:H24))*3)</f>
        <v>912</v>
      </c>
      <c r="AB24" s="15">
        <f t="shared" si="10"/>
        <v>45</v>
      </c>
      <c r="AC24" s="15">
        <f>(SUM(D24:H24))*1</f>
        <v>304</v>
      </c>
    </row>
    <row r="25" spans="1:29" x14ac:dyDescent="0.2">
      <c r="A25" s="15">
        <v>28</v>
      </c>
      <c r="B25" s="15" t="s">
        <v>88</v>
      </c>
      <c r="C25" s="16" t="s">
        <v>34</v>
      </c>
      <c r="D25" s="15">
        <v>201</v>
      </c>
      <c r="E25" s="15">
        <v>71</v>
      </c>
      <c r="F25" s="15">
        <v>6</v>
      </c>
      <c r="G25" s="15">
        <v>19</v>
      </c>
      <c r="H25" s="15">
        <v>7</v>
      </c>
      <c r="I25" s="15">
        <f t="shared" si="0"/>
        <v>304</v>
      </c>
      <c r="J25" s="15">
        <f t="shared" si="1"/>
        <v>1352</v>
      </c>
      <c r="L25" s="15">
        <f t="shared" si="2"/>
        <v>1005</v>
      </c>
      <c r="M25" s="15">
        <f t="shared" si="3"/>
        <v>284</v>
      </c>
      <c r="N25" s="15">
        <f t="shared" si="4"/>
        <v>18</v>
      </c>
      <c r="O25" s="15">
        <f t="shared" si="5"/>
        <v>38</v>
      </c>
      <c r="P25" s="15">
        <f t="shared" si="6"/>
        <v>7</v>
      </c>
      <c r="Q25" s="15">
        <f t="shared" si="7"/>
        <v>1352</v>
      </c>
      <c r="S25" s="15" t="str">
        <f t="shared" si="8"/>
        <v>CONC TOT</v>
      </c>
      <c r="Y25" s="18">
        <f>((SUM(D25:H25))*5)</f>
        <v>1520</v>
      </c>
      <c r="Z25" s="15">
        <f t="shared" si="9"/>
        <v>284</v>
      </c>
      <c r="AA25" s="15">
        <f>((SUM(D25:H25))*3)</f>
        <v>912</v>
      </c>
      <c r="AB25" s="15">
        <f t="shared" si="10"/>
        <v>18</v>
      </c>
      <c r="AC25" s="15">
        <f>(SUM(D25:H25))*1</f>
        <v>304</v>
      </c>
    </row>
    <row r="26" spans="1:29" x14ac:dyDescent="0.2">
      <c r="A26" s="15">
        <v>29</v>
      </c>
      <c r="B26" s="15" t="s">
        <v>88</v>
      </c>
      <c r="C26" s="16" t="s">
        <v>35</v>
      </c>
      <c r="D26" s="15">
        <v>200</v>
      </c>
      <c r="E26" s="15">
        <v>75</v>
      </c>
      <c r="F26" s="15">
        <v>5</v>
      </c>
      <c r="G26" s="15">
        <v>21</v>
      </c>
      <c r="H26" s="15">
        <v>3</v>
      </c>
      <c r="I26" s="15">
        <f t="shared" si="0"/>
        <v>304</v>
      </c>
      <c r="J26" s="15">
        <f t="shared" si="1"/>
        <v>1360</v>
      </c>
      <c r="L26" s="15">
        <f t="shared" si="2"/>
        <v>1000</v>
      </c>
      <c r="M26" s="15">
        <f t="shared" si="3"/>
        <v>300</v>
      </c>
      <c r="N26" s="15">
        <f t="shared" si="4"/>
        <v>15</v>
      </c>
      <c r="O26" s="15">
        <f t="shared" si="5"/>
        <v>42</v>
      </c>
      <c r="P26" s="15">
        <f t="shared" si="6"/>
        <v>3</v>
      </c>
      <c r="Q26" s="15">
        <f t="shared" si="7"/>
        <v>1360</v>
      </c>
      <c r="S26" s="15" t="str">
        <f t="shared" si="8"/>
        <v>CONC TOT</v>
      </c>
      <c r="Y26" s="18">
        <f>((SUM(D26:H26))*5)</f>
        <v>1520</v>
      </c>
      <c r="Z26" s="15">
        <f t="shared" si="9"/>
        <v>300</v>
      </c>
      <c r="AA26" s="15">
        <f>((SUM(D26:H26))*3)</f>
        <v>912</v>
      </c>
      <c r="AB26" s="15">
        <f t="shared" si="10"/>
        <v>15</v>
      </c>
      <c r="AC26" s="15">
        <f>(SUM(D26:H26))*1</f>
        <v>304</v>
      </c>
    </row>
    <row r="27" spans="1:29" x14ac:dyDescent="0.2">
      <c r="A27" s="15">
        <v>30</v>
      </c>
      <c r="B27" s="15" t="s">
        <v>88</v>
      </c>
      <c r="C27" s="16" t="s">
        <v>36</v>
      </c>
      <c r="D27" s="15">
        <v>208</v>
      </c>
      <c r="E27" s="15">
        <v>67</v>
      </c>
      <c r="F27" s="15">
        <v>3</v>
      </c>
      <c r="G27" s="15">
        <v>24</v>
      </c>
      <c r="H27" s="15">
        <v>2</v>
      </c>
      <c r="I27" s="15">
        <f t="shared" si="0"/>
        <v>304</v>
      </c>
      <c r="J27" s="15">
        <f t="shared" si="1"/>
        <v>1367</v>
      </c>
      <c r="L27" s="15">
        <f t="shared" si="2"/>
        <v>1040</v>
      </c>
      <c r="M27" s="15">
        <f t="shared" si="3"/>
        <v>268</v>
      </c>
      <c r="N27" s="15">
        <f t="shared" si="4"/>
        <v>9</v>
      </c>
      <c r="O27" s="15">
        <f t="shared" si="5"/>
        <v>48</v>
      </c>
      <c r="P27" s="15">
        <f t="shared" si="6"/>
        <v>2</v>
      </c>
      <c r="Q27" s="15">
        <f t="shared" si="7"/>
        <v>1367</v>
      </c>
      <c r="S27" s="15" t="str">
        <f t="shared" si="8"/>
        <v>CONC TOT</v>
      </c>
      <c r="Y27" s="18">
        <f>((SUM(D27:H27))*5)</f>
        <v>1520</v>
      </c>
      <c r="Z27" s="15">
        <f t="shared" si="9"/>
        <v>268</v>
      </c>
      <c r="AA27" s="15">
        <f>((SUM(D27:H27))*3)</f>
        <v>912</v>
      </c>
      <c r="AB27" s="15">
        <f t="shared" si="10"/>
        <v>9</v>
      </c>
      <c r="AC27" s="15">
        <f>(SUM(D27:H27))*1</f>
        <v>304</v>
      </c>
    </row>
    <row r="28" spans="1:29" x14ac:dyDescent="0.2">
      <c r="A28" s="15">
        <v>31</v>
      </c>
      <c r="B28" s="15" t="s">
        <v>88</v>
      </c>
      <c r="C28" s="16" t="s">
        <v>37</v>
      </c>
      <c r="D28" s="15">
        <v>198</v>
      </c>
      <c r="E28" s="15">
        <v>76</v>
      </c>
      <c r="F28" s="15">
        <v>2</v>
      </c>
      <c r="G28" s="15">
        <v>25</v>
      </c>
      <c r="H28" s="15">
        <v>3</v>
      </c>
      <c r="I28" s="15">
        <f t="shared" si="0"/>
        <v>304</v>
      </c>
      <c r="J28" s="15">
        <f t="shared" si="1"/>
        <v>1353</v>
      </c>
      <c r="L28" s="15">
        <f t="shared" si="2"/>
        <v>990</v>
      </c>
      <c r="M28" s="15">
        <f t="shared" si="3"/>
        <v>304</v>
      </c>
      <c r="N28" s="15">
        <f t="shared" si="4"/>
        <v>6</v>
      </c>
      <c r="O28" s="15">
        <f t="shared" si="5"/>
        <v>50</v>
      </c>
      <c r="P28" s="15">
        <f t="shared" si="6"/>
        <v>3</v>
      </c>
      <c r="Q28" s="15">
        <f t="shared" si="7"/>
        <v>1353</v>
      </c>
      <c r="S28" s="15" t="str">
        <f t="shared" si="8"/>
        <v>CONC TOT</v>
      </c>
      <c r="Y28" s="18">
        <f>((SUM(D28:H28))*5)</f>
        <v>1520</v>
      </c>
      <c r="Z28" s="15">
        <f t="shared" si="9"/>
        <v>304</v>
      </c>
      <c r="AA28" s="15">
        <f>((SUM(D28:H28))*3)</f>
        <v>912</v>
      </c>
      <c r="AB28" s="15">
        <f t="shared" si="10"/>
        <v>6</v>
      </c>
      <c r="AC28" s="15">
        <f>(SUM(D28:H28))*1</f>
        <v>304</v>
      </c>
    </row>
    <row r="29" spans="1:29" x14ac:dyDescent="0.2">
      <c r="A29" s="15">
        <v>32</v>
      </c>
      <c r="B29" s="15" t="s">
        <v>88</v>
      </c>
      <c r="C29" s="16" t="s">
        <v>38</v>
      </c>
      <c r="D29" s="15">
        <v>200</v>
      </c>
      <c r="E29" s="15">
        <v>74</v>
      </c>
      <c r="F29" s="15">
        <v>3</v>
      </c>
      <c r="G29" s="15">
        <v>23</v>
      </c>
      <c r="H29" s="15">
        <v>4</v>
      </c>
      <c r="I29" s="15">
        <f t="shared" si="0"/>
        <v>304</v>
      </c>
      <c r="J29" s="15">
        <f t="shared" si="1"/>
        <v>1355</v>
      </c>
      <c r="L29" s="15">
        <f t="shared" si="2"/>
        <v>1000</v>
      </c>
      <c r="M29" s="15">
        <f t="shared" si="3"/>
        <v>296</v>
      </c>
      <c r="N29" s="15">
        <f t="shared" si="4"/>
        <v>9</v>
      </c>
      <c r="O29" s="15">
        <f t="shared" si="5"/>
        <v>46</v>
      </c>
      <c r="P29" s="15">
        <f t="shared" si="6"/>
        <v>4</v>
      </c>
      <c r="Q29" s="15">
        <f t="shared" si="7"/>
        <v>1355</v>
      </c>
      <c r="S29" s="15" t="str">
        <f t="shared" si="8"/>
        <v>CONC TOT</v>
      </c>
      <c r="Y29" s="18">
        <f>((SUM(D29:H29))*5)</f>
        <v>1520</v>
      </c>
      <c r="Z29" s="15">
        <f t="shared" si="9"/>
        <v>296</v>
      </c>
      <c r="AA29" s="15">
        <f>((SUM(D29:H29))*3)</f>
        <v>912</v>
      </c>
      <c r="AB29" s="15">
        <f t="shared" si="10"/>
        <v>9</v>
      </c>
      <c r="AC29" s="15">
        <f>(SUM(D29:H29))*1</f>
        <v>304</v>
      </c>
    </row>
    <row r="30" spans="1:29" x14ac:dyDescent="0.2">
      <c r="A30" s="15">
        <v>33</v>
      </c>
      <c r="B30" s="15" t="s">
        <v>88</v>
      </c>
      <c r="C30" s="16" t="s">
        <v>39</v>
      </c>
      <c r="D30" s="15">
        <v>202</v>
      </c>
      <c r="E30" s="15">
        <v>70</v>
      </c>
      <c r="F30" s="15">
        <v>5</v>
      </c>
      <c r="G30" s="15">
        <v>24</v>
      </c>
      <c r="H30" s="15">
        <v>3</v>
      </c>
      <c r="I30" s="15">
        <f t="shared" si="0"/>
        <v>304</v>
      </c>
      <c r="J30" s="15">
        <f t="shared" si="1"/>
        <v>1356</v>
      </c>
      <c r="L30" s="15">
        <f t="shared" si="2"/>
        <v>1010</v>
      </c>
      <c r="M30" s="15">
        <f t="shared" si="3"/>
        <v>280</v>
      </c>
      <c r="N30" s="15">
        <f t="shared" si="4"/>
        <v>15</v>
      </c>
      <c r="O30" s="15">
        <f t="shared" si="5"/>
        <v>48</v>
      </c>
      <c r="P30" s="15">
        <f t="shared" si="6"/>
        <v>3</v>
      </c>
      <c r="Q30" s="15">
        <f t="shared" si="7"/>
        <v>1356</v>
      </c>
      <c r="S30" s="15" t="str">
        <f t="shared" si="8"/>
        <v>CONC TOT</v>
      </c>
      <c r="Y30" s="18">
        <f>((SUM(D30:H30))*5)</f>
        <v>1520</v>
      </c>
      <c r="Z30" s="15">
        <f t="shared" si="9"/>
        <v>280</v>
      </c>
      <c r="AA30" s="15">
        <f>((SUM(D30:H30))*3)</f>
        <v>912</v>
      </c>
      <c r="AB30" s="15">
        <f t="shared" si="10"/>
        <v>15</v>
      </c>
      <c r="AC30" s="15">
        <f>(SUM(D30:H30))*1</f>
        <v>304</v>
      </c>
    </row>
    <row r="31" spans="1:29" x14ac:dyDescent="0.2">
      <c r="A31" s="15">
        <v>35</v>
      </c>
      <c r="B31" s="15" t="s">
        <v>88</v>
      </c>
      <c r="C31" s="16" t="s">
        <v>41</v>
      </c>
      <c r="D31" s="15">
        <v>179</v>
      </c>
      <c r="E31" s="15">
        <v>85</v>
      </c>
      <c r="F31" s="15">
        <v>8</v>
      </c>
      <c r="G31" s="15">
        <v>25</v>
      </c>
      <c r="H31" s="15">
        <v>7</v>
      </c>
      <c r="I31" s="15">
        <f t="shared" si="0"/>
        <v>304</v>
      </c>
      <c r="J31" s="15">
        <f t="shared" si="1"/>
        <v>1316</v>
      </c>
      <c r="L31" s="15">
        <f t="shared" si="2"/>
        <v>895</v>
      </c>
      <c r="M31" s="15">
        <f t="shared" si="3"/>
        <v>340</v>
      </c>
      <c r="N31" s="15">
        <f t="shared" si="4"/>
        <v>24</v>
      </c>
      <c r="O31" s="15">
        <f>G31*2</f>
        <v>50</v>
      </c>
      <c r="P31" s="15">
        <f t="shared" si="6"/>
        <v>7</v>
      </c>
      <c r="Q31" s="15">
        <f t="shared" si="7"/>
        <v>1316</v>
      </c>
      <c r="S31" s="15" t="str">
        <f t="shared" si="8"/>
        <v>CONC TOT</v>
      </c>
      <c r="Y31" s="18">
        <f>((SUM(D31:H31))*5)</f>
        <v>1520</v>
      </c>
      <c r="Z31" s="15">
        <f t="shared" si="9"/>
        <v>340</v>
      </c>
      <c r="AA31" s="15">
        <f>((SUM(D31:H31))*3)</f>
        <v>912</v>
      </c>
      <c r="AB31" s="15">
        <f t="shared" si="10"/>
        <v>24</v>
      </c>
      <c r="AC31" s="15">
        <f>(SUM(D31:H31))*1</f>
        <v>304</v>
      </c>
    </row>
    <row r="32" spans="1:29" x14ac:dyDescent="0.2">
      <c r="A32" s="15">
        <v>36</v>
      </c>
      <c r="B32" s="15" t="s">
        <v>88</v>
      </c>
      <c r="C32" s="16" t="s">
        <v>42</v>
      </c>
      <c r="D32" s="15">
        <v>44</v>
      </c>
      <c r="E32" s="15">
        <v>42</v>
      </c>
      <c r="F32" s="15">
        <v>48</v>
      </c>
      <c r="G32" s="15">
        <v>35</v>
      </c>
      <c r="H32" s="15">
        <v>135</v>
      </c>
      <c r="I32" s="15">
        <f t="shared" si="0"/>
        <v>304</v>
      </c>
      <c r="J32" s="15">
        <f t="shared" si="1"/>
        <v>737</v>
      </c>
      <c r="L32" s="15">
        <f t="shared" si="2"/>
        <v>220</v>
      </c>
      <c r="M32" s="15">
        <f t="shared" si="3"/>
        <v>168</v>
      </c>
      <c r="N32" s="15">
        <f t="shared" si="4"/>
        <v>144</v>
      </c>
      <c r="O32" s="15">
        <f t="shared" si="5"/>
        <v>70</v>
      </c>
      <c r="P32" s="15">
        <f t="shared" si="6"/>
        <v>135</v>
      </c>
      <c r="Q32" s="15">
        <f t="shared" si="7"/>
        <v>737</v>
      </c>
      <c r="S32" s="15" t="str">
        <f t="shared" si="8"/>
        <v>INDIF</v>
      </c>
      <c r="Y32" s="18">
        <f>((SUM(D32:H32))*5)</f>
        <v>1520</v>
      </c>
      <c r="Z32" s="15">
        <f t="shared" si="9"/>
        <v>168</v>
      </c>
      <c r="AA32" s="15">
        <f>((SUM(D32:H32))*3)</f>
        <v>912</v>
      </c>
      <c r="AB32" s="15">
        <f t="shared" si="10"/>
        <v>135</v>
      </c>
      <c r="AC32" s="15">
        <f>(SUM(D32:H32))*1</f>
        <v>304</v>
      </c>
    </row>
    <row r="33" spans="1:29" x14ac:dyDescent="0.2">
      <c r="A33" s="15">
        <v>37</v>
      </c>
      <c r="B33" s="15" t="s">
        <v>88</v>
      </c>
      <c r="C33" s="16" t="s">
        <v>43</v>
      </c>
      <c r="D33" s="15">
        <v>79</v>
      </c>
      <c r="E33" s="15">
        <v>85</v>
      </c>
      <c r="F33" s="15">
        <v>42</v>
      </c>
      <c r="G33" s="15">
        <v>62</v>
      </c>
      <c r="H33" s="15">
        <v>36</v>
      </c>
      <c r="I33" s="15">
        <f t="shared" si="0"/>
        <v>304</v>
      </c>
      <c r="J33" s="15">
        <f t="shared" si="1"/>
        <v>1021</v>
      </c>
      <c r="L33" s="15">
        <f t="shared" si="2"/>
        <v>395</v>
      </c>
      <c r="M33" s="15">
        <f t="shared" si="3"/>
        <v>340</v>
      </c>
      <c r="N33" s="15">
        <f t="shared" si="4"/>
        <v>126</v>
      </c>
      <c r="O33" s="15">
        <f t="shared" si="5"/>
        <v>124</v>
      </c>
      <c r="P33" s="15">
        <f t="shared" si="6"/>
        <v>36</v>
      </c>
      <c r="Q33" s="15">
        <f t="shared" si="7"/>
        <v>1021</v>
      </c>
      <c r="S33" s="15" t="str">
        <f t="shared" si="8"/>
        <v>CONC PARC</v>
      </c>
      <c r="Y33" s="18">
        <f>((SUM(D33:H33))*5)</f>
        <v>1520</v>
      </c>
      <c r="Z33" s="15">
        <f t="shared" si="9"/>
        <v>340</v>
      </c>
      <c r="AA33" s="15">
        <f>((SUM(D33:H33))*3)</f>
        <v>912</v>
      </c>
      <c r="AB33" s="15">
        <f t="shared" si="10"/>
        <v>124</v>
      </c>
      <c r="AC33" s="15">
        <f>(SUM(D33:H33))*1</f>
        <v>304</v>
      </c>
    </row>
    <row r="34" spans="1:29" x14ac:dyDescent="0.2">
      <c r="A34" s="15">
        <v>38</v>
      </c>
      <c r="B34" s="15" t="s">
        <v>88</v>
      </c>
      <c r="C34" s="16" t="s">
        <v>44</v>
      </c>
      <c r="D34" s="15">
        <v>65</v>
      </c>
      <c r="E34" s="15">
        <v>48</v>
      </c>
      <c r="F34" s="15">
        <v>44</v>
      </c>
      <c r="G34" s="15">
        <v>48</v>
      </c>
      <c r="H34" s="15">
        <v>99</v>
      </c>
      <c r="I34" s="15">
        <f t="shared" si="0"/>
        <v>304</v>
      </c>
      <c r="J34" s="15">
        <f t="shared" si="1"/>
        <v>844</v>
      </c>
      <c r="L34" s="15">
        <f t="shared" si="2"/>
        <v>325</v>
      </c>
      <c r="M34" s="15">
        <f t="shared" si="3"/>
        <v>192</v>
      </c>
      <c r="N34" s="15">
        <f t="shared" si="4"/>
        <v>132</v>
      </c>
      <c r="O34" s="15">
        <f t="shared" si="5"/>
        <v>96</v>
      </c>
      <c r="P34" s="15">
        <f t="shared" si="6"/>
        <v>99</v>
      </c>
      <c r="Q34" s="15">
        <f t="shared" si="7"/>
        <v>844</v>
      </c>
      <c r="S34" s="15" t="str">
        <f t="shared" si="8"/>
        <v>INDIF</v>
      </c>
      <c r="Y34" s="18">
        <f>((SUM(D34:H34))*5)</f>
        <v>1520</v>
      </c>
      <c r="Z34" s="15">
        <f t="shared" si="9"/>
        <v>192</v>
      </c>
      <c r="AA34" s="15">
        <f>((SUM(D34:H34))*3)</f>
        <v>912</v>
      </c>
      <c r="AB34" s="15">
        <f t="shared" si="10"/>
        <v>99</v>
      </c>
      <c r="AC34" s="15">
        <f>(SUM(D34:H34))*1</f>
        <v>304</v>
      </c>
    </row>
    <row r="35" spans="1:29" x14ac:dyDescent="0.2">
      <c r="A35" s="15">
        <v>40</v>
      </c>
      <c r="B35" s="15" t="s">
        <v>88</v>
      </c>
      <c r="C35" s="16" t="s">
        <v>46</v>
      </c>
      <c r="D35" s="15">
        <v>196</v>
      </c>
      <c r="E35" s="15">
        <v>75</v>
      </c>
      <c r="F35" s="15">
        <v>4</v>
      </c>
      <c r="G35" s="15">
        <v>25</v>
      </c>
      <c r="H35" s="15">
        <v>4</v>
      </c>
      <c r="I35" s="15">
        <f t="shared" si="0"/>
        <v>304</v>
      </c>
      <c r="J35" s="15">
        <f t="shared" si="1"/>
        <v>1346</v>
      </c>
      <c r="L35" s="15">
        <f t="shared" si="2"/>
        <v>980</v>
      </c>
      <c r="M35" s="15">
        <f t="shared" si="3"/>
        <v>300</v>
      </c>
      <c r="N35" s="15">
        <f t="shared" si="4"/>
        <v>12</v>
      </c>
      <c r="O35" s="15">
        <f t="shared" si="5"/>
        <v>50</v>
      </c>
      <c r="P35" s="15">
        <f t="shared" si="6"/>
        <v>4</v>
      </c>
      <c r="Q35" s="15">
        <f t="shared" si="7"/>
        <v>1346</v>
      </c>
      <c r="S35" s="15" t="str">
        <f t="shared" si="8"/>
        <v>CONC TOT</v>
      </c>
      <c r="Y35" s="18">
        <f>((SUM(D35:H35))*5)</f>
        <v>1520</v>
      </c>
      <c r="Z35" s="15">
        <f t="shared" si="9"/>
        <v>300</v>
      </c>
      <c r="AA35" s="15">
        <f>((SUM(D35:H35))*3)</f>
        <v>912</v>
      </c>
      <c r="AB35" s="15">
        <f t="shared" si="10"/>
        <v>12</v>
      </c>
      <c r="AC35" s="15">
        <f>(SUM(D35:H35))*1</f>
        <v>304</v>
      </c>
    </row>
    <row r="36" spans="1:29" x14ac:dyDescent="0.2">
      <c r="A36" s="15">
        <v>41</v>
      </c>
      <c r="B36" s="15" t="s">
        <v>88</v>
      </c>
      <c r="C36" s="16" t="s">
        <v>47</v>
      </c>
      <c r="D36" s="15">
        <v>207</v>
      </c>
      <c r="E36" s="15">
        <v>69</v>
      </c>
      <c r="F36" s="15">
        <v>4</v>
      </c>
      <c r="G36" s="15">
        <v>19</v>
      </c>
      <c r="H36" s="15">
        <v>5</v>
      </c>
      <c r="I36" s="15">
        <f t="shared" si="0"/>
        <v>304</v>
      </c>
      <c r="J36" s="15">
        <f t="shared" si="1"/>
        <v>1366</v>
      </c>
      <c r="L36" s="15">
        <f t="shared" si="2"/>
        <v>1035</v>
      </c>
      <c r="M36" s="15">
        <f t="shared" si="3"/>
        <v>276</v>
      </c>
      <c r="N36" s="15">
        <f t="shared" si="4"/>
        <v>12</v>
      </c>
      <c r="O36" s="15">
        <f t="shared" si="5"/>
        <v>38</v>
      </c>
      <c r="P36" s="15">
        <f t="shared" si="6"/>
        <v>5</v>
      </c>
      <c r="Q36" s="15">
        <f t="shared" si="7"/>
        <v>1366</v>
      </c>
      <c r="S36" s="15" t="str">
        <f t="shared" si="8"/>
        <v>CONC TOT</v>
      </c>
      <c r="Y36" s="18">
        <f>((SUM(D36:H36))*5)</f>
        <v>1520</v>
      </c>
      <c r="Z36" s="15">
        <f t="shared" si="9"/>
        <v>276</v>
      </c>
      <c r="AA36" s="15">
        <f>((SUM(D36:H36))*3)</f>
        <v>912</v>
      </c>
      <c r="AB36" s="15">
        <f t="shared" si="10"/>
        <v>12</v>
      </c>
      <c r="AC36" s="15">
        <f>(SUM(D36:H36))*1</f>
        <v>304</v>
      </c>
    </row>
    <row r="37" spans="1:29" x14ac:dyDescent="0.2">
      <c r="A37" s="15">
        <v>42</v>
      </c>
      <c r="B37" s="15" t="s">
        <v>88</v>
      </c>
      <c r="C37" s="16" t="s">
        <v>48</v>
      </c>
      <c r="D37" s="15">
        <v>199</v>
      </c>
      <c r="E37" s="15">
        <v>73</v>
      </c>
      <c r="F37" s="15">
        <v>3</v>
      </c>
      <c r="G37" s="15">
        <v>24</v>
      </c>
      <c r="H37" s="15">
        <v>5</v>
      </c>
      <c r="I37" s="15">
        <f t="shared" si="0"/>
        <v>304</v>
      </c>
      <c r="J37" s="15">
        <f t="shared" si="1"/>
        <v>1349</v>
      </c>
      <c r="L37" s="15">
        <f t="shared" si="2"/>
        <v>995</v>
      </c>
      <c r="M37" s="15">
        <f t="shared" si="3"/>
        <v>292</v>
      </c>
      <c r="N37" s="15">
        <f t="shared" si="4"/>
        <v>9</v>
      </c>
      <c r="O37" s="15">
        <f t="shared" si="5"/>
        <v>48</v>
      </c>
      <c r="P37" s="15">
        <f t="shared" si="6"/>
        <v>5</v>
      </c>
      <c r="Q37" s="15">
        <f t="shared" si="7"/>
        <v>1349</v>
      </c>
      <c r="S37" s="15" t="str">
        <f t="shared" si="8"/>
        <v>CONC TOT</v>
      </c>
      <c r="Y37" s="18">
        <f>((SUM(D37:H37))*5)</f>
        <v>1520</v>
      </c>
      <c r="Z37" s="15">
        <f t="shared" si="9"/>
        <v>292</v>
      </c>
      <c r="AA37" s="15">
        <f>((SUM(D37:H37))*3)</f>
        <v>912</v>
      </c>
      <c r="AB37" s="15">
        <f t="shared" si="10"/>
        <v>9</v>
      </c>
      <c r="AC37" s="15">
        <f>(SUM(D37:H37))*1</f>
        <v>304</v>
      </c>
    </row>
    <row r="38" spans="1:29" x14ac:dyDescent="0.2">
      <c r="A38" s="15">
        <v>43</v>
      </c>
      <c r="B38" s="15" t="s">
        <v>88</v>
      </c>
      <c r="C38" s="16" t="s">
        <v>49</v>
      </c>
      <c r="D38" s="15">
        <v>207</v>
      </c>
      <c r="E38" s="15">
        <v>66</v>
      </c>
      <c r="F38" s="15">
        <v>6</v>
      </c>
      <c r="G38" s="15">
        <v>20</v>
      </c>
      <c r="H38" s="15">
        <v>5</v>
      </c>
      <c r="I38" s="15">
        <f t="shared" si="0"/>
        <v>304</v>
      </c>
      <c r="J38" s="15">
        <f t="shared" si="1"/>
        <v>1362</v>
      </c>
      <c r="L38" s="15">
        <f t="shared" si="2"/>
        <v>1035</v>
      </c>
      <c r="M38" s="15">
        <f t="shared" si="3"/>
        <v>264</v>
      </c>
      <c r="N38" s="15">
        <f t="shared" si="4"/>
        <v>18</v>
      </c>
      <c r="O38" s="15">
        <f t="shared" si="5"/>
        <v>40</v>
      </c>
      <c r="P38" s="15">
        <f t="shared" si="6"/>
        <v>5</v>
      </c>
      <c r="Q38" s="15">
        <f t="shared" si="7"/>
        <v>1362</v>
      </c>
      <c r="S38" s="15" t="str">
        <f t="shared" si="8"/>
        <v>CONC TOT</v>
      </c>
      <c r="Y38" s="18">
        <f>((SUM(D38:H38))*5)</f>
        <v>1520</v>
      </c>
      <c r="Z38" s="15">
        <f t="shared" si="9"/>
        <v>264</v>
      </c>
      <c r="AA38" s="15">
        <f>((SUM(D38:H38))*3)</f>
        <v>912</v>
      </c>
      <c r="AB38" s="15">
        <f t="shared" si="10"/>
        <v>18</v>
      </c>
      <c r="AC38" s="15">
        <f>(SUM(D38:H38))*1</f>
        <v>304</v>
      </c>
    </row>
    <row r="39" spans="1:29" x14ac:dyDescent="0.2">
      <c r="A39" s="15">
        <v>45</v>
      </c>
      <c r="B39" s="15" t="s">
        <v>89</v>
      </c>
      <c r="C39" s="17" t="s">
        <v>51</v>
      </c>
      <c r="D39" s="18">
        <v>116</v>
      </c>
      <c r="E39" s="18">
        <v>88</v>
      </c>
      <c r="F39" s="18">
        <v>17</v>
      </c>
      <c r="G39" s="18">
        <v>70</v>
      </c>
      <c r="H39" s="18">
        <v>13</v>
      </c>
      <c r="I39" s="18">
        <f t="shared" si="0"/>
        <v>304</v>
      </c>
      <c r="J39" s="18">
        <f t="shared" si="1"/>
        <v>1136</v>
      </c>
      <c r="K39" s="18"/>
      <c r="L39" s="18">
        <f t="shared" si="2"/>
        <v>580</v>
      </c>
      <c r="M39" s="18">
        <f t="shared" si="3"/>
        <v>352</v>
      </c>
      <c r="N39" s="18">
        <f t="shared" si="4"/>
        <v>51</v>
      </c>
      <c r="O39" s="18">
        <f t="shared" si="5"/>
        <v>140</v>
      </c>
      <c r="P39" s="18">
        <f t="shared" si="6"/>
        <v>13</v>
      </c>
      <c r="Q39" s="18">
        <f t="shared" si="7"/>
        <v>1136</v>
      </c>
      <c r="R39" s="18"/>
      <c r="S39" s="18" t="str">
        <f t="shared" si="8"/>
        <v>CONC PARC</v>
      </c>
      <c r="Y39" s="18">
        <f>((SUM(D39:H39))*5)</f>
        <v>1520</v>
      </c>
      <c r="Z39" s="15">
        <f t="shared" si="9"/>
        <v>352</v>
      </c>
      <c r="AA39" s="15">
        <f>((SUM(D39:H39))*3)</f>
        <v>912</v>
      </c>
      <c r="AB39" s="15">
        <f t="shared" si="10"/>
        <v>51</v>
      </c>
      <c r="AC39" s="15">
        <f>(SUM(D39:H39))*1</f>
        <v>304</v>
      </c>
    </row>
    <row r="40" spans="1:29" x14ac:dyDescent="0.2">
      <c r="A40" s="15">
        <v>46</v>
      </c>
      <c r="B40" s="15" t="s">
        <v>89</v>
      </c>
      <c r="C40" s="17" t="s">
        <v>52</v>
      </c>
      <c r="D40" s="18">
        <v>143</v>
      </c>
      <c r="E40" s="18">
        <v>87</v>
      </c>
      <c r="F40" s="18">
        <v>13</v>
      </c>
      <c r="G40" s="18">
        <v>48</v>
      </c>
      <c r="H40" s="18">
        <v>13</v>
      </c>
      <c r="I40" s="18">
        <f t="shared" si="0"/>
        <v>304</v>
      </c>
      <c r="J40" s="18">
        <f t="shared" si="1"/>
        <v>1211</v>
      </c>
      <c r="K40" s="18"/>
      <c r="L40" s="18">
        <f t="shared" si="2"/>
        <v>715</v>
      </c>
      <c r="M40" s="18">
        <f t="shared" si="3"/>
        <v>348</v>
      </c>
      <c r="N40" s="18">
        <f t="shared" si="4"/>
        <v>39</v>
      </c>
      <c r="O40" s="18">
        <f t="shared" si="5"/>
        <v>96</v>
      </c>
      <c r="P40" s="18">
        <f t="shared" si="6"/>
        <v>13</v>
      </c>
      <c r="Q40" s="18">
        <f t="shared" si="7"/>
        <v>1211</v>
      </c>
      <c r="R40" s="18"/>
      <c r="S40" s="18" t="str">
        <f t="shared" si="8"/>
        <v>CONC PARC</v>
      </c>
      <c r="Y40" s="18">
        <f>((SUM(D40:H40))*5)</f>
        <v>1520</v>
      </c>
      <c r="Z40" s="15">
        <f t="shared" si="9"/>
        <v>348</v>
      </c>
      <c r="AA40" s="15">
        <f>((SUM(D40:H40))*3)</f>
        <v>912</v>
      </c>
      <c r="AB40" s="15">
        <f t="shared" si="10"/>
        <v>39</v>
      </c>
      <c r="AC40" s="15">
        <f>(SUM(D40:H40))*1</f>
        <v>304</v>
      </c>
    </row>
    <row r="41" spans="1:29" x14ac:dyDescent="0.2">
      <c r="A41" s="15">
        <v>48</v>
      </c>
      <c r="B41" s="15" t="s">
        <v>89</v>
      </c>
      <c r="C41" s="16" t="s">
        <v>54</v>
      </c>
      <c r="D41" s="15">
        <v>165</v>
      </c>
      <c r="E41" s="15">
        <v>100</v>
      </c>
      <c r="F41" s="15">
        <v>3</v>
      </c>
      <c r="G41" s="15">
        <v>31</v>
      </c>
      <c r="H41" s="15">
        <v>5</v>
      </c>
      <c r="I41" s="15">
        <f t="shared" si="0"/>
        <v>304</v>
      </c>
      <c r="J41" s="15">
        <f t="shared" si="1"/>
        <v>1301</v>
      </c>
      <c r="L41" s="15">
        <f t="shared" si="2"/>
        <v>825</v>
      </c>
      <c r="M41" s="15">
        <f t="shared" si="3"/>
        <v>400</v>
      </c>
      <c r="N41" s="15">
        <f t="shared" si="4"/>
        <v>9</v>
      </c>
      <c r="O41" s="15">
        <f t="shared" si="5"/>
        <v>62</v>
      </c>
      <c r="P41" s="15">
        <f t="shared" si="6"/>
        <v>5</v>
      </c>
      <c r="Q41" s="15">
        <f t="shared" si="7"/>
        <v>1301</v>
      </c>
      <c r="S41" s="15" t="str">
        <f t="shared" si="8"/>
        <v>CONC TOT</v>
      </c>
      <c r="Y41" s="18">
        <f>((SUM(D41:H41))*5)</f>
        <v>1520</v>
      </c>
      <c r="Z41" s="15">
        <f t="shared" si="9"/>
        <v>400</v>
      </c>
      <c r="AA41" s="15">
        <f>((SUM(D41:H41))*3)</f>
        <v>912</v>
      </c>
      <c r="AB41" s="15">
        <f t="shared" si="10"/>
        <v>9</v>
      </c>
      <c r="AC41" s="15">
        <f>(SUM(D41:H41))*1</f>
        <v>304</v>
      </c>
    </row>
    <row r="42" spans="1:29" x14ac:dyDescent="0.2">
      <c r="A42" s="15">
        <v>49</v>
      </c>
      <c r="B42" s="15" t="s">
        <v>89</v>
      </c>
      <c r="C42" s="16" t="s">
        <v>55</v>
      </c>
      <c r="D42" s="15">
        <v>141</v>
      </c>
      <c r="E42" s="15">
        <v>91</v>
      </c>
      <c r="F42" s="15">
        <v>8</v>
      </c>
      <c r="G42" s="15">
        <v>55</v>
      </c>
      <c r="H42" s="15">
        <v>9</v>
      </c>
      <c r="I42" s="15">
        <f t="shared" si="0"/>
        <v>304</v>
      </c>
      <c r="J42" s="15">
        <f t="shared" si="1"/>
        <v>1212</v>
      </c>
      <c r="L42" s="15">
        <f t="shared" si="2"/>
        <v>705</v>
      </c>
      <c r="M42" s="15">
        <f t="shared" si="3"/>
        <v>364</v>
      </c>
      <c r="N42" s="15">
        <f t="shared" si="4"/>
        <v>24</v>
      </c>
      <c r="O42" s="15">
        <f t="shared" si="5"/>
        <v>110</v>
      </c>
      <c r="P42" s="15">
        <f t="shared" si="6"/>
        <v>9</v>
      </c>
      <c r="Q42" s="15">
        <f t="shared" si="7"/>
        <v>1212</v>
      </c>
      <c r="S42" s="15" t="str">
        <f t="shared" si="8"/>
        <v>CONC PARC</v>
      </c>
      <c r="Y42" s="18">
        <f>((SUM(D42:H42))*5)</f>
        <v>1520</v>
      </c>
      <c r="Z42" s="15">
        <f t="shared" si="9"/>
        <v>364</v>
      </c>
      <c r="AA42" s="15">
        <f>((SUM(D42:H42))*3)</f>
        <v>912</v>
      </c>
      <c r="AB42" s="15">
        <f t="shared" si="10"/>
        <v>24</v>
      </c>
      <c r="AC42" s="15">
        <f>(SUM(D42:H42))*1</f>
        <v>304</v>
      </c>
    </row>
    <row r="43" spans="1:29" x14ac:dyDescent="0.2">
      <c r="A43" s="15">
        <v>50</v>
      </c>
      <c r="B43" s="15" t="s">
        <v>89</v>
      </c>
      <c r="C43" s="16" t="s">
        <v>56</v>
      </c>
      <c r="D43" s="15">
        <v>127</v>
      </c>
      <c r="E43" s="15">
        <v>86</v>
      </c>
      <c r="F43" s="15">
        <v>9</v>
      </c>
      <c r="G43" s="15">
        <v>73</v>
      </c>
      <c r="H43" s="15">
        <v>9</v>
      </c>
      <c r="I43" s="15">
        <f t="shared" si="0"/>
        <v>304</v>
      </c>
      <c r="J43" s="15">
        <f t="shared" si="1"/>
        <v>1161</v>
      </c>
      <c r="L43" s="15">
        <f t="shared" si="2"/>
        <v>635</v>
      </c>
      <c r="M43" s="15">
        <f t="shared" si="3"/>
        <v>344</v>
      </c>
      <c r="N43" s="15">
        <f t="shared" si="4"/>
        <v>27</v>
      </c>
      <c r="O43" s="15">
        <f t="shared" si="5"/>
        <v>146</v>
      </c>
      <c r="P43" s="15">
        <f t="shared" si="6"/>
        <v>9</v>
      </c>
      <c r="Q43" s="15">
        <f t="shared" si="7"/>
        <v>1161</v>
      </c>
      <c r="S43" s="15" t="str">
        <f t="shared" si="8"/>
        <v>CONC PARC</v>
      </c>
      <c r="Y43" s="18">
        <f>((SUM(D43:H43))*5)</f>
        <v>1520</v>
      </c>
      <c r="Z43" s="15">
        <f t="shared" si="9"/>
        <v>344</v>
      </c>
      <c r="AA43" s="15">
        <f>((SUM(D43:H43))*3)</f>
        <v>912</v>
      </c>
      <c r="AB43" s="15">
        <f t="shared" si="10"/>
        <v>27</v>
      </c>
      <c r="AC43" s="15">
        <f>(SUM(D43:H43))*1</f>
        <v>304</v>
      </c>
    </row>
    <row r="44" spans="1:29" x14ac:dyDescent="0.2">
      <c r="A44" s="15">
        <v>52</v>
      </c>
      <c r="B44" s="15" t="s">
        <v>89</v>
      </c>
      <c r="C44" s="16" t="s">
        <v>58</v>
      </c>
      <c r="D44" s="15">
        <v>150</v>
      </c>
      <c r="E44" s="15">
        <v>94</v>
      </c>
      <c r="F44" s="15">
        <v>15</v>
      </c>
      <c r="G44" s="15">
        <v>39</v>
      </c>
      <c r="H44" s="15">
        <v>6</v>
      </c>
      <c r="I44" s="15">
        <f t="shared" si="0"/>
        <v>304</v>
      </c>
      <c r="J44" s="15">
        <f t="shared" si="1"/>
        <v>1255</v>
      </c>
      <c r="L44" s="15">
        <f t="shared" si="2"/>
        <v>750</v>
      </c>
      <c r="M44" s="15">
        <f t="shared" si="3"/>
        <v>376</v>
      </c>
      <c r="N44" s="15">
        <f t="shared" si="4"/>
        <v>45</v>
      </c>
      <c r="O44" s="15">
        <f t="shared" si="5"/>
        <v>78</v>
      </c>
      <c r="P44" s="15">
        <f t="shared" si="6"/>
        <v>6</v>
      </c>
      <c r="Q44" s="15">
        <f t="shared" si="7"/>
        <v>1255</v>
      </c>
      <c r="S44" s="15" t="str">
        <f t="shared" si="8"/>
        <v>CONC TOT</v>
      </c>
      <c r="Y44" s="18">
        <f>((SUM(D44:H44))*5)</f>
        <v>1520</v>
      </c>
      <c r="Z44" s="15">
        <f t="shared" si="9"/>
        <v>376</v>
      </c>
      <c r="AA44" s="15">
        <f>((SUM(D44:H44))*3)</f>
        <v>912</v>
      </c>
      <c r="AB44" s="15">
        <f t="shared" si="10"/>
        <v>45</v>
      </c>
      <c r="AC44" s="15">
        <f>(SUM(D44:H44))*1</f>
        <v>304</v>
      </c>
    </row>
    <row r="45" spans="1:29" x14ac:dyDescent="0.2">
      <c r="A45" s="15">
        <v>53</v>
      </c>
      <c r="B45" s="15" t="s">
        <v>89</v>
      </c>
      <c r="C45" s="16" t="s">
        <v>59</v>
      </c>
      <c r="D45" s="15">
        <v>147</v>
      </c>
      <c r="E45" s="15">
        <v>89</v>
      </c>
      <c r="F45" s="15">
        <v>9</v>
      </c>
      <c r="G45" s="15">
        <v>52</v>
      </c>
      <c r="H45" s="15">
        <v>7</v>
      </c>
      <c r="I45" s="15">
        <f t="shared" si="0"/>
        <v>304</v>
      </c>
      <c r="J45" s="15">
        <f t="shared" si="1"/>
        <v>1229</v>
      </c>
      <c r="L45" s="15">
        <f t="shared" si="2"/>
        <v>735</v>
      </c>
      <c r="M45" s="15">
        <f t="shared" si="3"/>
        <v>356</v>
      </c>
      <c r="N45" s="15">
        <f t="shared" si="4"/>
        <v>27</v>
      </c>
      <c r="O45" s="15">
        <f t="shared" si="5"/>
        <v>104</v>
      </c>
      <c r="P45" s="15">
        <f t="shared" si="6"/>
        <v>7</v>
      </c>
      <c r="Q45" s="15">
        <f t="shared" si="7"/>
        <v>1229</v>
      </c>
      <c r="S45" s="15" t="str">
        <f t="shared" si="8"/>
        <v>CONC TOT</v>
      </c>
      <c r="Y45" s="18">
        <f>((SUM(D45:H45))*5)</f>
        <v>1520</v>
      </c>
      <c r="Z45" s="15">
        <f t="shared" si="9"/>
        <v>356</v>
      </c>
      <c r="AA45" s="15">
        <f>((SUM(D45:H45))*3)</f>
        <v>912</v>
      </c>
      <c r="AB45" s="15">
        <f t="shared" si="10"/>
        <v>27</v>
      </c>
      <c r="AC45" s="15">
        <f>(SUM(D45:H45))*1</f>
        <v>304</v>
      </c>
    </row>
    <row r="46" spans="1:29" x14ac:dyDescent="0.2">
      <c r="A46" s="15">
        <v>54</v>
      </c>
      <c r="B46" s="15" t="s">
        <v>89</v>
      </c>
      <c r="C46" s="16" t="s">
        <v>60</v>
      </c>
      <c r="D46" s="15">
        <v>58</v>
      </c>
      <c r="E46" s="15">
        <v>60</v>
      </c>
      <c r="F46" s="15">
        <v>23</v>
      </c>
      <c r="G46" s="15">
        <v>98</v>
      </c>
      <c r="H46" s="15">
        <v>65</v>
      </c>
      <c r="I46" s="15">
        <f t="shared" si="0"/>
        <v>304</v>
      </c>
      <c r="J46" s="15">
        <f t="shared" si="1"/>
        <v>860</v>
      </c>
      <c r="L46" s="15">
        <f t="shared" si="2"/>
        <v>290</v>
      </c>
      <c r="M46" s="15">
        <f t="shared" si="3"/>
        <v>240</v>
      </c>
      <c r="N46" s="15">
        <f t="shared" si="4"/>
        <v>69</v>
      </c>
      <c r="O46" s="15">
        <f t="shared" si="5"/>
        <v>196</v>
      </c>
      <c r="P46" s="15">
        <f t="shared" si="6"/>
        <v>65</v>
      </c>
      <c r="Q46" s="15">
        <f t="shared" si="7"/>
        <v>860</v>
      </c>
      <c r="S46" s="15" t="str">
        <f t="shared" si="8"/>
        <v>INDIF</v>
      </c>
      <c r="Y46" s="18">
        <f>((SUM(D46:H46))*5)</f>
        <v>1520</v>
      </c>
      <c r="Z46" s="15">
        <f t="shared" si="9"/>
        <v>240</v>
      </c>
      <c r="AA46" s="15">
        <f>((SUM(D46:H46))*3)</f>
        <v>912</v>
      </c>
      <c r="AB46" s="15">
        <f t="shared" si="10"/>
        <v>69</v>
      </c>
      <c r="AC46" s="15">
        <f>(SUM(D46:H46))*1</f>
        <v>304</v>
      </c>
    </row>
    <row r="47" spans="1:29" x14ac:dyDescent="0.2">
      <c r="A47" s="15">
        <v>56</v>
      </c>
      <c r="B47" s="15" t="s">
        <v>90</v>
      </c>
      <c r="C47" s="16" t="s">
        <v>62</v>
      </c>
      <c r="D47" s="15">
        <v>145</v>
      </c>
      <c r="E47" s="15">
        <v>82</v>
      </c>
      <c r="F47" s="15">
        <v>7</v>
      </c>
      <c r="G47" s="15">
        <v>61</v>
      </c>
      <c r="H47" s="15">
        <v>9</v>
      </c>
      <c r="I47" s="15">
        <f t="shared" si="0"/>
        <v>304</v>
      </c>
      <c r="J47" s="15">
        <f t="shared" si="1"/>
        <v>1205</v>
      </c>
      <c r="L47" s="15">
        <f t="shared" si="2"/>
        <v>725</v>
      </c>
      <c r="M47" s="15">
        <f t="shared" si="3"/>
        <v>328</v>
      </c>
      <c r="N47" s="15">
        <f t="shared" si="4"/>
        <v>21</v>
      </c>
      <c r="O47" s="15">
        <f t="shared" si="5"/>
        <v>122</v>
      </c>
      <c r="P47" s="15">
        <f t="shared" si="6"/>
        <v>9</v>
      </c>
      <c r="Q47" s="15">
        <f t="shared" si="7"/>
        <v>1205</v>
      </c>
      <c r="S47" s="15" t="str">
        <f t="shared" si="8"/>
        <v>CONC PARC</v>
      </c>
      <c r="Y47" s="18">
        <f>((SUM(D47:H47))*5)</f>
        <v>1520</v>
      </c>
      <c r="Z47" s="15">
        <f t="shared" si="9"/>
        <v>328</v>
      </c>
      <c r="AA47" s="15">
        <f>((SUM(D47:H47))*3)</f>
        <v>912</v>
      </c>
      <c r="AB47" s="15">
        <f t="shared" si="10"/>
        <v>21</v>
      </c>
      <c r="AC47" s="15">
        <f>(SUM(D47:H47))*1</f>
        <v>304</v>
      </c>
    </row>
    <row r="48" spans="1:29" x14ac:dyDescent="0.2">
      <c r="A48" s="15">
        <v>57</v>
      </c>
      <c r="B48" s="15" t="s">
        <v>90</v>
      </c>
      <c r="C48" s="16" t="s">
        <v>63</v>
      </c>
      <c r="D48" s="15">
        <v>244</v>
      </c>
      <c r="E48" s="15">
        <v>39</v>
      </c>
      <c r="F48" s="15">
        <v>2</v>
      </c>
      <c r="G48" s="15">
        <v>13</v>
      </c>
      <c r="H48" s="15">
        <v>6</v>
      </c>
      <c r="I48" s="15">
        <f t="shared" si="0"/>
        <v>304</v>
      </c>
      <c r="J48" s="15">
        <f t="shared" si="1"/>
        <v>1414</v>
      </c>
      <c r="L48" s="15">
        <f t="shared" si="2"/>
        <v>1220</v>
      </c>
      <c r="M48" s="15">
        <f t="shared" si="3"/>
        <v>156</v>
      </c>
      <c r="N48" s="15">
        <f t="shared" si="4"/>
        <v>6</v>
      </c>
      <c r="O48" s="15">
        <f t="shared" si="5"/>
        <v>26</v>
      </c>
      <c r="P48" s="15">
        <f t="shared" si="6"/>
        <v>6</v>
      </c>
      <c r="Q48" s="15">
        <f t="shared" si="7"/>
        <v>1414</v>
      </c>
      <c r="S48" s="15" t="str">
        <f t="shared" si="8"/>
        <v>CONC TOT</v>
      </c>
      <c r="Y48" s="18">
        <f>((SUM(D48:H48))*5)</f>
        <v>1520</v>
      </c>
      <c r="Z48" s="15">
        <f t="shared" si="9"/>
        <v>156</v>
      </c>
      <c r="AA48" s="15">
        <f>((SUM(D48:H48))*3)</f>
        <v>912</v>
      </c>
      <c r="AB48" s="15">
        <f t="shared" si="10"/>
        <v>6</v>
      </c>
      <c r="AC48" s="15">
        <f>(SUM(D48:H48))*1</f>
        <v>304</v>
      </c>
    </row>
    <row r="49" spans="1:29" x14ac:dyDescent="0.2">
      <c r="A49" s="15">
        <v>58</v>
      </c>
      <c r="B49" s="15" t="s">
        <v>90</v>
      </c>
      <c r="C49" s="16" t="s">
        <v>64</v>
      </c>
      <c r="D49" s="15">
        <v>185</v>
      </c>
      <c r="E49" s="15">
        <v>84</v>
      </c>
      <c r="F49" s="15">
        <v>5</v>
      </c>
      <c r="G49" s="15">
        <v>21</v>
      </c>
      <c r="H49" s="15">
        <v>9</v>
      </c>
      <c r="I49" s="15">
        <f t="shared" si="0"/>
        <v>304</v>
      </c>
      <c r="J49" s="15">
        <f t="shared" si="1"/>
        <v>1327</v>
      </c>
      <c r="L49" s="15">
        <f t="shared" si="2"/>
        <v>925</v>
      </c>
      <c r="M49" s="15">
        <f t="shared" si="3"/>
        <v>336</v>
      </c>
      <c r="N49" s="15">
        <f t="shared" si="4"/>
        <v>15</v>
      </c>
      <c r="O49" s="15">
        <f t="shared" si="5"/>
        <v>42</v>
      </c>
      <c r="P49" s="15">
        <f t="shared" si="6"/>
        <v>9</v>
      </c>
      <c r="Q49" s="15">
        <f t="shared" si="7"/>
        <v>1327</v>
      </c>
      <c r="S49" s="15" t="str">
        <f t="shared" si="8"/>
        <v>CONC TOT</v>
      </c>
      <c r="Y49" s="18">
        <f>((SUM(D49:H49))*5)</f>
        <v>1520</v>
      </c>
      <c r="Z49" s="15">
        <f t="shared" si="9"/>
        <v>336</v>
      </c>
      <c r="AA49" s="15">
        <f>((SUM(D49:H49))*3)</f>
        <v>912</v>
      </c>
      <c r="AB49" s="15">
        <f t="shared" si="10"/>
        <v>15</v>
      </c>
      <c r="AC49" s="15">
        <f>(SUM(D49:H49))*1</f>
        <v>304</v>
      </c>
    </row>
    <row r="50" spans="1:29" x14ac:dyDescent="0.2">
      <c r="A50" s="15">
        <v>59</v>
      </c>
      <c r="B50" s="15" t="s">
        <v>90</v>
      </c>
      <c r="C50" s="16" t="s">
        <v>65</v>
      </c>
      <c r="D50" s="15">
        <v>197</v>
      </c>
      <c r="E50" s="15">
        <v>75</v>
      </c>
      <c r="F50" s="15">
        <v>8</v>
      </c>
      <c r="G50" s="15">
        <v>20</v>
      </c>
      <c r="H50" s="15">
        <v>4</v>
      </c>
      <c r="I50" s="15">
        <f t="shared" si="0"/>
        <v>304</v>
      </c>
      <c r="J50" s="15">
        <f t="shared" si="1"/>
        <v>1353</v>
      </c>
      <c r="L50" s="15">
        <f t="shared" si="2"/>
        <v>985</v>
      </c>
      <c r="M50" s="15">
        <f t="shared" si="3"/>
        <v>300</v>
      </c>
      <c r="N50" s="15">
        <f t="shared" si="4"/>
        <v>24</v>
      </c>
      <c r="O50" s="15">
        <f t="shared" si="5"/>
        <v>40</v>
      </c>
      <c r="P50" s="15">
        <f t="shared" si="6"/>
        <v>4</v>
      </c>
      <c r="Q50" s="15">
        <f t="shared" si="7"/>
        <v>1353</v>
      </c>
      <c r="S50" s="15" t="str">
        <f t="shared" si="8"/>
        <v>CONC TOT</v>
      </c>
      <c r="Y50" s="18">
        <f>((SUM(D50:H50))*5)</f>
        <v>1520</v>
      </c>
      <c r="Z50" s="15">
        <f t="shared" si="9"/>
        <v>300</v>
      </c>
      <c r="AA50" s="15">
        <f>((SUM(D50:H50))*3)</f>
        <v>912</v>
      </c>
      <c r="AB50" s="15">
        <f t="shared" si="10"/>
        <v>24</v>
      </c>
      <c r="AC50" s="15">
        <f>(SUM(D50:H50))*1</f>
        <v>304</v>
      </c>
    </row>
    <row r="51" spans="1:29" x14ac:dyDescent="0.2">
      <c r="A51" s="15">
        <v>60</v>
      </c>
      <c r="B51" s="15" t="s">
        <v>90</v>
      </c>
      <c r="C51" s="16" t="s">
        <v>66</v>
      </c>
      <c r="D51" s="15">
        <v>42</v>
      </c>
      <c r="E51" s="15">
        <v>53</v>
      </c>
      <c r="F51" s="15">
        <v>34</v>
      </c>
      <c r="G51" s="15">
        <v>98</v>
      </c>
      <c r="H51" s="15">
        <v>77</v>
      </c>
      <c r="I51" s="15">
        <f t="shared" si="0"/>
        <v>304</v>
      </c>
      <c r="J51" s="15">
        <f t="shared" si="1"/>
        <v>797</v>
      </c>
      <c r="L51" s="15">
        <f t="shared" si="2"/>
        <v>210</v>
      </c>
      <c r="M51" s="15">
        <f t="shared" si="3"/>
        <v>212</v>
      </c>
      <c r="N51" s="15">
        <f t="shared" si="4"/>
        <v>102</v>
      </c>
      <c r="O51" s="15">
        <f t="shared" si="5"/>
        <v>196</v>
      </c>
      <c r="P51" s="15">
        <f t="shared" si="6"/>
        <v>77</v>
      </c>
      <c r="Q51" s="15">
        <f t="shared" si="7"/>
        <v>797</v>
      </c>
      <c r="S51" s="15" t="str">
        <f t="shared" si="8"/>
        <v>INDIF</v>
      </c>
      <c r="Y51" s="18">
        <f>((SUM(D51:H51))*5)</f>
        <v>1520</v>
      </c>
      <c r="Z51" s="15">
        <f t="shared" si="9"/>
        <v>210</v>
      </c>
      <c r="AA51" s="15">
        <f>((SUM(D51:H51))*3)</f>
        <v>912</v>
      </c>
      <c r="AB51" s="15">
        <f t="shared" si="10"/>
        <v>102</v>
      </c>
      <c r="AC51" s="15">
        <f>(SUM(D51:H51))*1</f>
        <v>304</v>
      </c>
    </row>
    <row r="52" spans="1:29" x14ac:dyDescent="0.2">
      <c r="A52" s="15">
        <v>62</v>
      </c>
      <c r="B52" s="15" t="s">
        <v>90</v>
      </c>
      <c r="C52" s="16" t="s">
        <v>68</v>
      </c>
      <c r="D52" s="15">
        <v>199</v>
      </c>
      <c r="E52" s="15">
        <v>68</v>
      </c>
      <c r="F52" s="15">
        <v>9</v>
      </c>
      <c r="G52" s="15">
        <v>24</v>
      </c>
      <c r="H52" s="15">
        <v>4</v>
      </c>
      <c r="I52" s="15">
        <f t="shared" si="0"/>
        <v>304</v>
      </c>
      <c r="J52" s="15">
        <f t="shared" si="1"/>
        <v>1346</v>
      </c>
      <c r="L52" s="15">
        <f t="shared" si="2"/>
        <v>995</v>
      </c>
      <c r="M52" s="15">
        <f t="shared" si="3"/>
        <v>272</v>
      </c>
      <c r="N52" s="15">
        <f t="shared" si="4"/>
        <v>27</v>
      </c>
      <c r="O52" s="15">
        <f t="shared" si="5"/>
        <v>48</v>
      </c>
      <c r="P52" s="15">
        <f t="shared" si="6"/>
        <v>4</v>
      </c>
      <c r="Q52" s="15">
        <f t="shared" si="7"/>
        <v>1346</v>
      </c>
      <c r="S52" s="15" t="str">
        <f t="shared" si="8"/>
        <v>CONC TOT</v>
      </c>
      <c r="Y52" s="18">
        <f>((SUM(D52:H52))*5)</f>
        <v>1520</v>
      </c>
      <c r="Z52" s="15">
        <f t="shared" si="9"/>
        <v>272</v>
      </c>
      <c r="AA52" s="15">
        <f>((SUM(D52:H52))*3)</f>
        <v>912</v>
      </c>
      <c r="AB52" s="15">
        <f t="shared" si="10"/>
        <v>27</v>
      </c>
      <c r="AC52" s="15">
        <f>(SUM(D52:H52))*1</f>
        <v>304</v>
      </c>
    </row>
    <row r="53" spans="1:29" x14ac:dyDescent="0.2">
      <c r="A53" s="15">
        <v>63</v>
      </c>
      <c r="B53" s="15" t="s">
        <v>90</v>
      </c>
      <c r="C53" s="16" t="s">
        <v>69</v>
      </c>
      <c r="D53" s="15">
        <v>188</v>
      </c>
      <c r="E53" s="15">
        <v>83</v>
      </c>
      <c r="F53" s="15">
        <v>1</v>
      </c>
      <c r="G53" s="15">
        <v>27</v>
      </c>
      <c r="H53" s="15">
        <v>5</v>
      </c>
      <c r="I53" s="15">
        <f t="shared" si="0"/>
        <v>304</v>
      </c>
      <c r="J53" s="15">
        <f t="shared" si="1"/>
        <v>1334</v>
      </c>
      <c r="L53" s="15">
        <f t="shared" si="2"/>
        <v>940</v>
      </c>
      <c r="M53" s="15">
        <f t="shared" si="3"/>
        <v>332</v>
      </c>
      <c r="N53" s="15">
        <f t="shared" si="4"/>
        <v>3</v>
      </c>
      <c r="O53" s="15">
        <f t="shared" si="5"/>
        <v>54</v>
      </c>
      <c r="P53" s="15">
        <f t="shared" si="6"/>
        <v>5</v>
      </c>
      <c r="Q53" s="15">
        <f t="shared" si="7"/>
        <v>1334</v>
      </c>
      <c r="S53" s="15" t="str">
        <f t="shared" si="8"/>
        <v>CONC TOT</v>
      </c>
      <c r="Y53" s="18">
        <f>((SUM(D53:H53))*5)</f>
        <v>1520</v>
      </c>
      <c r="Z53" s="15">
        <f t="shared" si="9"/>
        <v>332</v>
      </c>
      <c r="AA53" s="15">
        <f>((SUM(D53:H53))*3)</f>
        <v>912</v>
      </c>
      <c r="AB53" s="15">
        <f t="shared" si="10"/>
        <v>5</v>
      </c>
      <c r="AC53" s="15">
        <f>(SUM(D53:H53))*1</f>
        <v>304</v>
      </c>
    </row>
    <row r="54" spans="1:29" x14ac:dyDescent="0.2">
      <c r="A54" s="15">
        <v>64</v>
      </c>
      <c r="B54" s="15" t="s">
        <v>90</v>
      </c>
      <c r="C54" s="16" t="s">
        <v>70</v>
      </c>
      <c r="D54" s="15">
        <v>166</v>
      </c>
      <c r="E54" s="15">
        <v>81</v>
      </c>
      <c r="F54" s="15">
        <v>4</v>
      </c>
      <c r="G54" s="15">
        <v>48</v>
      </c>
      <c r="H54" s="15">
        <v>5</v>
      </c>
      <c r="I54" s="15">
        <f t="shared" si="0"/>
        <v>304</v>
      </c>
      <c r="J54" s="15">
        <f t="shared" si="1"/>
        <v>1267</v>
      </c>
      <c r="L54" s="15">
        <f t="shared" si="2"/>
        <v>830</v>
      </c>
      <c r="M54" s="15">
        <f t="shared" si="3"/>
        <v>324</v>
      </c>
      <c r="N54" s="15">
        <f t="shared" si="4"/>
        <v>12</v>
      </c>
      <c r="O54" s="15">
        <f t="shared" si="5"/>
        <v>96</v>
      </c>
      <c r="P54" s="15">
        <f t="shared" si="6"/>
        <v>5</v>
      </c>
      <c r="Q54" s="15">
        <f t="shared" si="7"/>
        <v>1267</v>
      </c>
      <c r="S54" s="15" t="str">
        <f t="shared" si="8"/>
        <v>CONC TOT</v>
      </c>
      <c r="Y54" s="18">
        <f>((SUM(D54:H54))*5)</f>
        <v>1520</v>
      </c>
      <c r="Z54" s="15">
        <f t="shared" si="9"/>
        <v>324</v>
      </c>
      <c r="AA54" s="15">
        <f>((SUM(D54:H54))*3)</f>
        <v>912</v>
      </c>
      <c r="AB54" s="15">
        <f t="shared" si="10"/>
        <v>12</v>
      </c>
      <c r="AC54" s="15">
        <f>(SUM(D54:H54))*1</f>
        <v>304</v>
      </c>
    </row>
    <row r="55" spans="1:29" x14ac:dyDescent="0.2">
      <c r="A55" s="15">
        <v>66</v>
      </c>
      <c r="B55" s="15" t="s">
        <v>90</v>
      </c>
      <c r="C55" s="16" t="s">
        <v>72</v>
      </c>
      <c r="D55" s="15">
        <v>137</v>
      </c>
      <c r="E55" s="15">
        <v>97</v>
      </c>
      <c r="F55" s="15">
        <v>13</v>
      </c>
      <c r="G55" s="15">
        <v>50</v>
      </c>
      <c r="H55" s="15">
        <v>7</v>
      </c>
      <c r="I55" s="15">
        <f t="shared" si="0"/>
        <v>304</v>
      </c>
      <c r="J55" s="15">
        <f t="shared" si="1"/>
        <v>1219</v>
      </c>
      <c r="L55" s="15">
        <f t="shared" si="2"/>
        <v>685</v>
      </c>
      <c r="M55" s="15">
        <f t="shared" si="3"/>
        <v>388</v>
      </c>
      <c r="N55" s="15">
        <f t="shared" si="4"/>
        <v>39</v>
      </c>
      <c r="O55" s="15">
        <f t="shared" si="5"/>
        <v>100</v>
      </c>
      <c r="P55" s="15">
        <f t="shared" si="6"/>
        <v>7</v>
      </c>
      <c r="Q55" s="15">
        <f t="shared" si="7"/>
        <v>1219</v>
      </c>
      <c r="S55" s="15" t="str">
        <f t="shared" si="8"/>
        <v>CONC TOT</v>
      </c>
      <c r="Y55" s="18">
        <f>((SUM(D55:H55))*5)</f>
        <v>1520</v>
      </c>
      <c r="Z55" s="15">
        <f t="shared" si="9"/>
        <v>388</v>
      </c>
      <c r="AA55" s="15">
        <f>((SUM(D55:H55))*3)</f>
        <v>912</v>
      </c>
      <c r="AB55" s="15">
        <f t="shared" si="10"/>
        <v>39</v>
      </c>
      <c r="AC55" s="15">
        <f>(SUM(D55:H55))*1</f>
        <v>304</v>
      </c>
    </row>
    <row r="56" spans="1:29" x14ac:dyDescent="0.2">
      <c r="A56" s="15">
        <v>67</v>
      </c>
      <c r="B56" s="15" t="s">
        <v>90</v>
      </c>
      <c r="C56" s="16" t="s">
        <v>73</v>
      </c>
      <c r="D56" s="15">
        <v>140</v>
      </c>
      <c r="E56" s="15">
        <v>89</v>
      </c>
      <c r="F56" s="15">
        <v>14</v>
      </c>
      <c r="G56" s="15">
        <v>52</v>
      </c>
      <c r="H56" s="15">
        <v>9</v>
      </c>
      <c r="I56" s="15">
        <f t="shared" si="0"/>
        <v>304</v>
      </c>
      <c r="J56" s="15">
        <f t="shared" si="1"/>
        <v>1211</v>
      </c>
      <c r="L56" s="15">
        <f t="shared" si="2"/>
        <v>700</v>
      </c>
      <c r="M56" s="15">
        <f t="shared" si="3"/>
        <v>356</v>
      </c>
      <c r="N56" s="15">
        <f t="shared" si="4"/>
        <v>42</v>
      </c>
      <c r="O56" s="15">
        <f t="shared" si="5"/>
        <v>104</v>
      </c>
      <c r="P56" s="15">
        <f t="shared" si="6"/>
        <v>9</v>
      </c>
      <c r="Q56" s="15">
        <f t="shared" si="7"/>
        <v>1211</v>
      </c>
      <c r="S56" s="15" t="str">
        <f t="shared" si="8"/>
        <v>CONC PARC</v>
      </c>
      <c r="Y56" s="18">
        <f>((SUM(D56:H56))*5)</f>
        <v>1520</v>
      </c>
      <c r="Z56" s="15">
        <f t="shared" si="9"/>
        <v>356</v>
      </c>
      <c r="AA56" s="15">
        <f>((SUM(D56:H56))*3)</f>
        <v>912</v>
      </c>
      <c r="AB56" s="15">
        <f t="shared" si="10"/>
        <v>42</v>
      </c>
      <c r="AC56" s="15">
        <f>(SUM(D56:H56))*1</f>
        <v>304</v>
      </c>
    </row>
    <row r="57" spans="1:29" x14ac:dyDescent="0.2">
      <c r="A57" s="15">
        <v>68</v>
      </c>
      <c r="B57" s="15" t="s">
        <v>90</v>
      </c>
      <c r="C57" s="16" t="s">
        <v>74</v>
      </c>
      <c r="D57" s="15">
        <v>101</v>
      </c>
      <c r="E57" s="15">
        <v>103</v>
      </c>
      <c r="F57" s="15">
        <v>28</v>
      </c>
      <c r="G57" s="15">
        <v>51</v>
      </c>
      <c r="H57" s="15">
        <v>21</v>
      </c>
      <c r="I57" s="15">
        <f t="shared" si="0"/>
        <v>304</v>
      </c>
      <c r="J57" s="15">
        <f t="shared" si="1"/>
        <v>1124</v>
      </c>
      <c r="L57" s="15">
        <f t="shared" si="2"/>
        <v>505</v>
      </c>
      <c r="M57" s="15">
        <f t="shared" si="3"/>
        <v>412</v>
      </c>
      <c r="N57" s="15">
        <f t="shared" si="4"/>
        <v>84</v>
      </c>
      <c r="O57" s="15">
        <f t="shared" si="5"/>
        <v>102</v>
      </c>
      <c r="P57" s="15">
        <f t="shared" si="6"/>
        <v>21</v>
      </c>
      <c r="Q57" s="15">
        <f t="shared" si="7"/>
        <v>1124</v>
      </c>
      <c r="S57" s="15" t="str">
        <f t="shared" si="8"/>
        <v>CONC PARC</v>
      </c>
      <c r="Y57" s="18">
        <f>((SUM(D57:H57))*5)</f>
        <v>1520</v>
      </c>
      <c r="Z57" s="15">
        <f t="shared" si="9"/>
        <v>412</v>
      </c>
      <c r="AA57" s="15">
        <f>((SUM(D57:H57))*3)</f>
        <v>912</v>
      </c>
      <c r="AB57" s="15">
        <f t="shared" si="10"/>
        <v>84</v>
      </c>
      <c r="AC57" s="15">
        <f>(SUM(D57:H57))*1</f>
        <v>304</v>
      </c>
    </row>
    <row r="58" spans="1:29" x14ac:dyDescent="0.2">
      <c r="C58" s="16"/>
    </row>
    <row r="59" spans="1:29" x14ac:dyDescent="0.2">
      <c r="C59" s="16"/>
      <c r="Q59" s="15" t="s">
        <v>83</v>
      </c>
    </row>
    <row r="60" spans="1:29" x14ac:dyDescent="0.2">
      <c r="C60" s="16"/>
      <c r="Q60" s="15" t="s">
        <v>84</v>
      </c>
    </row>
    <row r="61" spans="1:29" x14ac:dyDescent="0.2">
      <c r="C61" s="16"/>
      <c r="Q61" s="15" t="s">
        <v>85</v>
      </c>
    </row>
    <row r="62" spans="1:29" x14ac:dyDescent="0.2">
      <c r="C62" s="16"/>
    </row>
    <row r="63" spans="1:29" x14ac:dyDescent="0.2">
      <c r="C63" s="16"/>
    </row>
    <row r="64" spans="1:29" x14ac:dyDescent="0.2">
      <c r="C64" s="16"/>
    </row>
    <row r="65" spans="3:3" x14ac:dyDescent="0.2">
      <c r="C65" s="16"/>
    </row>
    <row r="66" spans="3:3" x14ac:dyDescent="0.2">
      <c r="C66" s="16"/>
    </row>
    <row r="67" spans="3:3" x14ac:dyDescent="0.2">
      <c r="C67" s="16"/>
    </row>
    <row r="68" spans="3:3" x14ac:dyDescent="0.2">
      <c r="C68" s="16"/>
    </row>
    <row r="69" spans="3:3" x14ac:dyDescent="0.2">
      <c r="C69" s="16"/>
    </row>
    <row r="70" spans="3:3" x14ac:dyDescent="0.2">
      <c r="C70" s="16"/>
    </row>
    <row r="71" spans="3:3" x14ac:dyDescent="0.2">
      <c r="C71" s="16"/>
    </row>
    <row r="72" spans="3:3" x14ac:dyDescent="0.2">
      <c r="C72" s="16"/>
    </row>
    <row r="73" spans="3:3" x14ac:dyDescent="0.2">
      <c r="C73" s="16"/>
    </row>
    <row r="74" spans="3:3" x14ac:dyDescent="0.2">
      <c r="C74" s="16"/>
    </row>
    <row r="75" spans="3:3" x14ac:dyDescent="0.2">
      <c r="C75" s="16"/>
    </row>
    <row r="76" spans="3:3" x14ac:dyDescent="0.2">
      <c r="C76" s="16"/>
    </row>
    <row r="77" spans="3:3" x14ac:dyDescent="0.2">
      <c r="C77" s="16"/>
    </row>
    <row r="78" spans="3:3" x14ac:dyDescent="0.2">
      <c r="C78" s="16"/>
    </row>
    <row r="79" spans="3:3" x14ac:dyDescent="0.2">
      <c r="C79" s="16"/>
    </row>
    <row r="80" spans="3:3" x14ac:dyDescent="0.2">
      <c r="C80" s="16"/>
    </row>
    <row r="81" spans="3:3" x14ac:dyDescent="0.2">
      <c r="C81" s="16"/>
    </row>
    <row r="82" spans="3:3" x14ac:dyDescent="0.2">
      <c r="C82" s="16"/>
    </row>
    <row r="83" spans="3:3" x14ac:dyDescent="0.2">
      <c r="C83" s="16"/>
    </row>
    <row r="84" spans="3:3" x14ac:dyDescent="0.2">
      <c r="C84" s="16"/>
    </row>
    <row r="85" spans="3:3" x14ac:dyDescent="0.2">
      <c r="C85" s="16"/>
    </row>
    <row r="86" spans="3:3" x14ac:dyDescent="0.2">
      <c r="C86" s="16"/>
    </row>
    <row r="87" spans="3:3" x14ac:dyDescent="0.2">
      <c r="C87" s="16"/>
    </row>
    <row r="88" spans="3:3" x14ac:dyDescent="0.2">
      <c r="C88" s="16"/>
    </row>
    <row r="89" spans="3:3" x14ac:dyDescent="0.2">
      <c r="C89" s="16"/>
    </row>
    <row r="90" spans="3:3" x14ac:dyDescent="0.2">
      <c r="C90" s="16"/>
    </row>
    <row r="91" spans="3:3" x14ac:dyDescent="0.2">
      <c r="C91" s="1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09BF-6207-FF49-A88D-DF9FDC3AE548}">
  <dimension ref="A1:J91"/>
  <sheetViews>
    <sheetView topLeftCell="C1" zoomScale="110" workbookViewId="0">
      <selection activeCell="J5" sqref="J5"/>
    </sheetView>
  </sheetViews>
  <sheetFormatPr baseColWidth="10" defaultColWidth="9" defaultRowHeight="16" outlineLevelRow="1" x14ac:dyDescent="0.2"/>
  <cols>
    <col min="1" max="1" width="10.3984375" style="19" bestFit="1" customWidth="1"/>
    <col min="2" max="2" width="33.19921875" style="19" bestFit="1" customWidth="1"/>
    <col min="3" max="3" width="162.59765625" style="19" bestFit="1" customWidth="1"/>
    <col min="4" max="4" width="24.59765625" style="19" bestFit="1" customWidth="1"/>
    <col min="5" max="5" width="27.59765625" style="19" bestFit="1" customWidth="1"/>
    <col min="6" max="6" width="32.19921875" style="19" bestFit="1" customWidth="1"/>
    <col min="7" max="7" width="26.3984375" style="19" bestFit="1" customWidth="1"/>
    <col min="8" max="8" width="23.59765625" style="19" bestFit="1" customWidth="1"/>
    <col min="9" max="16384" width="9" style="19"/>
  </cols>
  <sheetData>
    <row r="1" spans="1:10" x14ac:dyDescent="0.2">
      <c r="A1" s="19" t="s">
        <v>0</v>
      </c>
      <c r="B1" s="19" t="s">
        <v>86</v>
      </c>
      <c r="C1" s="19" t="s">
        <v>1</v>
      </c>
      <c r="D1" s="27" t="s">
        <v>2</v>
      </c>
      <c r="E1" s="27" t="s">
        <v>3</v>
      </c>
      <c r="F1" s="27" t="s">
        <v>5</v>
      </c>
      <c r="G1" s="27" t="s">
        <v>4</v>
      </c>
      <c r="H1" s="27" t="s">
        <v>6</v>
      </c>
      <c r="J1" s="19" t="s">
        <v>104</v>
      </c>
    </row>
    <row r="2" spans="1:10" outlineLevel="1" x14ac:dyDescent="0.2">
      <c r="A2" s="19">
        <v>1</v>
      </c>
      <c r="B2" s="19" t="s">
        <v>87</v>
      </c>
      <c r="C2" s="27" t="s">
        <v>7</v>
      </c>
      <c r="D2" s="19">
        <v>195</v>
      </c>
      <c r="E2" s="19">
        <v>72</v>
      </c>
      <c r="F2" s="19">
        <v>5</v>
      </c>
      <c r="G2" s="19">
        <v>28</v>
      </c>
      <c r="H2" s="19">
        <v>4</v>
      </c>
      <c r="J2" s="19">
        <f>AVERAGE(D2:H2)</f>
        <v>60.8</v>
      </c>
    </row>
    <row r="3" spans="1:10" outlineLevel="1" x14ac:dyDescent="0.2">
      <c r="A3" s="19">
        <v>2</v>
      </c>
      <c r="B3" s="19" t="s">
        <v>87</v>
      </c>
      <c r="C3" s="27" t="s">
        <v>8</v>
      </c>
      <c r="D3" s="19">
        <v>162</v>
      </c>
      <c r="E3" s="19">
        <v>89</v>
      </c>
      <c r="F3" s="19">
        <v>11</v>
      </c>
      <c r="G3" s="19">
        <v>36</v>
      </c>
      <c r="H3" s="19">
        <v>6</v>
      </c>
      <c r="J3" s="19">
        <f t="shared" ref="J3:J57" si="0">AVERAGE(D3:H3)</f>
        <v>60.8</v>
      </c>
    </row>
    <row r="4" spans="1:10" outlineLevel="1" x14ac:dyDescent="0.2">
      <c r="A4" s="19">
        <v>3</v>
      </c>
      <c r="B4" s="19" t="s">
        <v>87</v>
      </c>
      <c r="C4" s="27" t="s">
        <v>9</v>
      </c>
      <c r="D4" s="19">
        <v>148</v>
      </c>
      <c r="E4" s="19">
        <v>94</v>
      </c>
      <c r="F4" s="19">
        <v>9</v>
      </c>
      <c r="G4" s="19">
        <v>44</v>
      </c>
      <c r="H4" s="19">
        <v>9</v>
      </c>
      <c r="J4" s="19">
        <f t="shared" si="0"/>
        <v>60.8</v>
      </c>
    </row>
    <row r="5" spans="1:10" outlineLevel="1" x14ac:dyDescent="0.2">
      <c r="A5" s="19">
        <v>4</v>
      </c>
      <c r="B5" s="19" t="s">
        <v>87</v>
      </c>
      <c r="C5" s="27" t="s">
        <v>10</v>
      </c>
      <c r="D5" s="19">
        <v>152</v>
      </c>
      <c r="E5" s="19">
        <v>85</v>
      </c>
      <c r="F5" s="19">
        <v>16</v>
      </c>
      <c r="G5" s="19">
        <v>45</v>
      </c>
      <c r="H5" s="19">
        <v>6</v>
      </c>
      <c r="J5" s="19">
        <f t="shared" si="0"/>
        <v>60.8</v>
      </c>
    </row>
    <row r="6" spans="1:10" outlineLevel="1" x14ac:dyDescent="0.2">
      <c r="A6" s="19">
        <v>5</v>
      </c>
      <c r="B6" s="19" t="s">
        <v>87</v>
      </c>
      <c r="C6" s="27" t="s">
        <v>11</v>
      </c>
      <c r="D6" s="19">
        <v>166</v>
      </c>
      <c r="E6" s="19">
        <v>95</v>
      </c>
      <c r="F6" s="19">
        <v>8</v>
      </c>
      <c r="G6" s="19">
        <v>29</v>
      </c>
      <c r="H6" s="19">
        <v>6</v>
      </c>
      <c r="J6" s="19">
        <f t="shared" si="0"/>
        <v>60.8</v>
      </c>
    </row>
    <row r="7" spans="1:10" outlineLevel="1" x14ac:dyDescent="0.2">
      <c r="A7" s="19">
        <v>7</v>
      </c>
      <c r="B7" s="19" t="s">
        <v>87</v>
      </c>
      <c r="C7" s="27" t="s">
        <v>13</v>
      </c>
      <c r="D7" s="19">
        <v>62</v>
      </c>
      <c r="E7" s="19">
        <v>48</v>
      </c>
      <c r="F7" s="19">
        <v>64</v>
      </c>
      <c r="G7" s="19">
        <v>45</v>
      </c>
      <c r="H7" s="19">
        <v>85</v>
      </c>
      <c r="J7" s="19">
        <f t="shared" si="0"/>
        <v>60.8</v>
      </c>
    </row>
    <row r="8" spans="1:10" outlineLevel="1" x14ac:dyDescent="0.2">
      <c r="A8" s="19">
        <v>8</v>
      </c>
      <c r="B8" s="19" t="s">
        <v>87</v>
      </c>
      <c r="C8" s="27" t="s">
        <v>14</v>
      </c>
      <c r="D8" s="19">
        <v>201</v>
      </c>
      <c r="E8" s="19">
        <v>75</v>
      </c>
      <c r="F8" s="19">
        <v>2</v>
      </c>
      <c r="G8" s="19">
        <v>22</v>
      </c>
      <c r="H8" s="19">
        <v>4</v>
      </c>
      <c r="J8" s="19">
        <f t="shared" si="0"/>
        <v>60.8</v>
      </c>
    </row>
    <row r="9" spans="1:10" outlineLevel="1" x14ac:dyDescent="0.2">
      <c r="A9" s="19">
        <v>9</v>
      </c>
      <c r="B9" s="19" t="s">
        <v>87</v>
      </c>
      <c r="C9" s="27" t="s">
        <v>15</v>
      </c>
      <c r="D9" s="19">
        <v>144</v>
      </c>
      <c r="E9" s="19">
        <v>97</v>
      </c>
      <c r="F9" s="19">
        <v>9</v>
      </c>
      <c r="G9" s="19">
        <v>45</v>
      </c>
      <c r="H9" s="19">
        <v>9</v>
      </c>
      <c r="J9" s="19">
        <f t="shared" si="0"/>
        <v>60.8</v>
      </c>
    </row>
    <row r="10" spans="1:10" outlineLevel="1" x14ac:dyDescent="0.2">
      <c r="A10" s="19">
        <v>10</v>
      </c>
      <c r="B10" s="19" t="s">
        <v>87</v>
      </c>
      <c r="C10" s="27" t="s">
        <v>16</v>
      </c>
      <c r="D10" s="19">
        <v>167</v>
      </c>
      <c r="E10" s="19">
        <v>86</v>
      </c>
      <c r="F10" s="19">
        <v>8</v>
      </c>
      <c r="G10" s="19">
        <v>36</v>
      </c>
      <c r="H10" s="19">
        <v>7</v>
      </c>
      <c r="J10" s="19">
        <f t="shared" si="0"/>
        <v>60.8</v>
      </c>
    </row>
    <row r="11" spans="1:10" outlineLevel="1" x14ac:dyDescent="0.2">
      <c r="A11" s="19">
        <v>11</v>
      </c>
      <c r="B11" s="19" t="s">
        <v>87</v>
      </c>
      <c r="C11" s="27" t="s">
        <v>17</v>
      </c>
      <c r="D11" s="19">
        <v>154</v>
      </c>
      <c r="E11" s="19">
        <v>93</v>
      </c>
      <c r="F11" s="19">
        <v>10</v>
      </c>
      <c r="G11" s="19">
        <v>39</v>
      </c>
      <c r="H11" s="19">
        <v>8</v>
      </c>
      <c r="J11" s="19">
        <f t="shared" si="0"/>
        <v>60.8</v>
      </c>
    </row>
    <row r="12" spans="1:10" outlineLevel="1" x14ac:dyDescent="0.2">
      <c r="A12" s="19">
        <v>12</v>
      </c>
      <c r="B12" s="19" t="s">
        <v>87</v>
      </c>
      <c r="C12" s="27" t="s">
        <v>18</v>
      </c>
      <c r="D12" s="19">
        <v>157</v>
      </c>
      <c r="E12" s="19">
        <v>97</v>
      </c>
      <c r="F12" s="19">
        <v>9</v>
      </c>
      <c r="G12" s="19">
        <v>36</v>
      </c>
      <c r="H12" s="19">
        <v>5</v>
      </c>
      <c r="J12" s="19">
        <f t="shared" si="0"/>
        <v>60.8</v>
      </c>
    </row>
    <row r="13" spans="1:10" outlineLevel="1" x14ac:dyDescent="0.2">
      <c r="A13" s="19">
        <v>14</v>
      </c>
      <c r="B13" s="19" t="s">
        <v>87</v>
      </c>
      <c r="C13" s="27" t="s">
        <v>20</v>
      </c>
      <c r="D13" s="19">
        <v>164</v>
      </c>
      <c r="E13" s="19">
        <v>97</v>
      </c>
      <c r="F13" s="19">
        <v>3</v>
      </c>
      <c r="G13" s="19">
        <v>36</v>
      </c>
      <c r="H13" s="19">
        <v>4</v>
      </c>
      <c r="J13" s="19">
        <f t="shared" si="0"/>
        <v>60.8</v>
      </c>
    </row>
    <row r="14" spans="1:10" outlineLevel="1" x14ac:dyDescent="0.2">
      <c r="A14" s="19">
        <v>15</v>
      </c>
      <c r="B14" s="19" t="s">
        <v>87</v>
      </c>
      <c r="C14" s="27" t="s">
        <v>21</v>
      </c>
      <c r="D14" s="19">
        <v>143</v>
      </c>
      <c r="E14" s="19">
        <v>90</v>
      </c>
      <c r="F14" s="19">
        <v>15</v>
      </c>
      <c r="G14" s="19">
        <v>45</v>
      </c>
      <c r="H14" s="19">
        <v>11</v>
      </c>
      <c r="J14" s="19">
        <f t="shared" si="0"/>
        <v>60.8</v>
      </c>
    </row>
    <row r="15" spans="1:10" outlineLevel="1" x14ac:dyDescent="0.2">
      <c r="A15" s="19">
        <v>16</v>
      </c>
      <c r="B15" s="19" t="s">
        <v>87</v>
      </c>
      <c r="C15" s="27" t="s">
        <v>22</v>
      </c>
      <c r="D15" s="19">
        <v>150</v>
      </c>
      <c r="E15" s="19">
        <v>100</v>
      </c>
      <c r="F15" s="19">
        <v>11</v>
      </c>
      <c r="G15" s="19">
        <v>35</v>
      </c>
      <c r="H15" s="19">
        <v>8</v>
      </c>
      <c r="J15" s="19">
        <f t="shared" si="0"/>
        <v>60.8</v>
      </c>
    </row>
    <row r="16" spans="1:10" outlineLevel="1" x14ac:dyDescent="0.2">
      <c r="A16" s="19">
        <v>17</v>
      </c>
      <c r="B16" s="19" t="s">
        <v>87</v>
      </c>
      <c r="C16" s="27" t="s">
        <v>23</v>
      </c>
      <c r="D16" s="19">
        <v>144</v>
      </c>
      <c r="E16" s="19">
        <v>82</v>
      </c>
      <c r="F16" s="19">
        <v>19</v>
      </c>
      <c r="G16" s="19">
        <v>53</v>
      </c>
      <c r="H16" s="19">
        <v>6</v>
      </c>
      <c r="J16" s="19">
        <f t="shared" si="0"/>
        <v>60.8</v>
      </c>
    </row>
    <row r="17" spans="1:10" outlineLevel="1" x14ac:dyDescent="0.2">
      <c r="A17" s="19">
        <v>18</v>
      </c>
      <c r="B17" s="19" t="s">
        <v>87</v>
      </c>
      <c r="C17" s="27" t="s">
        <v>24</v>
      </c>
      <c r="D17" s="19">
        <v>158</v>
      </c>
      <c r="E17" s="19">
        <v>78</v>
      </c>
      <c r="F17" s="19">
        <v>14</v>
      </c>
      <c r="G17" s="19">
        <v>47</v>
      </c>
      <c r="H17" s="19">
        <v>7</v>
      </c>
      <c r="J17" s="19">
        <f t="shared" si="0"/>
        <v>60.8</v>
      </c>
    </row>
    <row r="18" spans="1:10" outlineLevel="1" x14ac:dyDescent="0.2">
      <c r="A18" s="19">
        <v>20</v>
      </c>
      <c r="B18" s="19" t="s">
        <v>87</v>
      </c>
      <c r="C18" s="27" t="s">
        <v>26</v>
      </c>
      <c r="D18" s="19">
        <v>151</v>
      </c>
      <c r="E18" s="19">
        <v>89</v>
      </c>
      <c r="F18" s="19">
        <v>12</v>
      </c>
      <c r="G18" s="19">
        <v>41</v>
      </c>
      <c r="H18" s="19">
        <v>11</v>
      </c>
      <c r="J18" s="19">
        <f t="shared" si="0"/>
        <v>60.8</v>
      </c>
    </row>
    <row r="19" spans="1:10" outlineLevel="1" x14ac:dyDescent="0.2">
      <c r="A19" s="19">
        <v>21</v>
      </c>
      <c r="B19" s="19" t="s">
        <v>87</v>
      </c>
      <c r="C19" s="27" t="s">
        <v>27</v>
      </c>
      <c r="D19" s="19">
        <v>126</v>
      </c>
      <c r="E19" s="19">
        <v>77</v>
      </c>
      <c r="F19" s="19">
        <v>18</v>
      </c>
      <c r="G19" s="19">
        <v>67</v>
      </c>
      <c r="H19" s="19">
        <v>16</v>
      </c>
      <c r="J19" s="19">
        <f t="shared" si="0"/>
        <v>60.8</v>
      </c>
    </row>
    <row r="20" spans="1:10" outlineLevel="1" x14ac:dyDescent="0.2">
      <c r="A20" s="19">
        <v>22</v>
      </c>
      <c r="B20" s="19" t="s">
        <v>87</v>
      </c>
      <c r="C20" s="27" t="s">
        <v>28</v>
      </c>
      <c r="D20" s="19">
        <v>140</v>
      </c>
      <c r="E20" s="19">
        <v>97</v>
      </c>
      <c r="F20" s="19">
        <v>13</v>
      </c>
      <c r="G20" s="19">
        <v>48</v>
      </c>
      <c r="H20" s="19">
        <v>6</v>
      </c>
      <c r="J20" s="19">
        <f t="shared" si="0"/>
        <v>60.8</v>
      </c>
    </row>
    <row r="21" spans="1:10" outlineLevel="1" x14ac:dyDescent="0.2">
      <c r="A21" s="19">
        <v>23</v>
      </c>
      <c r="B21" s="19" t="s">
        <v>87</v>
      </c>
      <c r="C21" s="27" t="s">
        <v>29</v>
      </c>
      <c r="D21" s="19">
        <v>155</v>
      </c>
      <c r="E21" s="19">
        <v>89</v>
      </c>
      <c r="F21" s="19">
        <v>14</v>
      </c>
      <c r="G21" s="19">
        <v>41</v>
      </c>
      <c r="H21" s="19">
        <v>5</v>
      </c>
      <c r="J21" s="19">
        <f t="shared" si="0"/>
        <v>60.8</v>
      </c>
    </row>
    <row r="22" spans="1:10" outlineLevel="1" x14ac:dyDescent="0.2">
      <c r="A22" s="19">
        <v>24</v>
      </c>
      <c r="B22" s="19" t="s">
        <v>87</v>
      </c>
      <c r="C22" s="27" t="s">
        <v>30</v>
      </c>
      <c r="D22" s="19">
        <v>119</v>
      </c>
      <c r="E22" s="19">
        <v>91</v>
      </c>
      <c r="F22" s="19">
        <v>18</v>
      </c>
      <c r="G22" s="19">
        <v>65</v>
      </c>
      <c r="H22" s="19">
        <v>11</v>
      </c>
      <c r="J22" s="19">
        <f t="shared" si="0"/>
        <v>60.8</v>
      </c>
    </row>
    <row r="23" spans="1:10" outlineLevel="1" x14ac:dyDescent="0.2">
      <c r="A23" s="19">
        <v>25</v>
      </c>
      <c r="B23" s="19" t="s">
        <v>87</v>
      </c>
      <c r="C23" s="27" t="s">
        <v>31</v>
      </c>
      <c r="D23" s="19">
        <v>146</v>
      </c>
      <c r="E23" s="19">
        <v>87</v>
      </c>
      <c r="F23" s="19">
        <v>16</v>
      </c>
      <c r="G23" s="19">
        <v>49</v>
      </c>
      <c r="H23" s="19">
        <v>6</v>
      </c>
      <c r="J23" s="19">
        <f t="shared" si="0"/>
        <v>60.8</v>
      </c>
    </row>
    <row r="24" spans="1:10" outlineLevel="1" x14ac:dyDescent="0.2">
      <c r="A24" s="19">
        <v>26</v>
      </c>
      <c r="B24" s="19" t="s">
        <v>87</v>
      </c>
      <c r="C24" s="27" t="s">
        <v>32</v>
      </c>
      <c r="D24" s="19">
        <v>120</v>
      </c>
      <c r="E24" s="19">
        <v>95</v>
      </c>
      <c r="F24" s="19">
        <v>15</v>
      </c>
      <c r="G24" s="19">
        <v>61</v>
      </c>
      <c r="H24" s="19">
        <v>13</v>
      </c>
      <c r="J24" s="19">
        <f t="shared" si="0"/>
        <v>60.8</v>
      </c>
    </row>
    <row r="25" spans="1:10" outlineLevel="1" collapsed="1" x14ac:dyDescent="0.2">
      <c r="A25" s="19">
        <v>28</v>
      </c>
      <c r="B25" s="19" t="s">
        <v>88</v>
      </c>
      <c r="C25" s="27" t="s">
        <v>34</v>
      </c>
      <c r="D25" s="19">
        <v>201</v>
      </c>
      <c r="E25" s="19">
        <v>71</v>
      </c>
      <c r="F25" s="19">
        <v>6</v>
      </c>
      <c r="G25" s="19">
        <v>19</v>
      </c>
      <c r="H25" s="19">
        <v>7</v>
      </c>
      <c r="J25" s="19">
        <f t="shared" si="0"/>
        <v>60.8</v>
      </c>
    </row>
    <row r="26" spans="1:10" outlineLevel="1" x14ac:dyDescent="0.2">
      <c r="A26" s="19">
        <v>29</v>
      </c>
      <c r="B26" s="19" t="s">
        <v>88</v>
      </c>
      <c r="C26" s="27" t="s">
        <v>35</v>
      </c>
      <c r="D26" s="19">
        <v>200</v>
      </c>
      <c r="E26" s="19">
        <v>75</v>
      </c>
      <c r="F26" s="19">
        <v>5</v>
      </c>
      <c r="G26" s="19">
        <v>21</v>
      </c>
      <c r="H26" s="19">
        <v>3</v>
      </c>
      <c r="J26" s="19">
        <f t="shared" si="0"/>
        <v>60.8</v>
      </c>
    </row>
    <row r="27" spans="1:10" outlineLevel="1" x14ac:dyDescent="0.2">
      <c r="A27" s="19">
        <v>30</v>
      </c>
      <c r="B27" s="19" t="s">
        <v>88</v>
      </c>
      <c r="C27" s="27" t="s">
        <v>36</v>
      </c>
      <c r="D27" s="19">
        <v>208</v>
      </c>
      <c r="E27" s="19">
        <v>67</v>
      </c>
      <c r="F27" s="19">
        <v>3</v>
      </c>
      <c r="G27" s="19">
        <v>24</v>
      </c>
      <c r="H27" s="19">
        <v>2</v>
      </c>
      <c r="J27" s="19">
        <f t="shared" si="0"/>
        <v>60.8</v>
      </c>
    </row>
    <row r="28" spans="1:10" outlineLevel="1" x14ac:dyDescent="0.2">
      <c r="A28" s="19">
        <v>31</v>
      </c>
      <c r="B28" s="19" t="s">
        <v>88</v>
      </c>
      <c r="C28" s="27" t="s">
        <v>37</v>
      </c>
      <c r="D28" s="19">
        <v>198</v>
      </c>
      <c r="E28" s="19">
        <v>76</v>
      </c>
      <c r="F28" s="19">
        <v>2</v>
      </c>
      <c r="G28" s="19">
        <v>25</v>
      </c>
      <c r="H28" s="19">
        <v>3</v>
      </c>
      <c r="J28" s="19">
        <f t="shared" si="0"/>
        <v>60.8</v>
      </c>
    </row>
    <row r="29" spans="1:10" outlineLevel="1" x14ac:dyDescent="0.2">
      <c r="A29" s="19">
        <v>32</v>
      </c>
      <c r="B29" s="19" t="s">
        <v>88</v>
      </c>
      <c r="C29" s="27" t="s">
        <v>38</v>
      </c>
      <c r="D29" s="19">
        <v>200</v>
      </c>
      <c r="E29" s="19">
        <v>74</v>
      </c>
      <c r="F29" s="19">
        <v>3</v>
      </c>
      <c r="G29" s="19">
        <v>23</v>
      </c>
      <c r="H29" s="19">
        <v>4</v>
      </c>
      <c r="J29" s="19">
        <f t="shared" si="0"/>
        <v>60.8</v>
      </c>
    </row>
    <row r="30" spans="1:10" outlineLevel="1" x14ac:dyDescent="0.2">
      <c r="A30" s="19">
        <v>33</v>
      </c>
      <c r="B30" s="19" t="s">
        <v>88</v>
      </c>
      <c r="C30" s="27" t="s">
        <v>39</v>
      </c>
      <c r="D30" s="19">
        <v>202</v>
      </c>
      <c r="E30" s="19">
        <v>70</v>
      </c>
      <c r="F30" s="19">
        <v>5</v>
      </c>
      <c r="G30" s="19">
        <v>24</v>
      </c>
      <c r="H30" s="19">
        <v>3</v>
      </c>
      <c r="J30" s="19">
        <f t="shared" si="0"/>
        <v>60.8</v>
      </c>
    </row>
    <row r="31" spans="1:10" outlineLevel="1" x14ac:dyDescent="0.2">
      <c r="A31" s="19">
        <v>35</v>
      </c>
      <c r="B31" s="19" t="s">
        <v>88</v>
      </c>
      <c r="C31" s="27" t="s">
        <v>41</v>
      </c>
      <c r="D31" s="19">
        <v>179</v>
      </c>
      <c r="E31" s="19">
        <v>85</v>
      </c>
      <c r="F31" s="19">
        <v>8</v>
      </c>
      <c r="G31" s="19">
        <v>25</v>
      </c>
      <c r="H31" s="19">
        <v>7</v>
      </c>
      <c r="J31" s="19">
        <f t="shared" si="0"/>
        <v>60.8</v>
      </c>
    </row>
    <row r="32" spans="1:10" outlineLevel="1" x14ac:dyDescent="0.2">
      <c r="A32" s="19">
        <v>36</v>
      </c>
      <c r="B32" s="19" t="s">
        <v>88</v>
      </c>
      <c r="C32" s="27" t="s">
        <v>42</v>
      </c>
      <c r="D32" s="19">
        <v>44</v>
      </c>
      <c r="E32" s="19">
        <v>42</v>
      </c>
      <c r="F32" s="19">
        <v>48</v>
      </c>
      <c r="G32" s="19">
        <v>35</v>
      </c>
      <c r="H32" s="19">
        <v>135</v>
      </c>
      <c r="J32" s="19">
        <f t="shared" si="0"/>
        <v>60.8</v>
      </c>
    </row>
    <row r="33" spans="1:10" outlineLevel="1" x14ac:dyDescent="0.2">
      <c r="A33" s="19">
        <v>37</v>
      </c>
      <c r="B33" s="19" t="s">
        <v>88</v>
      </c>
      <c r="C33" s="27" t="s">
        <v>43</v>
      </c>
      <c r="D33" s="19">
        <v>79</v>
      </c>
      <c r="E33" s="19">
        <v>85</v>
      </c>
      <c r="F33" s="19">
        <v>42</v>
      </c>
      <c r="G33" s="19">
        <v>62</v>
      </c>
      <c r="H33" s="19">
        <v>36</v>
      </c>
      <c r="J33" s="19">
        <f t="shared" si="0"/>
        <v>60.8</v>
      </c>
    </row>
    <row r="34" spans="1:10" outlineLevel="1" x14ac:dyDescent="0.2">
      <c r="A34" s="19">
        <v>38</v>
      </c>
      <c r="B34" s="19" t="s">
        <v>88</v>
      </c>
      <c r="C34" s="27" t="s">
        <v>44</v>
      </c>
      <c r="D34" s="19">
        <v>65</v>
      </c>
      <c r="E34" s="19">
        <v>48</v>
      </c>
      <c r="F34" s="19">
        <v>44</v>
      </c>
      <c r="G34" s="19">
        <v>48</v>
      </c>
      <c r="H34" s="19">
        <v>99</v>
      </c>
      <c r="J34" s="19">
        <f t="shared" si="0"/>
        <v>60.8</v>
      </c>
    </row>
    <row r="35" spans="1:10" outlineLevel="1" x14ac:dyDescent="0.2">
      <c r="A35" s="19">
        <v>40</v>
      </c>
      <c r="B35" s="19" t="s">
        <v>88</v>
      </c>
      <c r="C35" s="27" t="s">
        <v>46</v>
      </c>
      <c r="D35" s="19">
        <v>196</v>
      </c>
      <c r="E35" s="19">
        <v>75</v>
      </c>
      <c r="F35" s="19">
        <v>4</v>
      </c>
      <c r="G35" s="19">
        <v>25</v>
      </c>
      <c r="H35" s="19">
        <v>4</v>
      </c>
      <c r="J35" s="19">
        <f t="shared" si="0"/>
        <v>60.8</v>
      </c>
    </row>
    <row r="36" spans="1:10" outlineLevel="1" x14ac:dyDescent="0.2">
      <c r="A36" s="19">
        <v>41</v>
      </c>
      <c r="B36" s="19" t="s">
        <v>88</v>
      </c>
      <c r="C36" s="27" t="s">
        <v>47</v>
      </c>
      <c r="D36" s="19">
        <v>207</v>
      </c>
      <c r="E36" s="19">
        <v>69</v>
      </c>
      <c r="F36" s="19">
        <v>4</v>
      </c>
      <c r="G36" s="19">
        <v>19</v>
      </c>
      <c r="H36" s="19">
        <v>5</v>
      </c>
      <c r="J36" s="19">
        <f t="shared" si="0"/>
        <v>60.8</v>
      </c>
    </row>
    <row r="37" spans="1:10" outlineLevel="1" x14ac:dyDescent="0.2">
      <c r="A37" s="19">
        <v>42</v>
      </c>
      <c r="B37" s="19" t="s">
        <v>88</v>
      </c>
      <c r="C37" s="27" t="s">
        <v>48</v>
      </c>
      <c r="D37" s="19">
        <v>199</v>
      </c>
      <c r="E37" s="19">
        <v>73</v>
      </c>
      <c r="F37" s="19">
        <v>3</v>
      </c>
      <c r="G37" s="19">
        <v>24</v>
      </c>
      <c r="H37" s="19">
        <v>5</v>
      </c>
      <c r="J37" s="19">
        <f t="shared" si="0"/>
        <v>60.8</v>
      </c>
    </row>
    <row r="38" spans="1:10" outlineLevel="1" x14ac:dyDescent="0.2">
      <c r="A38" s="19">
        <v>43</v>
      </c>
      <c r="B38" s="19" t="s">
        <v>88</v>
      </c>
      <c r="C38" s="27" t="s">
        <v>49</v>
      </c>
      <c r="D38" s="19">
        <v>207</v>
      </c>
      <c r="E38" s="19">
        <v>66</v>
      </c>
      <c r="F38" s="19">
        <v>6</v>
      </c>
      <c r="G38" s="19">
        <v>20</v>
      </c>
      <c r="H38" s="19">
        <v>5</v>
      </c>
      <c r="J38" s="19">
        <f t="shared" si="0"/>
        <v>60.8</v>
      </c>
    </row>
    <row r="39" spans="1:10" outlineLevel="1" collapsed="1" x14ac:dyDescent="0.2">
      <c r="A39" s="19">
        <v>45</v>
      </c>
      <c r="B39" s="19" t="s">
        <v>89</v>
      </c>
      <c r="C39" s="27" t="s">
        <v>51</v>
      </c>
      <c r="D39" s="19">
        <v>116</v>
      </c>
      <c r="E39" s="19">
        <v>88</v>
      </c>
      <c r="F39" s="19">
        <v>17</v>
      </c>
      <c r="G39" s="19">
        <v>70</v>
      </c>
      <c r="H39" s="19">
        <v>13</v>
      </c>
      <c r="J39" s="19">
        <f t="shared" si="0"/>
        <v>60.8</v>
      </c>
    </row>
    <row r="40" spans="1:10" outlineLevel="1" x14ac:dyDescent="0.2">
      <c r="A40" s="19">
        <v>46</v>
      </c>
      <c r="B40" s="19" t="s">
        <v>89</v>
      </c>
      <c r="C40" s="27" t="s">
        <v>52</v>
      </c>
      <c r="D40" s="19">
        <v>143</v>
      </c>
      <c r="E40" s="19">
        <v>87</v>
      </c>
      <c r="F40" s="19">
        <v>13</v>
      </c>
      <c r="G40" s="19">
        <v>48</v>
      </c>
      <c r="H40" s="19">
        <v>13</v>
      </c>
      <c r="J40" s="19">
        <f t="shared" si="0"/>
        <v>60.8</v>
      </c>
    </row>
    <row r="41" spans="1:10" outlineLevel="1" x14ac:dyDescent="0.2">
      <c r="A41" s="19">
        <v>48</v>
      </c>
      <c r="B41" s="19" t="s">
        <v>89</v>
      </c>
      <c r="C41" s="27" t="s">
        <v>54</v>
      </c>
      <c r="D41" s="19">
        <v>165</v>
      </c>
      <c r="E41" s="19">
        <v>100</v>
      </c>
      <c r="F41" s="19">
        <v>3</v>
      </c>
      <c r="G41" s="19">
        <v>31</v>
      </c>
      <c r="H41" s="19">
        <v>5</v>
      </c>
      <c r="J41" s="19">
        <f t="shared" si="0"/>
        <v>60.8</v>
      </c>
    </row>
    <row r="42" spans="1:10" outlineLevel="1" x14ac:dyDescent="0.2">
      <c r="A42" s="19">
        <v>49</v>
      </c>
      <c r="B42" s="19" t="s">
        <v>89</v>
      </c>
      <c r="C42" s="27" t="s">
        <v>55</v>
      </c>
      <c r="D42" s="19">
        <v>141</v>
      </c>
      <c r="E42" s="19">
        <v>91</v>
      </c>
      <c r="F42" s="19">
        <v>8</v>
      </c>
      <c r="G42" s="19">
        <v>55</v>
      </c>
      <c r="H42" s="19">
        <v>9</v>
      </c>
      <c r="J42" s="19">
        <f t="shared" si="0"/>
        <v>60.8</v>
      </c>
    </row>
    <row r="43" spans="1:10" outlineLevel="1" x14ac:dyDescent="0.2">
      <c r="A43" s="19">
        <v>50</v>
      </c>
      <c r="B43" s="19" t="s">
        <v>89</v>
      </c>
      <c r="C43" s="27" t="s">
        <v>56</v>
      </c>
      <c r="D43" s="19">
        <v>127</v>
      </c>
      <c r="E43" s="19">
        <v>86</v>
      </c>
      <c r="F43" s="19">
        <v>9</v>
      </c>
      <c r="G43" s="19">
        <v>73</v>
      </c>
      <c r="H43" s="19">
        <v>9</v>
      </c>
      <c r="J43" s="19">
        <f t="shared" si="0"/>
        <v>60.8</v>
      </c>
    </row>
    <row r="44" spans="1:10" outlineLevel="1" x14ac:dyDescent="0.2">
      <c r="A44" s="19">
        <v>52</v>
      </c>
      <c r="B44" s="19" t="s">
        <v>89</v>
      </c>
      <c r="C44" s="27" t="s">
        <v>58</v>
      </c>
      <c r="D44" s="19">
        <v>150</v>
      </c>
      <c r="E44" s="19">
        <v>94</v>
      </c>
      <c r="F44" s="19">
        <v>15</v>
      </c>
      <c r="G44" s="19">
        <v>39</v>
      </c>
      <c r="H44" s="19">
        <v>6</v>
      </c>
      <c r="J44" s="19">
        <f t="shared" si="0"/>
        <v>60.8</v>
      </c>
    </row>
    <row r="45" spans="1:10" outlineLevel="1" x14ac:dyDescent="0.2">
      <c r="A45" s="19">
        <v>53</v>
      </c>
      <c r="B45" s="19" t="s">
        <v>89</v>
      </c>
      <c r="C45" s="27" t="s">
        <v>59</v>
      </c>
      <c r="D45" s="19">
        <v>147</v>
      </c>
      <c r="E45" s="19">
        <v>89</v>
      </c>
      <c r="F45" s="19">
        <v>9</v>
      </c>
      <c r="G45" s="19">
        <v>52</v>
      </c>
      <c r="H45" s="19">
        <v>7</v>
      </c>
      <c r="J45" s="19">
        <f t="shared" si="0"/>
        <v>60.8</v>
      </c>
    </row>
    <row r="46" spans="1:10" outlineLevel="1" x14ac:dyDescent="0.2">
      <c r="A46" s="19">
        <v>54</v>
      </c>
      <c r="B46" s="19" t="s">
        <v>89</v>
      </c>
      <c r="C46" s="27" t="s">
        <v>60</v>
      </c>
      <c r="D46" s="19">
        <v>58</v>
      </c>
      <c r="E46" s="19">
        <v>60</v>
      </c>
      <c r="F46" s="19">
        <v>23</v>
      </c>
      <c r="G46" s="19">
        <v>98</v>
      </c>
      <c r="H46" s="19">
        <v>65</v>
      </c>
      <c r="J46" s="19">
        <f t="shared" si="0"/>
        <v>60.8</v>
      </c>
    </row>
    <row r="47" spans="1:10" x14ac:dyDescent="0.2">
      <c r="A47" s="19">
        <v>56</v>
      </c>
      <c r="B47" s="19" t="s">
        <v>90</v>
      </c>
      <c r="C47" s="27" t="s">
        <v>62</v>
      </c>
      <c r="D47" s="19">
        <v>145</v>
      </c>
      <c r="E47" s="19">
        <v>82</v>
      </c>
      <c r="F47" s="19">
        <v>7</v>
      </c>
      <c r="G47" s="19">
        <v>61</v>
      </c>
      <c r="H47" s="19">
        <v>9</v>
      </c>
      <c r="J47" s="19">
        <f t="shared" si="0"/>
        <v>60.8</v>
      </c>
    </row>
    <row r="48" spans="1:10" x14ac:dyDescent="0.2">
      <c r="A48" s="19">
        <v>57</v>
      </c>
      <c r="B48" s="19" t="s">
        <v>90</v>
      </c>
      <c r="C48" s="27" t="s">
        <v>63</v>
      </c>
      <c r="D48" s="19">
        <v>244</v>
      </c>
      <c r="E48" s="19">
        <v>39</v>
      </c>
      <c r="F48" s="19">
        <v>2</v>
      </c>
      <c r="G48" s="19">
        <v>13</v>
      </c>
      <c r="H48" s="19">
        <v>6</v>
      </c>
      <c r="J48" s="19">
        <f t="shared" si="0"/>
        <v>60.8</v>
      </c>
    </row>
    <row r="49" spans="1:10" x14ac:dyDescent="0.2">
      <c r="A49" s="19">
        <v>58</v>
      </c>
      <c r="B49" s="19" t="s">
        <v>90</v>
      </c>
      <c r="C49" s="27" t="s">
        <v>64</v>
      </c>
      <c r="D49" s="19">
        <v>185</v>
      </c>
      <c r="E49" s="19">
        <v>84</v>
      </c>
      <c r="F49" s="19">
        <v>5</v>
      </c>
      <c r="G49" s="19">
        <v>21</v>
      </c>
      <c r="H49" s="19">
        <v>9</v>
      </c>
      <c r="J49" s="19">
        <f t="shared" si="0"/>
        <v>60.8</v>
      </c>
    </row>
    <row r="50" spans="1:10" x14ac:dyDescent="0.2">
      <c r="A50" s="19">
        <v>59</v>
      </c>
      <c r="B50" s="19" t="s">
        <v>90</v>
      </c>
      <c r="C50" s="27" t="s">
        <v>65</v>
      </c>
      <c r="D50" s="19">
        <v>197</v>
      </c>
      <c r="E50" s="19">
        <v>75</v>
      </c>
      <c r="F50" s="19">
        <v>8</v>
      </c>
      <c r="G50" s="19">
        <v>20</v>
      </c>
      <c r="H50" s="19">
        <v>4</v>
      </c>
      <c r="J50" s="19">
        <f t="shared" si="0"/>
        <v>60.8</v>
      </c>
    </row>
    <row r="51" spans="1:10" x14ac:dyDescent="0.2">
      <c r="A51" s="19">
        <v>60</v>
      </c>
      <c r="B51" s="19" t="s">
        <v>90</v>
      </c>
      <c r="C51" s="27" t="s">
        <v>66</v>
      </c>
      <c r="D51" s="19">
        <v>42</v>
      </c>
      <c r="E51" s="19">
        <v>53</v>
      </c>
      <c r="F51" s="19">
        <v>34</v>
      </c>
      <c r="G51" s="19">
        <v>98</v>
      </c>
      <c r="H51" s="19">
        <v>77</v>
      </c>
      <c r="J51" s="19">
        <f t="shared" si="0"/>
        <v>60.8</v>
      </c>
    </row>
    <row r="52" spans="1:10" x14ac:dyDescent="0.2">
      <c r="A52" s="19">
        <v>62</v>
      </c>
      <c r="B52" s="19" t="s">
        <v>90</v>
      </c>
      <c r="C52" s="27" t="s">
        <v>68</v>
      </c>
      <c r="D52" s="19">
        <v>199</v>
      </c>
      <c r="E52" s="19">
        <v>68</v>
      </c>
      <c r="F52" s="19">
        <v>9</v>
      </c>
      <c r="G52" s="19">
        <v>24</v>
      </c>
      <c r="H52" s="19">
        <v>4</v>
      </c>
      <c r="J52" s="19">
        <f t="shared" si="0"/>
        <v>60.8</v>
      </c>
    </row>
    <row r="53" spans="1:10" x14ac:dyDescent="0.2">
      <c r="A53" s="19">
        <v>63</v>
      </c>
      <c r="B53" s="19" t="s">
        <v>90</v>
      </c>
      <c r="C53" s="27" t="s">
        <v>69</v>
      </c>
      <c r="D53" s="19">
        <v>188</v>
      </c>
      <c r="E53" s="19">
        <v>83</v>
      </c>
      <c r="F53" s="19">
        <v>1</v>
      </c>
      <c r="G53" s="19">
        <v>27</v>
      </c>
      <c r="H53" s="19">
        <v>5</v>
      </c>
      <c r="J53" s="19">
        <f t="shared" si="0"/>
        <v>60.8</v>
      </c>
    </row>
    <row r="54" spans="1:10" x14ac:dyDescent="0.2">
      <c r="A54" s="19">
        <v>64</v>
      </c>
      <c r="B54" s="19" t="s">
        <v>90</v>
      </c>
      <c r="C54" s="27" t="s">
        <v>70</v>
      </c>
      <c r="D54" s="19">
        <v>166</v>
      </c>
      <c r="E54" s="19">
        <v>81</v>
      </c>
      <c r="F54" s="19">
        <v>4</v>
      </c>
      <c r="G54" s="19">
        <v>48</v>
      </c>
      <c r="H54" s="19">
        <v>5</v>
      </c>
      <c r="J54" s="19">
        <f t="shared" si="0"/>
        <v>60.8</v>
      </c>
    </row>
    <row r="55" spans="1:10" x14ac:dyDescent="0.2">
      <c r="A55" s="19">
        <v>66</v>
      </c>
      <c r="B55" s="19" t="s">
        <v>90</v>
      </c>
      <c r="C55" s="27" t="s">
        <v>72</v>
      </c>
      <c r="D55" s="19">
        <v>137</v>
      </c>
      <c r="E55" s="19">
        <v>97</v>
      </c>
      <c r="F55" s="19">
        <v>13</v>
      </c>
      <c r="G55" s="19">
        <v>50</v>
      </c>
      <c r="H55" s="19">
        <v>7</v>
      </c>
      <c r="J55" s="19">
        <f t="shared" si="0"/>
        <v>60.8</v>
      </c>
    </row>
    <row r="56" spans="1:10" x14ac:dyDescent="0.2">
      <c r="A56" s="19">
        <v>67</v>
      </c>
      <c r="B56" s="19" t="s">
        <v>90</v>
      </c>
      <c r="C56" s="27" t="s">
        <v>73</v>
      </c>
      <c r="D56" s="19">
        <v>140</v>
      </c>
      <c r="E56" s="19">
        <v>89</v>
      </c>
      <c r="F56" s="19">
        <v>14</v>
      </c>
      <c r="G56" s="19">
        <v>52</v>
      </c>
      <c r="H56" s="19">
        <v>9</v>
      </c>
      <c r="J56" s="19">
        <f t="shared" si="0"/>
        <v>60.8</v>
      </c>
    </row>
    <row r="57" spans="1:10" x14ac:dyDescent="0.2">
      <c r="A57" s="19">
        <v>68</v>
      </c>
      <c r="B57" s="19" t="s">
        <v>90</v>
      </c>
      <c r="C57" s="27" t="s">
        <v>74</v>
      </c>
      <c r="D57" s="19">
        <v>101</v>
      </c>
      <c r="E57" s="19">
        <v>103</v>
      </c>
      <c r="F57" s="19">
        <v>28</v>
      </c>
      <c r="G57" s="19">
        <v>51</v>
      </c>
      <c r="H57" s="19">
        <v>21</v>
      </c>
      <c r="J57" s="19">
        <f t="shared" si="0"/>
        <v>60.8</v>
      </c>
    </row>
    <row r="58" spans="1:10" x14ac:dyDescent="0.2">
      <c r="C58" s="27"/>
    </row>
    <row r="59" spans="1:10" x14ac:dyDescent="0.2">
      <c r="C59" s="27"/>
    </row>
    <row r="60" spans="1:10" x14ac:dyDescent="0.2">
      <c r="C60" s="27"/>
    </row>
    <row r="61" spans="1:10" x14ac:dyDescent="0.2">
      <c r="C61" s="27"/>
    </row>
    <row r="62" spans="1:10" x14ac:dyDescent="0.2">
      <c r="C62" s="27"/>
    </row>
    <row r="63" spans="1:10" x14ac:dyDescent="0.2">
      <c r="C63" s="27"/>
    </row>
    <row r="64" spans="1:10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FEDE-C223-ED41-9056-880199DC6353}">
  <dimension ref="H1:V91"/>
  <sheetViews>
    <sheetView topLeftCell="Q1" zoomScale="170" zoomScaleNormal="170" workbookViewId="0">
      <selection activeCell="T1" sqref="T1"/>
    </sheetView>
  </sheetViews>
  <sheetFormatPr baseColWidth="10" defaultRowHeight="14" x14ac:dyDescent="0.2"/>
  <cols>
    <col min="14" max="14" width="39.59765625" bestFit="1" customWidth="1"/>
    <col min="15" max="15" width="16" bestFit="1" customWidth="1"/>
    <col min="17" max="17" width="123" bestFit="1" customWidth="1"/>
    <col min="18" max="22" width="9"/>
  </cols>
  <sheetData>
    <row r="1" spans="8:22" x14ac:dyDescent="0.2">
      <c r="H1">
        <v>1520</v>
      </c>
      <c r="Q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</row>
    <row r="2" spans="8:22" x14ac:dyDescent="0.2">
      <c r="H2" t="s">
        <v>83</v>
      </c>
      <c r="Q2" s="1" t="s">
        <v>7</v>
      </c>
      <c r="R2">
        <v>975</v>
      </c>
      <c r="S2">
        <v>288</v>
      </c>
      <c r="T2">
        <v>15</v>
      </c>
      <c r="U2">
        <v>56</v>
      </c>
      <c r="V2">
        <v>4</v>
      </c>
    </row>
    <row r="3" spans="8:22" x14ac:dyDescent="0.2">
      <c r="H3" t="s">
        <v>84</v>
      </c>
      <c r="Q3" s="1" t="s">
        <v>8</v>
      </c>
      <c r="R3">
        <v>810</v>
      </c>
      <c r="S3">
        <v>356</v>
      </c>
      <c r="T3">
        <v>33</v>
      </c>
      <c r="U3">
        <v>72</v>
      </c>
      <c r="V3">
        <v>6</v>
      </c>
    </row>
    <row r="4" spans="8:22" ht="15" thickBot="1" x14ac:dyDescent="0.25">
      <c r="H4" t="s">
        <v>85</v>
      </c>
      <c r="Q4" s="1" t="s">
        <v>9</v>
      </c>
      <c r="R4">
        <v>740</v>
      </c>
      <c r="S4">
        <v>376</v>
      </c>
      <c r="T4">
        <v>27</v>
      </c>
      <c r="U4">
        <v>88</v>
      </c>
      <c r="V4">
        <v>9</v>
      </c>
    </row>
    <row r="5" spans="8:22" ht="19" thickBot="1" x14ac:dyDescent="0.25">
      <c r="N5" s="8" t="s">
        <v>91</v>
      </c>
      <c r="O5" s="9" t="s">
        <v>92</v>
      </c>
      <c r="Q5" s="1" t="s">
        <v>10</v>
      </c>
      <c r="R5">
        <v>760</v>
      </c>
      <c r="S5">
        <v>340</v>
      </c>
      <c r="T5">
        <v>48</v>
      </c>
      <c r="U5">
        <v>90</v>
      </c>
      <c r="V5">
        <v>6</v>
      </c>
    </row>
    <row r="6" spans="8:22" ht="18" x14ac:dyDescent="0.2">
      <c r="N6" s="10" t="s">
        <v>93</v>
      </c>
      <c r="O6" s="12">
        <v>5</v>
      </c>
      <c r="Q6" s="1" t="s">
        <v>11</v>
      </c>
      <c r="R6">
        <v>830</v>
      </c>
      <c r="S6">
        <v>380</v>
      </c>
      <c r="T6">
        <v>24</v>
      </c>
      <c r="U6">
        <v>58</v>
      </c>
      <c r="V6">
        <v>6</v>
      </c>
    </row>
    <row r="7" spans="8:22" ht="18" x14ac:dyDescent="0.2">
      <c r="N7" s="10" t="s">
        <v>94</v>
      </c>
      <c r="O7" s="12">
        <v>4</v>
      </c>
      <c r="Q7" s="5" t="s">
        <v>13</v>
      </c>
      <c r="R7" s="2">
        <v>310</v>
      </c>
      <c r="S7" s="2">
        <v>192</v>
      </c>
      <c r="T7" s="2">
        <v>192</v>
      </c>
      <c r="U7" s="2">
        <v>90</v>
      </c>
      <c r="V7" s="2">
        <v>85</v>
      </c>
    </row>
    <row r="8" spans="8:22" ht="18" x14ac:dyDescent="0.2">
      <c r="N8" s="10" t="s">
        <v>95</v>
      </c>
      <c r="O8" s="12">
        <v>3</v>
      </c>
      <c r="Q8" s="1" t="s">
        <v>14</v>
      </c>
      <c r="R8">
        <v>1005</v>
      </c>
      <c r="S8">
        <v>300</v>
      </c>
      <c r="T8">
        <v>6</v>
      </c>
      <c r="U8">
        <v>44</v>
      </c>
      <c r="V8">
        <v>4</v>
      </c>
    </row>
    <row r="9" spans="8:22" ht="18" x14ac:dyDescent="0.2">
      <c r="N9" s="10" t="s">
        <v>96</v>
      </c>
      <c r="O9" s="12">
        <v>2</v>
      </c>
      <c r="Q9" s="1" t="s">
        <v>15</v>
      </c>
      <c r="R9">
        <v>720</v>
      </c>
      <c r="S9">
        <v>388</v>
      </c>
      <c r="T9">
        <v>27</v>
      </c>
      <c r="U9">
        <v>90</v>
      </c>
      <c r="V9">
        <v>9</v>
      </c>
    </row>
    <row r="10" spans="8:22" ht="19" thickBot="1" x14ac:dyDescent="0.25">
      <c r="N10" s="11" t="s">
        <v>97</v>
      </c>
      <c r="O10" s="13">
        <v>1</v>
      </c>
      <c r="Q10" s="1" t="s">
        <v>16</v>
      </c>
      <c r="R10">
        <v>835</v>
      </c>
      <c r="S10">
        <v>344</v>
      </c>
      <c r="T10">
        <v>24</v>
      </c>
      <c r="U10">
        <v>72</v>
      </c>
      <c r="V10">
        <v>7</v>
      </c>
    </row>
    <row r="11" spans="8:22" x14ac:dyDescent="0.2">
      <c r="Q11" s="1" t="s">
        <v>17</v>
      </c>
      <c r="R11">
        <v>770</v>
      </c>
      <c r="S11">
        <v>372</v>
      </c>
      <c r="T11">
        <v>30</v>
      </c>
      <c r="U11">
        <v>78</v>
      </c>
      <c r="V11">
        <v>8</v>
      </c>
    </row>
    <row r="12" spans="8:22" x14ac:dyDescent="0.2">
      <c r="Q12" s="1" t="s">
        <v>18</v>
      </c>
      <c r="R12">
        <v>785</v>
      </c>
      <c r="S12">
        <v>388</v>
      </c>
      <c r="T12">
        <v>27</v>
      </c>
      <c r="U12">
        <v>72</v>
      </c>
      <c r="V12">
        <v>5</v>
      </c>
    </row>
    <row r="13" spans="8:22" x14ac:dyDescent="0.2">
      <c r="Q13" s="1" t="s">
        <v>20</v>
      </c>
      <c r="R13">
        <v>820</v>
      </c>
      <c r="S13">
        <v>388</v>
      </c>
      <c r="T13">
        <v>9</v>
      </c>
      <c r="U13">
        <v>72</v>
      </c>
      <c r="V13">
        <v>4</v>
      </c>
    </row>
    <row r="14" spans="8:22" x14ac:dyDescent="0.2">
      <c r="Q14" s="1" t="s">
        <v>21</v>
      </c>
      <c r="R14">
        <v>715</v>
      </c>
      <c r="S14">
        <v>360</v>
      </c>
      <c r="T14">
        <v>45</v>
      </c>
      <c r="U14">
        <v>90</v>
      </c>
      <c r="V14">
        <v>11</v>
      </c>
    </row>
    <row r="15" spans="8:22" x14ac:dyDescent="0.2">
      <c r="Q15" s="1" t="s">
        <v>22</v>
      </c>
      <c r="R15">
        <v>750</v>
      </c>
      <c r="S15">
        <v>400</v>
      </c>
      <c r="T15">
        <v>33</v>
      </c>
      <c r="U15">
        <v>70</v>
      </c>
      <c r="V15">
        <v>8</v>
      </c>
    </row>
    <row r="16" spans="8:22" x14ac:dyDescent="0.2">
      <c r="Q16" s="1" t="s">
        <v>23</v>
      </c>
      <c r="R16">
        <v>720</v>
      </c>
      <c r="S16">
        <v>328</v>
      </c>
      <c r="T16">
        <v>57</v>
      </c>
      <c r="U16">
        <v>106</v>
      </c>
      <c r="V16">
        <v>6</v>
      </c>
    </row>
    <row r="17" spans="17:22" x14ac:dyDescent="0.2">
      <c r="Q17" s="1" t="s">
        <v>24</v>
      </c>
      <c r="R17">
        <v>790</v>
      </c>
      <c r="S17">
        <v>312</v>
      </c>
      <c r="T17">
        <v>42</v>
      </c>
      <c r="U17">
        <v>94</v>
      </c>
      <c r="V17">
        <v>7</v>
      </c>
    </row>
    <row r="18" spans="17:22" x14ac:dyDescent="0.2">
      <c r="Q18" s="1" t="s">
        <v>26</v>
      </c>
      <c r="R18">
        <v>755</v>
      </c>
      <c r="S18">
        <v>356</v>
      </c>
      <c r="T18">
        <v>36</v>
      </c>
      <c r="U18">
        <v>82</v>
      </c>
      <c r="V18">
        <v>11</v>
      </c>
    </row>
    <row r="19" spans="17:22" x14ac:dyDescent="0.2">
      <c r="Q19" s="5" t="s">
        <v>27</v>
      </c>
      <c r="R19" s="2">
        <v>630</v>
      </c>
      <c r="S19" s="2">
        <v>308</v>
      </c>
      <c r="T19" s="2">
        <v>54</v>
      </c>
      <c r="U19" s="2">
        <v>134</v>
      </c>
      <c r="V19" s="2">
        <v>16</v>
      </c>
    </row>
    <row r="20" spans="17:22" x14ac:dyDescent="0.2">
      <c r="Q20" s="1" t="s">
        <v>28</v>
      </c>
      <c r="R20">
        <v>700</v>
      </c>
      <c r="S20">
        <v>388</v>
      </c>
      <c r="T20">
        <v>39</v>
      </c>
      <c r="U20">
        <v>96</v>
      </c>
      <c r="V20">
        <v>6</v>
      </c>
    </row>
    <row r="21" spans="17:22" x14ac:dyDescent="0.2">
      <c r="Q21" s="1" t="s">
        <v>29</v>
      </c>
      <c r="R21">
        <v>775</v>
      </c>
      <c r="S21">
        <v>356</v>
      </c>
      <c r="T21">
        <v>42</v>
      </c>
      <c r="U21">
        <v>82</v>
      </c>
      <c r="V21">
        <v>5</v>
      </c>
    </row>
    <row r="22" spans="17:22" x14ac:dyDescent="0.2">
      <c r="Q22" s="5" t="s">
        <v>30</v>
      </c>
      <c r="R22" s="2">
        <v>595</v>
      </c>
      <c r="S22" s="2">
        <v>364</v>
      </c>
      <c r="T22" s="2">
        <v>54</v>
      </c>
      <c r="U22" s="2">
        <v>130</v>
      </c>
      <c r="V22" s="2">
        <v>11</v>
      </c>
    </row>
    <row r="23" spans="17:22" x14ac:dyDescent="0.2">
      <c r="Q23" s="1" t="s">
        <v>31</v>
      </c>
      <c r="R23">
        <v>730</v>
      </c>
      <c r="S23">
        <v>348</v>
      </c>
      <c r="T23">
        <v>48</v>
      </c>
      <c r="U23">
        <v>98</v>
      </c>
      <c r="V23">
        <v>6</v>
      </c>
    </row>
    <row r="24" spans="17:22" x14ac:dyDescent="0.2">
      <c r="Q24" s="5" t="s">
        <v>32</v>
      </c>
      <c r="R24" s="2">
        <v>600</v>
      </c>
      <c r="S24" s="2">
        <v>380</v>
      </c>
      <c r="T24" s="2">
        <v>45</v>
      </c>
      <c r="U24" s="2">
        <v>122</v>
      </c>
      <c r="V24" s="2">
        <v>13</v>
      </c>
    </row>
    <row r="25" spans="17:22" x14ac:dyDescent="0.2">
      <c r="Q25" s="1" t="s">
        <v>34</v>
      </c>
      <c r="R25">
        <v>1005</v>
      </c>
      <c r="S25">
        <v>284</v>
      </c>
      <c r="T25">
        <v>18</v>
      </c>
      <c r="U25">
        <v>38</v>
      </c>
      <c r="V25">
        <v>7</v>
      </c>
    </row>
    <row r="26" spans="17:22" x14ac:dyDescent="0.2">
      <c r="Q26" s="1" t="s">
        <v>35</v>
      </c>
      <c r="R26">
        <v>1000</v>
      </c>
      <c r="S26">
        <v>300</v>
      </c>
      <c r="T26">
        <v>15</v>
      </c>
      <c r="U26">
        <v>42</v>
      </c>
      <c r="V26">
        <v>3</v>
      </c>
    </row>
    <row r="27" spans="17:22" x14ac:dyDescent="0.2">
      <c r="Q27" s="1" t="s">
        <v>36</v>
      </c>
      <c r="R27">
        <v>1040</v>
      </c>
      <c r="S27">
        <v>268</v>
      </c>
      <c r="T27">
        <v>9</v>
      </c>
      <c r="U27">
        <v>48</v>
      </c>
      <c r="V27">
        <v>2</v>
      </c>
    </row>
    <row r="28" spans="17:22" x14ac:dyDescent="0.2">
      <c r="Q28" s="1" t="s">
        <v>37</v>
      </c>
      <c r="R28">
        <v>990</v>
      </c>
      <c r="S28">
        <v>304</v>
      </c>
      <c r="T28">
        <v>6</v>
      </c>
      <c r="U28">
        <v>50</v>
      </c>
      <c r="V28">
        <v>3</v>
      </c>
    </row>
    <row r="29" spans="17:22" x14ac:dyDescent="0.2">
      <c r="Q29" s="1" t="s">
        <v>38</v>
      </c>
      <c r="R29">
        <v>1000</v>
      </c>
      <c r="S29">
        <v>296</v>
      </c>
      <c r="T29">
        <v>9</v>
      </c>
      <c r="U29">
        <v>46</v>
      </c>
      <c r="V29">
        <v>4</v>
      </c>
    </row>
    <row r="30" spans="17:22" x14ac:dyDescent="0.2">
      <c r="Q30" s="1" t="s">
        <v>39</v>
      </c>
      <c r="R30">
        <v>1010</v>
      </c>
      <c r="S30">
        <v>280</v>
      </c>
      <c r="T30">
        <v>15</v>
      </c>
      <c r="U30">
        <v>48</v>
      </c>
      <c r="V30">
        <v>3</v>
      </c>
    </row>
    <row r="31" spans="17:22" x14ac:dyDescent="0.2">
      <c r="Q31" s="1" t="s">
        <v>41</v>
      </c>
      <c r="R31">
        <v>895</v>
      </c>
      <c r="S31">
        <v>340</v>
      </c>
      <c r="T31">
        <v>24</v>
      </c>
      <c r="U31">
        <v>50</v>
      </c>
      <c r="V31">
        <v>7</v>
      </c>
    </row>
    <row r="32" spans="17:22" x14ac:dyDescent="0.2">
      <c r="Q32" s="5" t="s">
        <v>42</v>
      </c>
      <c r="R32" s="2">
        <v>220</v>
      </c>
      <c r="S32" s="2">
        <v>168</v>
      </c>
      <c r="T32" s="2">
        <v>144</v>
      </c>
      <c r="U32" s="2">
        <v>70</v>
      </c>
      <c r="V32" s="2">
        <v>135</v>
      </c>
    </row>
    <row r="33" spans="17:22" x14ac:dyDescent="0.2">
      <c r="Q33" s="5" t="s">
        <v>43</v>
      </c>
      <c r="R33" s="2">
        <v>395</v>
      </c>
      <c r="S33" s="2">
        <v>340</v>
      </c>
      <c r="T33" s="2">
        <v>126</v>
      </c>
      <c r="U33" s="2">
        <v>124</v>
      </c>
      <c r="V33" s="2">
        <v>36</v>
      </c>
    </row>
    <row r="34" spans="17:22" x14ac:dyDescent="0.2">
      <c r="Q34" s="5" t="s">
        <v>44</v>
      </c>
      <c r="R34" s="2">
        <v>325</v>
      </c>
      <c r="S34" s="2">
        <v>192</v>
      </c>
      <c r="T34" s="2">
        <v>132</v>
      </c>
      <c r="U34" s="2">
        <v>96</v>
      </c>
      <c r="V34" s="2">
        <v>99</v>
      </c>
    </row>
    <row r="35" spans="17:22" x14ac:dyDescent="0.2">
      <c r="Q35" s="1" t="s">
        <v>46</v>
      </c>
      <c r="R35">
        <v>980</v>
      </c>
      <c r="S35">
        <v>300</v>
      </c>
      <c r="T35">
        <v>12</v>
      </c>
      <c r="U35">
        <v>50</v>
      </c>
      <c r="V35">
        <v>4</v>
      </c>
    </row>
    <row r="36" spans="17:22" x14ac:dyDescent="0.2">
      <c r="Q36" s="1" t="s">
        <v>47</v>
      </c>
      <c r="R36">
        <v>1035</v>
      </c>
      <c r="S36">
        <v>276</v>
      </c>
      <c r="T36">
        <v>12</v>
      </c>
      <c r="U36">
        <v>38</v>
      </c>
      <c r="V36">
        <v>5</v>
      </c>
    </row>
    <row r="37" spans="17:22" x14ac:dyDescent="0.2">
      <c r="Q37" s="1" t="s">
        <v>48</v>
      </c>
      <c r="R37">
        <v>995</v>
      </c>
      <c r="S37">
        <v>292</v>
      </c>
      <c r="T37">
        <v>9</v>
      </c>
      <c r="U37">
        <v>48</v>
      </c>
      <c r="V37">
        <v>5</v>
      </c>
    </row>
    <row r="38" spans="17:22" x14ac:dyDescent="0.2">
      <c r="Q38" s="1" t="s">
        <v>49</v>
      </c>
      <c r="R38">
        <v>1035</v>
      </c>
      <c r="S38">
        <v>264</v>
      </c>
      <c r="T38">
        <v>18</v>
      </c>
      <c r="U38">
        <v>40</v>
      </c>
      <c r="V38">
        <v>5</v>
      </c>
    </row>
    <row r="39" spans="17:22" x14ac:dyDescent="0.2">
      <c r="Q39" s="6" t="s">
        <v>51</v>
      </c>
      <c r="R39" s="7">
        <v>580</v>
      </c>
      <c r="S39" s="7">
        <v>352</v>
      </c>
      <c r="T39" s="7">
        <v>51</v>
      </c>
      <c r="U39" s="7">
        <v>140</v>
      </c>
      <c r="V39" s="7">
        <v>13</v>
      </c>
    </row>
    <row r="40" spans="17:22" x14ac:dyDescent="0.2">
      <c r="Q40" s="6" t="s">
        <v>52</v>
      </c>
      <c r="R40" s="7">
        <v>715</v>
      </c>
      <c r="S40" s="7">
        <v>348</v>
      </c>
      <c r="T40" s="7">
        <v>39</v>
      </c>
      <c r="U40" s="7">
        <v>96</v>
      </c>
      <c r="V40" s="7">
        <v>13</v>
      </c>
    </row>
    <row r="41" spans="17:22" x14ac:dyDescent="0.2">
      <c r="Q41" s="1" t="s">
        <v>54</v>
      </c>
      <c r="R41">
        <v>825</v>
      </c>
      <c r="S41">
        <v>400</v>
      </c>
      <c r="T41">
        <v>9</v>
      </c>
      <c r="U41">
        <v>62</v>
      </c>
      <c r="V41">
        <v>5</v>
      </c>
    </row>
    <row r="42" spans="17:22" x14ac:dyDescent="0.2">
      <c r="Q42" s="5" t="s">
        <v>55</v>
      </c>
      <c r="R42" s="2">
        <v>705</v>
      </c>
      <c r="S42" s="2">
        <v>364</v>
      </c>
      <c r="T42" s="2">
        <v>24</v>
      </c>
      <c r="U42" s="2">
        <v>110</v>
      </c>
      <c r="V42" s="2">
        <v>9</v>
      </c>
    </row>
    <row r="43" spans="17:22" x14ac:dyDescent="0.2">
      <c r="Q43" s="5" t="s">
        <v>56</v>
      </c>
      <c r="R43" s="2">
        <v>635</v>
      </c>
      <c r="S43" s="2">
        <v>344</v>
      </c>
      <c r="T43" s="2">
        <v>27</v>
      </c>
      <c r="U43" s="2">
        <v>146</v>
      </c>
      <c r="V43" s="2">
        <v>9</v>
      </c>
    </row>
    <row r="44" spans="17:22" x14ac:dyDescent="0.2">
      <c r="Q44" s="1" t="s">
        <v>58</v>
      </c>
      <c r="R44">
        <v>750</v>
      </c>
      <c r="S44">
        <v>376</v>
      </c>
      <c r="T44">
        <v>45</v>
      </c>
      <c r="U44">
        <v>78</v>
      </c>
      <c r="V44">
        <v>6</v>
      </c>
    </row>
    <row r="45" spans="17:22" x14ac:dyDescent="0.2">
      <c r="Q45" s="1" t="s">
        <v>59</v>
      </c>
      <c r="R45">
        <v>735</v>
      </c>
      <c r="S45">
        <v>356</v>
      </c>
      <c r="T45">
        <v>27</v>
      </c>
      <c r="U45">
        <v>104</v>
      </c>
      <c r="V45">
        <v>7</v>
      </c>
    </row>
    <row r="46" spans="17:22" x14ac:dyDescent="0.2">
      <c r="Q46" s="5" t="s">
        <v>60</v>
      </c>
      <c r="R46" s="2">
        <v>290</v>
      </c>
      <c r="S46" s="2">
        <v>240</v>
      </c>
      <c r="T46" s="2">
        <v>69</v>
      </c>
      <c r="U46" s="2">
        <v>196</v>
      </c>
      <c r="V46" s="2">
        <v>65</v>
      </c>
    </row>
    <row r="47" spans="17:22" x14ac:dyDescent="0.2">
      <c r="Q47" s="5" t="s">
        <v>62</v>
      </c>
      <c r="R47" s="2">
        <v>725</v>
      </c>
      <c r="S47" s="2">
        <v>328</v>
      </c>
      <c r="T47" s="2">
        <v>21</v>
      </c>
      <c r="U47" s="2">
        <v>122</v>
      </c>
      <c r="V47" s="2">
        <v>9</v>
      </c>
    </row>
    <row r="48" spans="17:22" x14ac:dyDescent="0.2">
      <c r="Q48" s="1" t="s">
        <v>63</v>
      </c>
      <c r="R48">
        <v>1220</v>
      </c>
      <c r="S48">
        <v>156</v>
      </c>
      <c r="T48">
        <v>6</v>
      </c>
      <c r="U48">
        <v>26</v>
      </c>
      <c r="V48">
        <v>6</v>
      </c>
    </row>
    <row r="49" spans="17:22" x14ac:dyDescent="0.2">
      <c r="Q49" s="1" t="s">
        <v>64</v>
      </c>
      <c r="R49">
        <v>925</v>
      </c>
      <c r="S49">
        <v>336</v>
      </c>
      <c r="T49">
        <v>15</v>
      </c>
      <c r="U49">
        <v>42</v>
      </c>
      <c r="V49">
        <v>9</v>
      </c>
    </row>
    <row r="50" spans="17:22" x14ac:dyDescent="0.2">
      <c r="Q50" s="1" t="s">
        <v>65</v>
      </c>
      <c r="R50">
        <v>985</v>
      </c>
      <c r="S50">
        <v>300</v>
      </c>
      <c r="T50">
        <v>24</v>
      </c>
      <c r="U50">
        <v>40</v>
      </c>
      <c r="V50">
        <v>4</v>
      </c>
    </row>
    <row r="51" spans="17:22" x14ac:dyDescent="0.2">
      <c r="Q51" s="5" t="s">
        <v>66</v>
      </c>
      <c r="R51" s="2">
        <v>210</v>
      </c>
      <c r="S51" s="2">
        <v>212</v>
      </c>
      <c r="T51" s="2">
        <v>102</v>
      </c>
      <c r="U51" s="2">
        <v>196</v>
      </c>
      <c r="V51" s="2">
        <v>77</v>
      </c>
    </row>
    <row r="52" spans="17:22" x14ac:dyDescent="0.2">
      <c r="Q52" s="1" t="s">
        <v>68</v>
      </c>
      <c r="R52">
        <v>995</v>
      </c>
      <c r="S52">
        <v>272</v>
      </c>
      <c r="T52">
        <v>27</v>
      </c>
      <c r="U52">
        <v>48</v>
      </c>
      <c r="V52">
        <v>4</v>
      </c>
    </row>
    <row r="53" spans="17:22" x14ac:dyDescent="0.2">
      <c r="Q53" s="1" t="s">
        <v>69</v>
      </c>
      <c r="R53">
        <v>940</v>
      </c>
      <c r="S53">
        <v>332</v>
      </c>
      <c r="T53">
        <v>3</v>
      </c>
      <c r="U53">
        <v>54</v>
      </c>
      <c r="V53">
        <v>5</v>
      </c>
    </row>
    <row r="54" spans="17:22" x14ac:dyDescent="0.2">
      <c r="Q54" s="1" t="s">
        <v>70</v>
      </c>
      <c r="R54">
        <v>830</v>
      </c>
      <c r="S54">
        <v>324</v>
      </c>
      <c r="T54">
        <v>12</v>
      </c>
      <c r="U54">
        <v>96</v>
      </c>
      <c r="V54">
        <v>5</v>
      </c>
    </row>
    <row r="55" spans="17:22" x14ac:dyDescent="0.2">
      <c r="Q55" s="1" t="s">
        <v>72</v>
      </c>
      <c r="R55">
        <v>685</v>
      </c>
      <c r="S55">
        <v>388</v>
      </c>
      <c r="T55">
        <v>39</v>
      </c>
      <c r="U55">
        <v>100</v>
      </c>
      <c r="V55">
        <v>7</v>
      </c>
    </row>
    <row r="56" spans="17:22" x14ac:dyDescent="0.2">
      <c r="Q56" s="5" t="s">
        <v>73</v>
      </c>
      <c r="R56" s="2">
        <v>700</v>
      </c>
      <c r="S56" s="2">
        <v>356</v>
      </c>
      <c r="T56" s="2">
        <v>42</v>
      </c>
      <c r="U56" s="2">
        <v>104</v>
      </c>
      <c r="V56" s="2">
        <v>9</v>
      </c>
    </row>
    <row r="57" spans="17:22" x14ac:dyDescent="0.2">
      <c r="Q57" s="5" t="s">
        <v>74</v>
      </c>
      <c r="R57" s="2">
        <v>505</v>
      </c>
      <c r="S57" s="2">
        <v>412</v>
      </c>
      <c r="T57" s="2">
        <v>84</v>
      </c>
      <c r="U57" s="2">
        <v>102</v>
      </c>
      <c r="V57" s="2">
        <v>21</v>
      </c>
    </row>
    <row r="58" spans="17:22" x14ac:dyDescent="0.2">
      <c r="Q58" s="1"/>
    </row>
    <row r="59" spans="17:22" x14ac:dyDescent="0.2">
      <c r="Q59" s="1"/>
    </row>
    <row r="60" spans="17:22" x14ac:dyDescent="0.2">
      <c r="Q60" s="1"/>
    </row>
    <row r="61" spans="17:22" x14ac:dyDescent="0.2">
      <c r="Q61" s="1"/>
    </row>
    <row r="62" spans="17:22" x14ac:dyDescent="0.2">
      <c r="Q62" s="1"/>
    </row>
    <row r="63" spans="17:22" x14ac:dyDescent="0.2">
      <c r="Q63" s="1"/>
    </row>
    <row r="64" spans="17:22" x14ac:dyDescent="0.2">
      <c r="Q64" s="1"/>
    </row>
    <row r="65" spans="17:17" x14ac:dyDescent="0.2">
      <c r="Q65" s="1"/>
    </row>
    <row r="66" spans="17:17" x14ac:dyDescent="0.2">
      <c r="Q66" s="1"/>
    </row>
    <row r="67" spans="17:17" x14ac:dyDescent="0.2">
      <c r="Q67" s="1"/>
    </row>
    <row r="68" spans="17:17" x14ac:dyDescent="0.2">
      <c r="Q68" s="1"/>
    </row>
    <row r="69" spans="17:17" x14ac:dyDescent="0.2">
      <c r="Q69" s="1"/>
    </row>
    <row r="70" spans="17:17" x14ac:dyDescent="0.2">
      <c r="Q70" s="1"/>
    </row>
    <row r="71" spans="17:17" x14ac:dyDescent="0.2">
      <c r="Q71" s="1"/>
    </row>
    <row r="72" spans="17:17" x14ac:dyDescent="0.2">
      <c r="Q72" s="1"/>
    </row>
    <row r="73" spans="17:17" x14ac:dyDescent="0.2">
      <c r="Q73" s="1"/>
    </row>
    <row r="74" spans="17:17" x14ac:dyDescent="0.2">
      <c r="Q74" s="1"/>
    </row>
    <row r="75" spans="17:17" x14ac:dyDescent="0.2">
      <c r="Q75" s="1"/>
    </row>
    <row r="76" spans="17:17" x14ac:dyDescent="0.2">
      <c r="Q76" s="1"/>
    </row>
    <row r="77" spans="17:17" x14ac:dyDescent="0.2">
      <c r="Q77" s="1"/>
    </row>
    <row r="78" spans="17:17" x14ac:dyDescent="0.2">
      <c r="Q78" s="1"/>
    </row>
    <row r="79" spans="17:17" x14ac:dyDescent="0.2">
      <c r="Q79" s="1"/>
    </row>
    <row r="80" spans="17:17" x14ac:dyDescent="0.2">
      <c r="Q80" s="1"/>
    </row>
    <row r="81" spans="17:17" x14ac:dyDescent="0.2">
      <c r="Q81" s="1"/>
    </row>
    <row r="82" spans="17:17" x14ac:dyDescent="0.2">
      <c r="Q82" s="1"/>
    </row>
    <row r="83" spans="17:17" x14ac:dyDescent="0.2">
      <c r="Q83" s="1"/>
    </row>
    <row r="84" spans="17:17" x14ac:dyDescent="0.2">
      <c r="Q84" s="1"/>
    </row>
    <row r="85" spans="17:17" x14ac:dyDescent="0.2">
      <c r="Q85" s="1"/>
    </row>
    <row r="86" spans="17:17" x14ac:dyDescent="0.2">
      <c r="Q86" s="1"/>
    </row>
    <row r="87" spans="17:17" x14ac:dyDescent="0.2">
      <c r="Q87" s="1"/>
    </row>
    <row r="88" spans="17:17" x14ac:dyDescent="0.2">
      <c r="Q88" s="1"/>
    </row>
    <row r="89" spans="17:17" x14ac:dyDescent="0.2">
      <c r="Q89" s="1"/>
    </row>
    <row r="90" spans="17:17" x14ac:dyDescent="0.2">
      <c r="Q90" s="1"/>
    </row>
    <row r="91" spans="17:17" x14ac:dyDescent="0.2">
      <c r="Q91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24FD-479C-CD4D-87FA-E7E9D23FDF28}">
  <dimension ref="A1:AO91"/>
  <sheetViews>
    <sheetView showGridLines="0" tabSelected="1" workbookViewId="0">
      <selection sqref="A1:M57"/>
    </sheetView>
  </sheetViews>
  <sheetFormatPr baseColWidth="10" defaultRowHeight="16" outlineLevelRow="1" x14ac:dyDescent="0.2"/>
  <cols>
    <col min="1" max="1" width="33.19921875" style="19" bestFit="1" customWidth="1"/>
    <col min="2" max="2" width="162.59765625" style="19" bestFit="1" customWidth="1"/>
    <col min="3" max="3" width="25" style="19" bestFit="1" customWidth="1"/>
    <col min="4" max="4" width="28" style="19" bestFit="1" customWidth="1"/>
    <col min="5" max="5" width="26.796875" style="19" bestFit="1" customWidth="1"/>
    <col min="6" max="6" width="32.59765625" style="19" bestFit="1" customWidth="1"/>
    <col min="7" max="7" width="24" style="19" bestFit="1" customWidth="1"/>
    <col min="8" max="8" width="11" style="19"/>
    <col min="9" max="13" width="11.3984375" style="19" bestFit="1" customWidth="1"/>
    <col min="14" max="18" width="11" style="19"/>
    <col min="19" max="19" width="33.19921875" style="19" bestFit="1" customWidth="1"/>
    <col min="20" max="20" width="13.59765625" style="19" bestFit="1" customWidth="1"/>
    <col min="21" max="25" width="11" style="19"/>
    <col min="26" max="26" width="33.59765625" style="19" bestFit="1" customWidth="1"/>
    <col min="27" max="27" width="26.3984375" style="19" bestFit="1" customWidth="1"/>
    <col min="28" max="32" width="11" style="19"/>
    <col min="33" max="33" width="26" style="19" bestFit="1" customWidth="1"/>
    <col min="34" max="34" width="11" style="19"/>
    <col min="35" max="35" width="33.19921875" style="19" bestFit="1" customWidth="1"/>
    <col min="36" max="36" width="17" style="19" bestFit="1" customWidth="1"/>
    <col min="37" max="37" width="8.59765625" style="19" bestFit="1" customWidth="1"/>
    <col min="38" max="39" width="17" style="19" bestFit="1" customWidth="1"/>
    <col min="40" max="40" width="17.19921875" style="19" bestFit="1" customWidth="1"/>
    <col min="41" max="41" width="17" style="19" bestFit="1" customWidth="1"/>
    <col min="42" max="16384" width="11" style="19"/>
  </cols>
  <sheetData>
    <row r="1" spans="1:41" x14ac:dyDescent="0.2">
      <c r="A1" s="19" t="s">
        <v>100</v>
      </c>
      <c r="B1" s="19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I1" s="19" t="s">
        <v>105</v>
      </c>
      <c r="K1" s="19" t="s">
        <v>102</v>
      </c>
    </row>
    <row r="2" spans="1:41" outlineLevel="1" x14ac:dyDescent="0.2">
      <c r="A2" s="19" t="s">
        <v>87</v>
      </c>
      <c r="B2" s="27" t="s">
        <v>7</v>
      </c>
      <c r="C2" s="19">
        <v>975</v>
      </c>
      <c r="D2" s="19">
        <v>288</v>
      </c>
      <c r="E2" s="19">
        <v>15</v>
      </c>
      <c r="F2" s="19">
        <v>56</v>
      </c>
      <c r="G2" s="19">
        <v>4</v>
      </c>
      <c r="I2" s="19">
        <f>AVERAGE(C2:G2)</f>
        <v>267.60000000000002</v>
      </c>
      <c r="K2" s="19">
        <v>1338</v>
      </c>
      <c r="Z2" s="19" t="s">
        <v>87</v>
      </c>
      <c r="AA2" s="19" t="s">
        <v>88</v>
      </c>
      <c r="AI2" s="19" t="s">
        <v>87</v>
      </c>
      <c r="AJ2" s="26"/>
      <c r="AK2" s="26"/>
      <c r="AL2" s="26"/>
      <c r="AM2" s="26"/>
      <c r="AN2" s="26"/>
      <c r="AO2" s="26"/>
    </row>
    <row r="3" spans="1:41" outlineLevel="1" x14ac:dyDescent="0.2">
      <c r="A3" s="19" t="s">
        <v>87</v>
      </c>
      <c r="B3" s="27" t="s">
        <v>8</v>
      </c>
      <c r="C3" s="19">
        <v>810</v>
      </c>
      <c r="D3" s="19">
        <v>356</v>
      </c>
      <c r="E3" s="19">
        <v>33</v>
      </c>
      <c r="F3" s="19">
        <v>72</v>
      </c>
      <c r="G3" s="19">
        <v>6</v>
      </c>
      <c r="I3" s="19">
        <f t="shared" ref="I3:I57" si="0">AVERAGE(C3:G3)</f>
        <v>255.4</v>
      </c>
      <c r="K3" s="19">
        <v>1277</v>
      </c>
      <c r="T3" s="19" t="s">
        <v>106</v>
      </c>
      <c r="Z3" s="19">
        <v>267.60000000000002</v>
      </c>
      <c r="AA3" s="19">
        <v>270.39999999999998</v>
      </c>
      <c r="AI3" s="26"/>
      <c r="AJ3" s="26"/>
      <c r="AK3" s="26"/>
      <c r="AL3" s="26"/>
      <c r="AM3" s="26"/>
      <c r="AN3" s="26"/>
      <c r="AO3" s="26"/>
    </row>
    <row r="4" spans="1:41" ht="17" outlineLevel="1" thickBot="1" x14ac:dyDescent="0.25">
      <c r="A4" s="19" t="s">
        <v>87</v>
      </c>
      <c r="B4" s="27" t="s">
        <v>9</v>
      </c>
      <c r="C4" s="19">
        <v>740</v>
      </c>
      <c r="D4" s="19">
        <v>376</v>
      </c>
      <c r="E4" s="19">
        <v>27</v>
      </c>
      <c r="F4" s="19">
        <v>88</v>
      </c>
      <c r="G4" s="19">
        <v>9</v>
      </c>
      <c r="I4" s="19">
        <f t="shared" si="0"/>
        <v>248</v>
      </c>
      <c r="K4" s="19">
        <v>1240</v>
      </c>
      <c r="S4" s="19" t="s">
        <v>87</v>
      </c>
      <c r="T4" s="30">
        <v>4.0514874141876431</v>
      </c>
      <c r="Z4" s="19">
        <v>255.4</v>
      </c>
      <c r="AA4" s="19">
        <v>272</v>
      </c>
      <c r="AI4" s="26" t="s">
        <v>108</v>
      </c>
      <c r="AJ4" s="26"/>
      <c r="AK4" s="26"/>
      <c r="AL4" s="26"/>
      <c r="AM4" s="26"/>
      <c r="AN4" s="26"/>
      <c r="AO4" s="26"/>
    </row>
    <row r="5" spans="1:41" outlineLevel="1" x14ac:dyDescent="0.2">
      <c r="A5" s="19" t="s">
        <v>87</v>
      </c>
      <c r="B5" s="27" t="s">
        <v>10</v>
      </c>
      <c r="C5" s="19">
        <v>760</v>
      </c>
      <c r="D5" s="19">
        <v>340</v>
      </c>
      <c r="E5" s="19">
        <v>48</v>
      </c>
      <c r="F5" s="19">
        <v>90</v>
      </c>
      <c r="G5" s="19">
        <v>6</v>
      </c>
      <c r="I5" s="19">
        <f t="shared" si="0"/>
        <v>248.8</v>
      </c>
      <c r="K5" s="19">
        <v>1244</v>
      </c>
      <c r="S5" s="19" t="s">
        <v>88</v>
      </c>
      <c r="T5" s="30">
        <v>4.1080827067669174</v>
      </c>
      <c r="Z5" s="19">
        <v>248</v>
      </c>
      <c r="AA5" s="19">
        <v>273.39999999999998</v>
      </c>
      <c r="AI5" s="31" t="s">
        <v>109</v>
      </c>
      <c r="AJ5" s="31" t="s">
        <v>110</v>
      </c>
      <c r="AK5" s="31" t="s">
        <v>111</v>
      </c>
      <c r="AL5" s="31" t="s">
        <v>105</v>
      </c>
      <c r="AM5" s="31" t="s">
        <v>112</v>
      </c>
      <c r="AN5" s="26"/>
      <c r="AO5" s="26"/>
    </row>
    <row r="6" spans="1:41" outlineLevel="1" x14ac:dyDescent="0.2">
      <c r="A6" s="19" t="s">
        <v>87</v>
      </c>
      <c r="B6" s="27" t="s">
        <v>11</v>
      </c>
      <c r="C6" s="19">
        <v>830</v>
      </c>
      <c r="D6" s="19">
        <v>380</v>
      </c>
      <c r="E6" s="19">
        <v>24</v>
      </c>
      <c r="F6" s="19">
        <v>58</v>
      </c>
      <c r="G6" s="19">
        <v>6</v>
      </c>
      <c r="I6" s="19">
        <f t="shared" si="0"/>
        <v>259.60000000000002</v>
      </c>
      <c r="K6" s="19">
        <v>1298</v>
      </c>
      <c r="S6" s="19" t="s">
        <v>89</v>
      </c>
      <c r="T6" s="30">
        <v>3.8507401315789473</v>
      </c>
      <c r="Z6" s="19">
        <v>248.8</v>
      </c>
      <c r="AA6" s="19">
        <v>270.60000000000002</v>
      </c>
      <c r="AI6" s="32" t="s">
        <v>2</v>
      </c>
      <c r="AJ6" s="32">
        <v>23</v>
      </c>
      <c r="AK6" s="32">
        <v>17120</v>
      </c>
      <c r="AL6" s="32">
        <v>744.3478260869565</v>
      </c>
      <c r="AM6" s="32">
        <v>18252.964426877486</v>
      </c>
      <c r="AN6" s="26"/>
      <c r="AO6" s="26"/>
    </row>
    <row r="7" spans="1:41" outlineLevel="1" x14ac:dyDescent="0.2">
      <c r="A7" s="19" t="s">
        <v>87</v>
      </c>
      <c r="B7" s="27" t="s">
        <v>13</v>
      </c>
      <c r="C7" s="19">
        <v>310</v>
      </c>
      <c r="D7" s="19">
        <v>192</v>
      </c>
      <c r="E7" s="19">
        <v>192</v>
      </c>
      <c r="F7" s="19">
        <v>90</v>
      </c>
      <c r="G7" s="19">
        <v>85</v>
      </c>
      <c r="I7" s="19">
        <f t="shared" si="0"/>
        <v>173.8</v>
      </c>
      <c r="K7" s="19">
        <v>869</v>
      </c>
      <c r="S7" s="19" t="s">
        <v>90</v>
      </c>
      <c r="T7" s="30">
        <v>4.0660885167464116</v>
      </c>
      <c r="Z7" s="19">
        <v>259.60000000000002</v>
      </c>
      <c r="AA7" s="19">
        <v>271</v>
      </c>
      <c r="AI7" s="32" t="s">
        <v>3</v>
      </c>
      <c r="AJ7" s="32">
        <v>23</v>
      </c>
      <c r="AK7" s="32">
        <v>8012</v>
      </c>
      <c r="AL7" s="32">
        <v>348.3478260869565</v>
      </c>
      <c r="AM7" s="32">
        <v>2123.5098814229186</v>
      </c>
      <c r="AN7" s="26"/>
      <c r="AO7" s="26"/>
    </row>
    <row r="8" spans="1:41" outlineLevel="1" x14ac:dyDescent="0.2">
      <c r="A8" s="19" t="s">
        <v>87</v>
      </c>
      <c r="B8" s="27" t="s">
        <v>14</v>
      </c>
      <c r="C8" s="19">
        <v>1005</v>
      </c>
      <c r="D8" s="19">
        <v>300</v>
      </c>
      <c r="E8" s="19">
        <v>6</v>
      </c>
      <c r="F8" s="19">
        <v>44</v>
      </c>
      <c r="G8" s="19">
        <v>4</v>
      </c>
      <c r="I8" s="19">
        <f t="shared" si="0"/>
        <v>271.8</v>
      </c>
      <c r="K8" s="19">
        <v>1359</v>
      </c>
      <c r="Z8" s="19">
        <v>173.8</v>
      </c>
      <c r="AA8" s="19">
        <v>271.2</v>
      </c>
      <c r="AI8" s="32" t="s">
        <v>4</v>
      </c>
      <c r="AJ8" s="32">
        <v>23</v>
      </c>
      <c r="AK8" s="32">
        <v>957</v>
      </c>
      <c r="AL8" s="32">
        <v>41.608695652173914</v>
      </c>
      <c r="AM8" s="32">
        <v>1267.612648221344</v>
      </c>
      <c r="AN8" s="26"/>
      <c r="AO8" s="26"/>
    </row>
    <row r="9" spans="1:41" outlineLevel="1" x14ac:dyDescent="0.2">
      <c r="A9" s="19" t="s">
        <v>87</v>
      </c>
      <c r="B9" s="27" t="s">
        <v>15</v>
      </c>
      <c r="C9" s="19">
        <v>720</v>
      </c>
      <c r="D9" s="19">
        <v>388</v>
      </c>
      <c r="E9" s="19">
        <v>27</v>
      </c>
      <c r="F9" s="19">
        <v>90</v>
      </c>
      <c r="G9" s="19">
        <v>9</v>
      </c>
      <c r="I9" s="19">
        <f t="shared" si="0"/>
        <v>246.8</v>
      </c>
      <c r="K9" s="19">
        <v>1234</v>
      </c>
      <c r="Z9" s="19">
        <v>271.8</v>
      </c>
      <c r="AA9" s="19">
        <v>263.2</v>
      </c>
      <c r="AI9" s="32" t="s">
        <v>5</v>
      </c>
      <c r="AJ9" s="32">
        <v>23</v>
      </c>
      <c r="AK9" s="32">
        <v>1986</v>
      </c>
      <c r="AL9" s="32">
        <v>86.347826086956516</v>
      </c>
      <c r="AM9" s="32">
        <v>495.14624505928873</v>
      </c>
      <c r="AN9" s="26"/>
      <c r="AO9" s="26"/>
    </row>
    <row r="10" spans="1:41" ht="17" outlineLevel="1" thickBot="1" x14ac:dyDescent="0.25">
      <c r="A10" s="19" t="s">
        <v>87</v>
      </c>
      <c r="B10" s="27" t="s">
        <v>16</v>
      </c>
      <c r="C10" s="19">
        <v>835</v>
      </c>
      <c r="D10" s="19">
        <v>344</v>
      </c>
      <c r="E10" s="19">
        <v>24</v>
      </c>
      <c r="F10" s="19">
        <v>72</v>
      </c>
      <c r="G10" s="19">
        <v>7</v>
      </c>
      <c r="I10" s="19">
        <f t="shared" si="0"/>
        <v>256.39999999999998</v>
      </c>
      <c r="K10" s="19">
        <v>1282</v>
      </c>
      <c r="Z10" s="19">
        <v>246.8</v>
      </c>
      <c r="AA10" s="19">
        <v>147.4</v>
      </c>
      <c r="AI10" s="33" t="s">
        <v>6</v>
      </c>
      <c r="AJ10" s="33">
        <v>23</v>
      </c>
      <c r="AK10" s="33">
        <v>253</v>
      </c>
      <c r="AL10" s="33">
        <v>11</v>
      </c>
      <c r="AM10" s="33">
        <v>269.63636363636363</v>
      </c>
      <c r="AN10" s="26"/>
      <c r="AO10" s="26"/>
    </row>
    <row r="11" spans="1:41" outlineLevel="1" x14ac:dyDescent="0.2">
      <c r="A11" s="19" t="s">
        <v>87</v>
      </c>
      <c r="B11" s="27" t="s">
        <v>17</v>
      </c>
      <c r="C11" s="19">
        <v>770</v>
      </c>
      <c r="D11" s="19">
        <v>372</v>
      </c>
      <c r="E11" s="19">
        <v>30</v>
      </c>
      <c r="F11" s="19">
        <v>78</v>
      </c>
      <c r="G11" s="19">
        <v>8</v>
      </c>
      <c r="I11" s="19">
        <f t="shared" si="0"/>
        <v>251.6</v>
      </c>
      <c r="K11" s="19">
        <v>1258</v>
      </c>
      <c r="Z11" s="19">
        <v>256.39999999999998</v>
      </c>
      <c r="AA11" s="19">
        <v>204.2</v>
      </c>
      <c r="AI11" s="26"/>
      <c r="AJ11" s="26"/>
      <c r="AK11" s="26"/>
      <c r="AL11" s="26"/>
      <c r="AM11" s="26"/>
      <c r="AN11" s="26"/>
      <c r="AO11" s="26"/>
    </row>
    <row r="12" spans="1:41" outlineLevel="1" x14ac:dyDescent="0.2">
      <c r="A12" s="19" t="s">
        <v>87</v>
      </c>
      <c r="B12" s="27" t="s">
        <v>18</v>
      </c>
      <c r="C12" s="19">
        <v>785</v>
      </c>
      <c r="D12" s="19">
        <v>388</v>
      </c>
      <c r="E12" s="19">
        <v>27</v>
      </c>
      <c r="F12" s="19">
        <v>72</v>
      </c>
      <c r="G12" s="19">
        <v>5</v>
      </c>
      <c r="I12" s="19">
        <f t="shared" si="0"/>
        <v>255.4</v>
      </c>
      <c r="K12" s="19">
        <v>1277</v>
      </c>
      <c r="Z12" s="19">
        <v>251.6</v>
      </c>
      <c r="AA12" s="19">
        <v>168.8</v>
      </c>
      <c r="AI12" s="26"/>
      <c r="AJ12" s="26"/>
      <c r="AK12" s="26"/>
      <c r="AL12" s="26"/>
      <c r="AM12" s="26"/>
      <c r="AN12" s="26"/>
      <c r="AO12" s="26"/>
    </row>
    <row r="13" spans="1:41" ht="17" outlineLevel="1" thickBot="1" x14ac:dyDescent="0.25">
      <c r="A13" s="19" t="s">
        <v>87</v>
      </c>
      <c r="B13" s="27" t="s">
        <v>20</v>
      </c>
      <c r="C13" s="19">
        <v>820</v>
      </c>
      <c r="D13" s="19">
        <v>388</v>
      </c>
      <c r="E13" s="19">
        <v>9</v>
      </c>
      <c r="F13" s="19">
        <v>72</v>
      </c>
      <c r="G13" s="19">
        <v>4</v>
      </c>
      <c r="I13" s="19">
        <f t="shared" si="0"/>
        <v>258.60000000000002</v>
      </c>
      <c r="K13" s="19">
        <v>1293</v>
      </c>
      <c r="Z13" s="19">
        <v>255.4</v>
      </c>
      <c r="AA13" s="19">
        <v>269.2</v>
      </c>
      <c r="AI13" s="26" t="s">
        <v>113</v>
      </c>
      <c r="AJ13" s="26"/>
      <c r="AK13" s="26"/>
      <c r="AL13" s="26"/>
      <c r="AM13" s="26"/>
      <c r="AN13" s="26"/>
      <c r="AO13" s="26"/>
    </row>
    <row r="14" spans="1:41" outlineLevel="1" x14ac:dyDescent="0.2">
      <c r="A14" s="19" t="s">
        <v>87</v>
      </c>
      <c r="B14" s="27" t="s">
        <v>21</v>
      </c>
      <c r="C14" s="19">
        <v>715</v>
      </c>
      <c r="D14" s="19">
        <v>360</v>
      </c>
      <c r="E14" s="19">
        <v>45</v>
      </c>
      <c r="F14" s="19">
        <v>90</v>
      </c>
      <c r="G14" s="19">
        <v>11</v>
      </c>
      <c r="I14" s="19">
        <f t="shared" si="0"/>
        <v>244.2</v>
      </c>
      <c r="K14" s="19">
        <v>1221</v>
      </c>
      <c r="Z14" s="19">
        <v>258.60000000000002</v>
      </c>
      <c r="AA14" s="19">
        <v>273.2</v>
      </c>
      <c r="AI14" s="31" t="s">
        <v>114</v>
      </c>
      <c r="AJ14" s="31" t="s">
        <v>115</v>
      </c>
      <c r="AK14" s="31" t="s">
        <v>116</v>
      </c>
      <c r="AL14" s="31" t="s">
        <v>117</v>
      </c>
      <c r="AM14" s="31" t="s">
        <v>118</v>
      </c>
      <c r="AN14" s="31" t="s">
        <v>119</v>
      </c>
      <c r="AO14" s="31" t="s">
        <v>120</v>
      </c>
    </row>
    <row r="15" spans="1:41" outlineLevel="1" x14ac:dyDescent="0.2">
      <c r="A15" s="19" t="s">
        <v>87</v>
      </c>
      <c r="B15" s="27" t="s">
        <v>22</v>
      </c>
      <c r="C15" s="19">
        <v>750</v>
      </c>
      <c r="D15" s="19">
        <v>400</v>
      </c>
      <c r="E15" s="19">
        <v>33</v>
      </c>
      <c r="F15" s="19">
        <v>70</v>
      </c>
      <c r="G15" s="19">
        <v>8</v>
      </c>
      <c r="I15" s="19">
        <f t="shared" si="0"/>
        <v>252.2</v>
      </c>
      <c r="K15" s="19">
        <v>1261</v>
      </c>
      <c r="Z15" s="19">
        <v>244.2</v>
      </c>
      <c r="AA15" s="19">
        <v>269.8</v>
      </c>
      <c r="AI15" s="32" t="s">
        <v>121</v>
      </c>
      <c r="AJ15" s="32">
        <v>8770238.3130434789</v>
      </c>
      <c r="AK15" s="32">
        <v>4</v>
      </c>
      <c r="AL15" s="32">
        <v>2192559.5782608697</v>
      </c>
      <c r="AM15" s="32">
        <v>489.21690848344224</v>
      </c>
      <c r="AN15" s="32">
        <v>4.5632437930924995E-69</v>
      </c>
      <c r="AO15" s="32">
        <v>2.4542133900491461</v>
      </c>
    </row>
    <row r="16" spans="1:41" outlineLevel="1" x14ac:dyDescent="0.2">
      <c r="A16" s="19" t="s">
        <v>87</v>
      </c>
      <c r="B16" s="27" t="s">
        <v>23</v>
      </c>
      <c r="C16" s="19">
        <v>720</v>
      </c>
      <c r="D16" s="19">
        <v>328</v>
      </c>
      <c r="E16" s="19">
        <v>57</v>
      </c>
      <c r="F16" s="19">
        <v>106</v>
      </c>
      <c r="G16" s="19">
        <v>6</v>
      </c>
      <c r="I16" s="19">
        <f t="shared" si="0"/>
        <v>243.4</v>
      </c>
      <c r="K16" s="19">
        <v>1217</v>
      </c>
      <c r="Z16" s="19">
        <v>252.2</v>
      </c>
      <c r="AA16" s="19">
        <v>272.39999999999998</v>
      </c>
      <c r="AI16" s="32" t="s">
        <v>122</v>
      </c>
      <c r="AJ16" s="32">
        <v>492995.13043478254</v>
      </c>
      <c r="AK16" s="32">
        <v>110</v>
      </c>
      <c r="AL16" s="32">
        <v>4481.7739130434775</v>
      </c>
      <c r="AM16" s="32"/>
      <c r="AN16" s="32"/>
      <c r="AO16" s="32"/>
    </row>
    <row r="17" spans="1:41" outlineLevel="1" x14ac:dyDescent="0.2">
      <c r="A17" s="19" t="s">
        <v>87</v>
      </c>
      <c r="B17" s="27" t="s">
        <v>24</v>
      </c>
      <c r="C17" s="19">
        <v>790</v>
      </c>
      <c r="D17" s="19">
        <v>312</v>
      </c>
      <c r="E17" s="19">
        <v>42</v>
      </c>
      <c r="F17" s="19">
        <v>94</v>
      </c>
      <c r="G17" s="19">
        <v>7</v>
      </c>
      <c r="I17" s="19">
        <f t="shared" si="0"/>
        <v>249</v>
      </c>
      <c r="K17" s="19">
        <v>1245</v>
      </c>
      <c r="Z17" s="19">
        <v>243.4</v>
      </c>
      <c r="AI17" s="32"/>
      <c r="AJ17" s="32"/>
      <c r="AK17" s="32"/>
      <c r="AL17" s="32"/>
      <c r="AM17" s="32"/>
      <c r="AN17" s="32"/>
      <c r="AO17" s="32"/>
    </row>
    <row r="18" spans="1:41" ht="17" outlineLevel="1" thickBot="1" x14ac:dyDescent="0.25">
      <c r="A18" s="19" t="s">
        <v>87</v>
      </c>
      <c r="B18" s="27" t="s">
        <v>26</v>
      </c>
      <c r="C18" s="19">
        <v>755</v>
      </c>
      <c r="D18" s="19">
        <v>356</v>
      </c>
      <c r="E18" s="19">
        <v>36</v>
      </c>
      <c r="F18" s="19">
        <v>82</v>
      </c>
      <c r="G18" s="19">
        <v>11</v>
      </c>
      <c r="I18" s="19">
        <f t="shared" si="0"/>
        <v>248</v>
      </c>
      <c r="K18" s="19">
        <v>1240</v>
      </c>
      <c r="Z18" s="19">
        <v>249</v>
      </c>
      <c r="AI18" s="33" t="s">
        <v>123</v>
      </c>
      <c r="AJ18" s="33">
        <v>9263233.4434782621</v>
      </c>
      <c r="AK18" s="33">
        <v>114</v>
      </c>
      <c r="AL18" s="33"/>
      <c r="AM18" s="33"/>
      <c r="AN18" s="33"/>
      <c r="AO18" s="33"/>
    </row>
    <row r="19" spans="1:41" outlineLevel="1" x14ac:dyDescent="0.2">
      <c r="A19" s="19" t="s">
        <v>87</v>
      </c>
      <c r="B19" s="27" t="s">
        <v>27</v>
      </c>
      <c r="C19" s="19">
        <v>630</v>
      </c>
      <c r="D19" s="19">
        <v>308</v>
      </c>
      <c r="E19" s="19">
        <v>54</v>
      </c>
      <c r="F19" s="19">
        <v>134</v>
      </c>
      <c r="G19" s="19">
        <v>16</v>
      </c>
      <c r="I19" s="19">
        <f t="shared" si="0"/>
        <v>228.4</v>
      </c>
      <c r="K19" s="19">
        <v>1142</v>
      </c>
      <c r="Z19" s="19">
        <v>248</v>
      </c>
    </row>
    <row r="20" spans="1:41" outlineLevel="1" x14ac:dyDescent="0.2">
      <c r="A20" s="19" t="s">
        <v>87</v>
      </c>
      <c r="B20" s="27" t="s">
        <v>28</v>
      </c>
      <c r="C20" s="19">
        <v>700</v>
      </c>
      <c r="D20" s="19">
        <v>388</v>
      </c>
      <c r="E20" s="19">
        <v>39</v>
      </c>
      <c r="F20" s="19">
        <v>96</v>
      </c>
      <c r="G20" s="19">
        <v>6</v>
      </c>
      <c r="I20" s="19">
        <f t="shared" si="0"/>
        <v>245.8</v>
      </c>
      <c r="K20" s="19">
        <v>1229</v>
      </c>
      <c r="Z20" s="19">
        <v>228.4</v>
      </c>
    </row>
    <row r="21" spans="1:41" outlineLevel="1" x14ac:dyDescent="0.2">
      <c r="A21" s="19" t="s">
        <v>87</v>
      </c>
      <c r="B21" s="27" t="s">
        <v>29</v>
      </c>
      <c r="C21" s="19">
        <v>775</v>
      </c>
      <c r="D21" s="19">
        <v>356</v>
      </c>
      <c r="E21" s="19">
        <v>42</v>
      </c>
      <c r="F21" s="19">
        <v>82</v>
      </c>
      <c r="G21" s="19">
        <v>5</v>
      </c>
      <c r="I21" s="19">
        <f t="shared" si="0"/>
        <v>252</v>
      </c>
      <c r="K21" s="19">
        <v>1260</v>
      </c>
      <c r="Z21" s="19">
        <v>245.8</v>
      </c>
    </row>
    <row r="22" spans="1:41" outlineLevel="1" x14ac:dyDescent="0.2">
      <c r="A22" s="19" t="s">
        <v>87</v>
      </c>
      <c r="B22" s="27" t="s">
        <v>30</v>
      </c>
      <c r="C22" s="19">
        <v>595</v>
      </c>
      <c r="D22" s="19">
        <v>364</v>
      </c>
      <c r="E22" s="19">
        <v>54</v>
      </c>
      <c r="F22" s="19">
        <v>130</v>
      </c>
      <c r="G22" s="19">
        <v>11</v>
      </c>
      <c r="I22" s="19">
        <f t="shared" si="0"/>
        <v>230.8</v>
      </c>
      <c r="K22" s="19">
        <v>1154</v>
      </c>
      <c r="Z22" s="19">
        <v>252</v>
      </c>
      <c r="AI22" s="19" t="s">
        <v>88</v>
      </c>
    </row>
    <row r="23" spans="1:41" outlineLevel="1" x14ac:dyDescent="0.2">
      <c r="A23" s="19" t="s">
        <v>87</v>
      </c>
      <c r="B23" s="27" t="s">
        <v>31</v>
      </c>
      <c r="C23" s="19">
        <v>730</v>
      </c>
      <c r="D23" s="19">
        <v>348</v>
      </c>
      <c r="E23" s="19">
        <v>48</v>
      </c>
      <c r="F23" s="19">
        <v>98</v>
      </c>
      <c r="G23" s="19">
        <v>6</v>
      </c>
      <c r="I23" s="19">
        <f t="shared" si="0"/>
        <v>246</v>
      </c>
      <c r="K23" s="19">
        <v>1230</v>
      </c>
      <c r="Z23" s="19">
        <v>230.8</v>
      </c>
    </row>
    <row r="24" spans="1:41" outlineLevel="1" x14ac:dyDescent="0.2">
      <c r="A24" s="28" t="s">
        <v>87</v>
      </c>
      <c r="B24" s="29" t="s">
        <v>32</v>
      </c>
      <c r="C24" s="28">
        <v>600</v>
      </c>
      <c r="D24" s="28">
        <v>380</v>
      </c>
      <c r="E24" s="28">
        <v>45</v>
      </c>
      <c r="F24" s="28">
        <v>122</v>
      </c>
      <c r="G24" s="28">
        <v>13</v>
      </c>
      <c r="H24" s="28"/>
      <c r="I24" s="28">
        <f t="shared" si="0"/>
        <v>232</v>
      </c>
      <c r="J24" s="19">
        <f>AVERAGE(I2:I24)</f>
        <v>246.33043478260868</v>
      </c>
      <c r="K24" s="19">
        <v>1160</v>
      </c>
      <c r="L24" s="19">
        <f>AVERAGE(K2:K24)</f>
        <v>1231.6521739130435</v>
      </c>
      <c r="M24" s="19">
        <f>L24/304</f>
        <v>4.0514874141876431</v>
      </c>
      <c r="Z24" s="19">
        <v>246</v>
      </c>
      <c r="AI24" s="26" t="s">
        <v>107</v>
      </c>
      <c r="AJ24" s="26"/>
      <c r="AK24" s="26"/>
      <c r="AL24" s="26"/>
      <c r="AM24" s="26"/>
      <c r="AN24" s="26"/>
      <c r="AO24" s="26"/>
    </row>
    <row r="25" spans="1:41" outlineLevel="1" x14ac:dyDescent="0.2">
      <c r="A25" s="19" t="s">
        <v>88</v>
      </c>
      <c r="B25" s="27" t="s">
        <v>34</v>
      </c>
      <c r="C25" s="19">
        <v>1005</v>
      </c>
      <c r="D25" s="19">
        <v>284</v>
      </c>
      <c r="E25" s="19">
        <v>18</v>
      </c>
      <c r="F25" s="19">
        <v>38</v>
      </c>
      <c r="G25" s="19">
        <v>7</v>
      </c>
      <c r="I25" s="19">
        <f t="shared" si="0"/>
        <v>270.39999999999998</v>
      </c>
      <c r="K25" s="19">
        <v>1352</v>
      </c>
      <c r="Z25" s="19">
        <v>232</v>
      </c>
      <c r="AI25" s="26"/>
      <c r="AJ25" s="26"/>
      <c r="AK25" s="26"/>
      <c r="AL25" s="26"/>
      <c r="AM25" s="26"/>
      <c r="AN25" s="26"/>
      <c r="AO25" s="26"/>
    </row>
    <row r="26" spans="1:41" ht="17" outlineLevel="1" thickBot="1" x14ac:dyDescent="0.25">
      <c r="A26" s="19" t="s">
        <v>88</v>
      </c>
      <c r="B26" s="27" t="s">
        <v>35</v>
      </c>
      <c r="C26" s="19">
        <v>1000</v>
      </c>
      <c r="D26" s="19">
        <v>300</v>
      </c>
      <c r="E26" s="19">
        <v>15</v>
      </c>
      <c r="F26" s="19">
        <v>42</v>
      </c>
      <c r="G26" s="19">
        <v>3</v>
      </c>
      <c r="I26" s="19">
        <f t="shared" si="0"/>
        <v>272</v>
      </c>
      <c r="K26" s="19">
        <v>1360</v>
      </c>
      <c r="AI26" s="26" t="s">
        <v>108</v>
      </c>
      <c r="AJ26" s="26"/>
      <c r="AK26" s="26"/>
      <c r="AL26" s="26"/>
      <c r="AM26" s="26"/>
      <c r="AN26" s="26"/>
      <c r="AO26" s="26"/>
    </row>
    <row r="27" spans="1:41" outlineLevel="1" x14ac:dyDescent="0.2">
      <c r="A27" s="19" t="s">
        <v>88</v>
      </c>
      <c r="B27" s="27" t="s">
        <v>36</v>
      </c>
      <c r="C27" s="19">
        <v>1040</v>
      </c>
      <c r="D27" s="19">
        <v>268</v>
      </c>
      <c r="E27" s="19">
        <v>9</v>
      </c>
      <c r="F27" s="19">
        <v>48</v>
      </c>
      <c r="G27" s="19">
        <v>2</v>
      </c>
      <c r="I27" s="19">
        <f t="shared" si="0"/>
        <v>273.39999999999998</v>
      </c>
      <c r="K27" s="19">
        <v>1367</v>
      </c>
      <c r="AI27" s="31" t="s">
        <v>109</v>
      </c>
      <c r="AJ27" s="31" t="s">
        <v>110</v>
      </c>
      <c r="AK27" s="31" t="s">
        <v>111</v>
      </c>
      <c r="AL27" s="31" t="s">
        <v>105</v>
      </c>
      <c r="AM27" s="31" t="s">
        <v>112</v>
      </c>
      <c r="AN27" s="26"/>
      <c r="AO27" s="26"/>
    </row>
    <row r="28" spans="1:41" outlineLevel="1" x14ac:dyDescent="0.2">
      <c r="A28" s="19" t="s">
        <v>88</v>
      </c>
      <c r="B28" s="27" t="s">
        <v>37</v>
      </c>
      <c r="C28" s="19">
        <v>990</v>
      </c>
      <c r="D28" s="19">
        <v>304</v>
      </c>
      <c r="E28" s="19">
        <v>6</v>
      </c>
      <c r="F28" s="19">
        <v>50</v>
      </c>
      <c r="G28" s="19">
        <v>3</v>
      </c>
      <c r="I28" s="19">
        <f t="shared" si="0"/>
        <v>270.60000000000002</v>
      </c>
      <c r="K28" s="19">
        <v>1353</v>
      </c>
      <c r="AI28" s="32" t="s">
        <v>2</v>
      </c>
      <c r="AJ28" s="32">
        <v>14</v>
      </c>
      <c r="AK28" s="32">
        <v>11925</v>
      </c>
      <c r="AL28" s="32">
        <v>851.78571428571433</v>
      </c>
      <c r="AM28" s="32">
        <v>87556.181318681251</v>
      </c>
      <c r="AN28" s="26"/>
      <c r="AO28" s="26"/>
    </row>
    <row r="29" spans="1:41" outlineLevel="1" x14ac:dyDescent="0.2">
      <c r="A29" s="19" t="s">
        <v>88</v>
      </c>
      <c r="B29" s="27" t="s">
        <v>38</v>
      </c>
      <c r="C29" s="19">
        <v>1000</v>
      </c>
      <c r="D29" s="19">
        <v>296</v>
      </c>
      <c r="E29" s="19">
        <v>9</v>
      </c>
      <c r="F29" s="19">
        <v>46</v>
      </c>
      <c r="G29" s="19">
        <v>4</v>
      </c>
      <c r="I29" s="19">
        <f t="shared" si="0"/>
        <v>271</v>
      </c>
      <c r="K29" s="19">
        <v>1355</v>
      </c>
      <c r="AI29" s="32" t="s">
        <v>3</v>
      </c>
      <c r="AJ29" s="32">
        <v>14</v>
      </c>
      <c r="AK29" s="32">
        <v>3904</v>
      </c>
      <c r="AL29" s="32">
        <v>278.85714285714283</v>
      </c>
      <c r="AM29" s="32">
        <v>2282.9010989011012</v>
      </c>
      <c r="AN29" s="26"/>
      <c r="AO29" s="26"/>
    </row>
    <row r="30" spans="1:41" outlineLevel="1" x14ac:dyDescent="0.2">
      <c r="A30" s="19" t="s">
        <v>88</v>
      </c>
      <c r="B30" s="27" t="s">
        <v>39</v>
      </c>
      <c r="C30" s="19">
        <v>1010</v>
      </c>
      <c r="D30" s="19">
        <v>280</v>
      </c>
      <c r="E30" s="19">
        <v>15</v>
      </c>
      <c r="F30" s="19">
        <v>48</v>
      </c>
      <c r="G30" s="19">
        <v>3</v>
      </c>
      <c r="I30" s="19">
        <f t="shared" si="0"/>
        <v>271.2</v>
      </c>
      <c r="K30" s="19">
        <v>1356</v>
      </c>
      <c r="AI30" s="32" t="s">
        <v>4</v>
      </c>
      <c r="AJ30" s="32">
        <v>14</v>
      </c>
      <c r="AK30" s="32">
        <v>549</v>
      </c>
      <c r="AL30" s="32">
        <v>39.214285714285715</v>
      </c>
      <c r="AM30" s="32">
        <v>2672.9505494505497</v>
      </c>
      <c r="AN30" s="26"/>
      <c r="AO30" s="26"/>
    </row>
    <row r="31" spans="1:41" outlineLevel="1" x14ac:dyDescent="0.2">
      <c r="A31" s="19" t="s">
        <v>88</v>
      </c>
      <c r="B31" s="27" t="s">
        <v>41</v>
      </c>
      <c r="C31" s="19">
        <v>895</v>
      </c>
      <c r="D31" s="19">
        <v>340</v>
      </c>
      <c r="E31" s="19">
        <v>24</v>
      </c>
      <c r="F31" s="19">
        <v>50</v>
      </c>
      <c r="G31" s="19">
        <v>7</v>
      </c>
      <c r="I31" s="19">
        <f t="shared" si="0"/>
        <v>263.2</v>
      </c>
      <c r="K31" s="19">
        <v>1316</v>
      </c>
      <c r="AI31" s="32" t="s">
        <v>5</v>
      </c>
      <c r="AJ31" s="32">
        <v>14</v>
      </c>
      <c r="AK31" s="32">
        <v>788</v>
      </c>
      <c r="AL31" s="32">
        <v>56.285714285714285</v>
      </c>
      <c r="AM31" s="32">
        <v>609.14285714285734</v>
      </c>
      <c r="AN31" s="26"/>
      <c r="AO31" s="26"/>
    </row>
    <row r="32" spans="1:41" ht="17" outlineLevel="1" thickBot="1" x14ac:dyDescent="0.25">
      <c r="A32" s="19" t="s">
        <v>88</v>
      </c>
      <c r="B32" s="27" t="s">
        <v>42</v>
      </c>
      <c r="C32" s="19">
        <v>220</v>
      </c>
      <c r="D32" s="19">
        <v>168</v>
      </c>
      <c r="E32" s="19">
        <v>144</v>
      </c>
      <c r="F32" s="19">
        <v>70</v>
      </c>
      <c r="G32" s="19">
        <v>135</v>
      </c>
      <c r="I32" s="19">
        <f t="shared" si="0"/>
        <v>147.4</v>
      </c>
      <c r="K32" s="19">
        <v>737</v>
      </c>
      <c r="AI32" s="33" t="s">
        <v>6</v>
      </c>
      <c r="AJ32" s="33">
        <v>14</v>
      </c>
      <c r="AK32" s="33">
        <v>318</v>
      </c>
      <c r="AL32" s="33">
        <v>22.714285714285715</v>
      </c>
      <c r="AM32" s="33">
        <v>1718.0659340659342</v>
      </c>
      <c r="AN32" s="26"/>
      <c r="AO32" s="26"/>
    </row>
    <row r="33" spans="1:41" outlineLevel="1" x14ac:dyDescent="0.2">
      <c r="A33" s="19" t="s">
        <v>88</v>
      </c>
      <c r="B33" s="27" t="s">
        <v>43</v>
      </c>
      <c r="C33" s="19">
        <v>395</v>
      </c>
      <c r="D33" s="19">
        <v>340</v>
      </c>
      <c r="E33" s="19">
        <v>126</v>
      </c>
      <c r="F33" s="19">
        <v>124</v>
      </c>
      <c r="G33" s="19">
        <v>36</v>
      </c>
      <c r="I33" s="19">
        <f t="shared" si="0"/>
        <v>204.2</v>
      </c>
      <c r="K33" s="19">
        <v>1021</v>
      </c>
      <c r="AI33" s="26"/>
      <c r="AJ33" s="26"/>
      <c r="AK33" s="26"/>
      <c r="AL33" s="26"/>
      <c r="AM33" s="26"/>
      <c r="AN33" s="26"/>
      <c r="AO33" s="26"/>
    </row>
    <row r="34" spans="1:41" outlineLevel="1" x14ac:dyDescent="0.2">
      <c r="A34" s="19" t="s">
        <v>88</v>
      </c>
      <c r="B34" s="27" t="s">
        <v>44</v>
      </c>
      <c r="C34" s="19">
        <v>325</v>
      </c>
      <c r="D34" s="19">
        <v>192</v>
      </c>
      <c r="E34" s="19">
        <v>132</v>
      </c>
      <c r="F34" s="19">
        <v>96</v>
      </c>
      <c r="G34" s="19">
        <v>99</v>
      </c>
      <c r="I34" s="19">
        <f t="shared" si="0"/>
        <v>168.8</v>
      </c>
      <c r="K34" s="19">
        <v>844</v>
      </c>
      <c r="AI34" s="26"/>
      <c r="AJ34" s="26"/>
      <c r="AK34" s="26"/>
      <c r="AL34" s="26"/>
      <c r="AM34" s="26"/>
      <c r="AN34" s="26"/>
      <c r="AO34" s="26"/>
    </row>
    <row r="35" spans="1:41" ht="17" outlineLevel="1" thickBot="1" x14ac:dyDescent="0.25">
      <c r="A35" s="19" t="s">
        <v>88</v>
      </c>
      <c r="B35" s="27" t="s">
        <v>46</v>
      </c>
      <c r="C35" s="19">
        <v>980</v>
      </c>
      <c r="D35" s="19">
        <v>300</v>
      </c>
      <c r="E35" s="19">
        <v>12</v>
      </c>
      <c r="F35" s="19">
        <v>50</v>
      </c>
      <c r="G35" s="19">
        <v>4</v>
      </c>
      <c r="I35" s="19">
        <f t="shared" si="0"/>
        <v>269.2</v>
      </c>
      <c r="K35" s="19">
        <v>1346</v>
      </c>
      <c r="U35" s="27" t="s">
        <v>2</v>
      </c>
      <c r="V35" s="27" t="s">
        <v>3</v>
      </c>
      <c r="W35" s="27" t="s">
        <v>4</v>
      </c>
      <c r="X35" s="27" t="s">
        <v>5</v>
      </c>
      <c r="Y35" s="27" t="s">
        <v>6</v>
      </c>
      <c r="AI35" s="26" t="s">
        <v>113</v>
      </c>
      <c r="AJ35" s="26"/>
      <c r="AK35" s="26"/>
      <c r="AL35" s="26"/>
      <c r="AM35" s="26"/>
      <c r="AN35" s="26"/>
      <c r="AO35" s="26"/>
    </row>
    <row r="36" spans="1:41" outlineLevel="1" x14ac:dyDescent="0.2">
      <c r="A36" s="19" t="s">
        <v>88</v>
      </c>
      <c r="B36" s="27" t="s">
        <v>47</v>
      </c>
      <c r="C36" s="19">
        <v>1035</v>
      </c>
      <c r="D36" s="19">
        <v>276</v>
      </c>
      <c r="E36" s="19">
        <v>12</v>
      </c>
      <c r="F36" s="19">
        <v>38</v>
      </c>
      <c r="G36" s="19">
        <v>5</v>
      </c>
      <c r="I36" s="19">
        <f t="shared" si="0"/>
        <v>273.2</v>
      </c>
      <c r="K36" s="19">
        <v>1366</v>
      </c>
      <c r="U36" s="19">
        <v>1005</v>
      </c>
      <c r="V36" s="19">
        <v>284</v>
      </c>
      <c r="W36" s="19">
        <v>18</v>
      </c>
      <c r="X36" s="19">
        <v>38</v>
      </c>
      <c r="Y36" s="19">
        <v>7</v>
      </c>
      <c r="AI36" s="31" t="s">
        <v>114</v>
      </c>
      <c r="AJ36" s="31" t="s">
        <v>115</v>
      </c>
      <c r="AK36" s="31" t="s">
        <v>116</v>
      </c>
      <c r="AL36" s="31" t="s">
        <v>117</v>
      </c>
      <c r="AM36" s="31" t="s">
        <v>118</v>
      </c>
      <c r="AN36" s="31" t="s">
        <v>119</v>
      </c>
      <c r="AO36" s="31" t="s">
        <v>120</v>
      </c>
    </row>
    <row r="37" spans="1:41" outlineLevel="1" x14ac:dyDescent="0.2">
      <c r="A37" s="19" t="s">
        <v>88</v>
      </c>
      <c r="B37" s="27" t="s">
        <v>48</v>
      </c>
      <c r="C37" s="19">
        <v>995</v>
      </c>
      <c r="D37" s="19">
        <v>292</v>
      </c>
      <c r="E37" s="19">
        <v>9</v>
      </c>
      <c r="F37" s="19">
        <v>48</v>
      </c>
      <c r="G37" s="19">
        <v>5</v>
      </c>
      <c r="I37" s="19">
        <f t="shared" si="0"/>
        <v>269.8</v>
      </c>
      <c r="K37" s="19">
        <v>1349</v>
      </c>
      <c r="U37" s="19">
        <v>1000</v>
      </c>
      <c r="V37" s="19">
        <v>300</v>
      </c>
      <c r="W37" s="19">
        <v>15</v>
      </c>
      <c r="X37" s="19">
        <v>42</v>
      </c>
      <c r="Y37" s="19">
        <v>3</v>
      </c>
      <c r="AI37" s="32" t="s">
        <v>121</v>
      </c>
      <c r="AJ37" s="32">
        <v>6952304.200000003</v>
      </c>
      <c r="AK37" s="32">
        <v>4</v>
      </c>
      <c r="AL37" s="32">
        <v>1738076.0500000007</v>
      </c>
      <c r="AM37" s="32">
        <v>91.632747045289292</v>
      </c>
      <c r="AN37" s="32">
        <v>5.4730694306762815E-26</v>
      </c>
      <c r="AO37" s="32">
        <v>2.5130400960759935</v>
      </c>
    </row>
    <row r="38" spans="1:41" outlineLevel="1" x14ac:dyDescent="0.2">
      <c r="A38" s="28" t="s">
        <v>88</v>
      </c>
      <c r="B38" s="29" t="s">
        <v>49</v>
      </c>
      <c r="C38" s="28">
        <v>1035</v>
      </c>
      <c r="D38" s="28">
        <v>264</v>
      </c>
      <c r="E38" s="28">
        <v>18</v>
      </c>
      <c r="F38" s="28">
        <v>40</v>
      </c>
      <c r="G38" s="28">
        <v>5</v>
      </c>
      <c r="H38" s="28"/>
      <c r="I38" s="28">
        <f t="shared" si="0"/>
        <v>272.39999999999998</v>
      </c>
      <c r="J38" s="19">
        <f>AVERAGE(I25:I38)</f>
        <v>249.77142857142857</v>
      </c>
      <c r="K38" s="19">
        <v>1362</v>
      </c>
      <c r="L38" s="19">
        <f>AVERAGE(K25:K38)</f>
        <v>1248.8571428571429</v>
      </c>
      <c r="M38" s="19">
        <f>L38/304</f>
        <v>4.1080827067669174</v>
      </c>
      <c r="U38" s="19">
        <v>1040</v>
      </c>
      <c r="V38" s="19">
        <v>268</v>
      </c>
      <c r="W38" s="19">
        <v>9</v>
      </c>
      <c r="X38" s="19">
        <v>48</v>
      </c>
      <c r="Y38" s="19">
        <v>2</v>
      </c>
      <c r="AI38" s="32" t="s">
        <v>122</v>
      </c>
      <c r="AJ38" s="32">
        <v>1232910.1428571427</v>
      </c>
      <c r="AK38" s="32">
        <v>65</v>
      </c>
      <c r="AL38" s="32">
        <v>18967.84835164835</v>
      </c>
      <c r="AM38" s="32"/>
      <c r="AN38" s="32"/>
      <c r="AO38" s="32"/>
    </row>
    <row r="39" spans="1:41" outlineLevel="1" x14ac:dyDescent="0.2">
      <c r="A39" s="19" t="s">
        <v>89</v>
      </c>
      <c r="B39" s="27" t="s">
        <v>51</v>
      </c>
      <c r="C39" s="19">
        <v>580</v>
      </c>
      <c r="D39" s="19">
        <v>352</v>
      </c>
      <c r="E39" s="19">
        <v>51</v>
      </c>
      <c r="F39" s="19">
        <v>140</v>
      </c>
      <c r="G39" s="19">
        <v>13</v>
      </c>
      <c r="I39" s="19">
        <f t="shared" si="0"/>
        <v>227.2</v>
      </c>
      <c r="K39" s="19">
        <v>1136</v>
      </c>
      <c r="U39" s="19">
        <v>990</v>
      </c>
      <c r="V39" s="19">
        <v>304</v>
      </c>
      <c r="W39" s="19">
        <v>6</v>
      </c>
      <c r="X39" s="19">
        <v>50</v>
      </c>
      <c r="Y39" s="19">
        <v>3</v>
      </c>
      <c r="AI39" s="32"/>
      <c r="AJ39" s="32"/>
      <c r="AK39" s="32"/>
      <c r="AL39" s="32"/>
      <c r="AM39" s="32"/>
      <c r="AN39" s="32"/>
      <c r="AO39" s="32"/>
    </row>
    <row r="40" spans="1:41" ht="17" outlineLevel="1" thickBot="1" x14ac:dyDescent="0.25">
      <c r="A40" s="19" t="s">
        <v>89</v>
      </c>
      <c r="B40" s="27" t="s">
        <v>52</v>
      </c>
      <c r="C40" s="19">
        <v>715</v>
      </c>
      <c r="D40" s="19">
        <v>348</v>
      </c>
      <c r="E40" s="19">
        <v>39</v>
      </c>
      <c r="F40" s="19">
        <v>96</v>
      </c>
      <c r="G40" s="19">
        <v>13</v>
      </c>
      <c r="I40" s="19">
        <f t="shared" si="0"/>
        <v>242.2</v>
      </c>
      <c r="K40" s="19">
        <v>1211</v>
      </c>
      <c r="U40" s="19">
        <v>1000</v>
      </c>
      <c r="V40" s="19">
        <v>296</v>
      </c>
      <c r="W40" s="19">
        <v>9</v>
      </c>
      <c r="X40" s="19">
        <v>46</v>
      </c>
      <c r="Y40" s="19">
        <v>4</v>
      </c>
      <c r="AI40" s="33" t="s">
        <v>123</v>
      </c>
      <c r="AJ40" s="33">
        <v>8185214.3428571457</v>
      </c>
      <c r="AK40" s="33">
        <v>69</v>
      </c>
      <c r="AL40" s="33"/>
      <c r="AM40" s="33"/>
      <c r="AN40" s="33"/>
      <c r="AO40" s="33"/>
    </row>
    <row r="41" spans="1:41" outlineLevel="1" x14ac:dyDescent="0.2">
      <c r="A41" s="19" t="s">
        <v>89</v>
      </c>
      <c r="B41" s="27" t="s">
        <v>54</v>
      </c>
      <c r="C41" s="19">
        <v>825</v>
      </c>
      <c r="D41" s="19">
        <v>400</v>
      </c>
      <c r="E41" s="19">
        <v>9</v>
      </c>
      <c r="F41" s="19">
        <v>62</v>
      </c>
      <c r="G41" s="19">
        <v>5</v>
      </c>
      <c r="I41" s="19">
        <f t="shared" si="0"/>
        <v>260.2</v>
      </c>
      <c r="K41" s="19">
        <v>1301</v>
      </c>
      <c r="U41" s="19">
        <v>1010</v>
      </c>
      <c r="V41" s="19">
        <v>280</v>
      </c>
      <c r="W41" s="19">
        <v>15</v>
      </c>
      <c r="X41" s="19">
        <v>48</v>
      </c>
      <c r="Y41" s="19">
        <v>3</v>
      </c>
    </row>
    <row r="42" spans="1:41" outlineLevel="1" x14ac:dyDescent="0.2">
      <c r="A42" s="19" t="s">
        <v>89</v>
      </c>
      <c r="B42" s="27" t="s">
        <v>55</v>
      </c>
      <c r="C42" s="19">
        <v>705</v>
      </c>
      <c r="D42" s="19">
        <v>364</v>
      </c>
      <c r="E42" s="19">
        <v>24</v>
      </c>
      <c r="F42" s="19">
        <v>110</v>
      </c>
      <c r="G42" s="19">
        <v>9</v>
      </c>
      <c r="I42" s="19">
        <f t="shared" si="0"/>
        <v>242.4</v>
      </c>
      <c r="K42" s="19">
        <v>1212</v>
      </c>
      <c r="U42" s="19">
        <v>895</v>
      </c>
      <c r="V42" s="19">
        <v>340</v>
      </c>
      <c r="W42" s="19">
        <v>24</v>
      </c>
      <c r="X42" s="19">
        <v>50</v>
      </c>
      <c r="Y42" s="19">
        <v>7</v>
      </c>
    </row>
    <row r="43" spans="1:41" outlineLevel="1" x14ac:dyDescent="0.2">
      <c r="A43" s="19" t="s">
        <v>89</v>
      </c>
      <c r="B43" s="27" t="s">
        <v>56</v>
      </c>
      <c r="C43" s="19">
        <v>635</v>
      </c>
      <c r="D43" s="19">
        <v>344</v>
      </c>
      <c r="E43" s="19">
        <v>27</v>
      </c>
      <c r="F43" s="19">
        <v>146</v>
      </c>
      <c r="G43" s="19">
        <v>9</v>
      </c>
      <c r="I43" s="19">
        <f t="shared" si="0"/>
        <v>232.2</v>
      </c>
      <c r="K43" s="19">
        <v>1161</v>
      </c>
      <c r="U43" s="19">
        <v>220</v>
      </c>
      <c r="V43" s="19">
        <v>168</v>
      </c>
      <c r="W43" s="19">
        <v>144</v>
      </c>
      <c r="X43" s="19">
        <v>70</v>
      </c>
      <c r="Y43" s="19">
        <v>135</v>
      </c>
      <c r="AI43" s="19" t="s">
        <v>89</v>
      </c>
    </row>
    <row r="44" spans="1:41" outlineLevel="1" x14ac:dyDescent="0.2">
      <c r="A44" s="19" t="s">
        <v>89</v>
      </c>
      <c r="B44" s="27" t="s">
        <v>58</v>
      </c>
      <c r="C44" s="19">
        <v>750</v>
      </c>
      <c r="D44" s="19">
        <v>376</v>
      </c>
      <c r="E44" s="19">
        <v>45</v>
      </c>
      <c r="F44" s="19">
        <v>78</v>
      </c>
      <c r="G44" s="19">
        <v>6</v>
      </c>
      <c r="I44" s="19">
        <f t="shared" si="0"/>
        <v>251</v>
      </c>
      <c r="K44" s="19">
        <v>1255</v>
      </c>
      <c r="U44" s="19">
        <v>395</v>
      </c>
      <c r="V44" s="19">
        <v>340</v>
      </c>
      <c r="W44" s="19">
        <v>126</v>
      </c>
      <c r="X44" s="19">
        <v>124</v>
      </c>
      <c r="Y44" s="19">
        <v>36</v>
      </c>
    </row>
    <row r="45" spans="1:41" outlineLevel="1" x14ac:dyDescent="0.2">
      <c r="A45" s="19" t="s">
        <v>89</v>
      </c>
      <c r="B45" s="27" t="s">
        <v>59</v>
      </c>
      <c r="C45" s="19">
        <v>735</v>
      </c>
      <c r="D45" s="19">
        <v>356</v>
      </c>
      <c r="E45" s="19">
        <v>27</v>
      </c>
      <c r="F45" s="19">
        <v>104</v>
      </c>
      <c r="G45" s="19">
        <v>7</v>
      </c>
      <c r="I45" s="19">
        <f t="shared" si="0"/>
        <v>245.8</v>
      </c>
      <c r="K45" s="19">
        <v>1229</v>
      </c>
      <c r="U45" s="19">
        <v>325</v>
      </c>
      <c r="V45" s="19">
        <v>192</v>
      </c>
      <c r="W45" s="19">
        <v>132</v>
      </c>
      <c r="X45" s="19">
        <v>96</v>
      </c>
      <c r="Y45" s="19">
        <v>99</v>
      </c>
      <c r="AI45" s="26" t="s">
        <v>107</v>
      </c>
      <c r="AJ45" s="26"/>
      <c r="AK45" s="26"/>
      <c r="AL45" s="26"/>
      <c r="AM45" s="26"/>
      <c r="AN45" s="26"/>
      <c r="AO45" s="26"/>
    </row>
    <row r="46" spans="1:41" outlineLevel="1" x14ac:dyDescent="0.2">
      <c r="A46" s="28" t="s">
        <v>89</v>
      </c>
      <c r="B46" s="29" t="s">
        <v>60</v>
      </c>
      <c r="C46" s="28">
        <v>290</v>
      </c>
      <c r="D46" s="28">
        <v>240</v>
      </c>
      <c r="E46" s="28">
        <v>69</v>
      </c>
      <c r="F46" s="28">
        <v>196</v>
      </c>
      <c r="G46" s="28">
        <v>65</v>
      </c>
      <c r="H46" s="28"/>
      <c r="I46" s="28">
        <f t="shared" si="0"/>
        <v>172</v>
      </c>
      <c r="J46" s="19">
        <f>AVERAGE(I39:I46)</f>
        <v>234.12499999999997</v>
      </c>
      <c r="K46" s="19">
        <v>860</v>
      </c>
      <c r="L46" s="19">
        <f>AVERAGE(K39:K46)</f>
        <v>1170.625</v>
      </c>
      <c r="M46" s="19">
        <f>L46/304</f>
        <v>3.8507401315789473</v>
      </c>
      <c r="U46" s="19">
        <v>980</v>
      </c>
      <c r="V46" s="19">
        <v>300</v>
      </c>
      <c r="W46" s="19">
        <v>12</v>
      </c>
      <c r="X46" s="19">
        <v>50</v>
      </c>
      <c r="Y46" s="19">
        <v>4</v>
      </c>
      <c r="AI46" s="26"/>
      <c r="AJ46" s="26"/>
      <c r="AK46" s="26"/>
      <c r="AL46" s="26"/>
      <c r="AM46" s="26"/>
      <c r="AN46" s="26"/>
      <c r="AO46" s="26"/>
    </row>
    <row r="47" spans="1:41" ht="17" thickBot="1" x14ac:dyDescent="0.25">
      <c r="A47" s="19" t="s">
        <v>90</v>
      </c>
      <c r="B47" s="27" t="s">
        <v>62</v>
      </c>
      <c r="C47" s="19">
        <v>725</v>
      </c>
      <c r="D47" s="19">
        <v>328</v>
      </c>
      <c r="E47" s="19">
        <v>21</v>
      </c>
      <c r="F47" s="19">
        <v>122</v>
      </c>
      <c r="G47" s="19">
        <v>9</v>
      </c>
      <c r="I47" s="19">
        <f t="shared" si="0"/>
        <v>241</v>
      </c>
      <c r="K47" s="19">
        <v>1205</v>
      </c>
      <c r="U47" s="19">
        <v>1035</v>
      </c>
      <c r="V47" s="19">
        <v>276</v>
      </c>
      <c r="W47" s="19">
        <v>12</v>
      </c>
      <c r="X47" s="19">
        <v>38</v>
      </c>
      <c r="Y47" s="19">
        <v>5</v>
      </c>
      <c r="AI47" s="26" t="s">
        <v>108</v>
      </c>
      <c r="AJ47" s="26"/>
      <c r="AK47" s="26"/>
      <c r="AL47" s="26"/>
      <c r="AM47" s="26"/>
      <c r="AN47" s="26"/>
      <c r="AO47" s="26"/>
    </row>
    <row r="48" spans="1:41" x14ac:dyDescent="0.2">
      <c r="A48" s="19" t="s">
        <v>90</v>
      </c>
      <c r="B48" s="27" t="s">
        <v>63</v>
      </c>
      <c r="C48" s="19">
        <v>1220</v>
      </c>
      <c r="D48" s="19">
        <v>156</v>
      </c>
      <c r="E48" s="19">
        <v>6</v>
      </c>
      <c r="F48" s="19">
        <v>26</v>
      </c>
      <c r="G48" s="19">
        <v>6</v>
      </c>
      <c r="I48" s="19">
        <f t="shared" si="0"/>
        <v>282.8</v>
      </c>
      <c r="K48" s="19">
        <v>1414</v>
      </c>
      <c r="U48" s="19">
        <v>995</v>
      </c>
      <c r="V48" s="19">
        <v>292</v>
      </c>
      <c r="W48" s="19">
        <v>9</v>
      </c>
      <c r="X48" s="19">
        <v>48</v>
      </c>
      <c r="Y48" s="19">
        <v>5</v>
      </c>
      <c r="AI48" s="31" t="s">
        <v>109</v>
      </c>
      <c r="AJ48" s="31" t="s">
        <v>110</v>
      </c>
      <c r="AK48" s="31" t="s">
        <v>111</v>
      </c>
      <c r="AL48" s="31" t="s">
        <v>105</v>
      </c>
      <c r="AM48" s="31" t="s">
        <v>112</v>
      </c>
      <c r="AN48" s="26"/>
      <c r="AO48" s="26"/>
    </row>
    <row r="49" spans="1:41" x14ac:dyDescent="0.2">
      <c r="A49" s="19" t="s">
        <v>90</v>
      </c>
      <c r="B49" s="27" t="s">
        <v>64</v>
      </c>
      <c r="C49" s="19">
        <v>925</v>
      </c>
      <c r="D49" s="19">
        <v>336</v>
      </c>
      <c r="E49" s="19">
        <v>15</v>
      </c>
      <c r="F49" s="19">
        <v>42</v>
      </c>
      <c r="G49" s="19">
        <v>9</v>
      </c>
      <c r="I49" s="19">
        <f t="shared" si="0"/>
        <v>265.39999999999998</v>
      </c>
      <c r="K49" s="19">
        <v>1327</v>
      </c>
      <c r="U49" s="28">
        <v>1035</v>
      </c>
      <c r="V49" s="28">
        <v>264</v>
      </c>
      <c r="W49" s="28">
        <v>18</v>
      </c>
      <c r="X49" s="28">
        <v>40</v>
      </c>
      <c r="Y49" s="28">
        <v>5</v>
      </c>
      <c r="AI49" s="32" t="s">
        <v>2</v>
      </c>
      <c r="AJ49" s="32">
        <v>8</v>
      </c>
      <c r="AK49" s="32">
        <v>5235</v>
      </c>
      <c r="AL49" s="32">
        <v>654.375</v>
      </c>
      <c r="AM49" s="32">
        <v>27095.982142857141</v>
      </c>
      <c r="AN49" s="26"/>
      <c r="AO49" s="26"/>
    </row>
    <row r="50" spans="1:41" x14ac:dyDescent="0.2">
      <c r="A50" s="19" t="s">
        <v>90</v>
      </c>
      <c r="B50" s="27" t="s">
        <v>65</v>
      </c>
      <c r="C50" s="19">
        <v>985</v>
      </c>
      <c r="D50" s="19">
        <v>300</v>
      </c>
      <c r="E50" s="19">
        <v>24</v>
      </c>
      <c r="F50" s="19">
        <v>40</v>
      </c>
      <c r="G50" s="19">
        <v>4</v>
      </c>
      <c r="I50" s="19">
        <f t="shared" si="0"/>
        <v>270.60000000000002</v>
      </c>
      <c r="K50" s="19">
        <v>1353</v>
      </c>
      <c r="AI50" s="32" t="s">
        <v>3</v>
      </c>
      <c r="AJ50" s="32">
        <v>8</v>
      </c>
      <c r="AK50" s="32">
        <v>2780</v>
      </c>
      <c r="AL50" s="32">
        <v>347.5</v>
      </c>
      <c r="AM50" s="32">
        <v>2214.5714285714284</v>
      </c>
      <c r="AN50" s="26"/>
      <c r="AO50" s="26"/>
    </row>
    <row r="51" spans="1:41" x14ac:dyDescent="0.2">
      <c r="A51" s="19" t="s">
        <v>90</v>
      </c>
      <c r="B51" s="27" t="s">
        <v>66</v>
      </c>
      <c r="C51" s="19">
        <v>210</v>
      </c>
      <c r="D51" s="19">
        <v>212</v>
      </c>
      <c r="E51" s="19">
        <v>102</v>
      </c>
      <c r="F51" s="19">
        <v>196</v>
      </c>
      <c r="G51" s="19">
        <v>77</v>
      </c>
      <c r="I51" s="19">
        <f t="shared" si="0"/>
        <v>159.4</v>
      </c>
      <c r="K51" s="19">
        <v>797</v>
      </c>
      <c r="AI51" s="32" t="s">
        <v>4</v>
      </c>
      <c r="AJ51" s="32">
        <v>8</v>
      </c>
      <c r="AK51" s="32">
        <v>291</v>
      </c>
      <c r="AL51" s="32">
        <v>36.375</v>
      </c>
      <c r="AM51" s="32">
        <v>348.26785714285717</v>
      </c>
      <c r="AN51" s="26"/>
      <c r="AO51" s="26"/>
    </row>
    <row r="52" spans="1:41" x14ac:dyDescent="0.2">
      <c r="A52" s="19" t="s">
        <v>90</v>
      </c>
      <c r="B52" s="27" t="s">
        <v>68</v>
      </c>
      <c r="C52" s="19">
        <v>995</v>
      </c>
      <c r="D52" s="19">
        <v>272</v>
      </c>
      <c r="E52" s="19">
        <v>27</v>
      </c>
      <c r="F52" s="19">
        <v>48</v>
      </c>
      <c r="G52" s="19">
        <v>4</v>
      </c>
      <c r="I52" s="19">
        <f t="shared" si="0"/>
        <v>269.2</v>
      </c>
      <c r="K52" s="19">
        <v>1346</v>
      </c>
      <c r="U52" s="27" t="s">
        <v>2</v>
      </c>
      <c r="V52" s="27" t="s">
        <v>3</v>
      </c>
      <c r="W52" s="27" t="s">
        <v>4</v>
      </c>
      <c r="X52" s="27" t="s">
        <v>5</v>
      </c>
      <c r="Y52" s="27" t="s">
        <v>6</v>
      </c>
      <c r="AI52" s="32" t="s">
        <v>5</v>
      </c>
      <c r="AJ52" s="32">
        <v>8</v>
      </c>
      <c r="AK52" s="32">
        <v>932</v>
      </c>
      <c r="AL52" s="32">
        <v>116.5</v>
      </c>
      <c r="AM52" s="32">
        <v>1830.5714285714287</v>
      </c>
      <c r="AN52" s="26"/>
      <c r="AO52" s="26"/>
    </row>
    <row r="53" spans="1:41" ht="17" thickBot="1" x14ac:dyDescent="0.25">
      <c r="A53" s="19" t="s">
        <v>90</v>
      </c>
      <c r="B53" s="27" t="s">
        <v>69</v>
      </c>
      <c r="C53" s="19">
        <v>940</v>
      </c>
      <c r="D53" s="19">
        <v>332</v>
      </c>
      <c r="E53" s="19">
        <v>3</v>
      </c>
      <c r="F53" s="19">
        <v>54</v>
      </c>
      <c r="G53" s="19">
        <v>5</v>
      </c>
      <c r="I53" s="19">
        <f t="shared" si="0"/>
        <v>266.8</v>
      </c>
      <c r="K53" s="19">
        <v>1334</v>
      </c>
      <c r="U53" s="19">
        <v>580</v>
      </c>
      <c r="V53" s="19">
        <v>352</v>
      </c>
      <c r="W53" s="19">
        <v>51</v>
      </c>
      <c r="X53" s="19">
        <v>140</v>
      </c>
      <c r="Y53" s="19">
        <v>13</v>
      </c>
      <c r="AI53" s="33" t="s">
        <v>6</v>
      </c>
      <c r="AJ53" s="33">
        <v>8</v>
      </c>
      <c r="AK53" s="33">
        <v>127</v>
      </c>
      <c r="AL53" s="33">
        <v>15.875</v>
      </c>
      <c r="AM53" s="33">
        <v>402.69642857142856</v>
      </c>
      <c r="AN53" s="26"/>
      <c r="AO53" s="26"/>
    </row>
    <row r="54" spans="1:41" x14ac:dyDescent="0.2">
      <c r="A54" s="19" t="s">
        <v>90</v>
      </c>
      <c r="B54" s="27" t="s">
        <v>70</v>
      </c>
      <c r="C54" s="19">
        <v>830</v>
      </c>
      <c r="D54" s="19">
        <v>324</v>
      </c>
      <c r="E54" s="19">
        <v>12</v>
      </c>
      <c r="F54" s="19">
        <v>96</v>
      </c>
      <c r="G54" s="19">
        <v>5</v>
      </c>
      <c r="I54" s="19">
        <f t="shared" si="0"/>
        <v>253.4</v>
      </c>
      <c r="K54" s="19">
        <v>1267</v>
      </c>
      <c r="U54" s="19">
        <v>715</v>
      </c>
      <c r="V54" s="19">
        <v>348</v>
      </c>
      <c r="W54" s="19">
        <v>39</v>
      </c>
      <c r="X54" s="19">
        <v>96</v>
      </c>
      <c r="Y54" s="19">
        <v>13</v>
      </c>
      <c r="AI54" s="26"/>
      <c r="AJ54" s="26"/>
      <c r="AK54" s="26"/>
      <c r="AL54" s="26"/>
      <c r="AM54" s="26"/>
      <c r="AN54" s="26"/>
      <c r="AO54" s="26"/>
    </row>
    <row r="55" spans="1:41" x14ac:dyDescent="0.2">
      <c r="A55" s="19" t="s">
        <v>90</v>
      </c>
      <c r="B55" s="27" t="s">
        <v>72</v>
      </c>
      <c r="C55" s="19">
        <v>685</v>
      </c>
      <c r="D55" s="19">
        <v>388</v>
      </c>
      <c r="E55" s="19">
        <v>39</v>
      </c>
      <c r="F55" s="19">
        <v>100</v>
      </c>
      <c r="G55" s="19">
        <v>7</v>
      </c>
      <c r="I55" s="19">
        <f t="shared" si="0"/>
        <v>243.8</v>
      </c>
      <c r="K55" s="19">
        <v>1219</v>
      </c>
      <c r="U55" s="19">
        <v>825</v>
      </c>
      <c r="V55" s="19">
        <v>400</v>
      </c>
      <c r="W55" s="19">
        <v>9</v>
      </c>
      <c r="X55" s="19">
        <v>62</v>
      </c>
      <c r="Y55" s="19">
        <v>5</v>
      </c>
      <c r="AI55" s="26"/>
      <c r="AJ55" s="26"/>
      <c r="AK55" s="26"/>
      <c r="AL55" s="26"/>
      <c r="AM55" s="26"/>
      <c r="AN55" s="26"/>
      <c r="AO55" s="26"/>
    </row>
    <row r="56" spans="1:41" ht="17" thickBot="1" x14ac:dyDescent="0.25">
      <c r="A56" s="19" t="s">
        <v>90</v>
      </c>
      <c r="B56" s="27" t="s">
        <v>73</v>
      </c>
      <c r="C56" s="19">
        <v>700</v>
      </c>
      <c r="D56" s="19">
        <v>356</v>
      </c>
      <c r="E56" s="19">
        <v>42</v>
      </c>
      <c r="F56" s="19">
        <v>104</v>
      </c>
      <c r="G56" s="19">
        <v>9</v>
      </c>
      <c r="I56" s="19">
        <f t="shared" si="0"/>
        <v>242.2</v>
      </c>
      <c r="K56" s="19">
        <v>1211</v>
      </c>
      <c r="U56" s="19">
        <v>705</v>
      </c>
      <c r="V56" s="19">
        <v>364</v>
      </c>
      <c r="W56" s="19">
        <v>24</v>
      </c>
      <c r="X56" s="19">
        <v>110</v>
      </c>
      <c r="Y56" s="19">
        <v>9</v>
      </c>
      <c r="AI56" s="26" t="s">
        <v>113</v>
      </c>
      <c r="AJ56" s="26"/>
      <c r="AK56" s="26"/>
      <c r="AL56" s="26"/>
      <c r="AM56" s="26"/>
      <c r="AN56" s="26"/>
      <c r="AO56" s="26"/>
    </row>
    <row r="57" spans="1:41" x14ac:dyDescent="0.2">
      <c r="A57" s="28" t="s">
        <v>90</v>
      </c>
      <c r="B57" s="29" t="s">
        <v>74</v>
      </c>
      <c r="C57" s="28">
        <v>505</v>
      </c>
      <c r="D57" s="28">
        <v>412</v>
      </c>
      <c r="E57" s="28">
        <v>84</v>
      </c>
      <c r="F57" s="28">
        <v>102</v>
      </c>
      <c r="G57" s="28">
        <v>21</v>
      </c>
      <c r="H57" s="28"/>
      <c r="I57" s="28">
        <f t="shared" si="0"/>
        <v>224.8</v>
      </c>
      <c r="J57" s="19">
        <f>AVERAGE(I47:I57)</f>
        <v>247.21818181818182</v>
      </c>
      <c r="K57" s="19">
        <v>1124</v>
      </c>
      <c r="L57" s="19">
        <f>AVERAGE(K47:K57)</f>
        <v>1236.090909090909</v>
      </c>
      <c r="M57" s="19">
        <f>L57/304</f>
        <v>4.0660885167464116</v>
      </c>
      <c r="U57" s="19">
        <v>635</v>
      </c>
      <c r="V57" s="19">
        <v>344</v>
      </c>
      <c r="W57" s="19">
        <v>27</v>
      </c>
      <c r="X57" s="19">
        <v>146</v>
      </c>
      <c r="Y57" s="19">
        <v>9</v>
      </c>
      <c r="AI57" s="31" t="s">
        <v>114</v>
      </c>
      <c r="AJ57" s="31" t="s">
        <v>115</v>
      </c>
      <c r="AK57" s="31" t="s">
        <v>116</v>
      </c>
      <c r="AL57" s="31" t="s">
        <v>117</v>
      </c>
      <c r="AM57" s="31" t="s">
        <v>118</v>
      </c>
      <c r="AN57" s="31" t="s">
        <v>119</v>
      </c>
      <c r="AO57" s="31" t="s">
        <v>120</v>
      </c>
    </row>
    <row r="58" spans="1:41" x14ac:dyDescent="0.2">
      <c r="B58" s="27"/>
      <c r="U58" s="19">
        <v>750</v>
      </c>
      <c r="V58" s="19">
        <v>376</v>
      </c>
      <c r="W58" s="19">
        <v>45</v>
      </c>
      <c r="X58" s="19">
        <v>78</v>
      </c>
      <c r="Y58" s="19">
        <v>6</v>
      </c>
      <c r="AI58" s="32" t="s">
        <v>121</v>
      </c>
      <c r="AJ58" s="32">
        <v>2320301.75</v>
      </c>
      <c r="AK58" s="32">
        <v>4</v>
      </c>
      <c r="AL58" s="32">
        <v>580075.4375</v>
      </c>
      <c r="AM58" s="32">
        <v>90.943467563888717</v>
      </c>
      <c r="AN58" s="32">
        <v>5.4701971192508114E-18</v>
      </c>
      <c r="AO58" s="32">
        <v>2.641465186128567</v>
      </c>
    </row>
    <row r="59" spans="1:41" x14ac:dyDescent="0.2">
      <c r="B59" s="27"/>
      <c r="K59" s="19" t="s">
        <v>83</v>
      </c>
      <c r="U59" s="19">
        <v>735</v>
      </c>
      <c r="V59" s="19">
        <v>356</v>
      </c>
      <c r="W59" s="19">
        <v>27</v>
      </c>
      <c r="X59" s="19">
        <v>104</v>
      </c>
      <c r="Y59" s="19">
        <v>7</v>
      </c>
      <c r="AI59" s="32" t="s">
        <v>122</v>
      </c>
      <c r="AJ59" s="32">
        <v>223244.625</v>
      </c>
      <c r="AK59" s="32">
        <v>35</v>
      </c>
      <c r="AL59" s="32">
        <v>6378.4178571428574</v>
      </c>
      <c r="AM59" s="32"/>
      <c r="AN59" s="32"/>
      <c r="AO59" s="32"/>
    </row>
    <row r="60" spans="1:41" x14ac:dyDescent="0.2">
      <c r="B60" s="27"/>
      <c r="K60" s="19" t="s">
        <v>84</v>
      </c>
      <c r="U60" s="28">
        <v>290</v>
      </c>
      <c r="V60" s="28">
        <v>240</v>
      </c>
      <c r="W60" s="28">
        <v>69</v>
      </c>
      <c r="X60" s="28">
        <v>196</v>
      </c>
      <c r="Y60" s="28">
        <v>65</v>
      </c>
      <c r="AI60" s="32"/>
      <c r="AJ60" s="32"/>
      <c r="AK60" s="32"/>
      <c r="AL60" s="32"/>
      <c r="AM60" s="32"/>
      <c r="AN60" s="32"/>
      <c r="AO60" s="32"/>
    </row>
    <row r="61" spans="1:41" ht="17" thickBot="1" x14ac:dyDescent="0.25">
      <c r="B61" s="27"/>
      <c r="K61" s="19" t="s">
        <v>85</v>
      </c>
      <c r="AI61" s="33" t="s">
        <v>123</v>
      </c>
      <c r="AJ61" s="33">
        <v>2543546.375</v>
      </c>
      <c r="AK61" s="33">
        <v>39</v>
      </c>
      <c r="AL61" s="33"/>
      <c r="AM61" s="33"/>
      <c r="AN61" s="33"/>
      <c r="AO61" s="33"/>
    </row>
    <row r="62" spans="1:41" x14ac:dyDescent="0.2">
      <c r="B62" s="27"/>
    </row>
    <row r="63" spans="1:41" x14ac:dyDescent="0.2">
      <c r="B63" s="27"/>
      <c r="U63" s="27" t="s">
        <v>2</v>
      </c>
      <c r="V63" s="27" t="s">
        <v>3</v>
      </c>
      <c r="W63" s="27" t="s">
        <v>4</v>
      </c>
      <c r="X63" s="27" t="s">
        <v>5</v>
      </c>
      <c r="Y63" s="27" t="s">
        <v>6</v>
      </c>
    </row>
    <row r="64" spans="1:41" x14ac:dyDescent="0.2">
      <c r="B64" s="27"/>
      <c r="U64" s="19">
        <v>725</v>
      </c>
      <c r="V64" s="19">
        <v>328</v>
      </c>
      <c r="W64" s="19">
        <v>21</v>
      </c>
      <c r="X64" s="19">
        <v>122</v>
      </c>
      <c r="Y64" s="19">
        <v>9</v>
      </c>
    </row>
    <row r="65" spans="2:41" x14ac:dyDescent="0.2">
      <c r="B65" s="27"/>
      <c r="U65" s="19">
        <v>1220</v>
      </c>
      <c r="V65" s="19">
        <v>156</v>
      </c>
      <c r="W65" s="19">
        <v>6</v>
      </c>
      <c r="X65" s="19">
        <v>26</v>
      </c>
      <c r="Y65" s="19">
        <v>6</v>
      </c>
      <c r="AI65" s="19" t="s">
        <v>90</v>
      </c>
    </row>
    <row r="66" spans="2:41" x14ac:dyDescent="0.2">
      <c r="B66" s="27"/>
      <c r="U66" s="19">
        <v>925</v>
      </c>
      <c r="V66" s="19">
        <v>336</v>
      </c>
      <c r="W66" s="19">
        <v>15</v>
      </c>
      <c r="X66" s="19">
        <v>42</v>
      </c>
      <c r="Y66" s="19">
        <v>9</v>
      </c>
    </row>
    <row r="67" spans="2:41" x14ac:dyDescent="0.2">
      <c r="B67" s="27"/>
      <c r="U67" s="19">
        <v>985</v>
      </c>
      <c r="V67" s="19">
        <v>300</v>
      </c>
      <c r="W67" s="19">
        <v>24</v>
      </c>
      <c r="X67" s="19">
        <v>40</v>
      </c>
      <c r="Y67" s="19">
        <v>4</v>
      </c>
      <c r="AI67" s="26" t="s">
        <v>107</v>
      </c>
      <c r="AJ67" s="26"/>
      <c r="AK67" s="26"/>
      <c r="AL67" s="26"/>
      <c r="AM67" s="26"/>
      <c r="AN67" s="26"/>
      <c r="AO67" s="26"/>
    </row>
    <row r="68" spans="2:41" x14ac:dyDescent="0.2">
      <c r="B68" s="27"/>
      <c r="U68" s="19">
        <v>210</v>
      </c>
      <c r="V68" s="19">
        <v>212</v>
      </c>
      <c r="W68" s="19">
        <v>102</v>
      </c>
      <c r="X68" s="19">
        <v>196</v>
      </c>
      <c r="Y68" s="19">
        <v>77</v>
      </c>
      <c r="AI68" s="26"/>
      <c r="AJ68" s="26"/>
      <c r="AK68" s="26"/>
      <c r="AL68" s="26"/>
      <c r="AM68" s="26"/>
      <c r="AN68" s="26"/>
      <c r="AO68" s="26"/>
    </row>
    <row r="69" spans="2:41" ht="17" thickBot="1" x14ac:dyDescent="0.25">
      <c r="B69" s="27"/>
      <c r="U69" s="19">
        <v>995</v>
      </c>
      <c r="V69" s="19">
        <v>272</v>
      </c>
      <c r="W69" s="19">
        <v>27</v>
      </c>
      <c r="X69" s="19">
        <v>48</v>
      </c>
      <c r="Y69" s="19">
        <v>4</v>
      </c>
      <c r="AI69" s="26" t="s">
        <v>108</v>
      </c>
      <c r="AJ69" s="26"/>
      <c r="AK69" s="26"/>
      <c r="AL69" s="26"/>
      <c r="AM69" s="26"/>
      <c r="AN69" s="26"/>
      <c r="AO69" s="26"/>
    </row>
    <row r="70" spans="2:41" x14ac:dyDescent="0.2">
      <c r="B70" s="27"/>
      <c r="U70" s="19">
        <v>940</v>
      </c>
      <c r="V70" s="19">
        <v>332</v>
      </c>
      <c r="W70" s="19">
        <v>3</v>
      </c>
      <c r="X70" s="19">
        <v>54</v>
      </c>
      <c r="Y70" s="19">
        <v>5</v>
      </c>
      <c r="AI70" s="31" t="s">
        <v>109</v>
      </c>
      <c r="AJ70" s="31" t="s">
        <v>110</v>
      </c>
      <c r="AK70" s="31" t="s">
        <v>111</v>
      </c>
      <c r="AL70" s="31" t="s">
        <v>105</v>
      </c>
      <c r="AM70" s="31" t="s">
        <v>112</v>
      </c>
      <c r="AN70" s="26"/>
      <c r="AO70" s="26"/>
    </row>
    <row r="71" spans="2:41" x14ac:dyDescent="0.2">
      <c r="B71" s="27"/>
      <c r="U71" s="19">
        <v>830</v>
      </c>
      <c r="V71" s="19">
        <v>324</v>
      </c>
      <c r="W71" s="19">
        <v>12</v>
      </c>
      <c r="X71" s="19">
        <v>96</v>
      </c>
      <c r="Y71" s="19">
        <v>5</v>
      </c>
      <c r="AI71" s="32" t="s">
        <v>2</v>
      </c>
      <c r="AJ71" s="32">
        <v>11</v>
      </c>
      <c r="AK71" s="32">
        <v>8720</v>
      </c>
      <c r="AL71" s="32">
        <v>792.72727272727275</v>
      </c>
      <c r="AM71" s="32">
        <v>74816.818181818162</v>
      </c>
      <c r="AN71" s="26"/>
      <c r="AO71" s="26"/>
    </row>
    <row r="72" spans="2:41" x14ac:dyDescent="0.2">
      <c r="B72" s="27"/>
      <c r="U72" s="19">
        <v>685</v>
      </c>
      <c r="V72" s="19">
        <v>388</v>
      </c>
      <c r="W72" s="19">
        <v>39</v>
      </c>
      <c r="X72" s="19">
        <v>100</v>
      </c>
      <c r="Y72" s="19">
        <v>7</v>
      </c>
      <c r="AI72" s="32" t="s">
        <v>3</v>
      </c>
      <c r="AJ72" s="32">
        <v>11</v>
      </c>
      <c r="AK72" s="32">
        <v>3416</v>
      </c>
      <c r="AL72" s="32">
        <v>310.54545454545456</v>
      </c>
      <c r="AM72" s="32">
        <v>5514.4727272727296</v>
      </c>
      <c r="AN72" s="26"/>
      <c r="AO72" s="26"/>
    </row>
    <row r="73" spans="2:41" x14ac:dyDescent="0.2">
      <c r="B73" s="27"/>
      <c r="U73" s="19">
        <v>700</v>
      </c>
      <c r="V73" s="19">
        <v>356</v>
      </c>
      <c r="W73" s="19">
        <v>42</v>
      </c>
      <c r="X73" s="19">
        <v>104</v>
      </c>
      <c r="Y73" s="19">
        <v>9</v>
      </c>
      <c r="AI73" s="32" t="s">
        <v>4</v>
      </c>
      <c r="AJ73" s="32">
        <v>11</v>
      </c>
      <c r="AK73" s="32">
        <v>375</v>
      </c>
      <c r="AL73" s="32">
        <v>34.090909090909093</v>
      </c>
      <c r="AM73" s="32">
        <v>1012.090909090909</v>
      </c>
      <c r="AN73" s="26"/>
      <c r="AO73" s="26"/>
    </row>
    <row r="74" spans="2:41" x14ac:dyDescent="0.2">
      <c r="B74" s="27"/>
      <c r="U74" s="28">
        <v>505</v>
      </c>
      <c r="V74" s="28">
        <v>412</v>
      </c>
      <c r="W74" s="28">
        <v>84</v>
      </c>
      <c r="X74" s="28">
        <v>102</v>
      </c>
      <c r="Y74" s="28">
        <v>21</v>
      </c>
      <c r="AI74" s="32" t="s">
        <v>5</v>
      </c>
      <c r="AJ74" s="32">
        <v>11</v>
      </c>
      <c r="AK74" s="32">
        <v>930</v>
      </c>
      <c r="AL74" s="32">
        <v>84.545454545454547</v>
      </c>
      <c r="AM74" s="32">
        <v>2436.8727272727278</v>
      </c>
      <c r="AN74" s="26"/>
      <c r="AO74" s="26"/>
    </row>
    <row r="75" spans="2:41" ht="17" thickBot="1" x14ac:dyDescent="0.25">
      <c r="B75" s="27"/>
      <c r="AI75" s="33" t="s">
        <v>6</v>
      </c>
      <c r="AJ75" s="33">
        <v>11</v>
      </c>
      <c r="AK75" s="33">
        <v>156</v>
      </c>
      <c r="AL75" s="33">
        <v>14.181818181818182</v>
      </c>
      <c r="AM75" s="33">
        <v>456.76363636363641</v>
      </c>
      <c r="AN75" s="26"/>
      <c r="AO75" s="26"/>
    </row>
    <row r="76" spans="2:41" x14ac:dyDescent="0.2">
      <c r="B76" s="27"/>
      <c r="AI76" s="26"/>
      <c r="AJ76" s="26"/>
      <c r="AK76" s="26"/>
      <c r="AL76" s="26"/>
      <c r="AM76" s="26"/>
      <c r="AN76" s="26"/>
      <c r="AO76" s="26"/>
    </row>
    <row r="77" spans="2:41" x14ac:dyDescent="0.2">
      <c r="B77" s="27"/>
      <c r="AI77" s="26"/>
      <c r="AJ77" s="26"/>
      <c r="AK77" s="26"/>
      <c r="AL77" s="26"/>
      <c r="AM77" s="26"/>
      <c r="AN77" s="26"/>
      <c r="AO77" s="26"/>
    </row>
    <row r="78" spans="2:41" ht="17" thickBot="1" x14ac:dyDescent="0.25">
      <c r="B78" s="27"/>
      <c r="AI78" s="26" t="s">
        <v>113</v>
      </c>
      <c r="AJ78" s="26"/>
      <c r="AK78" s="26"/>
      <c r="AL78" s="26"/>
      <c r="AM78" s="26"/>
      <c r="AN78" s="26"/>
      <c r="AO78" s="26"/>
    </row>
    <row r="79" spans="2:41" x14ac:dyDescent="0.2">
      <c r="B79" s="27"/>
      <c r="AI79" s="31" t="s">
        <v>114</v>
      </c>
      <c r="AJ79" s="31" t="s">
        <v>115</v>
      </c>
      <c r="AK79" s="31" t="s">
        <v>116</v>
      </c>
      <c r="AL79" s="31" t="s">
        <v>117</v>
      </c>
      <c r="AM79" s="31" t="s">
        <v>118</v>
      </c>
      <c r="AN79" s="31" t="s">
        <v>119</v>
      </c>
      <c r="AO79" s="31" t="s">
        <v>120</v>
      </c>
    </row>
    <row r="80" spans="2:41" x14ac:dyDescent="0.2">
      <c r="B80" s="27"/>
      <c r="AI80" s="32" t="s">
        <v>121</v>
      </c>
      <c r="AJ80" s="32">
        <v>4705603.1999999993</v>
      </c>
      <c r="AK80" s="32">
        <v>4</v>
      </c>
      <c r="AL80" s="32">
        <v>1176400.7999999998</v>
      </c>
      <c r="AM80" s="32">
        <v>69.826830613878229</v>
      </c>
      <c r="AN80" s="32">
        <v>7.5971314022993515E-20</v>
      </c>
      <c r="AO80" s="32">
        <v>2.5571791499763585</v>
      </c>
    </row>
    <row r="81" spans="2:41" x14ac:dyDescent="0.2">
      <c r="B81" s="27"/>
      <c r="AI81" s="32" t="s">
        <v>122</v>
      </c>
      <c r="AJ81" s="32">
        <v>842370.18181818177</v>
      </c>
      <c r="AK81" s="32">
        <v>50</v>
      </c>
      <c r="AL81" s="32">
        <v>16847.403636363637</v>
      </c>
      <c r="AM81" s="32"/>
      <c r="AN81" s="32"/>
      <c r="AO81" s="32"/>
    </row>
    <row r="82" spans="2:41" x14ac:dyDescent="0.2">
      <c r="B82" s="27"/>
      <c r="AI82" s="32"/>
      <c r="AJ82" s="32"/>
      <c r="AK82" s="32"/>
      <c r="AL82" s="32"/>
      <c r="AM82" s="32"/>
      <c r="AN82" s="32"/>
      <c r="AO82" s="32"/>
    </row>
    <row r="83" spans="2:41" ht="17" thickBot="1" x14ac:dyDescent="0.25">
      <c r="B83" s="27"/>
      <c r="AI83" s="33" t="s">
        <v>123</v>
      </c>
      <c r="AJ83" s="33">
        <v>5547973.3818181809</v>
      </c>
      <c r="AK83" s="33">
        <v>54</v>
      </c>
      <c r="AL83" s="33"/>
      <c r="AM83" s="33"/>
      <c r="AN83" s="33"/>
      <c r="AO83" s="33"/>
    </row>
    <row r="84" spans="2:41" x14ac:dyDescent="0.2">
      <c r="B84" s="27"/>
    </row>
    <row r="85" spans="2:41" x14ac:dyDescent="0.2">
      <c r="B85" s="27"/>
    </row>
    <row r="86" spans="2:41" x14ac:dyDescent="0.2">
      <c r="B86" s="27"/>
    </row>
    <row r="87" spans="2:41" x14ac:dyDescent="0.2">
      <c r="B87" s="27"/>
    </row>
    <row r="88" spans="2:41" x14ac:dyDescent="0.2">
      <c r="B88" s="27"/>
    </row>
    <row r="89" spans="2:41" x14ac:dyDescent="0.2">
      <c r="B89" s="27"/>
    </row>
    <row r="90" spans="2:41" x14ac:dyDescent="0.2">
      <c r="B90" s="27"/>
    </row>
    <row r="91" spans="2:41" x14ac:dyDescent="0.2">
      <c r="B91" s="2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5087C-5F2E-2048-B62B-6447348F312D}">
  <dimension ref="A1:J61"/>
  <sheetViews>
    <sheetView zoomScale="80" zoomScaleNormal="80" workbookViewId="0">
      <selection activeCell="H1" sqref="H1:H1048576"/>
    </sheetView>
  </sheetViews>
  <sheetFormatPr baseColWidth="10" defaultRowHeight="16" outlineLevelCol="1" x14ac:dyDescent="0.2"/>
  <cols>
    <col min="1" max="1" width="36" style="19" bestFit="1" customWidth="1"/>
    <col min="2" max="2" width="135.3984375" style="19" bestFit="1" customWidth="1"/>
    <col min="3" max="3" width="21" style="19" hidden="1" customWidth="1" outlineLevel="1"/>
    <col min="4" max="4" width="23.19921875" style="19" hidden="1" customWidth="1" outlineLevel="1"/>
    <col min="5" max="6" width="27" style="19" hidden="1" customWidth="1" outlineLevel="1"/>
    <col min="7" max="7" width="20" style="19" hidden="1" customWidth="1" outlineLevel="1"/>
    <col min="8" max="8" width="17" style="19" bestFit="1" customWidth="1" collapsed="1"/>
    <col min="9" max="9" width="13.3984375" style="19" bestFit="1" customWidth="1"/>
    <col min="10" max="16384" width="11" style="19"/>
  </cols>
  <sheetData>
    <row r="1" spans="1:10" x14ac:dyDescent="0.2">
      <c r="A1" s="19" t="s">
        <v>103</v>
      </c>
      <c r="B1" s="19" t="s">
        <v>1</v>
      </c>
      <c r="C1" s="19" t="s">
        <v>2</v>
      </c>
      <c r="D1" s="19" t="s">
        <v>3</v>
      </c>
      <c r="E1" s="19" t="s">
        <v>5</v>
      </c>
      <c r="F1" s="19" t="s">
        <v>4</v>
      </c>
      <c r="G1" s="19" t="s">
        <v>6</v>
      </c>
      <c r="H1" s="19" t="s">
        <v>102</v>
      </c>
      <c r="I1" s="19" t="s">
        <v>101</v>
      </c>
    </row>
    <row r="2" spans="1:10" x14ac:dyDescent="0.2">
      <c r="A2" s="19" t="s">
        <v>87</v>
      </c>
      <c r="B2" s="19" t="s">
        <v>7</v>
      </c>
      <c r="C2" s="19">
        <v>975</v>
      </c>
      <c r="D2" s="19">
        <v>288</v>
      </c>
      <c r="E2" s="19">
        <v>15</v>
      </c>
      <c r="F2" s="19">
        <v>56</v>
      </c>
      <c r="G2" s="19">
        <v>4</v>
      </c>
      <c r="H2" s="19">
        <v>1338</v>
      </c>
      <c r="I2" s="19" t="s">
        <v>83</v>
      </c>
      <c r="J2" s="19">
        <v>1</v>
      </c>
    </row>
    <row r="3" spans="1:10" x14ac:dyDescent="0.2">
      <c r="A3" s="19" t="s">
        <v>87</v>
      </c>
      <c r="B3" s="19" t="s">
        <v>8</v>
      </c>
      <c r="C3" s="19">
        <v>810</v>
      </c>
      <c r="D3" s="19">
        <v>356</v>
      </c>
      <c r="E3" s="19">
        <v>33</v>
      </c>
      <c r="F3" s="19">
        <v>72</v>
      </c>
      <c r="G3" s="19">
        <v>6</v>
      </c>
      <c r="H3" s="19">
        <v>1277</v>
      </c>
      <c r="I3" s="19" t="s">
        <v>83</v>
      </c>
      <c r="J3" s="19">
        <v>1</v>
      </c>
    </row>
    <row r="4" spans="1:10" x14ac:dyDescent="0.2">
      <c r="A4" s="19" t="s">
        <v>87</v>
      </c>
      <c r="B4" s="19" t="s">
        <v>9</v>
      </c>
      <c r="C4" s="19">
        <v>740</v>
      </c>
      <c r="D4" s="19">
        <v>376</v>
      </c>
      <c r="E4" s="19">
        <v>27</v>
      </c>
      <c r="F4" s="19">
        <v>88</v>
      </c>
      <c r="G4" s="19">
        <v>9</v>
      </c>
      <c r="H4" s="19">
        <v>1240</v>
      </c>
      <c r="I4" s="19" t="s">
        <v>83</v>
      </c>
      <c r="J4" s="19">
        <v>1</v>
      </c>
    </row>
    <row r="5" spans="1:10" x14ac:dyDescent="0.2">
      <c r="A5" s="19" t="s">
        <v>87</v>
      </c>
      <c r="B5" s="19" t="s">
        <v>10</v>
      </c>
      <c r="C5" s="19">
        <v>760</v>
      </c>
      <c r="D5" s="19">
        <v>340</v>
      </c>
      <c r="E5" s="19">
        <v>48</v>
      </c>
      <c r="F5" s="19">
        <v>90</v>
      </c>
      <c r="G5" s="19">
        <v>6</v>
      </c>
      <c r="H5" s="19">
        <v>1244</v>
      </c>
      <c r="I5" s="19" t="s">
        <v>83</v>
      </c>
      <c r="J5" s="19">
        <v>1</v>
      </c>
    </row>
    <row r="6" spans="1:10" x14ac:dyDescent="0.2">
      <c r="A6" s="19" t="s">
        <v>87</v>
      </c>
      <c r="B6" s="19" t="s">
        <v>11</v>
      </c>
      <c r="C6" s="19">
        <v>830</v>
      </c>
      <c r="D6" s="19">
        <v>380</v>
      </c>
      <c r="E6" s="19">
        <v>24</v>
      </c>
      <c r="F6" s="19">
        <v>58</v>
      </c>
      <c r="G6" s="19">
        <v>6</v>
      </c>
      <c r="H6" s="19">
        <v>1298</v>
      </c>
      <c r="I6" s="19" t="s">
        <v>83</v>
      </c>
      <c r="J6" s="19">
        <v>1</v>
      </c>
    </row>
    <row r="7" spans="1:10" x14ac:dyDescent="0.2">
      <c r="A7" s="19" t="s">
        <v>87</v>
      </c>
      <c r="B7" s="19" t="s">
        <v>13</v>
      </c>
      <c r="C7" s="19">
        <v>310</v>
      </c>
      <c r="D7" s="19">
        <v>192</v>
      </c>
      <c r="E7" s="19">
        <v>192</v>
      </c>
      <c r="F7" s="19">
        <v>90</v>
      </c>
      <c r="G7" s="19">
        <v>85</v>
      </c>
      <c r="H7" s="19">
        <v>869</v>
      </c>
      <c r="I7" s="19" t="s">
        <v>84</v>
      </c>
      <c r="J7" s="19">
        <v>0</v>
      </c>
    </row>
    <row r="8" spans="1:10" x14ac:dyDescent="0.2">
      <c r="A8" s="19" t="s">
        <v>87</v>
      </c>
      <c r="B8" s="19" t="s">
        <v>14</v>
      </c>
      <c r="C8" s="19">
        <v>1005</v>
      </c>
      <c r="D8" s="19">
        <v>300</v>
      </c>
      <c r="E8" s="19">
        <v>6</v>
      </c>
      <c r="F8" s="19">
        <v>44</v>
      </c>
      <c r="G8" s="19">
        <v>4</v>
      </c>
      <c r="H8" s="19">
        <v>1359</v>
      </c>
      <c r="I8" s="19" t="s">
        <v>83</v>
      </c>
      <c r="J8" s="19">
        <v>1</v>
      </c>
    </row>
    <row r="9" spans="1:10" x14ac:dyDescent="0.2">
      <c r="A9" s="19" t="s">
        <v>87</v>
      </c>
      <c r="B9" s="19" t="s">
        <v>15</v>
      </c>
      <c r="C9" s="19">
        <v>720</v>
      </c>
      <c r="D9" s="19">
        <v>388</v>
      </c>
      <c r="E9" s="19">
        <v>27</v>
      </c>
      <c r="F9" s="19">
        <v>90</v>
      </c>
      <c r="G9" s="19">
        <v>9</v>
      </c>
      <c r="H9" s="19">
        <v>1234</v>
      </c>
      <c r="I9" s="19" t="s">
        <v>83</v>
      </c>
      <c r="J9" s="19">
        <v>1</v>
      </c>
    </row>
    <row r="10" spans="1:10" x14ac:dyDescent="0.2">
      <c r="A10" s="19" t="s">
        <v>87</v>
      </c>
      <c r="B10" s="19" t="s">
        <v>16</v>
      </c>
      <c r="C10" s="19">
        <v>835</v>
      </c>
      <c r="D10" s="19">
        <v>344</v>
      </c>
      <c r="E10" s="19">
        <v>24</v>
      </c>
      <c r="F10" s="19">
        <v>72</v>
      </c>
      <c r="G10" s="19">
        <v>7</v>
      </c>
      <c r="H10" s="19">
        <v>1282</v>
      </c>
      <c r="I10" s="19" t="s">
        <v>83</v>
      </c>
      <c r="J10" s="19">
        <v>1</v>
      </c>
    </row>
    <row r="11" spans="1:10" x14ac:dyDescent="0.2">
      <c r="A11" s="19" t="s">
        <v>87</v>
      </c>
      <c r="B11" s="19" t="s">
        <v>17</v>
      </c>
      <c r="C11" s="19">
        <v>770</v>
      </c>
      <c r="D11" s="19">
        <v>372</v>
      </c>
      <c r="E11" s="19">
        <v>30</v>
      </c>
      <c r="F11" s="19">
        <v>78</v>
      </c>
      <c r="G11" s="19">
        <v>8</v>
      </c>
      <c r="H11" s="19">
        <v>1258</v>
      </c>
      <c r="I11" s="19" t="s">
        <v>83</v>
      </c>
      <c r="J11" s="19">
        <v>1</v>
      </c>
    </row>
    <row r="12" spans="1:10" x14ac:dyDescent="0.2">
      <c r="A12" s="19" t="s">
        <v>87</v>
      </c>
      <c r="B12" s="19" t="s">
        <v>18</v>
      </c>
      <c r="C12" s="19">
        <v>785</v>
      </c>
      <c r="D12" s="19">
        <v>388</v>
      </c>
      <c r="E12" s="19">
        <v>27</v>
      </c>
      <c r="F12" s="19">
        <v>72</v>
      </c>
      <c r="G12" s="19">
        <v>5</v>
      </c>
      <c r="H12" s="19">
        <v>1277</v>
      </c>
      <c r="I12" s="19" t="s">
        <v>83</v>
      </c>
      <c r="J12" s="19">
        <v>1</v>
      </c>
    </row>
    <row r="13" spans="1:10" x14ac:dyDescent="0.2">
      <c r="A13" s="19" t="s">
        <v>87</v>
      </c>
      <c r="B13" s="19" t="s">
        <v>20</v>
      </c>
      <c r="C13" s="19">
        <v>820</v>
      </c>
      <c r="D13" s="19">
        <v>388</v>
      </c>
      <c r="E13" s="19">
        <v>9</v>
      </c>
      <c r="F13" s="19">
        <v>72</v>
      </c>
      <c r="G13" s="19">
        <v>4</v>
      </c>
      <c r="H13" s="19">
        <v>1293</v>
      </c>
      <c r="I13" s="19" t="s">
        <v>83</v>
      </c>
      <c r="J13" s="19">
        <v>1</v>
      </c>
    </row>
    <row r="14" spans="1:10" x14ac:dyDescent="0.2">
      <c r="A14" s="19" t="s">
        <v>87</v>
      </c>
      <c r="B14" s="19" t="s">
        <v>21</v>
      </c>
      <c r="C14" s="19">
        <v>715</v>
      </c>
      <c r="D14" s="19">
        <v>360</v>
      </c>
      <c r="E14" s="19">
        <v>45</v>
      </c>
      <c r="F14" s="19">
        <v>90</v>
      </c>
      <c r="G14" s="19">
        <v>11</v>
      </c>
      <c r="H14" s="19">
        <v>1221</v>
      </c>
      <c r="I14" s="19" t="s">
        <v>83</v>
      </c>
      <c r="J14" s="19">
        <v>1</v>
      </c>
    </row>
    <row r="15" spans="1:10" x14ac:dyDescent="0.2">
      <c r="A15" s="19" t="s">
        <v>87</v>
      </c>
      <c r="B15" s="19" t="s">
        <v>22</v>
      </c>
      <c r="C15" s="19">
        <v>750</v>
      </c>
      <c r="D15" s="19">
        <v>400</v>
      </c>
      <c r="E15" s="19">
        <v>33</v>
      </c>
      <c r="F15" s="19">
        <v>70</v>
      </c>
      <c r="G15" s="19">
        <v>8</v>
      </c>
      <c r="H15" s="19">
        <v>1261</v>
      </c>
      <c r="I15" s="19" t="s">
        <v>83</v>
      </c>
      <c r="J15" s="19">
        <v>1</v>
      </c>
    </row>
    <row r="16" spans="1:10" x14ac:dyDescent="0.2">
      <c r="A16" s="19" t="s">
        <v>87</v>
      </c>
      <c r="B16" s="19" t="s">
        <v>23</v>
      </c>
      <c r="C16" s="19">
        <v>720</v>
      </c>
      <c r="D16" s="19">
        <v>328</v>
      </c>
      <c r="E16" s="19">
        <v>57</v>
      </c>
      <c r="F16" s="19">
        <v>106</v>
      </c>
      <c r="G16" s="19">
        <v>6</v>
      </c>
      <c r="H16" s="19">
        <v>1217</v>
      </c>
      <c r="I16" s="19" t="s">
        <v>83</v>
      </c>
      <c r="J16" s="19">
        <v>1</v>
      </c>
    </row>
    <row r="17" spans="1:10" x14ac:dyDescent="0.2">
      <c r="A17" s="19" t="s">
        <v>87</v>
      </c>
      <c r="B17" s="19" t="s">
        <v>24</v>
      </c>
      <c r="C17" s="19">
        <v>790</v>
      </c>
      <c r="D17" s="19">
        <v>312</v>
      </c>
      <c r="E17" s="19">
        <v>42</v>
      </c>
      <c r="F17" s="19">
        <v>94</v>
      </c>
      <c r="G17" s="19">
        <v>7</v>
      </c>
      <c r="H17" s="19">
        <v>1245</v>
      </c>
      <c r="I17" s="19" t="s">
        <v>83</v>
      </c>
      <c r="J17" s="19">
        <v>1</v>
      </c>
    </row>
    <row r="18" spans="1:10" x14ac:dyDescent="0.2">
      <c r="A18" s="19" t="s">
        <v>87</v>
      </c>
      <c r="B18" s="19" t="s">
        <v>26</v>
      </c>
      <c r="C18" s="19">
        <v>755</v>
      </c>
      <c r="D18" s="19">
        <v>356</v>
      </c>
      <c r="E18" s="19">
        <v>36</v>
      </c>
      <c r="F18" s="19">
        <v>82</v>
      </c>
      <c r="G18" s="19">
        <v>11</v>
      </c>
      <c r="H18" s="19">
        <v>1240</v>
      </c>
      <c r="I18" s="19" t="s">
        <v>83</v>
      </c>
      <c r="J18" s="19">
        <v>1</v>
      </c>
    </row>
    <row r="19" spans="1:10" x14ac:dyDescent="0.2">
      <c r="A19" s="19" t="s">
        <v>87</v>
      </c>
      <c r="B19" s="19" t="s">
        <v>27</v>
      </c>
      <c r="C19" s="19">
        <v>630</v>
      </c>
      <c r="D19" s="19">
        <v>308</v>
      </c>
      <c r="E19" s="19">
        <v>54</v>
      </c>
      <c r="F19" s="19">
        <v>134</v>
      </c>
      <c r="G19" s="19">
        <v>16</v>
      </c>
      <c r="H19" s="19">
        <v>1142</v>
      </c>
      <c r="I19" s="19" t="s">
        <v>85</v>
      </c>
      <c r="J19" s="19">
        <v>0</v>
      </c>
    </row>
    <row r="20" spans="1:10" x14ac:dyDescent="0.2">
      <c r="A20" s="19" t="s">
        <v>87</v>
      </c>
      <c r="B20" s="19" t="s">
        <v>28</v>
      </c>
      <c r="C20" s="19">
        <v>700</v>
      </c>
      <c r="D20" s="19">
        <v>388</v>
      </c>
      <c r="E20" s="19">
        <v>39</v>
      </c>
      <c r="F20" s="19">
        <v>96</v>
      </c>
      <c r="G20" s="19">
        <v>6</v>
      </c>
      <c r="H20" s="19">
        <v>1229</v>
      </c>
      <c r="I20" s="19" t="s">
        <v>83</v>
      </c>
      <c r="J20" s="19">
        <v>1</v>
      </c>
    </row>
    <row r="21" spans="1:10" x14ac:dyDescent="0.2">
      <c r="A21" s="19" t="s">
        <v>87</v>
      </c>
      <c r="B21" s="19" t="s">
        <v>29</v>
      </c>
      <c r="C21" s="19">
        <v>775</v>
      </c>
      <c r="D21" s="19">
        <v>356</v>
      </c>
      <c r="E21" s="19">
        <v>42</v>
      </c>
      <c r="F21" s="19">
        <v>82</v>
      </c>
      <c r="G21" s="19">
        <v>5</v>
      </c>
      <c r="H21" s="19">
        <v>1260</v>
      </c>
      <c r="I21" s="19" t="s">
        <v>83</v>
      </c>
      <c r="J21" s="19">
        <v>1</v>
      </c>
    </row>
    <row r="22" spans="1:10" x14ac:dyDescent="0.2">
      <c r="A22" s="19" t="s">
        <v>87</v>
      </c>
      <c r="B22" s="19" t="s">
        <v>30</v>
      </c>
      <c r="C22" s="19">
        <v>595</v>
      </c>
      <c r="D22" s="19">
        <v>364</v>
      </c>
      <c r="E22" s="19">
        <v>54</v>
      </c>
      <c r="F22" s="19">
        <v>130</v>
      </c>
      <c r="G22" s="19">
        <v>11</v>
      </c>
      <c r="H22" s="19">
        <v>1154</v>
      </c>
      <c r="I22" s="19" t="s">
        <v>85</v>
      </c>
      <c r="J22" s="19">
        <v>0</v>
      </c>
    </row>
    <row r="23" spans="1:10" x14ac:dyDescent="0.2">
      <c r="A23" s="19" t="s">
        <v>87</v>
      </c>
      <c r="B23" s="19" t="s">
        <v>31</v>
      </c>
      <c r="C23" s="19">
        <v>730</v>
      </c>
      <c r="D23" s="19">
        <v>348</v>
      </c>
      <c r="E23" s="19">
        <v>48</v>
      </c>
      <c r="F23" s="19">
        <v>98</v>
      </c>
      <c r="G23" s="19">
        <v>6</v>
      </c>
      <c r="H23" s="19">
        <v>1230</v>
      </c>
      <c r="I23" s="19" t="s">
        <v>83</v>
      </c>
      <c r="J23" s="19">
        <v>1</v>
      </c>
    </row>
    <row r="24" spans="1:10" x14ac:dyDescent="0.2">
      <c r="A24" s="19" t="s">
        <v>87</v>
      </c>
      <c r="B24" s="19" t="s">
        <v>32</v>
      </c>
      <c r="C24" s="19">
        <v>600</v>
      </c>
      <c r="D24" s="19">
        <v>380</v>
      </c>
      <c r="E24" s="19">
        <v>45</v>
      </c>
      <c r="F24" s="19">
        <v>122</v>
      </c>
      <c r="G24" s="19">
        <v>13</v>
      </c>
      <c r="H24" s="19">
        <v>1160</v>
      </c>
      <c r="I24" s="19" t="s">
        <v>85</v>
      </c>
      <c r="J24" s="19">
        <v>0</v>
      </c>
    </row>
    <row r="25" spans="1:10" x14ac:dyDescent="0.2">
      <c r="A25" s="19" t="s">
        <v>88</v>
      </c>
      <c r="B25" s="19" t="s">
        <v>34</v>
      </c>
      <c r="C25" s="19">
        <v>1005</v>
      </c>
      <c r="D25" s="19">
        <v>284</v>
      </c>
      <c r="E25" s="19">
        <v>18</v>
      </c>
      <c r="F25" s="19">
        <v>38</v>
      </c>
      <c r="G25" s="19">
        <v>7</v>
      </c>
      <c r="H25" s="19">
        <v>1352</v>
      </c>
      <c r="I25" s="19" t="s">
        <v>83</v>
      </c>
      <c r="J25" s="19">
        <v>1</v>
      </c>
    </row>
    <row r="26" spans="1:10" x14ac:dyDescent="0.2">
      <c r="A26" s="19" t="s">
        <v>88</v>
      </c>
      <c r="B26" s="19" t="s">
        <v>35</v>
      </c>
      <c r="C26" s="19">
        <v>1000</v>
      </c>
      <c r="D26" s="19">
        <v>300</v>
      </c>
      <c r="E26" s="19">
        <v>15</v>
      </c>
      <c r="F26" s="19">
        <v>42</v>
      </c>
      <c r="G26" s="19">
        <v>3</v>
      </c>
      <c r="H26" s="19">
        <v>1360</v>
      </c>
      <c r="I26" s="19" t="s">
        <v>83</v>
      </c>
      <c r="J26" s="19">
        <v>1</v>
      </c>
    </row>
    <row r="27" spans="1:10" x14ac:dyDescent="0.2">
      <c r="A27" s="19" t="s">
        <v>88</v>
      </c>
      <c r="B27" s="19" t="s">
        <v>36</v>
      </c>
      <c r="C27" s="19">
        <v>1040</v>
      </c>
      <c r="D27" s="19">
        <v>268</v>
      </c>
      <c r="E27" s="19">
        <v>9</v>
      </c>
      <c r="F27" s="19">
        <v>48</v>
      </c>
      <c r="G27" s="19">
        <v>2</v>
      </c>
      <c r="H27" s="19">
        <v>1367</v>
      </c>
      <c r="I27" s="19" t="s">
        <v>83</v>
      </c>
      <c r="J27" s="19">
        <v>1</v>
      </c>
    </row>
    <row r="28" spans="1:10" x14ac:dyDescent="0.2">
      <c r="A28" s="19" t="s">
        <v>88</v>
      </c>
      <c r="B28" s="19" t="s">
        <v>37</v>
      </c>
      <c r="C28" s="19">
        <v>990</v>
      </c>
      <c r="D28" s="19">
        <v>304</v>
      </c>
      <c r="E28" s="19">
        <v>6</v>
      </c>
      <c r="F28" s="19">
        <v>50</v>
      </c>
      <c r="G28" s="19">
        <v>3</v>
      </c>
      <c r="H28" s="19">
        <v>1353</v>
      </c>
      <c r="I28" s="19" t="s">
        <v>83</v>
      </c>
      <c r="J28" s="19">
        <v>1</v>
      </c>
    </row>
    <row r="29" spans="1:10" x14ac:dyDescent="0.2">
      <c r="A29" s="19" t="s">
        <v>88</v>
      </c>
      <c r="B29" s="19" t="s">
        <v>38</v>
      </c>
      <c r="C29" s="19">
        <v>1000</v>
      </c>
      <c r="D29" s="19">
        <v>296</v>
      </c>
      <c r="E29" s="19">
        <v>9</v>
      </c>
      <c r="F29" s="19">
        <v>46</v>
      </c>
      <c r="G29" s="19">
        <v>4</v>
      </c>
      <c r="H29" s="19">
        <v>1355</v>
      </c>
      <c r="I29" s="19" t="s">
        <v>83</v>
      </c>
      <c r="J29" s="19">
        <v>1</v>
      </c>
    </row>
    <row r="30" spans="1:10" x14ac:dyDescent="0.2">
      <c r="A30" s="19" t="s">
        <v>88</v>
      </c>
      <c r="B30" s="19" t="s">
        <v>39</v>
      </c>
      <c r="C30" s="19">
        <v>1010</v>
      </c>
      <c r="D30" s="19">
        <v>280</v>
      </c>
      <c r="E30" s="19">
        <v>15</v>
      </c>
      <c r="F30" s="19">
        <v>48</v>
      </c>
      <c r="G30" s="19">
        <v>3</v>
      </c>
      <c r="H30" s="19">
        <v>1356</v>
      </c>
      <c r="I30" s="19" t="s">
        <v>83</v>
      </c>
      <c r="J30" s="19">
        <v>1</v>
      </c>
    </row>
    <row r="31" spans="1:10" x14ac:dyDescent="0.2">
      <c r="A31" s="19" t="s">
        <v>88</v>
      </c>
      <c r="B31" s="19" t="s">
        <v>41</v>
      </c>
      <c r="C31" s="19">
        <v>895</v>
      </c>
      <c r="D31" s="19">
        <v>340</v>
      </c>
      <c r="E31" s="19">
        <v>24</v>
      </c>
      <c r="F31" s="19">
        <v>50</v>
      </c>
      <c r="G31" s="19">
        <v>7</v>
      </c>
      <c r="H31" s="19">
        <v>1316</v>
      </c>
      <c r="I31" s="19" t="s">
        <v>83</v>
      </c>
      <c r="J31" s="19">
        <v>1</v>
      </c>
    </row>
    <row r="32" spans="1:10" x14ac:dyDescent="0.2">
      <c r="A32" s="19" t="s">
        <v>88</v>
      </c>
      <c r="B32" s="19" t="s">
        <v>42</v>
      </c>
      <c r="C32" s="19">
        <v>220</v>
      </c>
      <c r="D32" s="19">
        <v>168</v>
      </c>
      <c r="E32" s="19">
        <v>144</v>
      </c>
      <c r="F32" s="19">
        <v>70</v>
      </c>
      <c r="G32" s="19">
        <v>135</v>
      </c>
      <c r="H32" s="19">
        <v>737</v>
      </c>
      <c r="I32" s="19" t="s">
        <v>84</v>
      </c>
      <c r="J32" s="19">
        <v>0</v>
      </c>
    </row>
    <row r="33" spans="1:10" x14ac:dyDescent="0.2">
      <c r="A33" s="19" t="s">
        <v>88</v>
      </c>
      <c r="B33" s="19" t="s">
        <v>43</v>
      </c>
      <c r="C33" s="19">
        <v>395</v>
      </c>
      <c r="D33" s="19">
        <v>340</v>
      </c>
      <c r="E33" s="19">
        <v>126</v>
      </c>
      <c r="F33" s="19">
        <v>124</v>
      </c>
      <c r="G33" s="19">
        <v>36</v>
      </c>
      <c r="H33" s="19">
        <v>1021</v>
      </c>
      <c r="I33" s="19" t="s">
        <v>85</v>
      </c>
      <c r="J33" s="19">
        <v>0</v>
      </c>
    </row>
    <row r="34" spans="1:10" x14ac:dyDescent="0.2">
      <c r="A34" s="19" t="s">
        <v>88</v>
      </c>
      <c r="B34" s="19" t="s">
        <v>44</v>
      </c>
      <c r="C34" s="19">
        <v>325</v>
      </c>
      <c r="D34" s="19">
        <v>192</v>
      </c>
      <c r="E34" s="19">
        <v>132</v>
      </c>
      <c r="F34" s="19">
        <v>96</v>
      </c>
      <c r="G34" s="19">
        <v>99</v>
      </c>
      <c r="H34" s="19">
        <v>844</v>
      </c>
      <c r="I34" s="19" t="s">
        <v>84</v>
      </c>
      <c r="J34" s="19">
        <v>0</v>
      </c>
    </row>
    <row r="35" spans="1:10" x14ac:dyDescent="0.2">
      <c r="A35" s="19" t="s">
        <v>88</v>
      </c>
      <c r="B35" s="19" t="s">
        <v>46</v>
      </c>
      <c r="C35" s="19">
        <v>980</v>
      </c>
      <c r="D35" s="19">
        <v>300</v>
      </c>
      <c r="E35" s="19">
        <v>12</v>
      </c>
      <c r="F35" s="19">
        <v>50</v>
      </c>
      <c r="G35" s="19">
        <v>4</v>
      </c>
      <c r="H35" s="19">
        <v>1346</v>
      </c>
      <c r="I35" s="19" t="s">
        <v>83</v>
      </c>
      <c r="J35" s="19">
        <v>1</v>
      </c>
    </row>
    <row r="36" spans="1:10" x14ac:dyDescent="0.2">
      <c r="A36" s="19" t="s">
        <v>88</v>
      </c>
      <c r="B36" s="19" t="s">
        <v>47</v>
      </c>
      <c r="C36" s="19">
        <v>1035</v>
      </c>
      <c r="D36" s="19">
        <v>276</v>
      </c>
      <c r="E36" s="19">
        <v>12</v>
      </c>
      <c r="F36" s="19">
        <v>38</v>
      </c>
      <c r="G36" s="19">
        <v>5</v>
      </c>
      <c r="H36" s="19">
        <v>1366</v>
      </c>
      <c r="I36" s="19" t="s">
        <v>83</v>
      </c>
      <c r="J36" s="19">
        <v>1</v>
      </c>
    </row>
    <row r="37" spans="1:10" x14ac:dyDescent="0.2">
      <c r="A37" s="19" t="s">
        <v>88</v>
      </c>
      <c r="B37" s="19" t="s">
        <v>48</v>
      </c>
      <c r="C37" s="19">
        <v>995</v>
      </c>
      <c r="D37" s="19">
        <v>292</v>
      </c>
      <c r="E37" s="19">
        <v>9</v>
      </c>
      <c r="F37" s="19">
        <v>48</v>
      </c>
      <c r="G37" s="19">
        <v>5</v>
      </c>
      <c r="H37" s="19">
        <v>1349</v>
      </c>
      <c r="I37" s="19" t="s">
        <v>83</v>
      </c>
      <c r="J37" s="19">
        <v>1</v>
      </c>
    </row>
    <row r="38" spans="1:10" x14ac:dyDescent="0.2">
      <c r="A38" s="19" t="s">
        <v>88</v>
      </c>
      <c r="B38" s="19" t="s">
        <v>49</v>
      </c>
      <c r="C38" s="19">
        <v>1035</v>
      </c>
      <c r="D38" s="19">
        <v>264</v>
      </c>
      <c r="E38" s="19">
        <v>18</v>
      </c>
      <c r="F38" s="19">
        <v>40</v>
      </c>
      <c r="G38" s="19">
        <v>5</v>
      </c>
      <c r="H38" s="19">
        <v>1362</v>
      </c>
      <c r="I38" s="19" t="s">
        <v>83</v>
      </c>
      <c r="J38" s="19">
        <v>1</v>
      </c>
    </row>
    <row r="39" spans="1:10" x14ac:dyDescent="0.2">
      <c r="A39" s="19" t="s">
        <v>89</v>
      </c>
      <c r="B39" s="19" t="s">
        <v>51</v>
      </c>
      <c r="C39" s="19">
        <v>580</v>
      </c>
      <c r="D39" s="19">
        <v>352</v>
      </c>
      <c r="E39" s="19">
        <v>51</v>
      </c>
      <c r="F39" s="19">
        <v>140</v>
      </c>
      <c r="G39" s="19">
        <v>13</v>
      </c>
      <c r="H39" s="19">
        <v>1136</v>
      </c>
      <c r="I39" s="19" t="s">
        <v>85</v>
      </c>
      <c r="J39" s="19">
        <v>0</v>
      </c>
    </row>
    <row r="40" spans="1:10" x14ac:dyDescent="0.2">
      <c r="A40" s="19" t="s">
        <v>89</v>
      </c>
      <c r="B40" s="19" t="s">
        <v>52</v>
      </c>
      <c r="C40" s="19">
        <v>715</v>
      </c>
      <c r="D40" s="19">
        <v>348</v>
      </c>
      <c r="E40" s="19">
        <v>39</v>
      </c>
      <c r="F40" s="19">
        <v>96</v>
      </c>
      <c r="G40" s="19">
        <v>13</v>
      </c>
      <c r="H40" s="19">
        <v>1211</v>
      </c>
      <c r="I40" s="19" t="s">
        <v>85</v>
      </c>
      <c r="J40" s="19">
        <v>0</v>
      </c>
    </row>
    <row r="41" spans="1:10" x14ac:dyDescent="0.2">
      <c r="A41" s="19" t="s">
        <v>89</v>
      </c>
      <c r="B41" s="19" t="s">
        <v>54</v>
      </c>
      <c r="C41" s="19">
        <v>825</v>
      </c>
      <c r="D41" s="19">
        <v>400</v>
      </c>
      <c r="E41" s="19">
        <v>9</v>
      </c>
      <c r="F41" s="19">
        <v>62</v>
      </c>
      <c r="G41" s="19">
        <v>5</v>
      </c>
      <c r="H41" s="19">
        <v>1301</v>
      </c>
      <c r="I41" s="19" t="s">
        <v>83</v>
      </c>
      <c r="J41" s="19">
        <v>1</v>
      </c>
    </row>
    <row r="42" spans="1:10" x14ac:dyDescent="0.2">
      <c r="A42" s="19" t="s">
        <v>89</v>
      </c>
      <c r="B42" s="19" t="s">
        <v>55</v>
      </c>
      <c r="C42" s="19">
        <v>705</v>
      </c>
      <c r="D42" s="19">
        <v>364</v>
      </c>
      <c r="E42" s="19">
        <v>24</v>
      </c>
      <c r="F42" s="19">
        <v>110</v>
      </c>
      <c r="G42" s="19">
        <v>9</v>
      </c>
      <c r="H42" s="19">
        <v>1212</v>
      </c>
      <c r="I42" s="19" t="s">
        <v>85</v>
      </c>
      <c r="J42" s="19">
        <v>0</v>
      </c>
    </row>
    <row r="43" spans="1:10" x14ac:dyDescent="0.2">
      <c r="A43" s="19" t="s">
        <v>89</v>
      </c>
      <c r="B43" s="19" t="s">
        <v>56</v>
      </c>
      <c r="C43" s="19">
        <v>635</v>
      </c>
      <c r="D43" s="19">
        <v>344</v>
      </c>
      <c r="E43" s="19">
        <v>27</v>
      </c>
      <c r="F43" s="19">
        <v>146</v>
      </c>
      <c r="G43" s="19">
        <v>9</v>
      </c>
      <c r="H43" s="19">
        <v>1161</v>
      </c>
      <c r="I43" s="19" t="s">
        <v>85</v>
      </c>
      <c r="J43" s="19">
        <v>0</v>
      </c>
    </row>
    <row r="44" spans="1:10" x14ac:dyDescent="0.2">
      <c r="A44" s="19" t="s">
        <v>89</v>
      </c>
      <c r="B44" s="19" t="s">
        <v>58</v>
      </c>
      <c r="C44" s="19">
        <v>750</v>
      </c>
      <c r="D44" s="19">
        <v>376</v>
      </c>
      <c r="E44" s="19">
        <v>45</v>
      </c>
      <c r="F44" s="19">
        <v>78</v>
      </c>
      <c r="G44" s="19">
        <v>6</v>
      </c>
      <c r="H44" s="19">
        <v>1255</v>
      </c>
      <c r="I44" s="19" t="s">
        <v>83</v>
      </c>
      <c r="J44" s="19">
        <v>1</v>
      </c>
    </row>
    <row r="45" spans="1:10" x14ac:dyDescent="0.2">
      <c r="A45" s="19" t="s">
        <v>89</v>
      </c>
      <c r="B45" s="19" t="s">
        <v>59</v>
      </c>
      <c r="C45" s="19">
        <v>735</v>
      </c>
      <c r="D45" s="19">
        <v>356</v>
      </c>
      <c r="E45" s="19">
        <v>27</v>
      </c>
      <c r="F45" s="19">
        <v>104</v>
      </c>
      <c r="G45" s="19">
        <v>7</v>
      </c>
      <c r="H45" s="19">
        <v>1229</v>
      </c>
      <c r="I45" s="19" t="s">
        <v>83</v>
      </c>
      <c r="J45" s="19">
        <v>1</v>
      </c>
    </row>
    <row r="46" spans="1:10" x14ac:dyDescent="0.2">
      <c r="A46" s="19" t="s">
        <v>89</v>
      </c>
      <c r="B46" s="19" t="s">
        <v>60</v>
      </c>
      <c r="C46" s="19">
        <v>290</v>
      </c>
      <c r="D46" s="19">
        <v>240</v>
      </c>
      <c r="E46" s="19">
        <v>69</v>
      </c>
      <c r="F46" s="19">
        <v>196</v>
      </c>
      <c r="G46" s="19">
        <v>65</v>
      </c>
      <c r="H46" s="19">
        <v>860</v>
      </c>
      <c r="I46" s="19" t="s">
        <v>84</v>
      </c>
      <c r="J46" s="19">
        <v>0</v>
      </c>
    </row>
    <row r="47" spans="1:10" x14ac:dyDescent="0.2">
      <c r="A47" s="19" t="s">
        <v>90</v>
      </c>
      <c r="B47" s="19" t="s">
        <v>62</v>
      </c>
      <c r="C47" s="19">
        <v>725</v>
      </c>
      <c r="D47" s="19">
        <v>328</v>
      </c>
      <c r="E47" s="19">
        <v>21</v>
      </c>
      <c r="F47" s="19">
        <v>122</v>
      </c>
      <c r="G47" s="19">
        <v>9</v>
      </c>
      <c r="H47" s="19">
        <v>1205</v>
      </c>
      <c r="I47" s="19" t="s">
        <v>85</v>
      </c>
      <c r="J47" s="19">
        <v>0</v>
      </c>
    </row>
    <row r="48" spans="1:10" x14ac:dyDescent="0.2">
      <c r="A48" s="19" t="s">
        <v>90</v>
      </c>
      <c r="B48" s="19" t="s">
        <v>63</v>
      </c>
      <c r="C48" s="19">
        <v>1220</v>
      </c>
      <c r="D48" s="19">
        <v>156</v>
      </c>
      <c r="E48" s="19">
        <v>6</v>
      </c>
      <c r="F48" s="19">
        <v>26</v>
      </c>
      <c r="G48" s="19">
        <v>6</v>
      </c>
      <c r="H48" s="19">
        <v>1414</v>
      </c>
      <c r="I48" s="19" t="s">
        <v>83</v>
      </c>
      <c r="J48" s="19">
        <v>1</v>
      </c>
    </row>
    <row r="49" spans="1:10" x14ac:dyDescent="0.2">
      <c r="A49" s="19" t="s">
        <v>90</v>
      </c>
      <c r="B49" s="19" t="s">
        <v>64</v>
      </c>
      <c r="C49" s="19">
        <v>925</v>
      </c>
      <c r="D49" s="19">
        <v>336</v>
      </c>
      <c r="E49" s="19">
        <v>15</v>
      </c>
      <c r="F49" s="19">
        <v>42</v>
      </c>
      <c r="G49" s="19">
        <v>9</v>
      </c>
      <c r="H49" s="19">
        <v>1327</v>
      </c>
      <c r="I49" s="19" t="s">
        <v>83</v>
      </c>
      <c r="J49" s="19">
        <v>1</v>
      </c>
    </row>
    <row r="50" spans="1:10" x14ac:dyDescent="0.2">
      <c r="A50" s="19" t="s">
        <v>90</v>
      </c>
      <c r="B50" s="19" t="s">
        <v>65</v>
      </c>
      <c r="C50" s="19">
        <v>985</v>
      </c>
      <c r="D50" s="19">
        <v>300</v>
      </c>
      <c r="E50" s="19">
        <v>24</v>
      </c>
      <c r="F50" s="19">
        <v>40</v>
      </c>
      <c r="G50" s="19">
        <v>4</v>
      </c>
      <c r="H50" s="19">
        <v>1353</v>
      </c>
      <c r="I50" s="19" t="s">
        <v>83</v>
      </c>
      <c r="J50" s="19">
        <v>1</v>
      </c>
    </row>
    <row r="51" spans="1:10" x14ac:dyDescent="0.2">
      <c r="A51" s="19" t="s">
        <v>90</v>
      </c>
      <c r="B51" s="19" t="s">
        <v>66</v>
      </c>
      <c r="C51" s="19">
        <v>210</v>
      </c>
      <c r="D51" s="19">
        <v>212</v>
      </c>
      <c r="E51" s="19">
        <v>102</v>
      </c>
      <c r="F51" s="19">
        <v>196</v>
      </c>
      <c r="G51" s="19">
        <v>77</v>
      </c>
      <c r="H51" s="19">
        <v>797</v>
      </c>
      <c r="I51" s="19" t="s">
        <v>84</v>
      </c>
      <c r="J51" s="19">
        <v>0</v>
      </c>
    </row>
    <row r="52" spans="1:10" x14ac:dyDescent="0.2">
      <c r="A52" s="19" t="s">
        <v>90</v>
      </c>
      <c r="B52" s="19" t="s">
        <v>68</v>
      </c>
      <c r="C52" s="19">
        <v>995</v>
      </c>
      <c r="D52" s="19">
        <v>272</v>
      </c>
      <c r="E52" s="19">
        <v>27</v>
      </c>
      <c r="F52" s="19">
        <v>48</v>
      </c>
      <c r="G52" s="19">
        <v>4</v>
      </c>
      <c r="H52" s="19">
        <v>1346</v>
      </c>
      <c r="I52" s="19" t="s">
        <v>83</v>
      </c>
      <c r="J52" s="19">
        <v>1</v>
      </c>
    </row>
    <row r="53" spans="1:10" x14ac:dyDescent="0.2">
      <c r="A53" s="19" t="s">
        <v>90</v>
      </c>
      <c r="B53" s="19" t="s">
        <v>69</v>
      </c>
      <c r="C53" s="19">
        <v>940</v>
      </c>
      <c r="D53" s="19">
        <v>332</v>
      </c>
      <c r="E53" s="19">
        <v>3</v>
      </c>
      <c r="F53" s="19">
        <v>54</v>
      </c>
      <c r="G53" s="19">
        <v>5</v>
      </c>
      <c r="H53" s="19">
        <v>1334</v>
      </c>
      <c r="I53" s="19" t="s">
        <v>83</v>
      </c>
      <c r="J53" s="19">
        <v>1</v>
      </c>
    </row>
    <row r="54" spans="1:10" x14ac:dyDescent="0.2">
      <c r="A54" s="19" t="s">
        <v>90</v>
      </c>
      <c r="B54" s="19" t="s">
        <v>70</v>
      </c>
      <c r="C54" s="19">
        <v>830</v>
      </c>
      <c r="D54" s="19">
        <v>324</v>
      </c>
      <c r="E54" s="19">
        <v>12</v>
      </c>
      <c r="F54" s="19">
        <v>96</v>
      </c>
      <c r="G54" s="19">
        <v>5</v>
      </c>
      <c r="H54" s="19">
        <v>1267</v>
      </c>
      <c r="I54" s="19" t="s">
        <v>83</v>
      </c>
      <c r="J54" s="19">
        <v>1</v>
      </c>
    </row>
    <row r="55" spans="1:10" x14ac:dyDescent="0.2">
      <c r="A55" s="19" t="s">
        <v>90</v>
      </c>
      <c r="B55" s="19" t="s">
        <v>72</v>
      </c>
      <c r="C55" s="19">
        <v>685</v>
      </c>
      <c r="D55" s="19">
        <v>388</v>
      </c>
      <c r="E55" s="19">
        <v>39</v>
      </c>
      <c r="F55" s="19">
        <v>100</v>
      </c>
      <c r="G55" s="19">
        <v>7</v>
      </c>
      <c r="H55" s="19">
        <v>1219</v>
      </c>
      <c r="I55" s="19" t="s">
        <v>83</v>
      </c>
      <c r="J55" s="19">
        <v>1</v>
      </c>
    </row>
    <row r="56" spans="1:10" x14ac:dyDescent="0.2">
      <c r="A56" s="19" t="s">
        <v>90</v>
      </c>
      <c r="B56" s="19" t="s">
        <v>73</v>
      </c>
      <c r="C56" s="19">
        <v>700</v>
      </c>
      <c r="D56" s="19">
        <v>356</v>
      </c>
      <c r="E56" s="19">
        <v>42</v>
      </c>
      <c r="F56" s="19">
        <v>104</v>
      </c>
      <c r="G56" s="19">
        <v>9</v>
      </c>
      <c r="H56" s="19">
        <v>1211</v>
      </c>
      <c r="I56" s="19" t="s">
        <v>85</v>
      </c>
      <c r="J56" s="19">
        <v>0</v>
      </c>
    </row>
    <row r="57" spans="1:10" x14ac:dyDescent="0.2">
      <c r="A57" s="19" t="s">
        <v>90</v>
      </c>
      <c r="B57" s="19" t="s">
        <v>74</v>
      </c>
      <c r="C57" s="19">
        <v>505</v>
      </c>
      <c r="D57" s="19">
        <v>412</v>
      </c>
      <c r="E57" s="19">
        <v>84</v>
      </c>
      <c r="F57" s="19">
        <v>102</v>
      </c>
      <c r="G57" s="19">
        <v>21</v>
      </c>
      <c r="H57" s="19">
        <v>1124</v>
      </c>
      <c r="I57" s="19" t="s">
        <v>85</v>
      </c>
      <c r="J57" s="19">
        <v>0</v>
      </c>
    </row>
    <row r="59" spans="1:10" x14ac:dyDescent="0.2">
      <c r="H59" s="19" t="s">
        <v>83</v>
      </c>
    </row>
    <row r="60" spans="1:10" x14ac:dyDescent="0.2">
      <c r="H60" s="19" t="s">
        <v>84</v>
      </c>
    </row>
    <row r="61" spans="1:10" x14ac:dyDescent="0.2">
      <c r="H61" s="19" t="s">
        <v>85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55E8-A866-6C4B-AD4E-5ED4FDA9247F}">
  <dimension ref="A1:Z91"/>
  <sheetViews>
    <sheetView workbookViewId="0">
      <selection activeCell="Y4" sqref="Y4:Z9"/>
    </sheetView>
  </sheetViews>
  <sheetFormatPr baseColWidth="10" defaultRowHeight="14" x14ac:dyDescent="0.2"/>
  <cols>
    <col min="1" max="1" width="29.3984375" bestFit="1" customWidth="1"/>
    <col min="4" max="4" width="29.3984375" bestFit="1" customWidth="1"/>
    <col min="5" max="5" width="18.19921875" bestFit="1" customWidth="1"/>
    <col min="6" max="6" width="19.796875" bestFit="1" customWidth="1"/>
    <col min="7" max="7" width="19.19921875" bestFit="1" customWidth="1"/>
    <col min="8" max="8" width="24.796875" bestFit="1" customWidth="1"/>
    <col min="9" max="9" width="17.59765625" bestFit="1" customWidth="1"/>
    <col min="25" max="25" width="32.19921875" bestFit="1" customWidth="1"/>
  </cols>
  <sheetData>
    <row r="1" spans="1:26" ht="16" x14ac:dyDescent="0.2">
      <c r="A1" s="14" t="s">
        <v>86</v>
      </c>
      <c r="B1">
        <v>1520</v>
      </c>
    </row>
    <row r="2" spans="1:26" ht="16" x14ac:dyDescent="0.2">
      <c r="A2" s="14" t="s">
        <v>87</v>
      </c>
      <c r="B2" t="s">
        <v>83</v>
      </c>
      <c r="E2" s="1" t="s">
        <v>2</v>
      </c>
      <c r="F2" s="1" t="s">
        <v>3</v>
      </c>
      <c r="G2" s="1" t="s">
        <v>5</v>
      </c>
      <c r="H2" s="1" t="s">
        <v>4</v>
      </c>
      <c r="I2" s="1" t="s">
        <v>6</v>
      </c>
    </row>
    <row r="3" spans="1:26" ht="17" thickBot="1" x14ac:dyDescent="0.25">
      <c r="A3" s="14" t="s">
        <v>87</v>
      </c>
      <c r="B3" t="s">
        <v>83</v>
      </c>
      <c r="D3" s="14" t="s">
        <v>87</v>
      </c>
      <c r="E3">
        <v>19</v>
      </c>
      <c r="F3">
        <v>3</v>
      </c>
      <c r="G3">
        <v>1</v>
      </c>
    </row>
    <row r="4" spans="1:26" ht="17" thickBot="1" x14ac:dyDescent="0.25">
      <c r="A4" s="14" t="s">
        <v>87</v>
      </c>
      <c r="B4" t="s">
        <v>83</v>
      </c>
      <c r="D4" s="14" t="s">
        <v>88</v>
      </c>
      <c r="E4">
        <v>11</v>
      </c>
      <c r="F4">
        <v>1</v>
      </c>
      <c r="G4">
        <v>2</v>
      </c>
      <c r="Y4" s="20" t="s">
        <v>98</v>
      </c>
      <c r="Z4" s="21" t="s">
        <v>99</v>
      </c>
    </row>
    <row r="5" spans="1:26" ht="16" x14ac:dyDescent="0.2">
      <c r="A5" s="14" t="s">
        <v>87</v>
      </c>
      <c r="B5" t="s">
        <v>83</v>
      </c>
      <c r="D5" s="14" t="s">
        <v>89</v>
      </c>
      <c r="E5">
        <v>3</v>
      </c>
      <c r="F5">
        <v>4</v>
      </c>
      <c r="G5">
        <v>1</v>
      </c>
      <c r="Y5" s="22" t="s">
        <v>2</v>
      </c>
      <c r="Z5" s="23">
        <v>1520</v>
      </c>
    </row>
    <row r="6" spans="1:26" ht="16" x14ac:dyDescent="0.2">
      <c r="A6" s="14" t="s">
        <v>87</v>
      </c>
      <c r="B6" t="s">
        <v>83</v>
      </c>
      <c r="D6" s="14" t="s">
        <v>90</v>
      </c>
      <c r="E6">
        <v>7</v>
      </c>
      <c r="F6">
        <v>3</v>
      </c>
      <c r="G6">
        <v>1</v>
      </c>
      <c r="Y6" s="22" t="s">
        <v>3</v>
      </c>
      <c r="Z6" s="23">
        <v>1216</v>
      </c>
    </row>
    <row r="7" spans="1:26" ht="16" x14ac:dyDescent="0.2">
      <c r="A7" s="14" t="s">
        <v>87</v>
      </c>
      <c r="B7" t="s">
        <v>84</v>
      </c>
      <c r="Y7" s="22" t="s">
        <v>5</v>
      </c>
      <c r="Z7" s="23">
        <v>912</v>
      </c>
    </row>
    <row r="8" spans="1:26" ht="16" x14ac:dyDescent="0.2">
      <c r="A8" s="14" t="s">
        <v>87</v>
      </c>
      <c r="B8" t="s">
        <v>83</v>
      </c>
      <c r="Y8" s="22" t="s">
        <v>4</v>
      </c>
      <c r="Z8" s="23">
        <v>608</v>
      </c>
    </row>
    <row r="9" spans="1:26" ht="17" thickBot="1" x14ac:dyDescent="0.25">
      <c r="A9" s="14" t="s">
        <v>87</v>
      </c>
      <c r="B9" t="s">
        <v>83</v>
      </c>
      <c r="Y9" s="24" t="s">
        <v>6</v>
      </c>
      <c r="Z9" s="25">
        <v>304</v>
      </c>
    </row>
    <row r="10" spans="1:26" ht="16" x14ac:dyDescent="0.2">
      <c r="A10" s="14" t="s">
        <v>87</v>
      </c>
      <c r="B10" t="s">
        <v>83</v>
      </c>
    </row>
    <row r="11" spans="1:26" ht="16" x14ac:dyDescent="0.2">
      <c r="A11" s="14" t="s">
        <v>87</v>
      </c>
      <c r="B11" t="s">
        <v>83</v>
      </c>
    </row>
    <row r="12" spans="1:26" ht="16" x14ac:dyDescent="0.2">
      <c r="A12" s="14" t="s">
        <v>87</v>
      </c>
      <c r="B12" t="s">
        <v>83</v>
      </c>
    </row>
    <row r="13" spans="1:26" ht="16" x14ac:dyDescent="0.2">
      <c r="A13" s="14" t="s">
        <v>87</v>
      </c>
      <c r="B13" t="s">
        <v>83</v>
      </c>
    </row>
    <row r="14" spans="1:26" ht="16" x14ac:dyDescent="0.2">
      <c r="A14" s="14" t="s">
        <v>87</v>
      </c>
      <c r="B14" t="s">
        <v>83</v>
      </c>
    </row>
    <row r="15" spans="1:26" ht="16" x14ac:dyDescent="0.2">
      <c r="A15" s="14" t="s">
        <v>87</v>
      </c>
      <c r="B15" t="s">
        <v>83</v>
      </c>
    </row>
    <row r="16" spans="1:26" ht="16" x14ac:dyDescent="0.2">
      <c r="A16" s="14" t="s">
        <v>87</v>
      </c>
      <c r="B16" t="s">
        <v>83</v>
      </c>
    </row>
    <row r="17" spans="1:2" ht="16" x14ac:dyDescent="0.2">
      <c r="A17" s="14" t="s">
        <v>87</v>
      </c>
      <c r="B17" t="s">
        <v>83</v>
      </c>
    </row>
    <row r="18" spans="1:2" ht="16" x14ac:dyDescent="0.2">
      <c r="A18" s="14" t="s">
        <v>87</v>
      </c>
      <c r="B18" t="s">
        <v>83</v>
      </c>
    </row>
    <row r="19" spans="1:2" ht="16" x14ac:dyDescent="0.2">
      <c r="A19" s="14" t="s">
        <v>87</v>
      </c>
      <c r="B19" t="s">
        <v>85</v>
      </c>
    </row>
    <row r="20" spans="1:2" ht="16" x14ac:dyDescent="0.2">
      <c r="A20" s="14" t="s">
        <v>87</v>
      </c>
      <c r="B20" t="s">
        <v>83</v>
      </c>
    </row>
    <row r="21" spans="1:2" ht="16" x14ac:dyDescent="0.2">
      <c r="A21" s="14" t="s">
        <v>87</v>
      </c>
      <c r="B21" t="s">
        <v>83</v>
      </c>
    </row>
    <row r="22" spans="1:2" ht="16" x14ac:dyDescent="0.2">
      <c r="A22" s="14" t="s">
        <v>87</v>
      </c>
      <c r="B22" t="s">
        <v>85</v>
      </c>
    </row>
    <row r="23" spans="1:2" ht="16" x14ac:dyDescent="0.2">
      <c r="A23" s="14" t="s">
        <v>87</v>
      </c>
      <c r="B23" t="s">
        <v>83</v>
      </c>
    </row>
    <row r="24" spans="1:2" ht="16" x14ac:dyDescent="0.2">
      <c r="A24" s="14" t="s">
        <v>87</v>
      </c>
      <c r="B24" t="s">
        <v>85</v>
      </c>
    </row>
    <row r="25" spans="1:2" ht="16" x14ac:dyDescent="0.2">
      <c r="A25" s="14" t="s">
        <v>88</v>
      </c>
      <c r="B25" t="s">
        <v>83</v>
      </c>
    </row>
    <row r="26" spans="1:2" ht="16" x14ac:dyDescent="0.2">
      <c r="A26" s="14" t="s">
        <v>88</v>
      </c>
      <c r="B26" t="s">
        <v>83</v>
      </c>
    </row>
    <row r="27" spans="1:2" ht="16" x14ac:dyDescent="0.2">
      <c r="A27" s="14" t="s">
        <v>88</v>
      </c>
      <c r="B27" t="s">
        <v>83</v>
      </c>
    </row>
    <row r="28" spans="1:2" ht="16" x14ac:dyDescent="0.2">
      <c r="A28" s="14" t="s">
        <v>88</v>
      </c>
      <c r="B28" t="s">
        <v>83</v>
      </c>
    </row>
    <row r="29" spans="1:2" ht="16" x14ac:dyDescent="0.2">
      <c r="A29" s="14" t="s">
        <v>88</v>
      </c>
      <c r="B29" t="s">
        <v>83</v>
      </c>
    </row>
    <row r="30" spans="1:2" ht="16" x14ac:dyDescent="0.2">
      <c r="A30" s="14" t="s">
        <v>88</v>
      </c>
      <c r="B30" t="s">
        <v>83</v>
      </c>
    </row>
    <row r="31" spans="1:2" ht="16" x14ac:dyDescent="0.2">
      <c r="A31" s="14" t="s">
        <v>88</v>
      </c>
      <c r="B31" t="s">
        <v>83</v>
      </c>
    </row>
    <row r="32" spans="1:2" ht="16" x14ac:dyDescent="0.2">
      <c r="A32" s="14" t="s">
        <v>88</v>
      </c>
      <c r="B32" t="s">
        <v>84</v>
      </c>
    </row>
    <row r="33" spans="1:2" ht="16" x14ac:dyDescent="0.2">
      <c r="A33" s="14" t="s">
        <v>88</v>
      </c>
      <c r="B33" t="s">
        <v>85</v>
      </c>
    </row>
    <row r="34" spans="1:2" ht="16" x14ac:dyDescent="0.2">
      <c r="A34" s="14" t="s">
        <v>88</v>
      </c>
      <c r="B34" t="s">
        <v>84</v>
      </c>
    </row>
    <row r="35" spans="1:2" ht="16" x14ac:dyDescent="0.2">
      <c r="A35" s="14" t="s">
        <v>88</v>
      </c>
      <c r="B35" t="s">
        <v>83</v>
      </c>
    </row>
    <row r="36" spans="1:2" ht="16" x14ac:dyDescent="0.2">
      <c r="A36" s="14" t="s">
        <v>88</v>
      </c>
      <c r="B36" t="s">
        <v>83</v>
      </c>
    </row>
    <row r="37" spans="1:2" ht="16" x14ac:dyDescent="0.2">
      <c r="A37" s="14" t="s">
        <v>88</v>
      </c>
      <c r="B37" t="s">
        <v>83</v>
      </c>
    </row>
    <row r="38" spans="1:2" ht="16" x14ac:dyDescent="0.2">
      <c r="A38" s="14" t="s">
        <v>88</v>
      </c>
      <c r="B38" t="s">
        <v>83</v>
      </c>
    </row>
    <row r="39" spans="1:2" ht="16" x14ac:dyDescent="0.2">
      <c r="A39" s="14" t="s">
        <v>89</v>
      </c>
      <c r="B39" t="s">
        <v>85</v>
      </c>
    </row>
    <row r="40" spans="1:2" ht="16" x14ac:dyDescent="0.2">
      <c r="A40" s="14" t="s">
        <v>89</v>
      </c>
      <c r="B40" t="s">
        <v>85</v>
      </c>
    </row>
    <row r="41" spans="1:2" ht="16" x14ac:dyDescent="0.2">
      <c r="A41" s="14" t="s">
        <v>89</v>
      </c>
      <c r="B41" t="s">
        <v>83</v>
      </c>
    </row>
    <row r="42" spans="1:2" ht="16" x14ac:dyDescent="0.2">
      <c r="A42" s="14" t="s">
        <v>89</v>
      </c>
      <c r="B42" t="s">
        <v>85</v>
      </c>
    </row>
    <row r="43" spans="1:2" ht="16" x14ac:dyDescent="0.2">
      <c r="A43" s="14" t="s">
        <v>89</v>
      </c>
      <c r="B43" t="s">
        <v>85</v>
      </c>
    </row>
    <row r="44" spans="1:2" ht="16" x14ac:dyDescent="0.2">
      <c r="A44" s="14" t="s">
        <v>89</v>
      </c>
      <c r="B44" t="s">
        <v>83</v>
      </c>
    </row>
    <row r="45" spans="1:2" ht="16" x14ac:dyDescent="0.2">
      <c r="A45" s="14" t="s">
        <v>89</v>
      </c>
      <c r="B45" t="s">
        <v>83</v>
      </c>
    </row>
    <row r="46" spans="1:2" ht="16" x14ac:dyDescent="0.2">
      <c r="A46" s="14" t="s">
        <v>89</v>
      </c>
      <c r="B46" t="s">
        <v>84</v>
      </c>
    </row>
    <row r="47" spans="1:2" ht="16" x14ac:dyDescent="0.2">
      <c r="A47" s="14" t="s">
        <v>90</v>
      </c>
      <c r="B47" t="s">
        <v>85</v>
      </c>
    </row>
    <row r="48" spans="1:2" ht="16" x14ac:dyDescent="0.2">
      <c r="A48" s="14" t="s">
        <v>90</v>
      </c>
      <c r="B48" t="s">
        <v>83</v>
      </c>
    </row>
    <row r="49" spans="1:2" ht="16" x14ac:dyDescent="0.2">
      <c r="A49" s="14" t="s">
        <v>90</v>
      </c>
      <c r="B49" t="s">
        <v>83</v>
      </c>
    </row>
    <row r="50" spans="1:2" ht="16" x14ac:dyDescent="0.2">
      <c r="A50" s="14" t="s">
        <v>90</v>
      </c>
      <c r="B50" t="s">
        <v>83</v>
      </c>
    </row>
    <row r="51" spans="1:2" ht="16" x14ac:dyDescent="0.2">
      <c r="A51" s="14" t="s">
        <v>90</v>
      </c>
      <c r="B51" t="s">
        <v>84</v>
      </c>
    </row>
    <row r="52" spans="1:2" ht="16" x14ac:dyDescent="0.2">
      <c r="A52" s="14" t="s">
        <v>90</v>
      </c>
      <c r="B52" t="s">
        <v>83</v>
      </c>
    </row>
    <row r="53" spans="1:2" ht="16" x14ac:dyDescent="0.2">
      <c r="A53" s="14" t="s">
        <v>90</v>
      </c>
      <c r="B53" t="s">
        <v>83</v>
      </c>
    </row>
    <row r="54" spans="1:2" ht="16" x14ac:dyDescent="0.2">
      <c r="A54" s="14" t="s">
        <v>90</v>
      </c>
      <c r="B54" t="s">
        <v>83</v>
      </c>
    </row>
    <row r="55" spans="1:2" ht="16" x14ac:dyDescent="0.2">
      <c r="A55" s="14" t="s">
        <v>90</v>
      </c>
      <c r="B55" t="s">
        <v>83</v>
      </c>
    </row>
    <row r="56" spans="1:2" ht="16" x14ac:dyDescent="0.2">
      <c r="A56" s="14" t="s">
        <v>90</v>
      </c>
      <c r="B56" t="s">
        <v>85</v>
      </c>
    </row>
    <row r="57" spans="1:2" ht="16" x14ac:dyDescent="0.2">
      <c r="A57" s="14" t="s">
        <v>90</v>
      </c>
      <c r="B57" t="s">
        <v>85</v>
      </c>
    </row>
    <row r="58" spans="1:2" ht="16" x14ac:dyDescent="0.2">
      <c r="A58" s="14"/>
    </row>
    <row r="59" spans="1:2" ht="16" x14ac:dyDescent="0.2">
      <c r="A59" s="14"/>
    </row>
    <row r="60" spans="1:2" ht="16" x14ac:dyDescent="0.2">
      <c r="A60" s="14"/>
    </row>
    <row r="61" spans="1:2" ht="16" x14ac:dyDescent="0.2">
      <c r="A61" s="14"/>
    </row>
    <row r="62" spans="1:2" ht="16" x14ac:dyDescent="0.2">
      <c r="A62" s="14"/>
    </row>
    <row r="63" spans="1:2" ht="16" x14ac:dyDescent="0.2">
      <c r="A63" s="14"/>
    </row>
    <row r="64" spans="1:2" ht="16" x14ac:dyDescent="0.2">
      <c r="A64" s="14"/>
    </row>
    <row r="65" spans="1:1" ht="16" x14ac:dyDescent="0.2">
      <c r="A65" s="14"/>
    </row>
    <row r="66" spans="1:1" ht="16" x14ac:dyDescent="0.2">
      <c r="A66" s="14"/>
    </row>
    <row r="67" spans="1:1" ht="16" x14ac:dyDescent="0.2">
      <c r="A67" s="14"/>
    </row>
    <row r="68" spans="1:1" ht="16" x14ac:dyDescent="0.2">
      <c r="A68" s="14"/>
    </row>
    <row r="69" spans="1:1" ht="16" x14ac:dyDescent="0.2">
      <c r="A69" s="14"/>
    </row>
    <row r="70" spans="1:1" ht="16" x14ac:dyDescent="0.2">
      <c r="A70" s="14"/>
    </row>
    <row r="71" spans="1:1" ht="16" x14ac:dyDescent="0.2">
      <c r="A71" s="14"/>
    </row>
    <row r="72" spans="1:1" ht="16" x14ac:dyDescent="0.2">
      <c r="A72" s="14"/>
    </row>
    <row r="73" spans="1:1" ht="16" x14ac:dyDescent="0.2">
      <c r="A73" s="14"/>
    </row>
    <row r="74" spans="1:1" ht="16" x14ac:dyDescent="0.2">
      <c r="A74" s="14"/>
    </row>
    <row r="75" spans="1:1" ht="16" x14ac:dyDescent="0.2">
      <c r="A75" s="14"/>
    </row>
    <row r="76" spans="1:1" ht="16" x14ac:dyDescent="0.2">
      <c r="A76" s="14"/>
    </row>
    <row r="77" spans="1:1" ht="16" x14ac:dyDescent="0.2">
      <c r="A77" s="14"/>
    </row>
    <row r="78" spans="1:1" ht="16" x14ac:dyDescent="0.2">
      <c r="A78" s="14"/>
    </row>
    <row r="79" spans="1:1" ht="16" x14ac:dyDescent="0.2">
      <c r="A79" s="14"/>
    </row>
    <row r="80" spans="1:1" ht="16" x14ac:dyDescent="0.2">
      <c r="A80" s="14"/>
    </row>
    <row r="81" spans="1:1" ht="16" x14ac:dyDescent="0.2">
      <c r="A81" s="14"/>
    </row>
    <row r="82" spans="1:1" ht="16" x14ac:dyDescent="0.2">
      <c r="A82" s="14"/>
    </row>
    <row r="83" spans="1:1" ht="16" x14ac:dyDescent="0.2">
      <c r="A83" s="14"/>
    </row>
    <row r="84" spans="1:1" ht="16" x14ac:dyDescent="0.2">
      <c r="A84" s="14"/>
    </row>
    <row r="85" spans="1:1" ht="16" x14ac:dyDescent="0.2">
      <c r="A85" s="14"/>
    </row>
    <row r="86" spans="1:1" ht="16" x14ac:dyDescent="0.2">
      <c r="A86" s="14"/>
    </row>
    <row r="87" spans="1:1" ht="16" x14ac:dyDescent="0.2">
      <c r="A87" s="14"/>
    </row>
    <row r="88" spans="1:1" ht="16" x14ac:dyDescent="0.2">
      <c r="A88" s="14"/>
    </row>
    <row r="89" spans="1:1" ht="16" x14ac:dyDescent="0.2">
      <c r="A89" s="14"/>
    </row>
    <row r="90" spans="1:1" ht="16" x14ac:dyDescent="0.2">
      <c r="A90" s="14"/>
    </row>
    <row r="91" spans="1:1" ht="16" x14ac:dyDescent="0.2">
      <c r="A91" s="14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Modelação para Professor</vt:lpstr>
      <vt:lpstr>Modelação para Professor (2)</vt:lpstr>
      <vt:lpstr>Modelação para Professor (3)</vt:lpstr>
      <vt:lpstr>Modelação para Professor (4)</vt:lpstr>
      <vt:lpstr>Planilha2</vt:lpstr>
      <vt:lpstr>Planilha5</vt:lpstr>
      <vt:lpstr>Planilha6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Rosa, Heitor</dc:creator>
  <cp:lastModifiedBy>André Carvalho</cp:lastModifiedBy>
  <dcterms:created xsi:type="dcterms:W3CDTF">2023-11-15T22:16:23Z</dcterms:created>
  <dcterms:modified xsi:type="dcterms:W3CDTF">2023-11-20T05:35:16Z</dcterms:modified>
</cp:coreProperties>
</file>