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hidePivotFieldList="1"/>
  <mc:AlternateContent xmlns:mc="http://schemas.openxmlformats.org/markup-compatibility/2006">
    <mc:Choice Requires="x15">
      <x15ac:absPath xmlns:x15ac="http://schemas.microsoft.com/office/spreadsheetml/2010/11/ac" url="C:\Users\maria\Desktop\portfolio\"/>
    </mc:Choice>
  </mc:AlternateContent>
  <xr:revisionPtr revIDLastSave="0" documentId="13_ncr:1_{A17EA330-4B04-4383-8C46-C02FDC0C8BDA}" xr6:coauthVersionLast="36" xr6:coauthVersionMax="36" xr10:uidLastSave="{00000000-0000-0000-0000-000000000000}"/>
  <bookViews>
    <workbookView xWindow="0" yWindow="0" windowWidth="20490" windowHeight="7545" xr2:uid="{44B6CE48-6252-40CD-9638-CB7D4A8D5DD0}"/>
  </bookViews>
  <sheets>
    <sheet name="dashboard" sheetId="2" r:id="rId1"/>
    <sheet name="pivot" sheetId="3" r:id="rId2"/>
    <sheet name="working" sheetId="6" r:id="rId3"/>
    <sheet name="Sheet1" sheetId="7" r:id="rId4"/>
    <sheet name="data" sheetId="1" r:id="rId5"/>
  </sheets>
  <definedNames>
    <definedName name="Slicer_Manager">#N/A</definedName>
    <definedName name="Slicer_Project">#N/A</definedName>
    <definedName name="Slicer_Task">#N/A</definedName>
  </definedNames>
  <calcPr calcId="191029"/>
  <pivotCaches>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0" i="6" l="1"/>
  <c r="G4" i="6"/>
  <c r="G9" i="6"/>
  <c r="G3" i="6" l="1"/>
  <c r="B21" i="6" l="1"/>
  <c r="B20" i="6"/>
  <c r="B19" i="6"/>
  <c r="B18" i="6"/>
  <c r="B17" i="6"/>
  <c r="F41" i="1" l="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alcChain>
</file>

<file path=xl/sharedStrings.xml><?xml version="1.0" encoding="utf-8"?>
<sst xmlns="http://schemas.openxmlformats.org/spreadsheetml/2006/main" count="244" uniqueCount="46">
  <si>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</si>
  <si>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</si>
  <si>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</si>
  <si>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</si>
  <si>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</si>
  <si>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</si>
  <si>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</si>
  <si>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</si>
  <si>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</si>
  <si>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</si>
  <si>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</si>
  <si>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</si>
  <si>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</si>
  <si>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</si>
  <si>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</si>
  <si>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</si>
  <si>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</si>
  <si>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</si>
  <si>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</si>
  <si>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</si>
  <si>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Project</t>
  </si>
  <si>
    <t>Task</t>
  </si>
  <si>
    <t>Manager</t>
  </si>
  <si>
    <t>Start Date</t>
  </si>
  <si>
    <t>Duration</t>
  </si>
  <si>
    <t>End Date</t>
  </si>
  <si>
    <t>Days completed</t>
  </si>
  <si>
    <t>Progress</t>
  </si>
  <si>
    <t>Budget</t>
  </si>
  <si>
    <t>Actual</t>
  </si>
  <si>
    <t>Row Labels</t>
  </si>
  <si>
    <t>Grand Total</t>
  </si>
  <si>
    <t>Sum of Budget</t>
  </si>
  <si>
    <t>Column Labels</t>
  </si>
  <si>
    <t>Sum of Progress</t>
  </si>
  <si>
    <t>Sum of Actual</t>
  </si>
  <si>
    <t>Inprogress</t>
  </si>
  <si>
    <t>Not started</t>
  </si>
  <si>
    <t>Completed</t>
  </si>
  <si>
    <t>Remaining</t>
  </si>
  <si>
    <t>Total</t>
  </si>
  <si>
    <t>Values</t>
  </si>
  <si>
    <t xml:space="preserve">Budget </t>
  </si>
  <si>
    <t xml:space="preserve">Actual </t>
  </si>
  <si>
    <t>Sum of Duration</t>
  </si>
  <si>
    <t>Sum of Days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</si>
</sst>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0.0,,\M;\-\O.0,,\M"/>
  </numFmts>
  <fonts count="3" x14ac:knownFonts="1">
    <font>
      <sz val="11"/>
      <color theme="1"/>
      <name val="Calibri"/>
      <family val="2"/>
      <scheme val="minor"/>
    </font>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0" fillId="2" borderId="1" xfId="0" applyFont="1" applyFill="1" applyBorder="1"/>
    <xf numFmtId="0" fontId="0" fillId="2" borderId="2" xfId="0" applyFont="1" applyFill="1" applyBorder="1"/>
    <xf numFmtId="14" fontId="0" fillId="2" borderId="2" xfId="0" applyNumberFormat="1" applyFont="1" applyFill="1" applyBorder="1"/>
    <xf numFmtId="3" fontId="0" fillId="2" borderId="2" xfId="0" applyNumberFormat="1" applyFont="1" applyFill="1" applyBorder="1"/>
    <xf numFmtId="9" fontId="0" fillId="2" borderId="2" xfId="1" applyNumberFormat="1" applyFont="1" applyFill="1" applyBorder="1"/>
    <xf numFmtId="3" fontId="0" fillId="2" borderId="3" xfId="0" applyNumberFormat="1" applyFont="1" applyFill="1" applyBorder="1"/>
    <xf numFmtId="0" fontId="0" fillId="0" borderId="1" xfId="0" applyFont="1" applyBorder="1"/>
    <xf numFmtId="0" fontId="0" fillId="0" borderId="2" xfId="0" applyFont="1" applyBorder="1"/>
    <xf numFmtId="14" fontId="0" fillId="0" borderId="2" xfId="0" applyNumberFormat="1" applyFont="1" applyBorder="1"/>
    <xf numFmtId="3" fontId="0" fillId="0" borderId="2" xfId="0" applyNumberFormat="1" applyFont="1" applyBorder="1"/>
    <xf numFmtId="9" fontId="0" fillId="0" borderId="2" xfId="1" applyNumberFormat="1" applyFont="1" applyBorder="1"/>
    <xf numFmtId="3" fontId="0" fillId="0" borderId="3" xfId="0" applyNumberFormat="1" applyFont="1" applyBorder="1"/>
    <xf numFmtId="0" fontId="2" fillId="3" borderId="1" xfId="0" applyFont="1" applyFill="1" applyBorder="1"/>
    <xf numFmtId="0" fontId="2" fillId="3" borderId="2" xfId="0" applyFont="1" applyFill="1" applyBorder="1"/>
    <xf numFmtId="164" fontId="2" fillId="3" borderId="2" xfId="0" applyNumberFormat="1" applyFont="1" applyFill="1" applyBorder="1"/>
    <xf numFmtId="14" fontId="2" fillId="3" borderId="2" xfId="0" applyNumberFormat="1" applyFont="1" applyFill="1" applyBorder="1"/>
    <xf numFmtId="3" fontId="2" fillId="3" borderId="2" xfId="0" applyNumberFormat="1" applyFont="1" applyFill="1" applyBorder="1"/>
    <xf numFmtId="0" fontId="2" fillId="3" borderId="3" xfId="0" applyFont="1" applyFill="1" applyBorder="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9" fontId="0" fillId="0" borderId="0" xfId="0" applyNumberFormat="1"/>
    <xf numFmtId="165" fontId="0" fillId="0" borderId="0" xfId="0" applyNumberFormat="1"/>
    <xf numFmtId="9" fontId="0" fillId="0" borderId="0" xfId="1" applyFont="1"/>
  </cellXfs>
  <cellStyles count="2">
    <cellStyle name="Normal" xfId="0" builtinId="0"/>
    <cellStyle name="Percent" xfId="1" builtinId="5"/>
  </cellStyles>
  <dxfs count="0"/>
  <tableStyles count="1" defaultTableStyle="TableStyleMedium2" defaultPivotStyle="PivotStyleLight16">
    <tableStyle name="Slicer Style 1" pivot="0" table="0" count="1" xr9:uid="{5F0CF76F-62EF-4D1D-B0AF-700DB49AD804}"/>
  </tableStyles>
  <extLst>
    <ext xmlns:x14="http://schemas.microsoft.com/office/spreadsheetml/2009/9/main" uri="{46F421CA-312F-682f-3DD2-61675219B42D}">
      <x14:dxfs count="1">
        <dxf>
          <font>
            <b val="0"/>
            <i val="0"/>
            <sz val="9"/>
            <name val="Calibri Light"/>
            <family val="2"/>
            <scheme val="major"/>
          </font>
          <fill>
            <patternFill>
              <bgColor theme="0"/>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managment report.xlsx]pivot!PivotTable1</c:name>
    <c:fmtId val="2"/>
  </c:pivotSource>
  <c:chart>
    <c:title>
      <c:tx>
        <c:rich>
          <a:bodyPr rot="0" spcFirstLastPara="1" vertOverflow="ellipsis" vert="horz" wrap="square" anchor="ctr" anchorCtr="1"/>
          <a:lstStyle/>
          <a:p>
            <a:pPr algn="ctr" rtl="0">
              <a:defRPr lang="en-US" sz="1800" b="1" i="0" u="none" strike="noStrike" kern="1200" baseline="0">
                <a:solidFill>
                  <a:sysClr val="windowText" lastClr="000000">
                    <a:lumMod val="75000"/>
                    <a:lumOff val="25000"/>
                  </a:sysClr>
                </a:solidFill>
                <a:latin typeface="+mn-lt"/>
                <a:ea typeface="+mn-ea"/>
                <a:cs typeface="+mn-cs"/>
              </a:defRPr>
            </a:pPr>
            <a:r>
              <a:rPr lang="en-US" sz="1800" b="1" i="0" u="none" strike="noStrike" kern="1200" baseline="0">
                <a:solidFill>
                  <a:sysClr val="windowText" lastClr="000000">
                    <a:lumMod val="75000"/>
                    <a:lumOff val="25000"/>
                  </a:sysClr>
                </a:solidFill>
                <a:latin typeface="+mn-lt"/>
                <a:ea typeface="+mn-ea"/>
                <a:cs typeface="+mn-cs"/>
              </a:rPr>
              <a:t>Budget</a:t>
            </a:r>
          </a:p>
        </c:rich>
      </c:tx>
      <c:layout>
        <c:manualLayout>
          <c:xMode val="edge"/>
          <c:yMode val="edge"/>
          <c:x val="4.0502034453787347E-2"/>
          <c:y val="4.1666541219825021E-2"/>
        </c:manualLayout>
      </c:layout>
      <c:overlay val="0"/>
      <c:spPr>
        <a:noFill/>
        <a:ln>
          <a:noFill/>
        </a:ln>
        <a:effectLst/>
      </c:spPr>
      <c:txPr>
        <a:bodyPr rot="0" spcFirstLastPara="1" vertOverflow="ellipsis" vert="horz" wrap="square" anchor="ctr" anchorCtr="1"/>
        <a:lstStyle/>
        <a:p>
          <a:pPr algn="ctr" rtl="0">
            <a:defRPr lang="en-US"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pivot!$A$4:$A$9</c:f>
              <c:strCache>
                <c:ptCount val="5"/>
                <c:pt idx="0">
                  <c:v>Alpha</c:v>
                </c:pt>
                <c:pt idx="1">
                  <c:v>Delta</c:v>
                </c:pt>
                <c:pt idx="2">
                  <c:v>Gemini</c:v>
                </c:pt>
                <c:pt idx="3">
                  <c:v>Orion</c:v>
                </c:pt>
                <c:pt idx="4">
                  <c:v>Vega</c:v>
                </c:pt>
              </c:strCache>
            </c:strRef>
          </c:cat>
          <c:val>
            <c:numRef>
              <c:f>pivot!$B$4:$B$9</c:f>
              <c:numCache>
                <c:formatCode>General</c:formatCode>
                <c:ptCount val="5"/>
                <c:pt idx="0">
                  <c:v>3962000</c:v>
                </c:pt>
                <c:pt idx="1">
                  <c:v>3949000</c:v>
                </c:pt>
                <c:pt idx="2">
                  <c:v>3849000</c:v>
                </c:pt>
                <c:pt idx="3">
                  <c:v>4305000</c:v>
                </c:pt>
                <c:pt idx="4">
                  <c:v>3630000</c:v>
                </c:pt>
              </c:numCache>
            </c:numRef>
          </c:val>
          <c:extLst>
            <c:ext xmlns:c16="http://schemas.microsoft.com/office/drawing/2014/chart" uri="{C3380CC4-5D6E-409C-BE32-E72D297353CC}">
              <c16:uniqueId val="{00000000-8547-4058-9AC5-7B13C1DBAEFA}"/>
            </c:ext>
          </c:extLst>
        </c:ser>
        <c:dLbls>
          <c:dLblPos val="outEnd"/>
          <c:showLegendKey val="0"/>
          <c:showVal val="1"/>
          <c:showCatName val="0"/>
          <c:showSerName val="0"/>
          <c:showPercent val="0"/>
          <c:showBubbleSize val="0"/>
        </c:dLbls>
        <c:gapWidth val="100"/>
        <c:overlap val="-24"/>
        <c:axId val="1929915759"/>
        <c:axId val="1770878063"/>
      </c:barChart>
      <c:catAx>
        <c:axId val="192991575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65000"/>
                    <a:lumOff val="35000"/>
                  </a:schemeClr>
                </a:solidFill>
                <a:latin typeface="+mn-lt"/>
                <a:ea typeface="+mn-ea"/>
                <a:cs typeface="+mn-cs"/>
              </a:defRPr>
            </a:pPr>
            <a:endParaRPr lang="en-US"/>
          </a:p>
        </c:txPr>
        <c:crossAx val="1770878063"/>
        <c:crosses val="autoZero"/>
        <c:auto val="1"/>
        <c:lblAlgn val="ctr"/>
        <c:lblOffset val="100"/>
        <c:noMultiLvlLbl val="0"/>
      </c:catAx>
      <c:valAx>
        <c:axId val="1770878063"/>
        <c:scaling>
          <c:orientation val="minMax"/>
        </c:scaling>
        <c:delete val="1"/>
        <c:axPos val="l"/>
        <c:numFmt formatCode="General" sourceLinked="1"/>
        <c:majorTickMark val="none"/>
        <c:minorTickMark val="none"/>
        <c:tickLblPos val="nextTo"/>
        <c:crossAx val="1929915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managment report.xlsx]pivot!PivotTable3</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Actual</a:t>
            </a:r>
          </a:p>
        </c:rich>
      </c:tx>
      <c:layout>
        <c:manualLayout>
          <c:xMode val="edge"/>
          <c:yMode val="edge"/>
          <c:x val="4.6943467726406639E-2"/>
          <c:y val="3.240743528448333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pivot!$D$4:$D$9</c:f>
              <c:strCache>
                <c:ptCount val="5"/>
                <c:pt idx="0">
                  <c:v>Alpha</c:v>
                </c:pt>
                <c:pt idx="1">
                  <c:v>Delta</c:v>
                </c:pt>
                <c:pt idx="2">
                  <c:v>Gemini</c:v>
                </c:pt>
                <c:pt idx="3">
                  <c:v>Orion</c:v>
                </c:pt>
                <c:pt idx="4">
                  <c:v>Vega</c:v>
                </c:pt>
              </c:strCache>
            </c:strRef>
          </c:cat>
          <c:val>
            <c:numRef>
              <c:f>pivot!$E$4:$E$9</c:f>
              <c:numCache>
                <c:formatCode>General</c:formatCode>
                <c:ptCount val="5"/>
                <c:pt idx="0">
                  <c:v>1911382</c:v>
                </c:pt>
                <c:pt idx="1">
                  <c:v>2059951</c:v>
                </c:pt>
                <c:pt idx="2">
                  <c:v>1208369</c:v>
                </c:pt>
                <c:pt idx="3">
                  <c:v>1557922</c:v>
                </c:pt>
                <c:pt idx="4">
                  <c:v>1602667</c:v>
                </c:pt>
              </c:numCache>
            </c:numRef>
          </c:val>
          <c:extLst>
            <c:ext xmlns:c16="http://schemas.microsoft.com/office/drawing/2014/chart" uri="{C3380CC4-5D6E-409C-BE32-E72D297353CC}">
              <c16:uniqueId val="{00000000-5564-4614-9354-B7AF1B65A0FF}"/>
            </c:ext>
          </c:extLst>
        </c:ser>
        <c:dLbls>
          <c:dLblPos val="outEnd"/>
          <c:showLegendKey val="0"/>
          <c:showVal val="1"/>
          <c:showCatName val="0"/>
          <c:showSerName val="0"/>
          <c:showPercent val="0"/>
          <c:showBubbleSize val="0"/>
        </c:dLbls>
        <c:gapWidth val="100"/>
        <c:overlap val="-24"/>
        <c:axId val="1755408975"/>
        <c:axId val="1998509343"/>
      </c:barChart>
      <c:catAx>
        <c:axId val="175540897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65000"/>
                    <a:lumOff val="35000"/>
                  </a:schemeClr>
                </a:solidFill>
                <a:latin typeface="+mn-lt"/>
                <a:ea typeface="+mn-ea"/>
                <a:cs typeface="+mn-cs"/>
              </a:defRPr>
            </a:pPr>
            <a:endParaRPr lang="en-US"/>
          </a:p>
        </c:txPr>
        <c:crossAx val="1998509343"/>
        <c:crosses val="autoZero"/>
        <c:auto val="1"/>
        <c:lblAlgn val="ctr"/>
        <c:lblOffset val="100"/>
        <c:noMultiLvlLbl val="0"/>
      </c:catAx>
      <c:valAx>
        <c:axId val="1998509343"/>
        <c:scaling>
          <c:orientation val="minMax"/>
        </c:scaling>
        <c:delete val="1"/>
        <c:axPos val="l"/>
        <c:numFmt formatCode="General" sourceLinked="1"/>
        <c:majorTickMark val="none"/>
        <c:minorTickMark val="none"/>
        <c:tickLblPos val="nextTo"/>
        <c:crossAx val="1755408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managment report.xlsx]pivot!PivotTable2</c:name>
    <c:fmtId val="2"/>
  </c:pivotSource>
  <c:chart>
    <c:title>
      <c:tx>
        <c:rich>
          <a:bodyPr rot="0" spcFirstLastPara="1" vertOverflow="ellipsis" vert="horz" wrap="square" anchor="ctr" anchorCtr="1"/>
          <a:lstStyle/>
          <a:p>
            <a:pPr algn="ctr" rtl="0">
              <a:defRPr lang="en-US" sz="1800" b="1" i="0" u="none" strike="noStrike" kern="1200" spc="0" baseline="0">
                <a:solidFill>
                  <a:sysClr val="windowText" lastClr="000000">
                    <a:lumMod val="75000"/>
                    <a:lumOff val="25000"/>
                  </a:sysClr>
                </a:solidFill>
                <a:latin typeface="+mn-lt"/>
                <a:ea typeface="+mn-ea"/>
                <a:cs typeface="+mn-cs"/>
              </a:defRPr>
            </a:pPr>
            <a:r>
              <a:rPr lang="en-US" sz="1800" b="1" i="0" u="none" strike="noStrike" kern="1200" baseline="0">
                <a:solidFill>
                  <a:sysClr val="windowText" lastClr="000000">
                    <a:lumMod val="75000"/>
                    <a:lumOff val="25000"/>
                  </a:sysClr>
                </a:solidFill>
                <a:latin typeface="+mn-lt"/>
                <a:ea typeface="+mn-ea"/>
                <a:cs typeface="+mn-cs"/>
              </a:rPr>
              <a:t>Progress of project Manager</a:t>
            </a:r>
          </a:p>
        </c:rich>
      </c:tx>
      <c:layout>
        <c:manualLayout>
          <c:xMode val="edge"/>
          <c:yMode val="edge"/>
          <c:x val="3.9425839404929136E-2"/>
          <c:y val="3.7037037037037035E-2"/>
        </c:manualLayout>
      </c:layout>
      <c:overlay val="0"/>
      <c:spPr>
        <a:noFill/>
        <a:ln>
          <a:noFill/>
        </a:ln>
        <a:effectLst/>
      </c:spPr>
      <c:txPr>
        <a:bodyPr rot="0" spcFirstLastPara="1" vertOverflow="ellipsis" vert="horz" wrap="square" anchor="ctr" anchorCtr="1"/>
        <a:lstStyle/>
        <a:p>
          <a:pPr algn="ctr" rtl="0">
            <a:defRPr lang="en-US" sz="1800" b="1" i="0" u="none" strike="noStrike" kern="1200" spc="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s>
    <c:plotArea>
      <c:layout/>
      <c:barChart>
        <c:barDir val="col"/>
        <c:grouping val="clustered"/>
        <c:varyColors val="0"/>
        <c:ser>
          <c:idx val="0"/>
          <c:order val="0"/>
          <c:tx>
            <c:strRef>
              <c:f>pivot!$B$12:$B$13</c:f>
              <c:strCache>
                <c:ptCount val="1"/>
                <c:pt idx="0">
                  <c:v>Hirsch</c:v>
                </c:pt>
              </c:strCache>
            </c:strRef>
          </c:tx>
          <c:spPr>
            <a:solidFill>
              <a:schemeClr val="accent1"/>
            </a:solidFill>
            <a:ln>
              <a:noFill/>
            </a:ln>
            <a:effectLst/>
          </c:spPr>
          <c:invertIfNegative val="0"/>
          <c:cat>
            <c:strRef>
              <c:f>pivot!$A$14:$A$19</c:f>
              <c:strCache>
                <c:ptCount val="5"/>
                <c:pt idx="0">
                  <c:v>Alpha</c:v>
                </c:pt>
                <c:pt idx="1">
                  <c:v>Delta</c:v>
                </c:pt>
                <c:pt idx="2">
                  <c:v>Gemini</c:v>
                </c:pt>
                <c:pt idx="3">
                  <c:v>Orion</c:v>
                </c:pt>
                <c:pt idx="4">
                  <c:v>Vega</c:v>
                </c:pt>
              </c:strCache>
            </c:strRef>
          </c:cat>
          <c:val>
            <c:numRef>
              <c:f>pivot!$B$14:$B$19</c:f>
              <c:numCache>
                <c:formatCode>0.00%</c:formatCode>
                <c:ptCount val="5"/>
                <c:pt idx="0">
                  <c:v>5.7140265747585149E-2</c:v>
                </c:pt>
                <c:pt idx="1">
                  <c:v>7.9361480204979365E-2</c:v>
                </c:pt>
                <c:pt idx="2">
                  <c:v>2.2856106299034059E-2</c:v>
                </c:pt>
                <c:pt idx="3">
                  <c:v>8.571039862137772E-2</c:v>
                </c:pt>
                <c:pt idx="4">
                  <c:v>2.8570132873792575E-2</c:v>
                </c:pt>
              </c:numCache>
            </c:numRef>
          </c:val>
          <c:extLst>
            <c:ext xmlns:c16="http://schemas.microsoft.com/office/drawing/2014/chart" uri="{C3380CC4-5D6E-409C-BE32-E72D297353CC}">
              <c16:uniqueId val="{00000000-00A4-4DA7-A478-62EEBD219E3D}"/>
            </c:ext>
          </c:extLst>
        </c:ser>
        <c:ser>
          <c:idx val="1"/>
          <c:order val="1"/>
          <c:tx>
            <c:strRef>
              <c:f>pivot!$C$12:$C$13</c:f>
              <c:strCache>
                <c:ptCount val="1"/>
                <c:pt idx="0">
                  <c:v>Ladd</c:v>
                </c:pt>
              </c:strCache>
            </c:strRef>
          </c:tx>
          <c:spPr>
            <a:solidFill>
              <a:schemeClr val="accent2"/>
            </a:solidFill>
            <a:ln>
              <a:noFill/>
            </a:ln>
            <a:effectLst/>
          </c:spPr>
          <c:invertIfNegative val="0"/>
          <c:cat>
            <c:strRef>
              <c:f>pivot!$A$14:$A$19</c:f>
              <c:strCache>
                <c:ptCount val="5"/>
                <c:pt idx="0">
                  <c:v>Alpha</c:v>
                </c:pt>
                <c:pt idx="1">
                  <c:v>Delta</c:v>
                </c:pt>
                <c:pt idx="2">
                  <c:v>Gemini</c:v>
                </c:pt>
                <c:pt idx="3">
                  <c:v>Orion</c:v>
                </c:pt>
                <c:pt idx="4">
                  <c:v>Vega</c:v>
                </c:pt>
              </c:strCache>
            </c:strRef>
          </c:cat>
          <c:val>
            <c:numRef>
              <c:f>pivot!$C$14:$C$19</c:f>
              <c:numCache>
                <c:formatCode>0.00%</c:formatCode>
                <c:ptCount val="5"/>
                <c:pt idx="0">
                  <c:v>3.4284159448551087E-2</c:v>
                </c:pt>
                <c:pt idx="1">
                  <c:v>1.7142079724275543E-2</c:v>
                </c:pt>
                <c:pt idx="2">
                  <c:v>4.285519931068886E-2</c:v>
                </c:pt>
                <c:pt idx="3">
                  <c:v>7.1425332184481438E-2</c:v>
                </c:pt>
                <c:pt idx="4">
                  <c:v>3.8093510498390097E-2</c:v>
                </c:pt>
              </c:numCache>
            </c:numRef>
          </c:val>
          <c:extLst>
            <c:ext xmlns:c16="http://schemas.microsoft.com/office/drawing/2014/chart" uri="{C3380CC4-5D6E-409C-BE32-E72D297353CC}">
              <c16:uniqueId val="{00000005-00A4-4DA7-A478-62EEBD219E3D}"/>
            </c:ext>
          </c:extLst>
        </c:ser>
        <c:ser>
          <c:idx val="2"/>
          <c:order val="2"/>
          <c:tx>
            <c:strRef>
              <c:f>pivot!$D$12:$D$13</c:f>
              <c:strCache>
                <c:ptCount val="1"/>
                <c:pt idx="0">
                  <c:v>McFay</c:v>
                </c:pt>
              </c:strCache>
            </c:strRef>
          </c:tx>
          <c:spPr>
            <a:solidFill>
              <a:schemeClr val="accent3"/>
            </a:solidFill>
            <a:ln>
              <a:noFill/>
            </a:ln>
            <a:effectLst/>
          </c:spPr>
          <c:invertIfNegative val="0"/>
          <c:cat>
            <c:strRef>
              <c:f>pivot!$A$14:$A$19</c:f>
              <c:strCache>
                <c:ptCount val="5"/>
                <c:pt idx="0">
                  <c:v>Alpha</c:v>
                </c:pt>
                <c:pt idx="1">
                  <c:v>Delta</c:v>
                </c:pt>
                <c:pt idx="2">
                  <c:v>Gemini</c:v>
                </c:pt>
                <c:pt idx="3">
                  <c:v>Orion</c:v>
                </c:pt>
                <c:pt idx="4">
                  <c:v>Vega</c:v>
                </c:pt>
              </c:strCache>
            </c:strRef>
          </c:cat>
          <c:val>
            <c:numRef>
              <c:f>pivot!$D$14:$D$19</c:f>
              <c:numCache>
                <c:formatCode>0.00%</c:formatCode>
                <c:ptCount val="5"/>
                <c:pt idx="0">
                  <c:v>3.2855652804861454E-2</c:v>
                </c:pt>
                <c:pt idx="1">
                  <c:v>0</c:v>
                </c:pt>
                <c:pt idx="2">
                  <c:v>4.5712212598068118E-2</c:v>
                </c:pt>
                <c:pt idx="3">
                  <c:v>1.4285066436896287E-2</c:v>
                </c:pt>
                <c:pt idx="4">
                  <c:v>2.4488685320393631E-2</c:v>
                </c:pt>
              </c:numCache>
            </c:numRef>
          </c:val>
          <c:extLst>
            <c:ext xmlns:c16="http://schemas.microsoft.com/office/drawing/2014/chart" uri="{C3380CC4-5D6E-409C-BE32-E72D297353CC}">
              <c16:uniqueId val="{00000006-00A4-4DA7-A478-62EEBD219E3D}"/>
            </c:ext>
          </c:extLst>
        </c:ser>
        <c:ser>
          <c:idx val="3"/>
          <c:order val="3"/>
          <c:tx>
            <c:strRef>
              <c:f>pivot!$E$12:$E$13</c:f>
              <c:strCache>
                <c:ptCount val="1"/>
                <c:pt idx="0">
                  <c:v>Samora</c:v>
                </c:pt>
              </c:strCache>
            </c:strRef>
          </c:tx>
          <c:spPr>
            <a:solidFill>
              <a:schemeClr val="accent4"/>
            </a:solidFill>
            <a:ln>
              <a:noFill/>
            </a:ln>
            <a:effectLst/>
          </c:spPr>
          <c:invertIfNegative val="0"/>
          <c:cat>
            <c:strRef>
              <c:f>pivot!$A$14:$A$19</c:f>
              <c:strCache>
                <c:ptCount val="5"/>
                <c:pt idx="0">
                  <c:v>Alpha</c:v>
                </c:pt>
                <c:pt idx="1">
                  <c:v>Delta</c:v>
                </c:pt>
                <c:pt idx="2">
                  <c:v>Gemini</c:v>
                </c:pt>
                <c:pt idx="3">
                  <c:v>Orion</c:v>
                </c:pt>
                <c:pt idx="4">
                  <c:v>Vega</c:v>
                </c:pt>
              </c:strCache>
            </c:strRef>
          </c:cat>
          <c:val>
            <c:numRef>
              <c:f>pivot!$E$14:$E$19</c:f>
              <c:numCache>
                <c:formatCode>0.00%</c:formatCode>
                <c:ptCount val="5"/>
                <c:pt idx="0">
                  <c:v>2.4488685320393631E-2</c:v>
                </c:pt>
                <c:pt idx="1">
                  <c:v>3.9998186023309602E-2</c:v>
                </c:pt>
                <c:pt idx="2">
                  <c:v>5.3058818194186209E-2</c:v>
                </c:pt>
                <c:pt idx="3">
                  <c:v>7.301256178858101E-2</c:v>
                </c:pt>
                <c:pt idx="4">
                  <c:v>4.5712212598068118E-2</c:v>
                </c:pt>
              </c:numCache>
            </c:numRef>
          </c:val>
          <c:extLst>
            <c:ext xmlns:c16="http://schemas.microsoft.com/office/drawing/2014/chart" uri="{C3380CC4-5D6E-409C-BE32-E72D297353CC}">
              <c16:uniqueId val="{00000007-00A4-4DA7-A478-62EEBD219E3D}"/>
            </c:ext>
          </c:extLst>
        </c:ser>
        <c:ser>
          <c:idx val="4"/>
          <c:order val="4"/>
          <c:tx>
            <c:strRef>
              <c:f>pivot!$F$12:$F$13</c:f>
              <c:strCache>
                <c:ptCount val="1"/>
                <c:pt idx="0">
                  <c:v>Wood</c:v>
                </c:pt>
              </c:strCache>
            </c:strRef>
          </c:tx>
          <c:spPr>
            <a:solidFill>
              <a:schemeClr val="accent5"/>
            </a:solidFill>
            <a:ln>
              <a:noFill/>
            </a:ln>
            <a:effectLst/>
          </c:spPr>
          <c:invertIfNegative val="0"/>
          <c:cat>
            <c:strRef>
              <c:f>pivot!$A$14:$A$19</c:f>
              <c:strCache>
                <c:ptCount val="5"/>
                <c:pt idx="0">
                  <c:v>Alpha</c:v>
                </c:pt>
                <c:pt idx="1">
                  <c:v>Delta</c:v>
                </c:pt>
                <c:pt idx="2">
                  <c:v>Gemini</c:v>
                </c:pt>
                <c:pt idx="3">
                  <c:v>Orion</c:v>
                </c:pt>
                <c:pt idx="4">
                  <c:v>Vega</c:v>
                </c:pt>
              </c:strCache>
            </c:strRef>
          </c:cat>
          <c:val>
            <c:numRef>
              <c:f>pivot!$F$14:$F$19</c:f>
              <c:numCache>
                <c:formatCode>0.00%</c:formatCode>
                <c:ptCount val="5"/>
                <c:pt idx="0">
                  <c:v>4.253775338986894E-2</c:v>
                </c:pt>
                <c:pt idx="1">
                  <c:v>3.5712666092240719E-2</c:v>
                </c:pt>
                <c:pt idx="2">
                  <c:v>2.5395673665593397E-2</c:v>
                </c:pt>
                <c:pt idx="3">
                  <c:v>4.8977370640787263E-2</c:v>
                </c:pt>
                <c:pt idx="4">
                  <c:v>1.6325790213595755E-2</c:v>
                </c:pt>
              </c:numCache>
            </c:numRef>
          </c:val>
          <c:extLst>
            <c:ext xmlns:c16="http://schemas.microsoft.com/office/drawing/2014/chart" uri="{C3380CC4-5D6E-409C-BE32-E72D297353CC}">
              <c16:uniqueId val="{00000008-00A4-4DA7-A478-62EEBD219E3D}"/>
            </c:ext>
          </c:extLst>
        </c:ser>
        <c:dLbls>
          <c:showLegendKey val="0"/>
          <c:showVal val="0"/>
          <c:showCatName val="0"/>
          <c:showSerName val="0"/>
          <c:showPercent val="0"/>
          <c:showBubbleSize val="0"/>
        </c:dLbls>
        <c:gapWidth val="219"/>
        <c:overlap val="-27"/>
        <c:axId val="1852695311"/>
        <c:axId val="1844980047"/>
      </c:barChart>
      <c:catAx>
        <c:axId val="1852695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65000"/>
                    <a:lumOff val="35000"/>
                  </a:schemeClr>
                </a:solidFill>
                <a:latin typeface="+mn-lt"/>
                <a:ea typeface="+mn-ea"/>
                <a:cs typeface="+mn-cs"/>
              </a:defRPr>
            </a:pPr>
            <a:endParaRPr lang="en-US"/>
          </a:p>
        </c:txPr>
        <c:crossAx val="1844980047"/>
        <c:crosses val="autoZero"/>
        <c:auto val="1"/>
        <c:lblAlgn val="ctr"/>
        <c:lblOffset val="100"/>
        <c:noMultiLvlLbl val="0"/>
      </c:catAx>
      <c:valAx>
        <c:axId val="1844980047"/>
        <c:scaling>
          <c:orientation val="minMax"/>
        </c:scaling>
        <c:delete val="1"/>
        <c:axPos val="l"/>
        <c:numFmt formatCode="0.00%" sourceLinked="1"/>
        <c:majorTickMark val="none"/>
        <c:minorTickMark val="none"/>
        <c:tickLblPos val="nextTo"/>
        <c:crossAx val="1852695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800" b="1" i="0" u="none" strike="noStrike" kern="1200" spc="0" baseline="0">
                <a:solidFill>
                  <a:sysClr val="windowText" lastClr="000000">
                    <a:lumMod val="75000"/>
                    <a:lumOff val="25000"/>
                  </a:sysClr>
                </a:solidFill>
                <a:latin typeface="+mn-lt"/>
                <a:ea typeface="+mn-ea"/>
                <a:cs typeface="+mn-cs"/>
              </a:defRPr>
            </a:pPr>
            <a:r>
              <a:rPr lang="en-US" sz="1800" b="1" i="0" u="none" strike="noStrike" kern="1200" baseline="0">
                <a:solidFill>
                  <a:sysClr val="windowText" lastClr="000000">
                    <a:lumMod val="75000"/>
                    <a:lumOff val="25000"/>
                  </a:sysClr>
                </a:solidFill>
                <a:latin typeface="+mn-lt"/>
                <a:ea typeface="+mn-ea"/>
                <a:cs typeface="+mn-cs"/>
              </a:rPr>
              <a:t>Overall task progress</a:t>
            </a:r>
          </a:p>
        </c:rich>
      </c:tx>
      <c:layout>
        <c:manualLayout>
          <c:xMode val="edge"/>
          <c:yMode val="edge"/>
          <c:x val="4.3346907580673256E-2"/>
          <c:y val="2.8677148001180205E-2"/>
        </c:manualLayout>
      </c:layout>
      <c:overlay val="0"/>
      <c:spPr>
        <a:noFill/>
        <a:ln>
          <a:noFill/>
        </a:ln>
        <a:effectLst/>
      </c:spPr>
      <c:txPr>
        <a:bodyPr rot="0" spcFirstLastPara="1" vertOverflow="ellipsis" vert="horz" wrap="square" anchor="ctr" anchorCtr="1"/>
        <a:lstStyle/>
        <a:p>
          <a:pPr algn="ctr" rtl="0">
            <a:defRPr lang="en-US" sz="1800" b="1" i="0" u="none" strike="noStrike" kern="1200" spc="0" baseline="0">
              <a:solidFill>
                <a:sysClr val="windowText" lastClr="000000">
                  <a:lumMod val="75000"/>
                  <a:lumOff val="25000"/>
                </a:sysClr>
              </a:solidFill>
              <a:latin typeface="+mn-lt"/>
              <a:ea typeface="+mn-ea"/>
              <a:cs typeface="+mn-cs"/>
            </a:defRPr>
          </a:pPr>
          <a:endParaRPr lang="en-US"/>
        </a:p>
      </c:txPr>
    </c:title>
    <c:autoTitleDeleted val="0"/>
    <c:plotArea>
      <c:layout/>
      <c:barChart>
        <c:barDir val="col"/>
        <c:grouping val="clustered"/>
        <c:varyColors val="0"/>
        <c:ser>
          <c:idx val="0"/>
          <c:order val="0"/>
          <c:tx>
            <c:strRef>
              <c:f>working!$A$17</c:f>
              <c:strCache>
                <c:ptCount val="1"/>
                <c:pt idx="0">
                  <c:v>Not started</c:v>
                </c:pt>
              </c:strCache>
            </c:strRef>
          </c:tx>
          <c:spPr>
            <a:solidFill>
              <a:schemeClr val="accent1"/>
            </a:solidFill>
            <a:ln>
              <a:noFill/>
            </a:ln>
            <a:effectLst/>
          </c:spPr>
          <c:invertIfNegative val="0"/>
          <c:val>
            <c:numRef>
              <c:f>working!$B$17</c:f>
              <c:numCache>
                <c:formatCode>General</c:formatCode>
                <c:ptCount val="1"/>
                <c:pt idx="0">
                  <c:v>4</c:v>
                </c:pt>
              </c:numCache>
            </c:numRef>
          </c:val>
          <c:extLst>
            <c:ext xmlns:c16="http://schemas.microsoft.com/office/drawing/2014/chart" uri="{C3380CC4-5D6E-409C-BE32-E72D297353CC}">
              <c16:uniqueId val="{00000000-1B32-4B68-A8C8-1D8F739110C1}"/>
            </c:ext>
          </c:extLst>
        </c:ser>
        <c:ser>
          <c:idx val="1"/>
          <c:order val="1"/>
          <c:tx>
            <c:strRef>
              <c:f>working!$A$18</c:f>
              <c:strCache>
                <c:ptCount val="1"/>
                <c:pt idx="0">
                  <c:v>Inprogress</c:v>
                </c:pt>
              </c:strCache>
            </c:strRef>
          </c:tx>
          <c:spPr>
            <a:solidFill>
              <a:schemeClr val="accent2"/>
            </a:solidFill>
            <a:ln>
              <a:noFill/>
            </a:ln>
            <a:effectLst/>
          </c:spPr>
          <c:invertIfNegative val="0"/>
          <c:val>
            <c:numRef>
              <c:f>working!$B$18</c:f>
              <c:numCache>
                <c:formatCode>General</c:formatCode>
                <c:ptCount val="1"/>
                <c:pt idx="0">
                  <c:v>31</c:v>
                </c:pt>
              </c:numCache>
            </c:numRef>
          </c:val>
          <c:extLst>
            <c:ext xmlns:c16="http://schemas.microsoft.com/office/drawing/2014/chart" uri="{C3380CC4-5D6E-409C-BE32-E72D297353CC}">
              <c16:uniqueId val="{00000001-1B32-4B68-A8C8-1D8F739110C1}"/>
            </c:ext>
          </c:extLst>
        </c:ser>
        <c:ser>
          <c:idx val="2"/>
          <c:order val="2"/>
          <c:tx>
            <c:strRef>
              <c:f>working!$A$19</c:f>
              <c:strCache>
                <c:ptCount val="1"/>
                <c:pt idx="0">
                  <c:v>Completed</c:v>
                </c:pt>
              </c:strCache>
            </c:strRef>
          </c:tx>
          <c:spPr>
            <a:solidFill>
              <a:schemeClr val="accent3"/>
            </a:solidFill>
            <a:ln>
              <a:noFill/>
            </a:ln>
            <a:effectLst/>
          </c:spPr>
          <c:invertIfNegative val="0"/>
          <c:val>
            <c:numRef>
              <c:f>working!$B$19</c:f>
              <c:numCache>
                <c:formatCode>General</c:formatCode>
                <c:ptCount val="1"/>
                <c:pt idx="0">
                  <c:v>3</c:v>
                </c:pt>
              </c:numCache>
            </c:numRef>
          </c:val>
          <c:extLst>
            <c:ext xmlns:c16="http://schemas.microsoft.com/office/drawing/2014/chart" uri="{C3380CC4-5D6E-409C-BE32-E72D297353CC}">
              <c16:uniqueId val="{00000002-1B32-4B68-A8C8-1D8F739110C1}"/>
            </c:ext>
          </c:extLst>
        </c:ser>
        <c:ser>
          <c:idx val="3"/>
          <c:order val="3"/>
          <c:tx>
            <c:strRef>
              <c:f>working!$A$20</c:f>
              <c:strCache>
                <c:ptCount val="1"/>
                <c:pt idx="0">
                  <c:v>Remaining</c:v>
                </c:pt>
              </c:strCache>
            </c:strRef>
          </c:tx>
          <c:spPr>
            <a:solidFill>
              <a:schemeClr val="accent4"/>
            </a:solidFill>
            <a:ln>
              <a:noFill/>
            </a:ln>
            <a:effectLst/>
          </c:spPr>
          <c:invertIfNegative val="0"/>
          <c:val>
            <c:numRef>
              <c:f>working!$B$20</c:f>
              <c:numCache>
                <c:formatCode>General</c:formatCode>
                <c:ptCount val="1"/>
                <c:pt idx="0">
                  <c:v>35</c:v>
                </c:pt>
              </c:numCache>
            </c:numRef>
          </c:val>
          <c:extLst>
            <c:ext xmlns:c16="http://schemas.microsoft.com/office/drawing/2014/chart" uri="{C3380CC4-5D6E-409C-BE32-E72D297353CC}">
              <c16:uniqueId val="{00000003-1B32-4B68-A8C8-1D8F739110C1}"/>
            </c:ext>
          </c:extLst>
        </c:ser>
        <c:ser>
          <c:idx val="4"/>
          <c:order val="4"/>
          <c:tx>
            <c:strRef>
              <c:f>working!$A$21</c:f>
              <c:strCache>
                <c:ptCount val="1"/>
                <c:pt idx="0">
                  <c:v>Total</c:v>
                </c:pt>
              </c:strCache>
            </c:strRef>
          </c:tx>
          <c:spPr>
            <a:solidFill>
              <a:schemeClr val="accent5"/>
            </a:solidFill>
            <a:ln>
              <a:noFill/>
            </a:ln>
            <a:effectLst/>
          </c:spPr>
          <c:invertIfNegative val="0"/>
          <c:val>
            <c:numRef>
              <c:f>working!$B$21</c:f>
              <c:numCache>
                <c:formatCode>General</c:formatCode>
                <c:ptCount val="1"/>
                <c:pt idx="0">
                  <c:v>38</c:v>
                </c:pt>
              </c:numCache>
            </c:numRef>
          </c:val>
          <c:extLst>
            <c:ext xmlns:c16="http://schemas.microsoft.com/office/drawing/2014/chart" uri="{C3380CC4-5D6E-409C-BE32-E72D297353CC}">
              <c16:uniqueId val="{00000004-1B32-4B68-A8C8-1D8F739110C1}"/>
            </c:ext>
          </c:extLst>
        </c:ser>
        <c:dLbls>
          <c:showLegendKey val="0"/>
          <c:showVal val="0"/>
          <c:showCatName val="0"/>
          <c:showSerName val="0"/>
          <c:showPercent val="0"/>
          <c:showBubbleSize val="0"/>
        </c:dLbls>
        <c:gapWidth val="219"/>
        <c:overlap val="-27"/>
        <c:axId val="1864400847"/>
        <c:axId val="1763244799"/>
      </c:barChart>
      <c:catAx>
        <c:axId val="1864400847"/>
        <c:scaling>
          <c:orientation val="minMax"/>
        </c:scaling>
        <c:delete val="1"/>
        <c:axPos val="b"/>
        <c:numFmt formatCode="General" sourceLinked="1"/>
        <c:majorTickMark val="none"/>
        <c:minorTickMark val="none"/>
        <c:tickLblPos val="nextTo"/>
        <c:crossAx val="1763244799"/>
        <c:crosses val="autoZero"/>
        <c:auto val="1"/>
        <c:lblAlgn val="ctr"/>
        <c:lblOffset val="100"/>
        <c:noMultiLvlLbl val="0"/>
      </c:catAx>
      <c:valAx>
        <c:axId val="1763244799"/>
        <c:scaling>
          <c:orientation val="minMax"/>
        </c:scaling>
        <c:delete val="1"/>
        <c:axPos val="l"/>
        <c:numFmt formatCode="General" sourceLinked="1"/>
        <c:majorTickMark val="none"/>
        <c:minorTickMark val="none"/>
        <c:tickLblPos val="nextTo"/>
        <c:crossAx val="18644008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managment report.xlsx]pivot!PivotTable4</c:name>
    <c:fmtId val="2"/>
  </c:pivotSource>
  <c:chart>
    <c:title>
      <c:tx>
        <c:rich>
          <a:bodyPr rot="0" spcFirstLastPara="1" vertOverflow="ellipsis" vert="horz" wrap="square" anchor="ctr" anchorCtr="1"/>
          <a:lstStyle/>
          <a:p>
            <a:pPr algn="ctr" rtl="0">
              <a:defRPr lang="en-US" sz="1800" b="1" i="0" u="none" strike="noStrike" kern="1200" spc="0" baseline="0">
                <a:solidFill>
                  <a:sysClr val="windowText" lastClr="000000">
                    <a:lumMod val="75000"/>
                    <a:lumOff val="25000"/>
                  </a:sysClr>
                </a:solidFill>
                <a:latin typeface="+mn-lt"/>
                <a:ea typeface="+mn-ea"/>
                <a:cs typeface="+mn-cs"/>
              </a:defRPr>
            </a:pPr>
            <a:r>
              <a:rPr lang="en-US" sz="1800" b="1" i="0" u="none" strike="noStrike" kern="1200" baseline="0">
                <a:solidFill>
                  <a:sysClr val="windowText" lastClr="000000">
                    <a:lumMod val="75000"/>
                    <a:lumOff val="25000"/>
                  </a:sysClr>
                </a:solidFill>
                <a:latin typeface="+mn-lt"/>
                <a:ea typeface="+mn-ea"/>
                <a:cs typeface="+mn-cs"/>
              </a:rPr>
              <a:t>Budget assign to managers</a:t>
            </a:r>
          </a:p>
        </c:rich>
      </c:tx>
      <c:layout>
        <c:manualLayout>
          <c:xMode val="edge"/>
          <c:yMode val="edge"/>
          <c:x val="2.2034558180227471E-2"/>
          <c:y val="4.6296296296296294E-3"/>
        </c:manualLayout>
      </c:layout>
      <c:overlay val="0"/>
      <c:spPr>
        <a:noFill/>
        <a:ln>
          <a:noFill/>
        </a:ln>
        <a:effectLst/>
      </c:spPr>
      <c:txPr>
        <a:bodyPr rot="0" spcFirstLastPara="1" vertOverflow="ellipsis" vert="horz" wrap="square" anchor="ctr" anchorCtr="1"/>
        <a:lstStyle/>
        <a:p>
          <a:pPr algn="ctr" rtl="0">
            <a:defRPr lang="en-US" sz="1800" b="1" i="0" u="none" strike="noStrike" kern="1200" spc="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pivot!$K$3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pivot!$I$4:$J$29</c:f>
              <c:multiLvlStrCache>
                <c:ptCount val="25"/>
                <c:lvl>
                  <c:pt idx="0">
                    <c:v>Alpha</c:v>
                  </c:pt>
                  <c:pt idx="1">
                    <c:v>Delta</c:v>
                  </c:pt>
                  <c:pt idx="2">
                    <c:v>Gemini</c:v>
                  </c:pt>
                  <c:pt idx="3">
                    <c:v>Orion</c:v>
                  </c:pt>
                  <c:pt idx="4">
                    <c:v>Vega</c:v>
                  </c:pt>
                  <c:pt idx="5">
                    <c:v>Alpha</c:v>
                  </c:pt>
                  <c:pt idx="6">
                    <c:v>Delta</c:v>
                  </c:pt>
                  <c:pt idx="7">
                    <c:v>Gemini</c:v>
                  </c:pt>
                  <c:pt idx="8">
                    <c:v>Orion</c:v>
                  </c:pt>
                  <c:pt idx="9">
                    <c:v>Vega</c:v>
                  </c:pt>
                  <c:pt idx="10">
                    <c:v>Alpha</c:v>
                  </c:pt>
                  <c:pt idx="11">
                    <c:v>Delta</c:v>
                  </c:pt>
                  <c:pt idx="12">
                    <c:v>Gemini</c:v>
                  </c:pt>
                  <c:pt idx="13">
                    <c:v>Orion</c:v>
                  </c:pt>
                  <c:pt idx="14">
                    <c:v>Vega</c:v>
                  </c:pt>
                  <c:pt idx="15">
                    <c:v>Alpha</c:v>
                  </c:pt>
                  <c:pt idx="16">
                    <c:v>Delta</c:v>
                  </c:pt>
                  <c:pt idx="17">
                    <c:v>Gemini</c:v>
                  </c:pt>
                  <c:pt idx="18">
                    <c:v>Orion</c:v>
                  </c:pt>
                  <c:pt idx="19">
                    <c:v>Vega</c:v>
                  </c:pt>
                  <c:pt idx="20">
                    <c:v>Alpha</c:v>
                  </c:pt>
                  <c:pt idx="21">
                    <c:v>Delta</c:v>
                  </c:pt>
                  <c:pt idx="22">
                    <c:v>Gemini</c:v>
                  </c:pt>
                  <c:pt idx="23">
                    <c:v>Orion</c:v>
                  </c:pt>
                  <c:pt idx="24">
                    <c:v>Vega</c:v>
                  </c:pt>
                </c:lvl>
                <c:lvl>
                  <c:pt idx="0">
                    <c:v>Hirsch</c:v>
                  </c:pt>
                  <c:pt idx="5">
                    <c:v>Ladd</c:v>
                  </c:pt>
                  <c:pt idx="10">
                    <c:v>McFay</c:v>
                  </c:pt>
                  <c:pt idx="15">
                    <c:v>Samora</c:v>
                  </c:pt>
                  <c:pt idx="20">
                    <c:v>Wood</c:v>
                  </c:pt>
                </c:lvl>
              </c:multiLvlStrCache>
            </c:multiLvlStrRef>
          </c:cat>
          <c:val>
            <c:numRef>
              <c:f>pivot!$K$4:$K$29</c:f>
              <c:numCache>
                <c:formatCode>0.0,,\M;\-\O.0,,\M</c:formatCode>
                <c:ptCount val="25"/>
                <c:pt idx="0">
                  <c:v>817000</c:v>
                </c:pt>
                <c:pt idx="1">
                  <c:v>1389000</c:v>
                </c:pt>
                <c:pt idx="2">
                  <c:v>406000</c:v>
                </c:pt>
                <c:pt idx="3">
                  <c:v>374000</c:v>
                </c:pt>
                <c:pt idx="4">
                  <c:v>839000</c:v>
                </c:pt>
                <c:pt idx="5">
                  <c:v>1307000</c:v>
                </c:pt>
                <c:pt idx="6">
                  <c:v>857000</c:v>
                </c:pt>
                <c:pt idx="7">
                  <c:v>908000</c:v>
                </c:pt>
                <c:pt idx="8">
                  <c:v>922000</c:v>
                </c:pt>
                <c:pt idx="9">
                  <c:v>341000</c:v>
                </c:pt>
                <c:pt idx="10">
                  <c:v>146000</c:v>
                </c:pt>
                <c:pt idx="11">
                  <c:v>147000</c:v>
                </c:pt>
                <c:pt idx="12">
                  <c:v>668000</c:v>
                </c:pt>
                <c:pt idx="13">
                  <c:v>1039000</c:v>
                </c:pt>
                <c:pt idx="14">
                  <c:v>826000</c:v>
                </c:pt>
                <c:pt idx="15">
                  <c:v>372000</c:v>
                </c:pt>
                <c:pt idx="16">
                  <c:v>1218000</c:v>
                </c:pt>
                <c:pt idx="17">
                  <c:v>573000</c:v>
                </c:pt>
                <c:pt idx="18">
                  <c:v>393000</c:v>
                </c:pt>
                <c:pt idx="19">
                  <c:v>729000</c:v>
                </c:pt>
                <c:pt idx="20">
                  <c:v>1320000</c:v>
                </c:pt>
                <c:pt idx="21">
                  <c:v>338000</c:v>
                </c:pt>
                <c:pt idx="22">
                  <c:v>1294000</c:v>
                </c:pt>
                <c:pt idx="23">
                  <c:v>1577000</c:v>
                </c:pt>
                <c:pt idx="24">
                  <c:v>895000</c:v>
                </c:pt>
              </c:numCache>
            </c:numRef>
          </c:val>
          <c:extLst>
            <c:ext xmlns:c16="http://schemas.microsoft.com/office/drawing/2014/chart" uri="{C3380CC4-5D6E-409C-BE32-E72D297353CC}">
              <c16:uniqueId val="{00000000-A834-48B4-A6F6-801B2A7D7A8F}"/>
            </c:ext>
          </c:extLst>
        </c:ser>
        <c:dLbls>
          <c:dLblPos val="outEnd"/>
          <c:showLegendKey val="0"/>
          <c:showVal val="1"/>
          <c:showCatName val="0"/>
          <c:showSerName val="0"/>
          <c:showPercent val="0"/>
          <c:showBubbleSize val="0"/>
        </c:dLbls>
        <c:gapWidth val="60"/>
        <c:axId val="1864455247"/>
        <c:axId val="1752734831"/>
      </c:barChart>
      <c:catAx>
        <c:axId val="1864455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tx1">
                    <a:lumMod val="65000"/>
                    <a:lumOff val="35000"/>
                  </a:schemeClr>
                </a:solidFill>
                <a:latin typeface="+mn-lt"/>
                <a:ea typeface="+mn-ea"/>
                <a:cs typeface="+mn-cs"/>
              </a:defRPr>
            </a:pPr>
            <a:endParaRPr lang="en-US"/>
          </a:p>
        </c:txPr>
        <c:crossAx val="1752734831"/>
        <c:crosses val="autoZero"/>
        <c:auto val="1"/>
        <c:lblAlgn val="ctr"/>
        <c:lblOffset val="100"/>
        <c:noMultiLvlLbl val="0"/>
      </c:catAx>
      <c:valAx>
        <c:axId val="1752734831"/>
        <c:scaling>
          <c:orientation val="minMax"/>
        </c:scaling>
        <c:delete val="1"/>
        <c:axPos val="b"/>
        <c:numFmt formatCode="0.0,,\M;\-\O.0,,\M" sourceLinked="1"/>
        <c:majorTickMark val="none"/>
        <c:minorTickMark val="none"/>
        <c:tickLblPos val="nextTo"/>
        <c:crossAx val="1864455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Budget</a:t>
            </a:r>
            <a:r>
              <a:rPr lang="en-US" baseline="0"/>
              <a:t> spent</a:t>
            </a:r>
            <a:endParaRPr lang="en-US"/>
          </a:p>
        </c:rich>
      </c:tx>
      <c:layout>
        <c:manualLayout>
          <c:xMode val="edge"/>
          <c:yMode val="edge"/>
          <c:x val="7.1836176727909012E-2"/>
          <c:y val="3.240740740740740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FF5-4F5E-BF2C-5B7AAA2E117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FF5-4F5E-BF2C-5B7AAA2E1178}"/>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working!$F$3:$F$4</c:f>
              <c:strCache>
                <c:ptCount val="2"/>
                <c:pt idx="0">
                  <c:v>Budget </c:v>
                </c:pt>
                <c:pt idx="1">
                  <c:v>Actual </c:v>
                </c:pt>
              </c:strCache>
            </c:strRef>
          </c:cat>
          <c:val>
            <c:numRef>
              <c:f>working!$G$3:$G$4</c:f>
              <c:numCache>
                <c:formatCode>0%</c:formatCode>
                <c:ptCount val="2"/>
                <c:pt idx="0">
                  <c:v>0.42347250571210965</c:v>
                </c:pt>
                <c:pt idx="1">
                  <c:v>0.57652749428789041</c:v>
                </c:pt>
              </c:numCache>
            </c:numRef>
          </c:val>
          <c:extLst>
            <c:ext xmlns:c16="http://schemas.microsoft.com/office/drawing/2014/chart" uri="{C3380CC4-5D6E-409C-BE32-E72D297353CC}">
              <c16:uniqueId val="{00000004-4FF5-4F5E-BF2C-5B7AAA2E1178}"/>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Task</a:t>
            </a:r>
            <a:r>
              <a:rPr lang="en-US" baseline="0"/>
              <a:t> completion</a:t>
            </a:r>
            <a:endParaRPr lang="en-US"/>
          </a:p>
        </c:rich>
      </c:tx>
      <c:layout>
        <c:manualLayout>
          <c:xMode val="edge"/>
          <c:yMode val="edge"/>
          <c:x val="7.2784612860892384E-2"/>
          <c:y val="2.777777777777777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CA83-4BB0-AB51-958B32A5F136}"/>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CA83-4BB0-AB51-958B32A5F136}"/>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working!$F$9:$F$10</c:f>
              <c:strCache>
                <c:ptCount val="2"/>
                <c:pt idx="0">
                  <c:v>Completed</c:v>
                </c:pt>
                <c:pt idx="1">
                  <c:v>Remaining</c:v>
                </c:pt>
              </c:strCache>
            </c:strRef>
          </c:cat>
          <c:val>
            <c:numRef>
              <c:f>working!$G$9:$G$10</c:f>
              <c:numCache>
                <c:formatCode>0%</c:formatCode>
                <c:ptCount val="2"/>
                <c:pt idx="0">
                  <c:v>0.42105263157894735</c:v>
                </c:pt>
                <c:pt idx="1">
                  <c:v>0.57894736842105265</c:v>
                </c:pt>
              </c:numCache>
            </c:numRef>
          </c:val>
          <c:extLst>
            <c:ext xmlns:c16="http://schemas.microsoft.com/office/drawing/2014/chart" uri="{C3380CC4-5D6E-409C-BE32-E72D297353CC}">
              <c16:uniqueId val="{00000004-CA83-4BB0-AB51-958B32A5F136}"/>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27215</xdr:rowOff>
    </xdr:from>
    <xdr:to>
      <xdr:col>28</xdr:col>
      <xdr:colOff>502921</xdr:colOff>
      <xdr:row>6</xdr:row>
      <xdr:rowOff>72935</xdr:rowOff>
    </xdr:to>
    <xdr:sp macro="" textlink="">
      <xdr:nvSpPr>
        <xdr:cNvPr id="5" name="Rectangle: Rounded Corners 4">
          <a:extLst>
            <a:ext uri="{FF2B5EF4-FFF2-40B4-BE49-F238E27FC236}">
              <a16:creationId xmlns:a16="http://schemas.microsoft.com/office/drawing/2014/main" id="{93ECFCC2-DE01-4E62-931C-F1AE9603774F}"/>
            </a:ext>
          </a:extLst>
        </xdr:cNvPr>
        <xdr:cNvSpPr/>
      </xdr:nvSpPr>
      <xdr:spPr>
        <a:xfrm>
          <a:off x="1" y="27215"/>
          <a:ext cx="17647920" cy="118872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a:latin typeface="Algerian" panose="04020705040A02060702" pitchFamily="82" charset="0"/>
            </a:rPr>
            <a:t>Task Managment Report</a:t>
          </a:r>
          <a:endParaRPr lang="en-US" sz="1100">
            <a:latin typeface="Algerian" panose="04020705040A02060702" pitchFamily="82" charset="0"/>
          </a:endParaRPr>
        </a:p>
      </xdr:txBody>
    </xdr:sp>
    <xdr:clientData/>
  </xdr:twoCellAnchor>
  <xdr:twoCellAnchor>
    <xdr:from>
      <xdr:col>13</xdr:col>
      <xdr:colOff>340164</xdr:colOff>
      <xdr:row>7</xdr:row>
      <xdr:rowOff>48018</xdr:rowOff>
    </xdr:from>
    <xdr:to>
      <xdr:col>21</xdr:col>
      <xdr:colOff>32643</xdr:colOff>
      <xdr:row>21</xdr:row>
      <xdr:rowOff>124218</xdr:rowOff>
    </xdr:to>
    <xdr:graphicFrame macro="">
      <xdr:nvGraphicFramePr>
        <xdr:cNvPr id="2" name="Chart 1">
          <a:extLst>
            <a:ext uri="{FF2B5EF4-FFF2-40B4-BE49-F238E27FC236}">
              <a16:creationId xmlns:a16="http://schemas.microsoft.com/office/drawing/2014/main" id="{77D80AFD-776B-4763-B999-6607D09937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190485</xdr:colOff>
      <xdr:row>7</xdr:row>
      <xdr:rowOff>48018</xdr:rowOff>
    </xdr:from>
    <xdr:to>
      <xdr:col>28</xdr:col>
      <xdr:colOff>495285</xdr:colOff>
      <xdr:row>21</xdr:row>
      <xdr:rowOff>124218</xdr:rowOff>
    </xdr:to>
    <xdr:graphicFrame macro="">
      <xdr:nvGraphicFramePr>
        <xdr:cNvPr id="3" name="Chart 2">
          <a:extLst>
            <a:ext uri="{FF2B5EF4-FFF2-40B4-BE49-F238E27FC236}">
              <a16:creationId xmlns:a16="http://schemas.microsoft.com/office/drawing/2014/main" id="{F4FD2B66-74CE-4E64-B9C8-0EBB5DCF07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349689</xdr:colOff>
      <xdr:row>22</xdr:row>
      <xdr:rowOff>144411</xdr:rowOff>
    </xdr:from>
    <xdr:to>
      <xdr:col>21</xdr:col>
      <xdr:colOff>42168</xdr:colOff>
      <xdr:row>37</xdr:row>
      <xdr:rowOff>30110</xdr:rowOff>
    </xdr:to>
    <xdr:graphicFrame macro="">
      <xdr:nvGraphicFramePr>
        <xdr:cNvPr id="4" name="Chart 3">
          <a:extLst>
            <a:ext uri="{FF2B5EF4-FFF2-40B4-BE49-F238E27FC236}">
              <a16:creationId xmlns:a16="http://schemas.microsoft.com/office/drawing/2014/main" id="{5BDE8385-122C-4495-B46C-FECE515B6B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585106</xdr:colOff>
      <xdr:row>2</xdr:row>
      <xdr:rowOff>70758</xdr:rowOff>
    </xdr:from>
    <xdr:to>
      <xdr:col>23</xdr:col>
      <xdr:colOff>258534</xdr:colOff>
      <xdr:row>5</xdr:row>
      <xdr:rowOff>139338</xdr:rowOff>
    </xdr:to>
    <mc:AlternateContent xmlns:mc="http://schemas.openxmlformats.org/markup-compatibility/2006" xmlns:a14="http://schemas.microsoft.com/office/drawing/2010/main">
      <mc:Choice Requires="a14">
        <xdr:graphicFrame macro="">
          <xdr:nvGraphicFramePr>
            <xdr:cNvPr id="6" name="Project">
              <a:extLst>
                <a:ext uri="{FF2B5EF4-FFF2-40B4-BE49-F238E27FC236}">
                  <a16:creationId xmlns:a16="http://schemas.microsoft.com/office/drawing/2014/main" id="{58CB092C-0B34-4F1E-AB8B-F169E1583AE2}"/>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9802848" y="439468"/>
              <a:ext cx="4589557" cy="6216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136071</xdr:colOff>
      <xdr:row>2</xdr:row>
      <xdr:rowOff>70758</xdr:rowOff>
    </xdr:from>
    <xdr:to>
      <xdr:col>15</xdr:col>
      <xdr:colOff>421821</xdr:colOff>
      <xdr:row>5</xdr:row>
      <xdr:rowOff>139338</xdr:rowOff>
    </xdr:to>
    <mc:AlternateContent xmlns:mc="http://schemas.openxmlformats.org/markup-compatibility/2006" xmlns:a14="http://schemas.microsoft.com/office/drawing/2010/main">
      <mc:Choice Requires="a14">
        <xdr:graphicFrame macro="">
          <xdr:nvGraphicFramePr>
            <xdr:cNvPr id="7" name="Manager">
              <a:extLst>
                <a:ext uri="{FF2B5EF4-FFF2-40B4-BE49-F238E27FC236}">
                  <a16:creationId xmlns:a16="http://schemas.microsoft.com/office/drawing/2014/main" id="{CF93EE57-83D9-4BBA-AA32-D8B90B805297}"/>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5052200" y="439468"/>
              <a:ext cx="4587363" cy="6216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231307</xdr:colOff>
      <xdr:row>22</xdr:row>
      <xdr:rowOff>136513</xdr:rowOff>
    </xdr:from>
    <xdr:to>
      <xdr:col>28</xdr:col>
      <xdr:colOff>517057</xdr:colOff>
      <xdr:row>37</xdr:row>
      <xdr:rowOff>28358</xdr:rowOff>
    </xdr:to>
    <xdr:graphicFrame macro="">
      <xdr:nvGraphicFramePr>
        <xdr:cNvPr id="8" name="Chart 7">
          <a:extLst>
            <a:ext uri="{FF2B5EF4-FFF2-40B4-BE49-F238E27FC236}">
              <a16:creationId xmlns:a16="http://schemas.microsoft.com/office/drawing/2014/main" id="{1F985988-C45A-487D-ABB1-2FE1E21E56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15</xdr:row>
      <xdr:rowOff>0</xdr:rowOff>
    </xdr:from>
    <xdr:to>
      <xdr:col>6</xdr:col>
      <xdr:colOff>571500</xdr:colOff>
      <xdr:row>37</xdr:row>
      <xdr:rowOff>57150</xdr:rowOff>
    </xdr:to>
    <xdr:graphicFrame macro="">
      <xdr:nvGraphicFramePr>
        <xdr:cNvPr id="9" name="Chart 8">
          <a:extLst>
            <a:ext uri="{FF2B5EF4-FFF2-40B4-BE49-F238E27FC236}">
              <a16:creationId xmlns:a16="http://schemas.microsoft.com/office/drawing/2014/main" id="{58E7D593-282D-491A-9A24-715DD98DC4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106136</xdr:colOff>
      <xdr:row>7</xdr:row>
      <xdr:rowOff>36740</xdr:rowOff>
    </xdr:from>
    <xdr:to>
      <xdr:col>6</xdr:col>
      <xdr:colOff>585107</xdr:colOff>
      <xdr:row>14</xdr:row>
      <xdr:rowOff>149680</xdr:rowOff>
    </xdr:to>
    <mc:AlternateContent xmlns:mc="http://schemas.openxmlformats.org/markup-compatibility/2006" xmlns:a14="http://schemas.microsoft.com/office/drawing/2010/main">
      <mc:Choice Requires="a14">
        <xdr:graphicFrame macro="">
          <xdr:nvGraphicFramePr>
            <xdr:cNvPr id="10" name="Task">
              <a:extLst>
                <a:ext uri="{FF2B5EF4-FFF2-40B4-BE49-F238E27FC236}">
                  <a16:creationId xmlns:a16="http://schemas.microsoft.com/office/drawing/2014/main" id="{45AC3397-6C20-4372-95F7-3091F12C2B47}"/>
                </a:ext>
              </a:extLst>
            </xdr:cNvPr>
            <xdr:cNvGraphicFramePr/>
          </xdr:nvGraphicFramePr>
          <xdr:xfrm>
            <a:off x="0" y="0"/>
            <a:ext cx="0" cy="0"/>
          </xdr:xfrm>
          <a:graphic>
            <a:graphicData uri="http://schemas.microsoft.com/office/drawing/2010/slicer">
              <sle:slicer xmlns:sle="http://schemas.microsoft.com/office/drawing/2010/slicer" name="Task"/>
            </a:graphicData>
          </a:graphic>
        </xdr:graphicFrame>
      </mc:Choice>
      <mc:Fallback xmlns="">
        <xdr:sp macro="" textlink="">
          <xdr:nvSpPr>
            <xdr:cNvPr id="0" name=""/>
            <xdr:cNvSpPr>
              <a:spLocks noTextEdit="1"/>
            </xdr:cNvSpPr>
          </xdr:nvSpPr>
          <xdr:spPr>
            <a:xfrm>
              <a:off x="106136" y="1327224"/>
              <a:ext cx="4166068" cy="14034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190498</xdr:colOff>
      <xdr:row>7</xdr:row>
      <xdr:rowOff>25469</xdr:rowOff>
    </xdr:from>
    <xdr:to>
      <xdr:col>13</xdr:col>
      <xdr:colOff>161001</xdr:colOff>
      <xdr:row>22</xdr:row>
      <xdr:rowOff>3347</xdr:rowOff>
    </xdr:to>
    <xdr:graphicFrame macro="">
      <xdr:nvGraphicFramePr>
        <xdr:cNvPr id="12" name="Chart 11">
          <a:extLst>
            <a:ext uri="{FF2B5EF4-FFF2-40B4-BE49-F238E27FC236}">
              <a16:creationId xmlns:a16="http://schemas.microsoft.com/office/drawing/2014/main" id="{ED11B490-DAAC-4A6D-85BB-638000363A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190498</xdr:colOff>
      <xdr:row>22</xdr:row>
      <xdr:rowOff>68034</xdr:rowOff>
    </xdr:from>
    <xdr:to>
      <xdr:col>13</xdr:col>
      <xdr:colOff>161001</xdr:colOff>
      <xdr:row>37</xdr:row>
      <xdr:rowOff>45911</xdr:rowOff>
    </xdr:to>
    <xdr:graphicFrame macro="">
      <xdr:nvGraphicFramePr>
        <xdr:cNvPr id="13" name="Chart 12">
          <a:extLst>
            <a:ext uri="{FF2B5EF4-FFF2-40B4-BE49-F238E27FC236}">
              <a16:creationId xmlns:a16="http://schemas.microsoft.com/office/drawing/2014/main" id="{90404BEC-1765-4CB8-B1CE-A3E2E44B1A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iam Khalid" refreshedDate="45826.347387615744" createdVersion="6" refreshedVersion="6" minRefreshableVersion="3" recordCount="40" xr:uid="{CC8BEB33-05D9-4729-A415-5305CC5DFA7B}">
  <cacheSource type="worksheet">
    <worksheetSource ref="A1:J41" sheet="data"/>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acheField>
    <cacheField name="Duration" numFmtId="0">
      <sharedItems containsSemiMixedTypes="0" containsString="0" containsNumber="1" containsInteger="1" minValue="3" maxValue="10"/>
    </cacheField>
    <cacheField name="End Date" numFmtId="14">
      <sharedItems containsSemiMixedTypes="0" containsNonDate="0" containsDate="1" containsString="0" minDate="2020-02-20T00:00:00" maxDate="2020-03-17T00:00:00"/>
    </cacheField>
    <cacheField name="Days completed" numFmtId="3">
      <sharedItems containsSemiMixedTypes="0" containsString="0" containsNumber="1" containsInteger="1" minValue="0" maxValue="8"/>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1428517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d v="2020-02-17T00:00:00"/>
    <n v="5"/>
    <d v="2020-02-24T00:00:00"/>
    <n v="2"/>
    <x v="0"/>
    <n v="218000"/>
    <n v="97337"/>
  </r>
  <r>
    <x v="0"/>
    <x v="1"/>
    <x v="1"/>
    <d v="2020-02-17T00:00:00"/>
    <n v="6"/>
    <d v="2020-02-25T00:00:00"/>
    <n v="3"/>
    <x v="1"/>
    <n v="393000"/>
    <n v="177440"/>
  </r>
  <r>
    <x v="0"/>
    <x v="2"/>
    <x v="2"/>
    <d v="2020-02-18T00:00:00"/>
    <n v="10"/>
    <d v="2020-03-03T00:00:00"/>
    <n v="4"/>
    <x v="0"/>
    <n v="86000"/>
    <n v="31046"/>
  </r>
  <r>
    <x v="0"/>
    <x v="3"/>
    <x v="3"/>
    <d v="2020-02-21T00:00:00"/>
    <n v="9"/>
    <d v="2020-03-05T00:00:00"/>
    <n v="3"/>
    <x v="2"/>
    <n v="732000"/>
    <n v="261324"/>
  </r>
  <r>
    <x v="0"/>
    <x v="4"/>
    <x v="4"/>
    <d v="2020-02-17T00:00:00"/>
    <n v="4"/>
    <d v="2020-02-21T00:00:00"/>
    <n v="1"/>
    <x v="3"/>
    <n v="492000"/>
    <n v="116850"/>
  </r>
  <r>
    <x v="0"/>
    <x v="5"/>
    <x v="0"/>
    <d v="2020-02-20T00:00:00"/>
    <n v="6"/>
    <d v="2020-02-28T00:00:00"/>
    <n v="0"/>
    <x v="4"/>
    <n v="188000"/>
    <n v="0"/>
  </r>
  <r>
    <x v="0"/>
    <x v="6"/>
    <x v="1"/>
    <d v="2020-02-20T00:00:00"/>
    <n v="7"/>
    <d v="2020-03-02T00:00:00"/>
    <n v="3"/>
    <x v="5"/>
    <n v="180000"/>
    <n v="79380"/>
  </r>
  <r>
    <x v="0"/>
    <x v="7"/>
    <x v="2"/>
    <d v="2020-02-24T00:00:00"/>
    <n v="5"/>
    <d v="2020-03-02T00:00:00"/>
    <n v="2"/>
    <x v="0"/>
    <n v="582000"/>
    <n v="195231"/>
  </r>
  <r>
    <x v="0"/>
    <x v="8"/>
    <x v="3"/>
    <d v="2020-02-24T00:00:00"/>
    <n v="9"/>
    <d v="2020-03-06T00:00:00"/>
    <n v="1"/>
    <x v="6"/>
    <n v="562000"/>
    <n v="74746"/>
  </r>
  <r>
    <x v="0"/>
    <x v="9"/>
    <x v="4"/>
    <d v="2020-02-24T00:00:00"/>
    <n v="6"/>
    <d v="2020-03-03T00:00:00"/>
    <n v="3"/>
    <x v="1"/>
    <n v="416000"/>
    <n v="175015"/>
  </r>
  <r>
    <x v="1"/>
    <x v="0"/>
    <x v="0"/>
    <d v="2020-02-18T00:00:00"/>
    <n v="7"/>
    <d v="2020-02-27T00:00:00"/>
    <n v="7"/>
    <x v="7"/>
    <n v="293000"/>
    <n v="273001"/>
  </r>
  <r>
    <x v="1"/>
    <x v="1"/>
    <x v="1"/>
    <d v="2020-02-17T00:00:00"/>
    <n v="9"/>
    <d v="2020-02-28T00:00:00"/>
    <n v="4"/>
    <x v="8"/>
    <n v="224000"/>
    <n v="57910"/>
  </r>
  <r>
    <x v="1"/>
    <x v="2"/>
    <x v="2"/>
    <d v="2020-02-18T00:00:00"/>
    <n v="8"/>
    <d v="2020-02-28T00:00:00"/>
    <n v="0"/>
    <x v="4"/>
    <n v="978000"/>
    <n v="0"/>
  </r>
  <r>
    <x v="1"/>
    <x v="3"/>
    <x v="3"/>
    <d v="2020-02-20T00:00:00"/>
    <n v="7"/>
    <d v="2020-03-02T00:00:00"/>
    <n v="3"/>
    <x v="5"/>
    <n v="932000"/>
    <n v="379157"/>
  </r>
  <r>
    <x v="1"/>
    <x v="4"/>
    <x v="4"/>
    <d v="2020-02-21T00:00:00"/>
    <n v="4"/>
    <d v="2020-02-27T00:00:00"/>
    <n v="1"/>
    <x v="3"/>
    <n v="854000"/>
    <n v="322812"/>
  </r>
  <r>
    <x v="1"/>
    <x v="5"/>
    <x v="0"/>
    <d v="2020-02-21T00:00:00"/>
    <n v="6"/>
    <d v="2020-03-02T00:00:00"/>
    <n v="3"/>
    <x v="1"/>
    <n v="81000"/>
    <n v="38461"/>
  </r>
  <r>
    <x v="1"/>
    <x v="6"/>
    <x v="1"/>
    <d v="2020-02-24T00:00:00"/>
    <n v="6"/>
    <d v="2020-03-03T00:00:00"/>
    <n v="5"/>
    <x v="9"/>
    <n v="169000"/>
    <n v="136468"/>
  </r>
  <r>
    <x v="1"/>
    <x v="7"/>
    <x v="2"/>
    <d v="2020-02-25T00:00:00"/>
    <n v="4"/>
    <d v="2020-03-02T00:00:00"/>
    <n v="1"/>
    <x v="3"/>
    <n v="61000"/>
    <n v="12078"/>
  </r>
  <r>
    <x v="1"/>
    <x v="8"/>
    <x v="3"/>
    <d v="2020-02-27T00:00:00"/>
    <n v="7"/>
    <d v="2020-03-09T00:00:00"/>
    <n v="3"/>
    <x v="5"/>
    <n v="645000"/>
    <n v="273048"/>
  </r>
  <r>
    <x v="1"/>
    <x v="9"/>
    <x v="4"/>
    <d v="2020-02-17T00:00:00"/>
    <n v="3"/>
    <d v="2020-02-20T00:00:00"/>
    <n v="3"/>
    <x v="7"/>
    <n v="68000"/>
    <n v="64987"/>
  </r>
  <r>
    <x v="2"/>
    <x v="0"/>
    <x v="0"/>
    <d v="2020-02-17T00:00:00"/>
    <n v="10"/>
    <d v="2020-03-02T00:00:00"/>
    <n v="5"/>
    <x v="1"/>
    <n v="839000"/>
    <n v="406974"/>
  </r>
  <r>
    <x v="2"/>
    <x v="1"/>
    <x v="1"/>
    <d v="2020-02-21T00:00:00"/>
    <n v="5"/>
    <d v="2020-02-28T00:00:00"/>
    <n v="4"/>
    <x v="10"/>
    <n v="729000"/>
    <n v="487139"/>
  </r>
  <r>
    <x v="2"/>
    <x v="2"/>
    <x v="2"/>
    <d v="2020-02-24T00:00:00"/>
    <n v="7"/>
    <d v="2020-03-04T00:00:00"/>
    <n v="3"/>
    <x v="5"/>
    <n v="826000"/>
    <n v="298186"/>
  </r>
  <r>
    <x v="2"/>
    <x v="3"/>
    <x v="3"/>
    <d v="2020-02-26T00:00:00"/>
    <n v="7"/>
    <d v="2020-03-06T00:00:00"/>
    <n v="2"/>
    <x v="11"/>
    <n v="895000"/>
    <n v="280583"/>
  </r>
  <r>
    <x v="2"/>
    <x v="4"/>
    <x v="4"/>
    <d v="2020-02-28T00:00:00"/>
    <n v="3"/>
    <d v="2020-03-04T00:00:00"/>
    <n v="2"/>
    <x v="12"/>
    <n v="341000"/>
    <n v="129785"/>
  </r>
  <r>
    <x v="3"/>
    <x v="0"/>
    <x v="0"/>
    <d v="2020-03-02T00:00:00"/>
    <n v="9"/>
    <d v="2020-03-13T00:00:00"/>
    <n v="8"/>
    <x v="13"/>
    <n v="787000"/>
    <n v="727188"/>
  </r>
  <r>
    <x v="3"/>
    <x v="1"/>
    <x v="1"/>
    <d v="2020-03-02T00:00:00"/>
    <n v="10"/>
    <d v="2020-03-16T00:00:00"/>
    <n v="2"/>
    <x v="14"/>
    <n v="228000"/>
    <n v="47880"/>
  </r>
  <r>
    <x v="3"/>
    <x v="2"/>
    <x v="2"/>
    <d v="2020-02-17T00:00:00"/>
    <n v="4"/>
    <d v="2020-02-21T00:00:00"/>
    <n v="0"/>
    <x v="4"/>
    <n v="147000"/>
    <n v="0"/>
  </r>
  <r>
    <x v="3"/>
    <x v="3"/>
    <x v="3"/>
    <d v="2020-02-19T00:00:00"/>
    <n v="8"/>
    <d v="2020-03-02T00:00:00"/>
    <n v="5"/>
    <x v="15"/>
    <n v="338000"/>
    <n v="205123"/>
  </r>
  <r>
    <x v="3"/>
    <x v="4"/>
    <x v="4"/>
    <d v="2020-02-24T00:00:00"/>
    <n v="10"/>
    <d v="2020-03-09T00:00:00"/>
    <n v="3"/>
    <x v="16"/>
    <n v="857000"/>
    <n v="305949"/>
  </r>
  <r>
    <x v="3"/>
    <x v="5"/>
    <x v="0"/>
    <d v="2020-02-25T00:00:00"/>
    <n v="6"/>
    <d v="2020-03-04T00:00:00"/>
    <n v="3"/>
    <x v="1"/>
    <n v="602000"/>
    <n v="322371"/>
  </r>
  <r>
    <x v="3"/>
    <x v="6"/>
    <x v="1"/>
    <d v="2020-02-25T00:00:00"/>
    <n v="4"/>
    <d v="2020-03-02T00:00:00"/>
    <n v="2"/>
    <x v="1"/>
    <n v="990000"/>
    <n v="451440"/>
  </r>
  <r>
    <x v="4"/>
    <x v="0"/>
    <x v="2"/>
    <d v="2020-02-28T00:00:00"/>
    <n v="8"/>
    <d v="2020-03-11T00:00:00"/>
    <n v="3"/>
    <x v="17"/>
    <n v="96000"/>
    <n v="32256"/>
  </r>
  <r>
    <x v="4"/>
    <x v="1"/>
    <x v="3"/>
    <d v="2020-03-02T00:00:00"/>
    <n v="9"/>
    <d v="2020-03-13T00:00:00"/>
    <n v="4"/>
    <x v="8"/>
    <n v="513000"/>
    <n v="226233"/>
  </r>
  <r>
    <x v="4"/>
    <x v="2"/>
    <x v="4"/>
    <d v="2020-02-20T00:00:00"/>
    <n v="5"/>
    <d v="2020-02-27T00:00:00"/>
    <n v="3"/>
    <x v="18"/>
    <n v="616000"/>
    <n v="401579"/>
  </r>
  <r>
    <x v="4"/>
    <x v="3"/>
    <x v="0"/>
    <d v="2020-02-19T00:00:00"/>
    <n v="3"/>
    <d v="2020-02-24T00:00:00"/>
    <n v="3"/>
    <x v="7"/>
    <n v="817000"/>
    <n v="807069"/>
  </r>
  <r>
    <x v="4"/>
    <x v="4"/>
    <x v="1"/>
    <d v="2020-02-21T00:00:00"/>
    <n v="7"/>
    <d v="2020-03-03T00:00:00"/>
    <n v="3"/>
    <x v="5"/>
    <n v="372000"/>
    <n v="173166"/>
  </r>
  <r>
    <x v="4"/>
    <x v="5"/>
    <x v="2"/>
    <d v="2020-02-24T00:00:00"/>
    <n v="10"/>
    <d v="2020-03-09T00:00:00"/>
    <n v="2"/>
    <x v="14"/>
    <n v="50000"/>
    <n v="8400"/>
  </r>
  <r>
    <x v="4"/>
    <x v="6"/>
    <x v="3"/>
    <d v="2020-02-24T00:00:00"/>
    <n v="10"/>
    <d v="2020-03-09T00:00:00"/>
    <n v="3"/>
    <x v="16"/>
    <n v="807000"/>
    <n v="262679"/>
  </r>
  <r>
    <x v="4"/>
    <x v="7"/>
    <x v="4"/>
    <d v="2020-02-24T00:00:00"/>
    <n v="3"/>
    <d v="2020-02-27T00:00:00"/>
    <n v="0"/>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88471E-77FD-48E0-9E3C-38F097C2E819}"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D3:E9" firstHeaderRow="1" firstDataRow="1" firstDataCol="1"/>
  <pivotFields count="10">
    <pivotField axis="axisRow"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numFmtId="3" showAll="0"/>
    <pivotField dataField="1" numFmtId="3" showAll="0"/>
  </pivotFields>
  <rowFields count="1">
    <field x="0"/>
  </rowFields>
  <rowItems count="6">
    <i>
      <x/>
    </i>
    <i>
      <x v="1"/>
    </i>
    <i>
      <x v="2"/>
    </i>
    <i>
      <x v="3"/>
    </i>
    <i>
      <x v="4"/>
    </i>
    <i t="grand">
      <x/>
    </i>
  </rowItems>
  <colItems count="1">
    <i/>
  </colItems>
  <dataFields count="1">
    <dataField name="Sum of Actual" fld="9"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05F194-FCF4-4C3F-849E-BB6A5B9F7D8D}"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pivotFields count="10">
    <pivotField axis="axisRow"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numFmtId="3" showAll="0"/>
  </pivotFields>
  <rowFields count="1">
    <field x="0"/>
  </rowFields>
  <rowItems count="6">
    <i>
      <x/>
    </i>
    <i>
      <x v="1"/>
    </i>
    <i>
      <x v="2"/>
    </i>
    <i>
      <x v="3"/>
    </i>
    <i>
      <x v="4"/>
    </i>
    <i t="grand">
      <x/>
    </i>
  </rowItems>
  <colItems count="1">
    <i/>
  </colItems>
  <dataFields count="1">
    <dataField name="Sum of Budget" fld="8"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FD4193-EE7E-4413-824A-E009B3255F10}" name="PivotTable4" cacheId="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3">
  <location ref="I3:K29" firstHeaderRow="1" firstDataRow="1" firstDataCol="2"/>
  <pivotFields count="10">
    <pivotField axis="axisRow" compact="0" outline="0" showAll="0" defaultSubtotal="0">
      <items count="5">
        <item x="4"/>
        <item x="3"/>
        <item x="0"/>
        <item x="1"/>
        <item x="2"/>
      </items>
    </pivotField>
    <pivotField compact="0" outline="0" showAll="0" sortType="ascending" defaultSubtotal="0">
      <items count="10">
        <item x="0"/>
        <item x="9"/>
        <item x="1"/>
        <item x="2"/>
        <item x="3"/>
        <item x="4"/>
        <item x="5"/>
        <item x="6"/>
        <item x="7"/>
        <item x="8"/>
      </items>
    </pivotField>
    <pivotField axis="axisRow" compact="0" outline="0" showAll="0" defaultSubtotal="0">
      <items count="5">
        <item x="0"/>
        <item x="4"/>
        <item x="2"/>
        <item x="1"/>
        <item x="3"/>
      </items>
    </pivotField>
    <pivotField compact="0" numFmtId="14" outline="0" showAll="0" defaultSubtotal="0"/>
    <pivotField compact="0" outline="0" showAll="0" defaultSubtotal="0"/>
    <pivotField compact="0" numFmtId="14" outline="0" showAll="0" defaultSubtotal="0"/>
    <pivotField compact="0" numFmtId="3" outline="0" showAll="0" defaultSubtotal="0"/>
    <pivotField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compact="0" numFmtId="3" outline="0" showAll="0" defaultSubtotal="0"/>
  </pivotFields>
  <rowFields count="2">
    <field x="2"/>
    <field x="0"/>
  </rowFields>
  <rowItems count="26">
    <i>
      <x/>
      <x/>
    </i>
    <i r="1">
      <x v="1"/>
    </i>
    <i r="1">
      <x v="2"/>
    </i>
    <i r="1">
      <x v="3"/>
    </i>
    <i r="1">
      <x v="4"/>
    </i>
    <i>
      <x v="1"/>
      <x/>
    </i>
    <i r="1">
      <x v="1"/>
    </i>
    <i r="1">
      <x v="2"/>
    </i>
    <i r="1">
      <x v="3"/>
    </i>
    <i r="1">
      <x v="4"/>
    </i>
    <i>
      <x v="2"/>
      <x/>
    </i>
    <i r="1">
      <x v="1"/>
    </i>
    <i r="1">
      <x v="2"/>
    </i>
    <i r="1">
      <x v="3"/>
    </i>
    <i r="1">
      <x v="4"/>
    </i>
    <i>
      <x v="3"/>
      <x/>
    </i>
    <i r="1">
      <x v="1"/>
    </i>
    <i r="1">
      <x v="2"/>
    </i>
    <i r="1">
      <x v="3"/>
    </i>
    <i r="1">
      <x v="4"/>
    </i>
    <i>
      <x v="4"/>
      <x/>
    </i>
    <i r="1">
      <x v="1"/>
    </i>
    <i r="1">
      <x v="2"/>
    </i>
    <i r="1">
      <x v="3"/>
    </i>
    <i r="1">
      <x v="4"/>
    </i>
    <i t="grand">
      <x/>
    </i>
  </rowItems>
  <colItems count="1">
    <i/>
  </colItems>
  <dataFields count="1">
    <dataField name="Sum of Budget" fld="8" baseField="0" baseItem="0" numFmtId="165"/>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6777548-37C0-474B-B8ED-A9C82F3492B3}"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2:G19" firstHeaderRow="1" firstDataRow="2" firstDataCol="1"/>
  <pivotFields count="10">
    <pivotField axis="axisRow" showAll="0">
      <items count="6">
        <item x="4"/>
        <item x="3"/>
        <item x="0"/>
        <item x="1"/>
        <item x="2"/>
        <item t="default"/>
      </items>
    </pivotField>
    <pivotField showAll="0"/>
    <pivotField axis="axisCol" showAll="0">
      <items count="6">
        <item x="0"/>
        <item x="4"/>
        <item x="2"/>
        <item x="1"/>
        <item x="3"/>
        <item t="default"/>
      </items>
    </pivotField>
    <pivotField numFmtId="14" showAll="0"/>
    <pivotField showAll="0"/>
    <pivotField numFmtId="14" showAll="0"/>
    <pivotField numFmtId="3" showAll="0"/>
    <pivotField dataField="1" numFmtId="9" showAll="0"/>
    <pivotField numFmtId="3" showAll="0"/>
    <pivotField numFmtId="3" showAll="0"/>
  </pivotFields>
  <rowFields count="1">
    <field x="0"/>
  </rowFields>
  <rowItems count="6">
    <i>
      <x/>
    </i>
    <i>
      <x v="1"/>
    </i>
    <i>
      <x v="2"/>
    </i>
    <i>
      <x v="3"/>
    </i>
    <i>
      <x v="4"/>
    </i>
    <i t="grand">
      <x/>
    </i>
  </rowItems>
  <colFields count="1">
    <field x="2"/>
  </colFields>
  <colItems count="6">
    <i>
      <x/>
    </i>
    <i>
      <x v="1"/>
    </i>
    <i>
      <x v="2"/>
    </i>
    <i>
      <x v="3"/>
    </i>
    <i>
      <x v="4"/>
    </i>
    <i t="grand">
      <x/>
    </i>
  </colItems>
  <dataFields count="1">
    <dataField name="Sum of Progress" fld="7" showDataAs="percentOfTotal" baseField="0" baseItem="3" numFmtId="10"/>
  </dataFields>
  <chartFormats count="5">
    <chartFormat chart="2" format="10" series="1">
      <pivotArea type="data" outline="0" fieldPosition="0">
        <references count="2">
          <reference field="4294967294" count="1" selected="0">
            <x v="0"/>
          </reference>
          <reference field="2" count="1" selected="0">
            <x v="0"/>
          </reference>
        </references>
      </pivotArea>
    </chartFormat>
    <chartFormat chart="2" format="11" series="1">
      <pivotArea type="data" outline="0" fieldPosition="0">
        <references count="2">
          <reference field="4294967294" count="1" selected="0">
            <x v="0"/>
          </reference>
          <reference field="2" count="1" selected="0">
            <x v="1"/>
          </reference>
        </references>
      </pivotArea>
    </chartFormat>
    <chartFormat chart="2" format="12" series="1">
      <pivotArea type="data" outline="0" fieldPosition="0">
        <references count="2">
          <reference field="4294967294" count="1" selected="0">
            <x v="0"/>
          </reference>
          <reference field="2" count="1" selected="0">
            <x v="2"/>
          </reference>
        </references>
      </pivotArea>
    </chartFormat>
    <chartFormat chart="2" format="13" series="1">
      <pivotArea type="data" outline="0" fieldPosition="0">
        <references count="2">
          <reference field="4294967294" count="1" selected="0">
            <x v="0"/>
          </reference>
          <reference field="2" count="1" selected="0">
            <x v="3"/>
          </reference>
        </references>
      </pivotArea>
    </chartFormat>
    <chartFormat chart="2" format="1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1E42FC8-AB38-40F1-B2F5-AEE1E558464A}" name="PivotTable3" cacheId="1"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2:D4" firstHeaderRow="1" firstDataRow="1" firstDataCol="1"/>
  <pivotFields count="10">
    <pivotField showAll="0"/>
    <pivotField showAll="0"/>
    <pivotField showAll="0"/>
    <pivotField numFmtId="14" showAll="0"/>
    <pivotField showAll="0"/>
    <pivotField numFmtId="14" showAll="0"/>
    <pivotField numFmtId="3" showAll="0"/>
    <pivotField numFmtId="9" showAll="0"/>
    <pivotField dataField="1" numFmtId="3" showAll="0"/>
    <pivotField dataField="1" numFmtId="3" showAll="0"/>
  </pivotFields>
  <rowFields count="1">
    <field x="-2"/>
  </rowFields>
  <rowItems count="2">
    <i>
      <x/>
    </i>
    <i i="1">
      <x v="1"/>
    </i>
  </rowItems>
  <colItems count="1">
    <i/>
  </colItems>
  <dataFields count="2">
    <dataField name="Sum of Budget" fld="8" baseField="0" baseItem="0" numFmtId="165"/>
    <dataField name="Sum of Actual" fld="9"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6A3927B-739E-47D3-B62C-57A8A6A17967}" name="PivotTable4" cacheId="1"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8:D10" firstHeaderRow="1" firstDataRow="1" firstDataCol="1"/>
  <pivotFields count="10">
    <pivotField showAll="0"/>
    <pivotField showAll="0"/>
    <pivotField showAll="0"/>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uration" fld="4" baseField="0" baseItem="0"/>
    <dataField name="Sum of Days complete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8C129A-3AE1-4EB6-B9CE-9BF9DC2D2C02}" name="PivotTable5" cacheId="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3:C42" firstHeaderRow="1" firstDataRow="1" firstDataCol="3"/>
  <pivotFields count="10">
    <pivotField axis="axisRow" compact="0" outline="0" showAll="0" defaultSubtotal="0">
      <items count="5">
        <item x="4"/>
        <item x="3"/>
        <item x="0"/>
        <item x="1"/>
        <item x="2"/>
      </items>
    </pivotField>
    <pivotField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compact="0" numFmtId="14" outline="0" showAll="0" defaultSubtotal="0"/>
    <pivotField compact="0" outline="0" showAll="0" defaultSubtotal="0"/>
    <pivotField compact="0" numFmtId="14" outline="0" showAll="0" defaultSubtotal="0"/>
    <pivotField compact="0" numFmtId="3" outline="0" showAll="0" defaultSubtotal="0"/>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compact="0" numFmtId="3" outline="0" showAll="0" defaultSubtotal="0"/>
    <pivotField compact="0" numFmtId="3" outline="0" showAll="0" defaultSubtotal="0"/>
  </pivotFields>
  <rowFields count="3">
    <field x="0"/>
    <field x="2"/>
    <field x="7"/>
  </rowFields>
  <rowItems count="39">
    <i>
      <x/>
      <x/>
      <x v="18"/>
    </i>
    <i r="1">
      <x v="1"/>
      <x/>
    </i>
    <i r="2">
      <x v="12"/>
    </i>
    <i r="1">
      <x v="2"/>
      <x v="2"/>
    </i>
    <i r="2">
      <x v="7"/>
    </i>
    <i r="1">
      <x v="3"/>
      <x v="9"/>
    </i>
    <i r="1">
      <x v="4"/>
      <x v="5"/>
    </i>
    <i r="2">
      <x v="10"/>
    </i>
    <i>
      <x v="1"/>
      <x/>
      <x v="11"/>
    </i>
    <i r="2">
      <x v="17"/>
    </i>
    <i r="1">
      <x v="1"/>
      <x v="5"/>
    </i>
    <i r="1">
      <x v="2"/>
      <x/>
    </i>
    <i r="1">
      <x v="3"/>
      <x v="2"/>
    </i>
    <i r="2">
      <x v="11"/>
    </i>
    <i r="1">
      <x v="4"/>
      <x v="13"/>
    </i>
    <i>
      <x v="2"/>
      <x/>
      <x/>
    </i>
    <i r="2">
      <x v="8"/>
    </i>
    <i r="1">
      <x v="1"/>
      <x v="3"/>
    </i>
    <i r="2">
      <x v="11"/>
    </i>
    <i r="1">
      <x v="2"/>
      <x v="8"/>
    </i>
    <i r="1">
      <x v="3"/>
      <x v="9"/>
    </i>
    <i r="2">
      <x v="11"/>
    </i>
    <i r="1">
      <x v="4"/>
      <x v="1"/>
    </i>
    <i r="2">
      <x v="6"/>
    </i>
    <i>
      <x v="3"/>
      <x/>
      <x v="11"/>
    </i>
    <i r="2">
      <x v="18"/>
    </i>
    <i r="1">
      <x v="1"/>
      <x v="3"/>
    </i>
    <i r="2">
      <x v="18"/>
    </i>
    <i r="1">
      <x v="2"/>
      <x/>
    </i>
    <i r="2">
      <x v="3"/>
    </i>
    <i r="1">
      <x v="3"/>
      <x v="10"/>
    </i>
    <i r="2">
      <x v="16"/>
    </i>
    <i r="1">
      <x v="4"/>
      <x v="9"/>
    </i>
    <i>
      <x v="4"/>
      <x/>
      <x v="11"/>
    </i>
    <i r="1">
      <x v="1"/>
      <x v="14"/>
    </i>
    <i r="1">
      <x v="2"/>
      <x v="9"/>
    </i>
    <i r="1">
      <x v="3"/>
      <x v="15"/>
    </i>
    <i r="1">
      <x v="4"/>
      <x v="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FD7E31FF-7165-46E7-B4C6-C16A261AF930}" sourceName="Project">
  <pivotTables>
    <pivotTable tabId="3" name="PivotTable3"/>
    <pivotTable tabId="3" name="PivotTable1"/>
    <pivotTable tabId="3" name="PivotTable2"/>
  </pivotTables>
  <data>
    <tabular pivotCacheId="1142851733">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1E59FFE1-DB72-45A3-A848-C8DFA1D7A3B8}" sourceName="Manager">
  <pivotTables>
    <pivotTable tabId="3" name="PivotTable3"/>
    <pivotTable tabId="3" name="PivotTable1"/>
    <pivotTable tabId="3" name="PivotTable2"/>
  </pivotTables>
  <data>
    <tabular pivotCacheId="114285173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sk" xr10:uid="{11A003D4-D6E2-4975-86FB-EA87D9369B00}" sourceName="Task">
  <pivotTables>
    <pivotTable tabId="3" name="PivotTable4"/>
  </pivotTables>
  <data>
    <tabular pivotCacheId="1142851733">
      <items count="10">
        <i x="0" s="1"/>
        <i x="9"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34B2BBD1-6950-42C3-B938-9F1598207E00}" cache="Slicer_Project" caption="Project" columnCount="5" rowHeight="241300"/>
  <slicer name="Manager" xr10:uid="{515C344F-D155-433C-81F9-5559555E3F1C}" cache="Slicer_Manager" caption="Manager" columnCount="5" rowHeight="241300"/>
  <slicer name="Task" xr10:uid="{FFF04BF3-55F5-4500-BB31-5BC874314554}" cache="Slicer_Task" caption="Task" columnCount="3" rowHeight="241300"/>
</slicers>
</file>

<file path=xl/theme/theme1.xml><?xml version="1.0" encoding="utf-8"?>
<a:theme xmlns:a="http://schemas.openxmlformats.org/drawingml/2006/main" name="Office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D0296-C2CC-4C4B-945A-17DE2A2F809F}">
  <dimension ref="A1"/>
  <sheetViews>
    <sheetView showGridLines="0" tabSelected="1" zoomScale="62" zoomScaleNormal="62" workbookViewId="0">
      <selection activeCell="AE21" sqref="AE21"/>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D8676-585C-474C-BC05-95D4882F67AB}">
  <dimension ref="A3:M29"/>
  <sheetViews>
    <sheetView topLeftCell="G1" workbookViewId="0">
      <selection activeCell="K4" sqref="K4"/>
    </sheetView>
  </sheetViews>
  <sheetFormatPr defaultRowHeight="15" x14ac:dyDescent="0.25"/>
  <cols>
    <col min="1" max="1" width="15.28515625" bestFit="1" customWidth="1"/>
    <col min="2" max="2" width="16.28515625" bestFit="1" customWidth="1"/>
    <col min="3" max="4" width="7.140625" bestFit="1" customWidth="1"/>
    <col min="5" max="5" width="7.5703125" bestFit="1" customWidth="1"/>
    <col min="6" max="6" width="7.140625" bestFit="1" customWidth="1"/>
    <col min="7" max="7" width="11.28515625" bestFit="1" customWidth="1"/>
    <col min="8" max="8" width="22.140625" bestFit="1" customWidth="1"/>
    <col min="9" max="9" width="11.28515625" bestFit="1" customWidth="1"/>
    <col min="10" max="10" width="9.5703125" bestFit="1" customWidth="1"/>
    <col min="11" max="11" width="14" bestFit="1" customWidth="1"/>
    <col min="12" max="12" width="7.28515625" bestFit="1" customWidth="1"/>
    <col min="13" max="13" width="20.28515625" bestFit="1" customWidth="1"/>
  </cols>
  <sheetData>
    <row r="3" spans="1:13" x14ac:dyDescent="0.25">
      <c r="A3" s="19" t="s">
        <v>30</v>
      </c>
      <c r="B3" t="s">
        <v>32</v>
      </c>
      <c r="D3" s="19" t="s">
        <v>30</v>
      </c>
      <c r="E3" t="s">
        <v>35</v>
      </c>
      <c r="I3" s="19" t="s">
        <v>22</v>
      </c>
      <c r="J3" s="19" t="s">
        <v>20</v>
      </c>
      <c r="K3" t="s">
        <v>32</v>
      </c>
      <c r="M3" s="19"/>
    </row>
    <row r="4" spans="1:13" x14ac:dyDescent="0.25">
      <c r="A4" s="20" t="s">
        <v>19</v>
      </c>
      <c r="B4" s="21">
        <v>3962000</v>
      </c>
      <c r="D4" s="20" t="s">
        <v>19</v>
      </c>
      <c r="E4" s="21">
        <v>1911382</v>
      </c>
      <c r="I4" t="s">
        <v>2</v>
      </c>
      <c r="J4" t="s">
        <v>19</v>
      </c>
      <c r="K4" s="24">
        <v>817000</v>
      </c>
    </row>
    <row r="5" spans="1:13" x14ac:dyDescent="0.25">
      <c r="A5" s="20" t="s">
        <v>18</v>
      </c>
      <c r="B5" s="21">
        <v>3949000</v>
      </c>
      <c r="D5" s="20" t="s">
        <v>18</v>
      </c>
      <c r="E5" s="21">
        <v>2059951</v>
      </c>
      <c r="J5" t="s">
        <v>18</v>
      </c>
      <c r="K5" s="24">
        <v>1389000</v>
      </c>
    </row>
    <row r="6" spans="1:13" x14ac:dyDescent="0.25">
      <c r="A6" s="20" t="s">
        <v>0</v>
      </c>
      <c r="B6" s="21">
        <v>3849000</v>
      </c>
      <c r="D6" s="20" t="s">
        <v>0</v>
      </c>
      <c r="E6" s="21">
        <v>1208369</v>
      </c>
      <c r="J6" t="s">
        <v>0</v>
      </c>
      <c r="K6" s="24">
        <v>406000</v>
      </c>
    </row>
    <row r="7" spans="1:13" x14ac:dyDescent="0.25">
      <c r="A7" s="20" t="s">
        <v>16</v>
      </c>
      <c r="B7" s="21">
        <v>4305000</v>
      </c>
      <c r="D7" s="20" t="s">
        <v>16</v>
      </c>
      <c r="E7" s="21">
        <v>1557922</v>
      </c>
      <c r="J7" t="s">
        <v>16</v>
      </c>
      <c r="K7" s="24">
        <v>374000</v>
      </c>
    </row>
    <row r="8" spans="1:13" x14ac:dyDescent="0.25">
      <c r="A8" s="20" t="s">
        <v>17</v>
      </c>
      <c r="B8" s="21">
        <v>3630000</v>
      </c>
      <c r="D8" s="20" t="s">
        <v>17</v>
      </c>
      <c r="E8" s="21">
        <v>1602667</v>
      </c>
      <c r="J8" t="s">
        <v>17</v>
      </c>
      <c r="K8" s="24">
        <v>839000</v>
      </c>
    </row>
    <row r="9" spans="1:13" x14ac:dyDescent="0.25">
      <c r="A9" s="20" t="s">
        <v>31</v>
      </c>
      <c r="B9" s="21">
        <v>19695000</v>
      </c>
      <c r="D9" s="20" t="s">
        <v>31</v>
      </c>
      <c r="E9" s="21">
        <v>8340291</v>
      </c>
      <c r="I9" t="s">
        <v>10</v>
      </c>
      <c r="J9" t="s">
        <v>19</v>
      </c>
      <c r="K9" s="24">
        <v>1307000</v>
      </c>
    </row>
    <row r="10" spans="1:13" x14ac:dyDescent="0.25">
      <c r="J10" t="s">
        <v>18</v>
      </c>
      <c r="K10" s="24">
        <v>857000</v>
      </c>
    </row>
    <row r="11" spans="1:13" x14ac:dyDescent="0.25">
      <c r="J11" t="s">
        <v>0</v>
      </c>
      <c r="K11" s="24">
        <v>908000</v>
      </c>
    </row>
    <row r="12" spans="1:13" x14ac:dyDescent="0.25">
      <c r="A12" s="19" t="s">
        <v>34</v>
      </c>
      <c r="B12" s="19" t="s">
        <v>33</v>
      </c>
      <c r="J12" t="s">
        <v>16</v>
      </c>
      <c r="K12" s="24">
        <v>922000</v>
      </c>
    </row>
    <row r="13" spans="1:13" x14ac:dyDescent="0.25">
      <c r="A13" s="19" t="s">
        <v>30</v>
      </c>
      <c r="B13" t="s">
        <v>2</v>
      </c>
      <c r="C13" t="s">
        <v>10</v>
      </c>
      <c r="D13" t="s">
        <v>6</v>
      </c>
      <c r="E13" t="s">
        <v>4</v>
      </c>
      <c r="F13" t="s">
        <v>8</v>
      </c>
      <c r="G13" t="s">
        <v>31</v>
      </c>
      <c r="J13" t="s">
        <v>17</v>
      </c>
      <c r="K13" s="24">
        <v>341000</v>
      </c>
    </row>
    <row r="14" spans="1:13" x14ac:dyDescent="0.25">
      <c r="A14" s="20" t="s">
        <v>19</v>
      </c>
      <c r="B14" s="22">
        <v>5.7140265747585149E-2</v>
      </c>
      <c r="C14" s="22">
        <v>3.4284159448551087E-2</v>
      </c>
      <c r="D14" s="22">
        <v>3.2855652804861454E-2</v>
      </c>
      <c r="E14" s="22">
        <v>2.4488685320393631E-2</v>
      </c>
      <c r="F14" s="22">
        <v>4.253775338986894E-2</v>
      </c>
      <c r="G14" s="22">
        <v>0.19130651671126025</v>
      </c>
      <c r="I14" t="s">
        <v>6</v>
      </c>
      <c r="J14" t="s">
        <v>19</v>
      </c>
      <c r="K14" s="24">
        <v>146000</v>
      </c>
    </row>
    <row r="15" spans="1:13" x14ac:dyDescent="0.25">
      <c r="A15" s="20" t="s">
        <v>18</v>
      </c>
      <c r="B15" s="22">
        <v>7.9361480204979365E-2</v>
      </c>
      <c r="C15" s="22">
        <v>1.7142079724275543E-2</v>
      </c>
      <c r="D15" s="22">
        <v>0</v>
      </c>
      <c r="E15" s="22">
        <v>3.9998186023309602E-2</v>
      </c>
      <c r="F15" s="22">
        <v>3.5712666092240719E-2</v>
      </c>
      <c r="G15" s="22">
        <v>0.17221441204480523</v>
      </c>
      <c r="J15" t="s">
        <v>18</v>
      </c>
      <c r="K15" s="24">
        <v>147000</v>
      </c>
    </row>
    <row r="16" spans="1:13" x14ac:dyDescent="0.25">
      <c r="A16" s="20" t="s">
        <v>0</v>
      </c>
      <c r="B16" s="22">
        <v>2.2856106299034059E-2</v>
      </c>
      <c r="C16" s="22">
        <v>4.285519931068886E-2</v>
      </c>
      <c r="D16" s="22">
        <v>4.5712212598068118E-2</v>
      </c>
      <c r="E16" s="22">
        <v>5.3058818194186209E-2</v>
      </c>
      <c r="F16" s="22">
        <v>2.5395673665593397E-2</v>
      </c>
      <c r="G16" s="22">
        <v>0.18987801006757063</v>
      </c>
      <c r="J16" t="s">
        <v>0</v>
      </c>
      <c r="K16" s="24">
        <v>668000</v>
      </c>
    </row>
    <row r="17" spans="1:11" x14ac:dyDescent="0.25">
      <c r="A17" s="20" t="s">
        <v>16</v>
      </c>
      <c r="B17" s="22">
        <v>8.571039862137772E-2</v>
      </c>
      <c r="C17" s="22">
        <v>7.1425332184481438E-2</v>
      </c>
      <c r="D17" s="22">
        <v>1.4285066436896287E-2</v>
      </c>
      <c r="E17" s="22">
        <v>7.301256178858101E-2</v>
      </c>
      <c r="F17" s="22">
        <v>4.8977370640787263E-2</v>
      </c>
      <c r="G17" s="22">
        <v>0.29341072967212373</v>
      </c>
      <c r="J17" t="s">
        <v>16</v>
      </c>
      <c r="K17" s="24">
        <v>1039000</v>
      </c>
    </row>
    <row r="18" spans="1:11" x14ac:dyDescent="0.25">
      <c r="A18" s="20" t="s">
        <v>17</v>
      </c>
      <c r="B18" s="22">
        <v>2.8570132873792575E-2</v>
      </c>
      <c r="C18" s="22">
        <v>3.8093510498390097E-2</v>
      </c>
      <c r="D18" s="22">
        <v>2.4488685320393631E-2</v>
      </c>
      <c r="E18" s="22">
        <v>4.5712212598068118E-2</v>
      </c>
      <c r="F18" s="22">
        <v>1.6325790213595755E-2</v>
      </c>
      <c r="G18" s="22">
        <v>0.15319033150424016</v>
      </c>
      <c r="J18" t="s">
        <v>17</v>
      </c>
      <c r="K18" s="24">
        <v>826000</v>
      </c>
    </row>
    <row r="19" spans="1:11" x14ac:dyDescent="0.25">
      <c r="A19" s="20" t="s">
        <v>31</v>
      </c>
      <c r="B19" s="22">
        <v>0.27363838374676885</v>
      </c>
      <c r="C19" s="22">
        <v>0.20380028116638702</v>
      </c>
      <c r="D19" s="22">
        <v>0.11734161716021949</v>
      </c>
      <c r="E19" s="22">
        <v>0.23627046392453854</v>
      </c>
      <c r="F19" s="22">
        <v>0.16894925400208607</v>
      </c>
      <c r="G19" s="22">
        <v>1</v>
      </c>
      <c r="I19" t="s">
        <v>4</v>
      </c>
      <c r="J19" t="s">
        <v>19</v>
      </c>
      <c r="K19" s="24">
        <v>372000</v>
      </c>
    </row>
    <row r="20" spans="1:11" x14ac:dyDescent="0.25">
      <c r="J20" t="s">
        <v>18</v>
      </c>
      <c r="K20" s="24">
        <v>1218000</v>
      </c>
    </row>
    <row r="21" spans="1:11" x14ac:dyDescent="0.25">
      <c r="J21" t="s">
        <v>0</v>
      </c>
      <c r="K21" s="24">
        <v>573000</v>
      </c>
    </row>
    <row r="22" spans="1:11" x14ac:dyDescent="0.25">
      <c r="J22" t="s">
        <v>16</v>
      </c>
      <c r="K22" s="24">
        <v>393000</v>
      </c>
    </row>
    <row r="23" spans="1:11" x14ac:dyDescent="0.25">
      <c r="J23" t="s">
        <v>17</v>
      </c>
      <c r="K23" s="24">
        <v>729000</v>
      </c>
    </row>
    <row r="24" spans="1:11" x14ac:dyDescent="0.25">
      <c r="I24" t="s">
        <v>8</v>
      </c>
      <c r="J24" t="s">
        <v>19</v>
      </c>
      <c r="K24" s="24">
        <v>1320000</v>
      </c>
    </row>
    <row r="25" spans="1:11" x14ac:dyDescent="0.25">
      <c r="J25" t="s">
        <v>18</v>
      </c>
      <c r="K25" s="24">
        <v>338000</v>
      </c>
    </row>
    <row r="26" spans="1:11" x14ac:dyDescent="0.25">
      <c r="J26" t="s">
        <v>0</v>
      </c>
      <c r="K26" s="24">
        <v>1294000</v>
      </c>
    </row>
    <row r="27" spans="1:11" x14ac:dyDescent="0.25">
      <c r="J27" t="s">
        <v>16</v>
      </c>
      <c r="K27" s="24">
        <v>1577000</v>
      </c>
    </row>
    <row r="28" spans="1:11" x14ac:dyDescent="0.25">
      <c r="J28" t="s">
        <v>17</v>
      </c>
      <c r="K28" s="24">
        <v>895000</v>
      </c>
    </row>
    <row r="29" spans="1:11" x14ac:dyDescent="0.25">
      <c r="I29" t="s">
        <v>31</v>
      </c>
      <c r="K29" s="24">
        <v>19695000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4C954-A7B5-46D8-A682-14174369A4D0}">
  <dimension ref="A2:G21"/>
  <sheetViews>
    <sheetView workbookViewId="0">
      <selection activeCell="F9" sqref="F9:G10"/>
    </sheetView>
  </sheetViews>
  <sheetFormatPr defaultRowHeight="15" x14ac:dyDescent="0.25"/>
  <cols>
    <col min="2" max="2" width="13.140625" bestFit="1" customWidth="1"/>
    <col min="3" max="3" width="22.140625" bestFit="1" customWidth="1"/>
    <col min="4" max="4" width="4" bestFit="1" customWidth="1"/>
  </cols>
  <sheetData>
    <row r="2" spans="1:7" x14ac:dyDescent="0.25">
      <c r="C2" s="19" t="s">
        <v>41</v>
      </c>
    </row>
    <row r="3" spans="1:7" x14ac:dyDescent="0.25">
      <c r="C3" s="20" t="s">
        <v>32</v>
      </c>
      <c r="D3" s="24">
        <v>19695000</v>
      </c>
      <c r="F3" t="s">
        <v>42</v>
      </c>
      <c r="G3" s="25">
        <f>GETPIVOTDATA("Sum of Actual",$C$2)/GETPIVOTDATA("Sum of Budget",$C$2)</f>
        <v>0.42347250571210965</v>
      </c>
    </row>
    <row r="4" spans="1:7" x14ac:dyDescent="0.25">
      <c r="C4" s="20" t="s">
        <v>35</v>
      </c>
      <c r="D4" s="24">
        <v>8340291</v>
      </c>
      <c r="F4" t="s">
        <v>43</v>
      </c>
      <c r="G4" s="25">
        <f>1-G3</f>
        <v>0.57652749428789041</v>
      </c>
    </row>
    <row r="8" spans="1:7" x14ac:dyDescent="0.25">
      <c r="C8" s="19" t="s">
        <v>41</v>
      </c>
      <c r="E8" s="19"/>
      <c r="F8" s="19"/>
      <c r="G8" s="19"/>
    </row>
    <row r="9" spans="1:7" x14ac:dyDescent="0.25">
      <c r="C9" s="20" t="s">
        <v>44</v>
      </c>
      <c r="D9" s="21">
        <v>266</v>
      </c>
      <c r="F9" t="s">
        <v>38</v>
      </c>
      <c r="G9" s="25">
        <f>GETPIVOTDATA("Sum of Days completed",$C$8)/GETPIVOTDATA("Sum of Duration",$C$8)</f>
        <v>0.42105263157894735</v>
      </c>
    </row>
    <row r="10" spans="1:7" x14ac:dyDescent="0.25">
      <c r="A10" s="1"/>
      <c r="C10" s="20" t="s">
        <v>45</v>
      </c>
      <c r="D10" s="21">
        <v>112</v>
      </c>
      <c r="F10" t="s">
        <v>39</v>
      </c>
      <c r="G10" s="25">
        <f>1-G9</f>
        <v>0.57894736842105265</v>
      </c>
    </row>
    <row r="11" spans="1:7" x14ac:dyDescent="0.25">
      <c r="A11" s="7"/>
    </row>
    <row r="12" spans="1:7" x14ac:dyDescent="0.25">
      <c r="A12" s="1"/>
    </row>
    <row r="13" spans="1:7" x14ac:dyDescent="0.25">
      <c r="A13" s="7"/>
    </row>
    <row r="14" spans="1:7" x14ac:dyDescent="0.25">
      <c r="A14" s="1"/>
    </row>
    <row r="17" spans="1:2" x14ac:dyDescent="0.25">
      <c r="A17" s="1" t="s">
        <v>37</v>
      </c>
      <c r="B17">
        <f>COUNTIF(Sheet1!C4:C47,"="&amp;0)</f>
        <v>4</v>
      </c>
    </row>
    <row r="18" spans="1:2" x14ac:dyDescent="0.25">
      <c r="A18" s="7" t="s">
        <v>36</v>
      </c>
      <c r="B18">
        <f>COUNTIFS(Sheet1!C4:C47,"&lt;&gt;"&amp;0,Sheet1!C4:C47,"&lt;"&amp;1)</f>
        <v>31</v>
      </c>
    </row>
    <row r="19" spans="1:2" x14ac:dyDescent="0.25">
      <c r="A19" s="1" t="s">
        <v>38</v>
      </c>
      <c r="B19">
        <f>COUNTIF(Sheet1!C4:C47,"="&amp;1)</f>
        <v>3</v>
      </c>
    </row>
    <row r="20" spans="1:2" x14ac:dyDescent="0.25">
      <c r="A20" s="7" t="s">
        <v>39</v>
      </c>
      <c r="B20">
        <f>B18+B17</f>
        <v>35</v>
      </c>
    </row>
    <row r="21" spans="1:2" x14ac:dyDescent="0.25">
      <c r="A21" s="1" t="s">
        <v>40</v>
      </c>
      <c r="B21">
        <f>B20+B19</f>
        <v>38</v>
      </c>
    </row>
  </sheetData>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60D26-BA63-41D3-B4AE-4AA2B9C4F304}">
  <dimension ref="A3:C42"/>
  <sheetViews>
    <sheetView workbookViewId="0">
      <selection activeCell="A3" sqref="A3"/>
    </sheetView>
  </sheetViews>
  <sheetFormatPr defaultRowHeight="15" x14ac:dyDescent="0.25"/>
  <cols>
    <col min="1" max="1" width="13.140625" bestFit="1" customWidth="1"/>
    <col min="3" max="3" width="10.85546875" bestFit="1" customWidth="1"/>
  </cols>
  <sheetData>
    <row r="3" spans="1:3" x14ac:dyDescent="0.25">
      <c r="A3" s="19" t="s">
        <v>20</v>
      </c>
      <c r="B3" s="19" t="s">
        <v>22</v>
      </c>
      <c r="C3" s="19" t="s">
        <v>27</v>
      </c>
    </row>
    <row r="4" spans="1:3" x14ac:dyDescent="0.25">
      <c r="A4" t="s">
        <v>19</v>
      </c>
      <c r="B4" t="s">
        <v>2</v>
      </c>
      <c r="C4" s="23">
        <v>1</v>
      </c>
    </row>
    <row r="5" spans="1:3" x14ac:dyDescent="0.25">
      <c r="B5" t="s">
        <v>10</v>
      </c>
      <c r="C5" s="23">
        <v>0</v>
      </c>
    </row>
    <row r="6" spans="1:3" x14ac:dyDescent="0.25">
      <c r="C6" s="23">
        <v>0.6</v>
      </c>
    </row>
    <row r="7" spans="1:3" x14ac:dyDescent="0.25">
      <c r="B7" t="s">
        <v>6</v>
      </c>
      <c r="C7" s="23">
        <v>0.2</v>
      </c>
    </row>
    <row r="8" spans="1:3" x14ac:dyDescent="0.25">
      <c r="C8" s="23">
        <v>0.375</v>
      </c>
    </row>
    <row r="9" spans="1:3" x14ac:dyDescent="0.25">
      <c r="B9" t="s">
        <v>4</v>
      </c>
      <c r="C9" s="23">
        <v>0.42857142857142855</v>
      </c>
    </row>
    <row r="10" spans="1:3" x14ac:dyDescent="0.25">
      <c r="B10" t="s">
        <v>8</v>
      </c>
      <c r="C10" s="23">
        <v>0.3</v>
      </c>
    </row>
    <row r="11" spans="1:3" x14ac:dyDescent="0.25">
      <c r="C11" s="23">
        <v>0.44444444444444442</v>
      </c>
    </row>
    <row r="12" spans="1:3" x14ac:dyDescent="0.25">
      <c r="A12" t="s">
        <v>18</v>
      </c>
      <c r="B12" t="s">
        <v>2</v>
      </c>
      <c r="C12" s="23">
        <v>0.5</v>
      </c>
    </row>
    <row r="13" spans="1:3" x14ac:dyDescent="0.25">
      <c r="C13" s="23">
        <v>0.88888888888888884</v>
      </c>
    </row>
    <row r="14" spans="1:3" x14ac:dyDescent="0.25">
      <c r="B14" t="s">
        <v>10</v>
      </c>
      <c r="C14" s="23">
        <v>0.3</v>
      </c>
    </row>
    <row r="15" spans="1:3" x14ac:dyDescent="0.25">
      <c r="B15" t="s">
        <v>6</v>
      </c>
      <c r="C15" s="23">
        <v>0</v>
      </c>
    </row>
    <row r="16" spans="1:3" x14ac:dyDescent="0.25">
      <c r="B16" t="s">
        <v>4</v>
      </c>
      <c r="C16" s="23">
        <v>0.2</v>
      </c>
    </row>
    <row r="17" spans="1:3" x14ac:dyDescent="0.25">
      <c r="C17" s="23">
        <v>0.5</v>
      </c>
    </row>
    <row r="18" spans="1:3" x14ac:dyDescent="0.25">
      <c r="B18" t="s">
        <v>8</v>
      </c>
      <c r="C18" s="23">
        <v>0.625</v>
      </c>
    </row>
    <row r="19" spans="1:3" x14ac:dyDescent="0.25">
      <c r="A19" t="s">
        <v>0</v>
      </c>
      <c r="B19" t="s">
        <v>2</v>
      </c>
      <c r="C19" s="23">
        <v>0</v>
      </c>
    </row>
    <row r="20" spans="1:3" x14ac:dyDescent="0.25">
      <c r="C20" s="23">
        <v>0.4</v>
      </c>
    </row>
    <row r="21" spans="1:3" x14ac:dyDescent="0.25">
      <c r="B21" t="s">
        <v>10</v>
      </c>
      <c r="C21" s="23">
        <v>0.25</v>
      </c>
    </row>
    <row r="22" spans="1:3" x14ac:dyDescent="0.25">
      <c r="C22" s="23">
        <v>0.5</v>
      </c>
    </row>
    <row r="23" spans="1:3" x14ac:dyDescent="0.25">
      <c r="B23" t="s">
        <v>6</v>
      </c>
      <c r="C23" s="23">
        <v>0.4</v>
      </c>
    </row>
    <row r="24" spans="1:3" x14ac:dyDescent="0.25">
      <c r="B24" t="s">
        <v>4</v>
      </c>
      <c r="C24" s="23">
        <v>0.42857142857142855</v>
      </c>
    </row>
    <row r="25" spans="1:3" x14ac:dyDescent="0.25">
      <c r="C25" s="23">
        <v>0.5</v>
      </c>
    </row>
    <row r="26" spans="1:3" x14ac:dyDescent="0.25">
      <c r="B26" t="s">
        <v>8</v>
      </c>
      <c r="C26" s="23">
        <v>0.1111111111111111</v>
      </c>
    </row>
    <row r="27" spans="1:3" x14ac:dyDescent="0.25">
      <c r="C27" s="23">
        <v>0.33333333333333331</v>
      </c>
    </row>
    <row r="28" spans="1:3" x14ac:dyDescent="0.25">
      <c r="A28" t="s">
        <v>16</v>
      </c>
      <c r="B28" t="s">
        <v>2</v>
      </c>
      <c r="C28" s="23">
        <v>0.5</v>
      </c>
    </row>
    <row r="29" spans="1:3" x14ac:dyDescent="0.25">
      <c r="C29" s="23">
        <v>1</v>
      </c>
    </row>
    <row r="30" spans="1:3" x14ac:dyDescent="0.25">
      <c r="B30" t="s">
        <v>10</v>
      </c>
      <c r="C30" s="23">
        <v>0.25</v>
      </c>
    </row>
    <row r="31" spans="1:3" x14ac:dyDescent="0.25">
      <c r="C31" s="23">
        <v>1</v>
      </c>
    </row>
    <row r="32" spans="1:3" x14ac:dyDescent="0.25">
      <c r="B32" t="s">
        <v>6</v>
      </c>
      <c r="C32" s="23">
        <v>0</v>
      </c>
    </row>
    <row r="33" spans="1:3" x14ac:dyDescent="0.25">
      <c r="C33" s="23">
        <v>0.25</v>
      </c>
    </row>
    <row r="34" spans="1:3" x14ac:dyDescent="0.25">
      <c r="B34" t="s">
        <v>4</v>
      </c>
      <c r="C34" s="23">
        <v>0.44444444444444442</v>
      </c>
    </row>
    <row r="35" spans="1:3" x14ac:dyDescent="0.25">
      <c r="C35" s="23">
        <v>0.83333333333333337</v>
      </c>
    </row>
    <row r="36" spans="1:3" x14ac:dyDescent="0.25">
      <c r="B36" t="s">
        <v>8</v>
      </c>
      <c r="C36" s="23">
        <v>0.42857142857142855</v>
      </c>
    </row>
    <row r="37" spans="1:3" x14ac:dyDescent="0.25">
      <c r="A37" t="s">
        <v>17</v>
      </c>
      <c r="B37" t="s">
        <v>2</v>
      </c>
      <c r="C37" s="23">
        <v>0.5</v>
      </c>
    </row>
    <row r="38" spans="1:3" x14ac:dyDescent="0.25">
      <c r="B38" t="s">
        <v>10</v>
      </c>
      <c r="C38" s="23">
        <v>0.66666666666666663</v>
      </c>
    </row>
    <row r="39" spans="1:3" x14ac:dyDescent="0.25">
      <c r="B39" t="s">
        <v>6</v>
      </c>
      <c r="C39" s="23">
        <v>0.42857142857142855</v>
      </c>
    </row>
    <row r="40" spans="1:3" x14ac:dyDescent="0.25">
      <c r="B40" t="s">
        <v>4</v>
      </c>
      <c r="C40" s="23">
        <v>0.8</v>
      </c>
    </row>
    <row r="41" spans="1:3" x14ac:dyDescent="0.25">
      <c r="B41" t="s">
        <v>8</v>
      </c>
      <c r="C41" s="23">
        <v>0.2857142857142857</v>
      </c>
    </row>
    <row r="42" spans="1:3" x14ac:dyDescent="0.25">
      <c r="A42"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1F0C5-526A-468B-A17B-D98CF2B940B2}">
  <dimension ref="A1:J41"/>
  <sheetViews>
    <sheetView workbookViewId="0">
      <selection activeCell="G16" sqref="G16"/>
    </sheetView>
  </sheetViews>
  <sheetFormatPr defaultRowHeight="15" x14ac:dyDescent="0.25"/>
  <cols>
    <col min="1" max="1" width="7.28515625" bestFit="1" customWidth="1"/>
    <col min="2" max="2" width="4.85546875" bestFit="1" customWidth="1"/>
    <col min="3" max="3" width="8.85546875" bestFit="1" customWidth="1"/>
    <col min="4" max="4" width="9.7109375" bestFit="1" customWidth="1"/>
    <col min="5" max="5" width="8.7109375" bestFit="1" customWidth="1"/>
    <col min="6" max="6" width="9.7109375" bestFit="1" customWidth="1"/>
    <col min="7" max="7" width="15.28515625" bestFit="1" customWidth="1"/>
    <col min="8" max="8" width="8.5703125" bestFit="1" customWidth="1"/>
    <col min="9" max="9" width="7.28515625" bestFit="1" customWidth="1"/>
    <col min="10" max="10" width="7.5703125" bestFit="1" customWidth="1"/>
  </cols>
  <sheetData>
    <row r="1" spans="1:10" x14ac:dyDescent="0.25">
      <c r="A1" s="13" t="s">
        <v>20</v>
      </c>
      <c r="B1" s="14" t="s">
        <v>21</v>
      </c>
      <c r="C1" s="14" t="s">
        <v>22</v>
      </c>
      <c r="D1" s="15" t="s">
        <v>23</v>
      </c>
      <c r="E1" s="14" t="s">
        <v>24</v>
      </c>
      <c r="F1" s="16" t="s">
        <v>25</v>
      </c>
      <c r="G1" s="17" t="s">
        <v>26</v>
      </c>
      <c r="H1" s="14" t="s">
        <v>27</v>
      </c>
      <c r="I1" s="14" t="s">
        <v>28</v>
      </c>
      <c r="J1" s="18" t="s">
        <v>29</v>
      </c>
    </row>
    <row r="2" spans="1:10" x14ac:dyDescent="0.25">
      <c r="A2" s="1" t="s">
        <v>0</v>
      </c>
      <c r="B2" s="2" t="s">
        <v>1</v>
      </c>
      <c r="C2" s="2" t="s">
        <v>2</v>
      </c>
      <c r="D2" s="3">
        <v>43878</v>
      </c>
      <c r="E2" s="2">
        <v>5</v>
      </c>
      <c r="F2" s="3">
        <f>WORKDAY.INTL(D2,E2,1)</f>
        <v>43885</v>
      </c>
      <c r="G2" s="4">
        <v>2</v>
      </c>
      <c r="H2" s="5">
        <v>0.4</v>
      </c>
      <c r="I2" s="4">
        <v>218000</v>
      </c>
      <c r="J2" s="6">
        <v>97337</v>
      </c>
    </row>
    <row r="3" spans="1:10" x14ac:dyDescent="0.25">
      <c r="A3" s="7" t="s">
        <v>0</v>
      </c>
      <c r="B3" s="8" t="s">
        <v>3</v>
      </c>
      <c r="C3" s="8" t="s">
        <v>4</v>
      </c>
      <c r="D3" s="9">
        <v>43878</v>
      </c>
      <c r="E3" s="8">
        <v>6</v>
      </c>
      <c r="F3" s="9">
        <f t="shared" ref="F3:F41" si="0">WORKDAY.INTL(D3,E3,1)</f>
        <v>43886</v>
      </c>
      <c r="G3" s="10">
        <v>3</v>
      </c>
      <c r="H3" s="11">
        <v>0.5</v>
      </c>
      <c r="I3" s="10">
        <v>393000</v>
      </c>
      <c r="J3" s="12">
        <v>177440</v>
      </c>
    </row>
    <row r="4" spans="1:10" x14ac:dyDescent="0.25">
      <c r="A4" s="1" t="s">
        <v>0</v>
      </c>
      <c r="B4" s="2" t="s">
        <v>5</v>
      </c>
      <c r="C4" s="2" t="s">
        <v>6</v>
      </c>
      <c r="D4" s="3">
        <v>43879</v>
      </c>
      <c r="E4" s="2">
        <v>10</v>
      </c>
      <c r="F4" s="3">
        <f t="shared" si="0"/>
        <v>43893</v>
      </c>
      <c r="G4" s="4">
        <v>4</v>
      </c>
      <c r="H4" s="5">
        <v>0.4</v>
      </c>
      <c r="I4" s="4">
        <v>86000</v>
      </c>
      <c r="J4" s="6">
        <v>31046</v>
      </c>
    </row>
    <row r="5" spans="1:10" x14ac:dyDescent="0.25">
      <c r="A5" s="7" t="s">
        <v>0</v>
      </c>
      <c r="B5" s="8" t="s">
        <v>7</v>
      </c>
      <c r="C5" s="8" t="s">
        <v>8</v>
      </c>
      <c r="D5" s="9">
        <v>43882</v>
      </c>
      <c r="E5" s="8">
        <v>9</v>
      </c>
      <c r="F5" s="9">
        <f t="shared" si="0"/>
        <v>43895</v>
      </c>
      <c r="G5" s="10">
        <v>3</v>
      </c>
      <c r="H5" s="11">
        <v>0.33333333333333331</v>
      </c>
      <c r="I5" s="10">
        <v>732000</v>
      </c>
      <c r="J5" s="12">
        <v>261324</v>
      </c>
    </row>
    <row r="6" spans="1:10" x14ac:dyDescent="0.25">
      <c r="A6" s="1" t="s">
        <v>0</v>
      </c>
      <c r="B6" s="2" t="s">
        <v>9</v>
      </c>
      <c r="C6" s="2" t="s">
        <v>10</v>
      </c>
      <c r="D6" s="3">
        <v>43878</v>
      </c>
      <c r="E6" s="2">
        <v>4</v>
      </c>
      <c r="F6" s="3">
        <f t="shared" si="0"/>
        <v>43882</v>
      </c>
      <c r="G6" s="4">
        <v>1</v>
      </c>
      <c r="H6" s="5">
        <v>0.25</v>
      </c>
      <c r="I6" s="4">
        <v>492000</v>
      </c>
      <c r="J6" s="6">
        <v>116850</v>
      </c>
    </row>
    <row r="7" spans="1:10" x14ac:dyDescent="0.25">
      <c r="A7" s="7" t="s">
        <v>0</v>
      </c>
      <c r="B7" s="8" t="s">
        <v>11</v>
      </c>
      <c r="C7" s="8" t="s">
        <v>2</v>
      </c>
      <c r="D7" s="9">
        <v>43881</v>
      </c>
      <c r="E7" s="8">
        <v>6</v>
      </c>
      <c r="F7" s="9">
        <f t="shared" si="0"/>
        <v>43889</v>
      </c>
      <c r="G7" s="10">
        <v>0</v>
      </c>
      <c r="H7" s="11">
        <v>0</v>
      </c>
      <c r="I7" s="10">
        <v>188000</v>
      </c>
      <c r="J7" s="12">
        <v>0</v>
      </c>
    </row>
    <row r="8" spans="1:10" x14ac:dyDescent="0.25">
      <c r="A8" s="1" t="s">
        <v>0</v>
      </c>
      <c r="B8" s="2" t="s">
        <v>12</v>
      </c>
      <c r="C8" s="2" t="s">
        <v>4</v>
      </c>
      <c r="D8" s="3">
        <v>43881</v>
      </c>
      <c r="E8" s="2">
        <v>7</v>
      </c>
      <c r="F8" s="3">
        <f t="shared" si="0"/>
        <v>43892</v>
      </c>
      <c r="G8" s="4">
        <v>3</v>
      </c>
      <c r="H8" s="5">
        <v>0.42857142857142855</v>
      </c>
      <c r="I8" s="4">
        <v>180000</v>
      </c>
      <c r="J8" s="6">
        <v>79380</v>
      </c>
    </row>
    <row r="9" spans="1:10" x14ac:dyDescent="0.25">
      <c r="A9" s="7" t="s">
        <v>0</v>
      </c>
      <c r="B9" s="8" t="s">
        <v>13</v>
      </c>
      <c r="C9" s="8" t="s">
        <v>6</v>
      </c>
      <c r="D9" s="9">
        <v>43885</v>
      </c>
      <c r="E9" s="8">
        <v>5</v>
      </c>
      <c r="F9" s="9">
        <f t="shared" si="0"/>
        <v>43892</v>
      </c>
      <c r="G9" s="10">
        <v>2</v>
      </c>
      <c r="H9" s="11">
        <v>0.4</v>
      </c>
      <c r="I9" s="10">
        <v>582000</v>
      </c>
      <c r="J9" s="12">
        <v>195231</v>
      </c>
    </row>
    <row r="10" spans="1:10" x14ac:dyDescent="0.25">
      <c r="A10" s="1" t="s">
        <v>0</v>
      </c>
      <c r="B10" s="2" t="s">
        <v>14</v>
      </c>
      <c r="C10" s="2" t="s">
        <v>8</v>
      </c>
      <c r="D10" s="3">
        <v>43885</v>
      </c>
      <c r="E10" s="2">
        <v>9</v>
      </c>
      <c r="F10" s="3">
        <f t="shared" si="0"/>
        <v>43896</v>
      </c>
      <c r="G10" s="4">
        <v>1</v>
      </c>
      <c r="H10" s="5">
        <v>0.1111111111111111</v>
      </c>
      <c r="I10" s="4">
        <v>562000</v>
      </c>
      <c r="J10" s="6">
        <v>74746</v>
      </c>
    </row>
    <row r="11" spans="1:10" x14ac:dyDescent="0.25">
      <c r="A11" s="7" t="s">
        <v>0</v>
      </c>
      <c r="B11" s="8" t="s">
        <v>15</v>
      </c>
      <c r="C11" s="8" t="s">
        <v>10</v>
      </c>
      <c r="D11" s="9">
        <v>43885</v>
      </c>
      <c r="E11" s="8">
        <v>6</v>
      </c>
      <c r="F11" s="9">
        <f t="shared" si="0"/>
        <v>43893</v>
      </c>
      <c r="G11" s="10">
        <v>3</v>
      </c>
      <c r="H11" s="11">
        <v>0.5</v>
      </c>
      <c r="I11" s="10">
        <v>416000</v>
      </c>
      <c r="J11" s="12">
        <v>175015</v>
      </c>
    </row>
    <row r="12" spans="1:10" x14ac:dyDescent="0.25">
      <c r="A12" s="1" t="s">
        <v>16</v>
      </c>
      <c r="B12" s="2" t="s">
        <v>1</v>
      </c>
      <c r="C12" s="2" t="s">
        <v>2</v>
      </c>
      <c r="D12" s="3">
        <v>43879</v>
      </c>
      <c r="E12" s="2">
        <v>7</v>
      </c>
      <c r="F12" s="3">
        <f t="shared" si="0"/>
        <v>43888</v>
      </c>
      <c r="G12" s="4">
        <v>7</v>
      </c>
      <c r="H12" s="5">
        <v>1</v>
      </c>
      <c r="I12" s="4">
        <v>293000</v>
      </c>
      <c r="J12" s="6">
        <v>273001</v>
      </c>
    </row>
    <row r="13" spans="1:10" x14ac:dyDescent="0.25">
      <c r="A13" s="7" t="s">
        <v>16</v>
      </c>
      <c r="B13" s="8" t="s">
        <v>3</v>
      </c>
      <c r="C13" s="8" t="s">
        <v>4</v>
      </c>
      <c r="D13" s="9">
        <v>43878</v>
      </c>
      <c r="E13" s="8">
        <v>9</v>
      </c>
      <c r="F13" s="9">
        <f t="shared" si="0"/>
        <v>43889</v>
      </c>
      <c r="G13" s="10">
        <v>4</v>
      </c>
      <c r="H13" s="11">
        <v>0.44444444444444442</v>
      </c>
      <c r="I13" s="10">
        <v>224000</v>
      </c>
      <c r="J13" s="12">
        <v>57910</v>
      </c>
    </row>
    <row r="14" spans="1:10" x14ac:dyDescent="0.25">
      <c r="A14" s="1" t="s">
        <v>16</v>
      </c>
      <c r="B14" s="2" t="s">
        <v>5</v>
      </c>
      <c r="C14" s="2" t="s">
        <v>6</v>
      </c>
      <c r="D14" s="3">
        <v>43879</v>
      </c>
      <c r="E14" s="2">
        <v>8</v>
      </c>
      <c r="F14" s="3">
        <f t="shared" si="0"/>
        <v>43889</v>
      </c>
      <c r="G14" s="4">
        <v>0</v>
      </c>
      <c r="H14" s="5">
        <v>0</v>
      </c>
      <c r="I14" s="4">
        <v>978000</v>
      </c>
      <c r="J14" s="6">
        <v>0</v>
      </c>
    </row>
    <row r="15" spans="1:10" x14ac:dyDescent="0.25">
      <c r="A15" s="7" t="s">
        <v>16</v>
      </c>
      <c r="B15" s="8" t="s">
        <v>7</v>
      </c>
      <c r="C15" s="8" t="s">
        <v>8</v>
      </c>
      <c r="D15" s="9">
        <v>43881</v>
      </c>
      <c r="E15" s="8">
        <v>7</v>
      </c>
      <c r="F15" s="9">
        <f t="shared" si="0"/>
        <v>43892</v>
      </c>
      <c r="G15" s="10">
        <v>3</v>
      </c>
      <c r="H15" s="11">
        <v>0.42857142857142855</v>
      </c>
      <c r="I15" s="10">
        <v>932000</v>
      </c>
      <c r="J15" s="12">
        <v>379157</v>
      </c>
    </row>
    <row r="16" spans="1:10" x14ac:dyDescent="0.25">
      <c r="A16" s="1" t="s">
        <v>16</v>
      </c>
      <c r="B16" s="2" t="s">
        <v>9</v>
      </c>
      <c r="C16" s="2" t="s">
        <v>10</v>
      </c>
      <c r="D16" s="3">
        <v>43882</v>
      </c>
      <c r="E16" s="2">
        <v>4</v>
      </c>
      <c r="F16" s="3">
        <f t="shared" si="0"/>
        <v>43888</v>
      </c>
      <c r="G16" s="4">
        <v>1</v>
      </c>
      <c r="H16" s="5">
        <v>0.25</v>
      </c>
      <c r="I16" s="4">
        <v>854000</v>
      </c>
      <c r="J16" s="6">
        <v>322812</v>
      </c>
    </row>
    <row r="17" spans="1:10" x14ac:dyDescent="0.25">
      <c r="A17" s="7" t="s">
        <v>16</v>
      </c>
      <c r="B17" s="8" t="s">
        <v>11</v>
      </c>
      <c r="C17" s="8" t="s">
        <v>2</v>
      </c>
      <c r="D17" s="9">
        <v>43882</v>
      </c>
      <c r="E17" s="8">
        <v>6</v>
      </c>
      <c r="F17" s="9">
        <f t="shared" si="0"/>
        <v>43892</v>
      </c>
      <c r="G17" s="10">
        <v>3</v>
      </c>
      <c r="H17" s="11">
        <v>0.5</v>
      </c>
      <c r="I17" s="10">
        <v>81000</v>
      </c>
      <c r="J17" s="12">
        <v>38461</v>
      </c>
    </row>
    <row r="18" spans="1:10" x14ac:dyDescent="0.25">
      <c r="A18" s="1" t="s">
        <v>16</v>
      </c>
      <c r="B18" s="2" t="s">
        <v>12</v>
      </c>
      <c r="C18" s="2" t="s">
        <v>4</v>
      </c>
      <c r="D18" s="3">
        <v>43885</v>
      </c>
      <c r="E18" s="2">
        <v>6</v>
      </c>
      <c r="F18" s="3">
        <f t="shared" si="0"/>
        <v>43893</v>
      </c>
      <c r="G18" s="4">
        <v>5</v>
      </c>
      <c r="H18" s="5">
        <v>0.83333333333333337</v>
      </c>
      <c r="I18" s="4">
        <v>169000</v>
      </c>
      <c r="J18" s="6">
        <v>136468</v>
      </c>
    </row>
    <row r="19" spans="1:10" x14ac:dyDescent="0.25">
      <c r="A19" s="7" t="s">
        <v>16</v>
      </c>
      <c r="B19" s="8" t="s">
        <v>13</v>
      </c>
      <c r="C19" s="8" t="s">
        <v>6</v>
      </c>
      <c r="D19" s="9">
        <v>43886</v>
      </c>
      <c r="E19" s="8">
        <v>4</v>
      </c>
      <c r="F19" s="9">
        <f t="shared" si="0"/>
        <v>43892</v>
      </c>
      <c r="G19" s="10">
        <v>1</v>
      </c>
      <c r="H19" s="11">
        <v>0.25</v>
      </c>
      <c r="I19" s="10">
        <v>61000</v>
      </c>
      <c r="J19" s="12">
        <v>12078</v>
      </c>
    </row>
    <row r="20" spans="1:10" x14ac:dyDescent="0.25">
      <c r="A20" s="1" t="s">
        <v>16</v>
      </c>
      <c r="B20" s="2" t="s">
        <v>14</v>
      </c>
      <c r="C20" s="2" t="s">
        <v>8</v>
      </c>
      <c r="D20" s="3">
        <v>43888</v>
      </c>
      <c r="E20" s="2">
        <v>7</v>
      </c>
      <c r="F20" s="3">
        <f t="shared" si="0"/>
        <v>43899</v>
      </c>
      <c r="G20" s="4">
        <v>3</v>
      </c>
      <c r="H20" s="5">
        <v>0.42857142857142855</v>
      </c>
      <c r="I20" s="4">
        <v>645000</v>
      </c>
      <c r="J20" s="6">
        <v>273048</v>
      </c>
    </row>
    <row r="21" spans="1:10" x14ac:dyDescent="0.25">
      <c r="A21" s="7" t="s">
        <v>16</v>
      </c>
      <c r="B21" s="8" t="s">
        <v>15</v>
      </c>
      <c r="C21" s="8" t="s">
        <v>10</v>
      </c>
      <c r="D21" s="9">
        <v>43878</v>
      </c>
      <c r="E21" s="8">
        <v>3</v>
      </c>
      <c r="F21" s="9">
        <f t="shared" si="0"/>
        <v>43881</v>
      </c>
      <c r="G21" s="10">
        <v>3</v>
      </c>
      <c r="H21" s="11">
        <v>1</v>
      </c>
      <c r="I21" s="10">
        <v>68000</v>
      </c>
      <c r="J21" s="12">
        <v>64987</v>
      </c>
    </row>
    <row r="22" spans="1:10" x14ac:dyDescent="0.25">
      <c r="A22" s="1" t="s">
        <v>17</v>
      </c>
      <c r="B22" s="2" t="s">
        <v>1</v>
      </c>
      <c r="C22" s="2" t="s">
        <v>2</v>
      </c>
      <c r="D22" s="3">
        <v>43878</v>
      </c>
      <c r="E22" s="2">
        <v>10</v>
      </c>
      <c r="F22" s="3">
        <f t="shared" si="0"/>
        <v>43892</v>
      </c>
      <c r="G22" s="4">
        <v>5</v>
      </c>
      <c r="H22" s="5">
        <v>0.5</v>
      </c>
      <c r="I22" s="4">
        <v>839000</v>
      </c>
      <c r="J22" s="6">
        <v>406974</v>
      </c>
    </row>
    <row r="23" spans="1:10" x14ac:dyDescent="0.25">
      <c r="A23" s="7" t="s">
        <v>17</v>
      </c>
      <c r="B23" s="8" t="s">
        <v>3</v>
      </c>
      <c r="C23" s="8" t="s">
        <v>4</v>
      </c>
      <c r="D23" s="9">
        <v>43882</v>
      </c>
      <c r="E23" s="8">
        <v>5</v>
      </c>
      <c r="F23" s="9">
        <f t="shared" si="0"/>
        <v>43889</v>
      </c>
      <c r="G23" s="10">
        <v>4</v>
      </c>
      <c r="H23" s="11">
        <v>0.8</v>
      </c>
      <c r="I23" s="10">
        <v>729000</v>
      </c>
      <c r="J23" s="12">
        <v>487139</v>
      </c>
    </row>
    <row r="24" spans="1:10" x14ac:dyDescent="0.25">
      <c r="A24" s="1" t="s">
        <v>17</v>
      </c>
      <c r="B24" s="2" t="s">
        <v>5</v>
      </c>
      <c r="C24" s="2" t="s">
        <v>6</v>
      </c>
      <c r="D24" s="3">
        <v>43885</v>
      </c>
      <c r="E24" s="2">
        <v>7</v>
      </c>
      <c r="F24" s="3">
        <f t="shared" si="0"/>
        <v>43894</v>
      </c>
      <c r="G24" s="4">
        <v>3</v>
      </c>
      <c r="H24" s="5">
        <v>0.42857142857142855</v>
      </c>
      <c r="I24" s="4">
        <v>826000</v>
      </c>
      <c r="J24" s="6">
        <v>298186</v>
      </c>
    </row>
    <row r="25" spans="1:10" x14ac:dyDescent="0.25">
      <c r="A25" s="7" t="s">
        <v>17</v>
      </c>
      <c r="B25" s="8" t="s">
        <v>7</v>
      </c>
      <c r="C25" s="8" t="s">
        <v>8</v>
      </c>
      <c r="D25" s="9">
        <v>43887</v>
      </c>
      <c r="E25" s="8">
        <v>7</v>
      </c>
      <c r="F25" s="9">
        <f t="shared" si="0"/>
        <v>43896</v>
      </c>
      <c r="G25" s="10">
        <v>2</v>
      </c>
      <c r="H25" s="11">
        <v>0.2857142857142857</v>
      </c>
      <c r="I25" s="10">
        <v>895000</v>
      </c>
      <c r="J25" s="12">
        <v>280583</v>
      </c>
    </row>
    <row r="26" spans="1:10" x14ac:dyDescent="0.25">
      <c r="A26" s="1" t="s">
        <v>17</v>
      </c>
      <c r="B26" s="2" t="s">
        <v>9</v>
      </c>
      <c r="C26" s="2" t="s">
        <v>10</v>
      </c>
      <c r="D26" s="3">
        <v>43889</v>
      </c>
      <c r="E26" s="2">
        <v>3</v>
      </c>
      <c r="F26" s="3">
        <f t="shared" si="0"/>
        <v>43894</v>
      </c>
      <c r="G26" s="4">
        <v>2</v>
      </c>
      <c r="H26" s="5">
        <v>0.66666666666666663</v>
      </c>
      <c r="I26" s="4">
        <v>341000</v>
      </c>
      <c r="J26" s="6">
        <v>129785</v>
      </c>
    </row>
    <row r="27" spans="1:10" x14ac:dyDescent="0.25">
      <c r="A27" s="7" t="s">
        <v>18</v>
      </c>
      <c r="B27" s="8" t="s">
        <v>1</v>
      </c>
      <c r="C27" s="8" t="s">
        <v>2</v>
      </c>
      <c r="D27" s="9">
        <v>43892</v>
      </c>
      <c r="E27" s="8">
        <v>9</v>
      </c>
      <c r="F27" s="9">
        <f t="shared" si="0"/>
        <v>43903</v>
      </c>
      <c r="G27" s="10">
        <v>8</v>
      </c>
      <c r="H27" s="11">
        <v>0.88888888888888884</v>
      </c>
      <c r="I27" s="10">
        <v>787000</v>
      </c>
      <c r="J27" s="12">
        <v>727188</v>
      </c>
    </row>
    <row r="28" spans="1:10" x14ac:dyDescent="0.25">
      <c r="A28" s="1" t="s">
        <v>18</v>
      </c>
      <c r="B28" s="2" t="s">
        <v>3</v>
      </c>
      <c r="C28" s="2" t="s">
        <v>4</v>
      </c>
      <c r="D28" s="3">
        <v>43892</v>
      </c>
      <c r="E28" s="2">
        <v>10</v>
      </c>
      <c r="F28" s="3">
        <f t="shared" si="0"/>
        <v>43906</v>
      </c>
      <c r="G28" s="4">
        <v>2</v>
      </c>
      <c r="H28" s="5">
        <v>0.2</v>
      </c>
      <c r="I28" s="4">
        <v>228000</v>
      </c>
      <c r="J28" s="6">
        <v>47880</v>
      </c>
    </row>
    <row r="29" spans="1:10" x14ac:dyDescent="0.25">
      <c r="A29" s="7" t="s">
        <v>18</v>
      </c>
      <c r="B29" s="8" t="s">
        <v>5</v>
      </c>
      <c r="C29" s="8" t="s">
        <v>6</v>
      </c>
      <c r="D29" s="9">
        <v>43878</v>
      </c>
      <c r="E29" s="8">
        <v>4</v>
      </c>
      <c r="F29" s="9">
        <f t="shared" si="0"/>
        <v>43882</v>
      </c>
      <c r="G29" s="10">
        <v>0</v>
      </c>
      <c r="H29" s="11">
        <v>0</v>
      </c>
      <c r="I29" s="10">
        <v>147000</v>
      </c>
      <c r="J29" s="12">
        <v>0</v>
      </c>
    </row>
    <row r="30" spans="1:10" x14ac:dyDescent="0.25">
      <c r="A30" s="1" t="s">
        <v>18</v>
      </c>
      <c r="B30" s="2" t="s">
        <v>7</v>
      </c>
      <c r="C30" s="2" t="s">
        <v>8</v>
      </c>
      <c r="D30" s="3">
        <v>43880</v>
      </c>
      <c r="E30" s="2">
        <v>8</v>
      </c>
      <c r="F30" s="3">
        <f t="shared" si="0"/>
        <v>43892</v>
      </c>
      <c r="G30" s="4">
        <v>5</v>
      </c>
      <c r="H30" s="5">
        <v>0.625</v>
      </c>
      <c r="I30" s="4">
        <v>338000</v>
      </c>
      <c r="J30" s="6">
        <v>205123</v>
      </c>
    </row>
    <row r="31" spans="1:10" x14ac:dyDescent="0.25">
      <c r="A31" s="7" t="s">
        <v>18</v>
      </c>
      <c r="B31" s="8" t="s">
        <v>9</v>
      </c>
      <c r="C31" s="8" t="s">
        <v>10</v>
      </c>
      <c r="D31" s="9">
        <v>43885</v>
      </c>
      <c r="E31" s="8">
        <v>10</v>
      </c>
      <c r="F31" s="9">
        <f t="shared" si="0"/>
        <v>43899</v>
      </c>
      <c r="G31" s="10">
        <v>3</v>
      </c>
      <c r="H31" s="11">
        <v>0.3</v>
      </c>
      <c r="I31" s="10">
        <v>857000</v>
      </c>
      <c r="J31" s="12">
        <v>305949</v>
      </c>
    </row>
    <row r="32" spans="1:10" x14ac:dyDescent="0.25">
      <c r="A32" s="1" t="s">
        <v>18</v>
      </c>
      <c r="B32" s="2" t="s">
        <v>11</v>
      </c>
      <c r="C32" s="2" t="s">
        <v>2</v>
      </c>
      <c r="D32" s="3">
        <v>43886</v>
      </c>
      <c r="E32" s="2">
        <v>6</v>
      </c>
      <c r="F32" s="3">
        <f t="shared" si="0"/>
        <v>43894</v>
      </c>
      <c r="G32" s="4">
        <v>3</v>
      </c>
      <c r="H32" s="5">
        <v>0.5</v>
      </c>
      <c r="I32" s="4">
        <v>602000</v>
      </c>
      <c r="J32" s="6">
        <v>322371</v>
      </c>
    </row>
    <row r="33" spans="1:10" x14ac:dyDescent="0.25">
      <c r="A33" s="7" t="s">
        <v>18</v>
      </c>
      <c r="B33" s="8" t="s">
        <v>12</v>
      </c>
      <c r="C33" s="8" t="s">
        <v>4</v>
      </c>
      <c r="D33" s="9">
        <v>43886</v>
      </c>
      <c r="E33" s="8">
        <v>4</v>
      </c>
      <c r="F33" s="9">
        <f t="shared" si="0"/>
        <v>43892</v>
      </c>
      <c r="G33" s="10">
        <v>2</v>
      </c>
      <c r="H33" s="11">
        <v>0.5</v>
      </c>
      <c r="I33" s="10">
        <v>990000</v>
      </c>
      <c r="J33" s="12">
        <v>451440</v>
      </c>
    </row>
    <row r="34" spans="1:10" x14ac:dyDescent="0.25">
      <c r="A34" s="1" t="s">
        <v>19</v>
      </c>
      <c r="B34" s="2" t="s">
        <v>1</v>
      </c>
      <c r="C34" s="2" t="s">
        <v>6</v>
      </c>
      <c r="D34" s="3">
        <v>43889</v>
      </c>
      <c r="E34" s="2">
        <v>8</v>
      </c>
      <c r="F34" s="3">
        <f t="shared" si="0"/>
        <v>43901</v>
      </c>
      <c r="G34" s="4">
        <v>3</v>
      </c>
      <c r="H34" s="5">
        <v>0.375</v>
      </c>
      <c r="I34" s="4">
        <v>96000</v>
      </c>
      <c r="J34" s="6">
        <v>32256</v>
      </c>
    </row>
    <row r="35" spans="1:10" x14ac:dyDescent="0.25">
      <c r="A35" s="7" t="s">
        <v>19</v>
      </c>
      <c r="B35" s="8" t="s">
        <v>3</v>
      </c>
      <c r="C35" s="8" t="s">
        <v>8</v>
      </c>
      <c r="D35" s="9">
        <v>43892</v>
      </c>
      <c r="E35" s="8">
        <v>9</v>
      </c>
      <c r="F35" s="9">
        <f t="shared" si="0"/>
        <v>43903</v>
      </c>
      <c r="G35" s="10">
        <v>4</v>
      </c>
      <c r="H35" s="11">
        <v>0.44444444444444442</v>
      </c>
      <c r="I35" s="10">
        <v>513000</v>
      </c>
      <c r="J35" s="12">
        <v>226233</v>
      </c>
    </row>
    <row r="36" spans="1:10" x14ac:dyDescent="0.25">
      <c r="A36" s="1" t="s">
        <v>19</v>
      </c>
      <c r="B36" s="2" t="s">
        <v>5</v>
      </c>
      <c r="C36" s="2" t="s">
        <v>10</v>
      </c>
      <c r="D36" s="3">
        <v>43881</v>
      </c>
      <c r="E36" s="2">
        <v>5</v>
      </c>
      <c r="F36" s="3">
        <f t="shared" si="0"/>
        <v>43888</v>
      </c>
      <c r="G36" s="4">
        <v>3</v>
      </c>
      <c r="H36" s="5">
        <v>0.6</v>
      </c>
      <c r="I36" s="4">
        <v>616000</v>
      </c>
      <c r="J36" s="6">
        <v>401579</v>
      </c>
    </row>
    <row r="37" spans="1:10" x14ac:dyDescent="0.25">
      <c r="A37" s="7" t="s">
        <v>19</v>
      </c>
      <c r="B37" s="8" t="s">
        <v>7</v>
      </c>
      <c r="C37" s="8" t="s">
        <v>2</v>
      </c>
      <c r="D37" s="9">
        <v>43880</v>
      </c>
      <c r="E37" s="8">
        <v>3</v>
      </c>
      <c r="F37" s="9">
        <f t="shared" si="0"/>
        <v>43885</v>
      </c>
      <c r="G37" s="10">
        <v>3</v>
      </c>
      <c r="H37" s="11">
        <v>1</v>
      </c>
      <c r="I37" s="10">
        <v>817000</v>
      </c>
      <c r="J37" s="12">
        <v>807069</v>
      </c>
    </row>
    <row r="38" spans="1:10" x14ac:dyDescent="0.25">
      <c r="A38" s="1" t="s">
        <v>19</v>
      </c>
      <c r="B38" s="2" t="s">
        <v>9</v>
      </c>
      <c r="C38" s="2" t="s">
        <v>4</v>
      </c>
      <c r="D38" s="3">
        <v>43882</v>
      </c>
      <c r="E38" s="2">
        <v>7</v>
      </c>
      <c r="F38" s="3">
        <f t="shared" si="0"/>
        <v>43893</v>
      </c>
      <c r="G38" s="4">
        <v>3</v>
      </c>
      <c r="H38" s="5">
        <v>0.42857142857142855</v>
      </c>
      <c r="I38" s="4">
        <v>372000</v>
      </c>
      <c r="J38" s="6">
        <v>173166</v>
      </c>
    </row>
    <row r="39" spans="1:10" x14ac:dyDescent="0.25">
      <c r="A39" s="7" t="s">
        <v>19</v>
      </c>
      <c r="B39" s="8" t="s">
        <v>11</v>
      </c>
      <c r="C39" s="8" t="s">
        <v>6</v>
      </c>
      <c r="D39" s="9">
        <v>43885</v>
      </c>
      <c r="E39" s="8">
        <v>10</v>
      </c>
      <c r="F39" s="9">
        <f t="shared" si="0"/>
        <v>43899</v>
      </c>
      <c r="G39" s="10">
        <v>2</v>
      </c>
      <c r="H39" s="11">
        <v>0.2</v>
      </c>
      <c r="I39" s="10">
        <v>50000</v>
      </c>
      <c r="J39" s="12">
        <v>8400</v>
      </c>
    </row>
    <row r="40" spans="1:10" x14ac:dyDescent="0.25">
      <c r="A40" s="1" t="s">
        <v>19</v>
      </c>
      <c r="B40" s="2" t="s">
        <v>12</v>
      </c>
      <c r="C40" s="2" t="s">
        <v>8</v>
      </c>
      <c r="D40" s="3">
        <v>43885</v>
      </c>
      <c r="E40" s="2">
        <v>10</v>
      </c>
      <c r="F40" s="3">
        <f t="shared" si="0"/>
        <v>43899</v>
      </c>
      <c r="G40" s="4">
        <v>3</v>
      </c>
      <c r="H40" s="5">
        <v>0.3</v>
      </c>
      <c r="I40" s="4">
        <v>807000</v>
      </c>
      <c r="J40" s="6">
        <v>262679</v>
      </c>
    </row>
    <row r="41" spans="1:10" x14ac:dyDescent="0.25">
      <c r="A41" s="7" t="s">
        <v>19</v>
      </c>
      <c r="B41" s="8" t="s">
        <v>13</v>
      </c>
      <c r="C41" s="8" t="s">
        <v>10</v>
      </c>
      <c r="D41" s="9">
        <v>43885</v>
      </c>
      <c r="E41" s="8">
        <v>3</v>
      </c>
      <c r="F41" s="9">
        <f t="shared" si="0"/>
        <v>43888</v>
      </c>
      <c r="G41" s="10">
        <v>0</v>
      </c>
      <c r="H41" s="11">
        <v>0</v>
      </c>
      <c r="I41" s="10">
        <v>691000</v>
      </c>
      <c r="J41" s="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pivot</vt:lpstr>
      <vt:lpstr>working</vt:lpstr>
      <vt:lpstr>Sheet1</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Khalid</dc:creator>
  <cp:lastModifiedBy>Mariam Khalid</cp:lastModifiedBy>
  <dcterms:created xsi:type="dcterms:W3CDTF">2025-06-18T03:16:07Z</dcterms:created>
  <dcterms:modified xsi:type="dcterms:W3CDTF">2025-06-21T03:19:05Z</dcterms:modified>
</cp:coreProperties>
</file>