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kni\Downloads\fdsfsd\"/>
    </mc:Choice>
  </mc:AlternateContent>
  <xr:revisionPtr revIDLastSave="0" documentId="8_{5A1426AA-DC48-4F7F-93B6-B0AD0E01FB90}" xr6:coauthVersionLast="47" xr6:coauthVersionMax="47" xr10:uidLastSave="{00000000-0000-0000-0000-000000000000}"/>
  <bookViews>
    <workbookView xWindow="22932" yWindow="516" windowWidth="23256" windowHeight="12456" activeTab="2" xr2:uid="{C996DC42-2B5E-40AA-BC85-D930A9519D61}"/>
  </bookViews>
  <sheets>
    <sheet name="1 - c)" sheetId="1" r:id="rId1"/>
    <sheet name="1 - e)" sheetId="2" r:id="rId2"/>
    <sheet name="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" i="4" l="1"/>
  <c r="P230" i="4" s="1"/>
  <c r="H229" i="4"/>
  <c r="H228" i="4"/>
  <c r="P229" i="4" s="1"/>
  <c r="H227" i="4"/>
  <c r="P226" i="4"/>
  <c r="H226" i="4"/>
  <c r="H225" i="4"/>
  <c r="H224" i="4"/>
  <c r="P225" i="4" s="1"/>
  <c r="H223" i="4"/>
  <c r="P224" i="4" s="1"/>
  <c r="H222" i="4"/>
  <c r="H221" i="4"/>
  <c r="H220" i="4"/>
  <c r="P221" i="4" s="1"/>
  <c r="H219" i="4"/>
  <c r="P218" i="4"/>
  <c r="H218" i="4"/>
  <c r="H217" i="4"/>
  <c r="H216" i="4"/>
  <c r="P217" i="4" s="1"/>
  <c r="H215" i="4"/>
  <c r="P216" i="4" s="1"/>
  <c r="H214" i="4"/>
  <c r="H213" i="4"/>
  <c r="H212" i="4"/>
  <c r="P213" i="4" s="1"/>
  <c r="H211" i="4"/>
  <c r="P210" i="4"/>
  <c r="H210" i="4"/>
  <c r="H209" i="4"/>
  <c r="H208" i="4"/>
  <c r="P209" i="4" s="1"/>
  <c r="H207" i="4"/>
  <c r="P208" i="4" s="1"/>
  <c r="H206" i="4"/>
  <c r="H205" i="4"/>
  <c r="H204" i="4"/>
  <c r="P205" i="4" s="1"/>
  <c r="H203" i="4"/>
  <c r="P202" i="4"/>
  <c r="H202" i="4"/>
  <c r="H201" i="4"/>
  <c r="H200" i="4"/>
  <c r="P201" i="4" s="1"/>
  <c r="H199" i="4"/>
  <c r="P200" i="4" s="1"/>
  <c r="H198" i="4"/>
  <c r="H197" i="4"/>
  <c r="H196" i="4"/>
  <c r="P197" i="4" s="1"/>
  <c r="H195" i="4"/>
  <c r="P194" i="4"/>
  <c r="H194" i="4"/>
  <c r="H193" i="4"/>
  <c r="H192" i="4"/>
  <c r="P193" i="4" s="1"/>
  <c r="H191" i="4"/>
  <c r="P192" i="4" s="1"/>
  <c r="H190" i="4"/>
  <c r="H189" i="4"/>
  <c r="H188" i="4"/>
  <c r="P189" i="4" s="1"/>
  <c r="H187" i="4"/>
  <c r="P188" i="4" s="1"/>
  <c r="H186" i="4"/>
  <c r="H185" i="4"/>
  <c r="H184" i="4"/>
  <c r="P185" i="4" s="1"/>
  <c r="H183" i="4"/>
  <c r="P184" i="4" s="1"/>
  <c r="H182" i="4"/>
  <c r="P183" i="4" s="1"/>
  <c r="H181" i="4"/>
  <c r="P182" i="4" s="1"/>
  <c r="H180" i="4"/>
  <c r="H179" i="4"/>
  <c r="H178" i="4"/>
  <c r="P178" i="4" s="1"/>
  <c r="H177" i="4"/>
  <c r="H176" i="4"/>
  <c r="P177" i="4" s="1"/>
  <c r="H175" i="4"/>
  <c r="P176" i="4" s="1"/>
  <c r="P174" i="4"/>
  <c r="H174" i="4"/>
  <c r="P175" i="4" s="1"/>
  <c r="H173" i="4"/>
  <c r="H172" i="4"/>
  <c r="P173" i="4" s="1"/>
  <c r="H171" i="4"/>
  <c r="H170" i="4"/>
  <c r="P170" i="4" s="1"/>
  <c r="H169" i="4"/>
  <c r="H168" i="4"/>
  <c r="P169" i="4" s="1"/>
  <c r="H167" i="4"/>
  <c r="P168" i="4" s="1"/>
  <c r="H166" i="4"/>
  <c r="P167" i="4" s="1"/>
  <c r="H165" i="4"/>
  <c r="P166" i="4" s="1"/>
  <c r="H164" i="4"/>
  <c r="P163" i="4"/>
  <c r="H163" i="4"/>
  <c r="P162" i="4"/>
  <c r="H162" i="4"/>
  <c r="H161" i="4"/>
  <c r="H160" i="4"/>
  <c r="P161" i="4" s="1"/>
  <c r="H159" i="4"/>
  <c r="P160" i="4" s="1"/>
  <c r="H158" i="4"/>
  <c r="P159" i="4" s="1"/>
  <c r="H157" i="4"/>
  <c r="H156" i="4"/>
  <c r="H155" i="4"/>
  <c r="H154" i="4"/>
  <c r="H153" i="4"/>
  <c r="H152" i="4"/>
  <c r="P153" i="4" s="1"/>
  <c r="H151" i="4"/>
  <c r="P152" i="4" s="1"/>
  <c r="P150" i="4"/>
  <c r="H150" i="4"/>
  <c r="P151" i="4" s="1"/>
  <c r="H149" i="4"/>
  <c r="P149" i="4" s="1"/>
  <c r="H148" i="4"/>
  <c r="H147" i="4"/>
  <c r="H146" i="4"/>
  <c r="P147" i="4" s="1"/>
  <c r="H145" i="4"/>
  <c r="H144" i="4"/>
  <c r="P145" i="4" s="1"/>
  <c r="H143" i="4"/>
  <c r="P144" i="4" s="1"/>
  <c r="P142" i="4"/>
  <c r="H142" i="4"/>
  <c r="P143" i="4" s="1"/>
  <c r="P141" i="4"/>
  <c r="H141" i="4"/>
  <c r="H140" i="4"/>
  <c r="H139" i="4"/>
  <c r="P140" i="4" s="1"/>
  <c r="H138" i="4"/>
  <c r="P139" i="4" s="1"/>
  <c r="H137" i="4"/>
  <c r="H136" i="4"/>
  <c r="P137" i="4" s="1"/>
  <c r="H135" i="4"/>
  <c r="P136" i="4" s="1"/>
  <c r="H134" i="4"/>
  <c r="P135" i="4" s="1"/>
  <c r="H133" i="4"/>
  <c r="P134" i="4" s="1"/>
  <c r="H132" i="4"/>
  <c r="P133" i="4" s="1"/>
  <c r="P131" i="4"/>
  <c r="H131" i="4"/>
  <c r="P130" i="4"/>
  <c r="H130" i="4"/>
  <c r="H129" i="4"/>
  <c r="H128" i="4"/>
  <c r="P129" i="4" s="1"/>
  <c r="H127" i="4"/>
  <c r="P128" i="4" s="1"/>
  <c r="P126" i="4"/>
  <c r="O126" i="4"/>
  <c r="N126" i="4"/>
  <c r="M126" i="4"/>
  <c r="L126" i="4"/>
  <c r="H126" i="4"/>
  <c r="P127" i="4" s="1"/>
  <c r="G126" i="4"/>
  <c r="F126" i="4"/>
  <c r="E126" i="4"/>
  <c r="D126" i="4"/>
  <c r="C126" i="4"/>
  <c r="K126" i="4" s="1"/>
  <c r="S125" i="4"/>
  <c r="H119" i="4"/>
  <c r="P118" i="4"/>
  <c r="H118" i="4"/>
  <c r="P117" i="4"/>
  <c r="H117" i="4"/>
  <c r="H116" i="4"/>
  <c r="H115" i="4"/>
  <c r="P116" i="4" s="1"/>
  <c r="H114" i="4"/>
  <c r="P115" i="4" s="1"/>
  <c r="H113" i="4"/>
  <c r="H112" i="4"/>
  <c r="H111" i="4"/>
  <c r="P112" i="4" s="1"/>
  <c r="P110" i="4"/>
  <c r="H110" i="4"/>
  <c r="P109" i="4"/>
  <c r="H109" i="4"/>
  <c r="H108" i="4"/>
  <c r="H107" i="4"/>
  <c r="P108" i="4" s="1"/>
  <c r="H106" i="4"/>
  <c r="P107" i="4" s="1"/>
  <c r="H105" i="4"/>
  <c r="H104" i="4"/>
  <c r="P105" i="4" s="1"/>
  <c r="H103" i="4"/>
  <c r="H102" i="4"/>
  <c r="H101" i="4"/>
  <c r="P101" i="4" s="1"/>
  <c r="H100" i="4"/>
  <c r="H99" i="4"/>
  <c r="P100" i="4" s="1"/>
  <c r="H98" i="4"/>
  <c r="P99" i="4" s="1"/>
  <c r="P97" i="4"/>
  <c r="H97" i="4"/>
  <c r="H96" i="4"/>
  <c r="P95" i="4"/>
  <c r="H95" i="4"/>
  <c r="P94" i="4"/>
  <c r="H94" i="4"/>
  <c r="H93" i="4"/>
  <c r="P93" i="4" s="1"/>
  <c r="H92" i="4"/>
  <c r="H91" i="4"/>
  <c r="P92" i="4" s="1"/>
  <c r="H90" i="4"/>
  <c r="H89" i="4"/>
  <c r="P88" i="4"/>
  <c r="H88" i="4"/>
  <c r="P87" i="4"/>
  <c r="H87" i="4"/>
  <c r="H86" i="4"/>
  <c r="H85" i="4"/>
  <c r="P85" i="4" s="1"/>
  <c r="H84" i="4"/>
  <c r="P83" i="4"/>
  <c r="H83" i="4"/>
  <c r="P84" i="4" s="1"/>
  <c r="H82" i="4"/>
  <c r="H81" i="4"/>
  <c r="P82" i="4" s="1"/>
  <c r="H80" i="4"/>
  <c r="P79" i="4"/>
  <c r="H79" i="4"/>
  <c r="H78" i="4"/>
  <c r="H77" i="4"/>
  <c r="P77" i="4" s="1"/>
  <c r="H76" i="4"/>
  <c r="P75" i="4"/>
  <c r="H75" i="4"/>
  <c r="P76" i="4" s="1"/>
  <c r="P74" i="4"/>
  <c r="H74" i="4"/>
  <c r="H73" i="4"/>
  <c r="P73" i="4" s="1"/>
  <c r="H72" i="4"/>
  <c r="H71" i="4"/>
  <c r="P72" i="4" s="1"/>
  <c r="H70" i="4"/>
  <c r="P71" i="4" s="1"/>
  <c r="P69" i="4"/>
  <c r="H69" i="4"/>
  <c r="P70" i="4" s="1"/>
  <c r="H68" i="4"/>
  <c r="H67" i="4"/>
  <c r="P66" i="4"/>
  <c r="H66" i="4"/>
  <c r="P67" i="4" s="1"/>
  <c r="H65" i="4"/>
  <c r="P65" i="4" s="1"/>
  <c r="H64" i="4"/>
  <c r="H63" i="4"/>
  <c r="P64" i="4" s="1"/>
  <c r="H62" i="4"/>
  <c r="P63" i="4" s="1"/>
  <c r="P61" i="4"/>
  <c r="H61" i="4"/>
  <c r="P62" i="4" s="1"/>
  <c r="H60" i="4"/>
  <c r="H59" i="4"/>
  <c r="P60" i="4" s="1"/>
  <c r="P58" i="4"/>
  <c r="H58" i="4"/>
  <c r="P59" i="4" s="1"/>
  <c r="H57" i="4"/>
  <c r="P57" i="4" s="1"/>
  <c r="H56" i="4"/>
  <c r="H55" i="4"/>
  <c r="P56" i="4" s="1"/>
  <c r="H54" i="4"/>
  <c r="P55" i="4" s="1"/>
  <c r="H53" i="4"/>
  <c r="P54" i="4" s="1"/>
  <c r="H52" i="4"/>
  <c r="P53" i="4" s="1"/>
  <c r="P51" i="4"/>
  <c r="H51" i="4"/>
  <c r="P52" i="4" s="1"/>
  <c r="H50" i="4"/>
  <c r="H49" i="4"/>
  <c r="H48" i="4"/>
  <c r="H47" i="4"/>
  <c r="P48" i="4" s="1"/>
  <c r="P46" i="4"/>
  <c r="H46" i="4"/>
  <c r="P45" i="4"/>
  <c r="H45" i="4"/>
  <c r="P44" i="4"/>
  <c r="H44" i="4"/>
  <c r="P43" i="4"/>
  <c r="H43" i="4"/>
  <c r="H42" i="4"/>
  <c r="H41" i="4"/>
  <c r="H40" i="4"/>
  <c r="P39" i="4"/>
  <c r="H39" i="4"/>
  <c r="P40" i="4" s="1"/>
  <c r="P38" i="4"/>
  <c r="H38" i="4"/>
  <c r="H37" i="4"/>
  <c r="H36" i="4"/>
  <c r="P37" i="4" s="1"/>
  <c r="H35" i="4"/>
  <c r="P36" i="4" s="1"/>
  <c r="H34" i="4"/>
  <c r="P35" i="4" s="1"/>
  <c r="P33" i="4"/>
  <c r="H33" i="4"/>
  <c r="P34" i="4" s="1"/>
  <c r="H32" i="4"/>
  <c r="H31" i="4"/>
  <c r="P32" i="4" s="1"/>
  <c r="H30" i="4"/>
  <c r="P31" i="4" s="1"/>
  <c r="H29" i="4"/>
  <c r="P30" i="4" s="1"/>
  <c r="H28" i="4"/>
  <c r="P29" i="4" s="1"/>
  <c r="H27" i="4"/>
  <c r="P28" i="4" s="1"/>
  <c r="H26" i="4"/>
  <c r="P27" i="4" s="1"/>
  <c r="P25" i="4"/>
  <c r="H25" i="4"/>
  <c r="P26" i="4" s="1"/>
  <c r="H24" i="4"/>
  <c r="H23" i="4"/>
  <c r="P24" i="4" s="1"/>
  <c r="H22" i="4"/>
  <c r="P23" i="4" s="1"/>
  <c r="H21" i="4"/>
  <c r="P22" i="4" s="1"/>
  <c r="H20" i="4"/>
  <c r="P21" i="4" s="1"/>
  <c r="H19" i="4"/>
  <c r="P20" i="4" s="1"/>
  <c r="H18" i="4"/>
  <c r="P19" i="4" s="1"/>
  <c r="G18" i="4"/>
  <c r="R17" i="4"/>
  <c r="Q17" i="4"/>
  <c r="P17" i="4"/>
  <c r="J17" i="4"/>
  <c r="I17" i="4"/>
  <c r="H17" i="4"/>
  <c r="P18" i="4" s="1"/>
  <c r="D17" i="4"/>
  <c r="R16" i="4"/>
  <c r="Q16" i="4"/>
  <c r="K16" i="4"/>
  <c r="J16" i="4"/>
  <c r="G17" i="4" s="1"/>
  <c r="O18" i="4" s="1"/>
  <c r="I16" i="4"/>
  <c r="H16" i="4"/>
  <c r="F16" i="4"/>
  <c r="E16" i="4"/>
  <c r="D16" i="4"/>
  <c r="L17" i="4" s="1"/>
  <c r="C16" i="4"/>
  <c r="M15" i="4"/>
  <c r="J15" i="4"/>
  <c r="G16" i="4" s="1"/>
  <c r="I15" i="4"/>
  <c r="Q15" i="4" s="1"/>
  <c r="H15" i="4"/>
  <c r="P16" i="4" s="1"/>
  <c r="G15" i="4"/>
  <c r="O16" i="4" s="1"/>
  <c r="F15" i="4"/>
  <c r="N15" i="4" s="1"/>
  <c r="E15" i="4"/>
  <c r="M16" i="4" s="1"/>
  <c r="D15" i="4"/>
  <c r="L16" i="4" s="1"/>
  <c r="C15" i="4"/>
  <c r="K15" i="4" s="1"/>
  <c r="S14" i="4"/>
  <c r="H10" i="4"/>
  <c r="H9" i="4"/>
  <c r="E9" i="4"/>
  <c r="E6" i="4"/>
  <c r="H5" i="4"/>
  <c r="E5" i="4"/>
  <c r="E4" i="4"/>
  <c r="E3" i="4"/>
  <c r="K17" i="4" l="1"/>
  <c r="P49" i="4"/>
  <c r="P50" i="4"/>
  <c r="P220" i="4"/>
  <c r="P219" i="4"/>
  <c r="O17" i="4"/>
  <c r="C17" i="4"/>
  <c r="P89" i="4"/>
  <c r="P90" i="4"/>
  <c r="P81" i="4"/>
  <c r="P80" i="4"/>
  <c r="L15" i="4"/>
  <c r="S15" i="4" s="1"/>
  <c r="P47" i="4"/>
  <c r="P102" i="4"/>
  <c r="P103" i="4"/>
  <c r="F17" i="4"/>
  <c r="E17" i="4"/>
  <c r="F18" i="4"/>
  <c r="J18" i="4"/>
  <c r="E18" i="4"/>
  <c r="P68" i="4"/>
  <c r="P104" i="4"/>
  <c r="P41" i="4"/>
  <c r="P42" i="4"/>
  <c r="M17" i="4"/>
  <c r="N17" i="4"/>
  <c r="R15" i="4"/>
  <c r="R18" i="4"/>
  <c r="P91" i="4"/>
  <c r="P158" i="4"/>
  <c r="P157" i="4"/>
  <c r="P180" i="4"/>
  <c r="P179" i="4"/>
  <c r="O15" i="4"/>
  <c r="N16" i="4"/>
  <c r="S16" i="4" s="1"/>
  <c r="P111" i="4"/>
  <c r="P114" i="4"/>
  <c r="P113" i="4"/>
  <c r="P138" i="4"/>
  <c r="P146" i="4"/>
  <c r="P181" i="4"/>
  <c r="P228" i="4"/>
  <c r="P227" i="4"/>
  <c r="P155" i="4"/>
  <c r="P154" i="4"/>
  <c r="P165" i="4"/>
  <c r="P15" i="4"/>
  <c r="P96" i="4"/>
  <c r="P98" i="4"/>
  <c r="P171" i="4"/>
  <c r="P172" i="4"/>
  <c r="P212" i="4"/>
  <c r="P211" i="4"/>
  <c r="P196" i="4"/>
  <c r="P195" i="4"/>
  <c r="P204" i="4"/>
  <c r="P203" i="4"/>
  <c r="P106" i="4"/>
  <c r="P148" i="4"/>
  <c r="P156" i="4"/>
  <c r="P78" i="4"/>
  <c r="P86" i="4"/>
  <c r="P132" i="4"/>
  <c r="P164" i="4"/>
  <c r="P119" i="4"/>
  <c r="P186" i="4"/>
  <c r="P187" i="4"/>
  <c r="I126" i="4"/>
  <c r="C127" i="4"/>
  <c r="D127" i="4"/>
  <c r="P191" i="4"/>
  <c r="P190" i="4"/>
  <c r="P199" i="4"/>
  <c r="P198" i="4"/>
  <c r="P207" i="4"/>
  <c r="P206" i="4"/>
  <c r="P215" i="4"/>
  <c r="P214" i="4"/>
  <c r="P223" i="4"/>
  <c r="P222" i="4"/>
  <c r="M18" i="4" l="1"/>
  <c r="S17" i="4"/>
  <c r="K127" i="4"/>
  <c r="N18" i="4"/>
  <c r="C18" i="4"/>
  <c r="K19" i="4" s="1"/>
  <c r="D18" i="4"/>
  <c r="I18" i="4"/>
  <c r="J126" i="4"/>
  <c r="Q126" i="4"/>
  <c r="E127" i="4"/>
  <c r="F127" i="4"/>
  <c r="G19" i="4"/>
  <c r="I19" i="4"/>
  <c r="D19" i="4"/>
  <c r="C19" i="4"/>
  <c r="L127" i="4"/>
  <c r="E19" i="4" l="1"/>
  <c r="J19" i="4"/>
  <c r="Q19" i="4"/>
  <c r="F19" i="4"/>
  <c r="Q18" i="4"/>
  <c r="I127" i="4"/>
  <c r="D128" i="4"/>
  <c r="N127" i="4"/>
  <c r="M127" i="4"/>
  <c r="J20" i="4"/>
  <c r="E20" i="4"/>
  <c r="F20" i="4"/>
  <c r="R126" i="4"/>
  <c r="S126" i="4" s="1"/>
  <c r="G127" i="4"/>
  <c r="L19" i="4"/>
  <c r="L18" i="4"/>
  <c r="K18" i="4"/>
  <c r="O19" i="4"/>
  <c r="O127" i="4" l="1"/>
  <c r="D20" i="4"/>
  <c r="C20" i="4"/>
  <c r="I20" i="4"/>
  <c r="N20" i="4"/>
  <c r="N19" i="4"/>
  <c r="I21" i="4"/>
  <c r="D21" i="4"/>
  <c r="M20" i="4"/>
  <c r="M19" i="4"/>
  <c r="S19" i="4" s="1"/>
  <c r="G21" i="4"/>
  <c r="L128" i="4"/>
  <c r="R20" i="4"/>
  <c r="G20" i="4"/>
  <c r="R19" i="4"/>
  <c r="C128" i="4"/>
  <c r="S18" i="4"/>
  <c r="J127" i="4"/>
  <c r="F128" i="4"/>
  <c r="E128" i="4"/>
  <c r="Q127" i="4"/>
  <c r="K128" i="4" l="1"/>
  <c r="J21" i="4"/>
  <c r="Q21" i="4"/>
  <c r="E21" i="4"/>
  <c r="F21" i="4"/>
  <c r="Q20" i="4"/>
  <c r="K20" i="4"/>
  <c r="M128" i="4"/>
  <c r="O21" i="4"/>
  <c r="O20" i="4"/>
  <c r="L21" i="4"/>
  <c r="L20" i="4"/>
  <c r="J22" i="4"/>
  <c r="F22" i="4"/>
  <c r="E22" i="4"/>
  <c r="C21" i="4"/>
  <c r="I128" i="4"/>
  <c r="D129" i="4"/>
  <c r="N128" i="4"/>
  <c r="G128" i="4"/>
  <c r="C129" i="4" s="1"/>
  <c r="R127" i="4"/>
  <c r="S127" i="4" s="1"/>
  <c r="K129" i="4" l="1"/>
  <c r="N22" i="4"/>
  <c r="I22" i="4"/>
  <c r="D22" i="4"/>
  <c r="C22" i="4"/>
  <c r="N21" i="4"/>
  <c r="K22" i="4"/>
  <c r="I23" i="4"/>
  <c r="D23" i="4"/>
  <c r="F129" i="4"/>
  <c r="E129" i="4"/>
  <c r="J128" i="4"/>
  <c r="Q128" i="4"/>
  <c r="M22" i="4"/>
  <c r="M21" i="4"/>
  <c r="O128" i="4"/>
  <c r="L129" i="4"/>
  <c r="S20" i="4"/>
  <c r="R22" i="4"/>
  <c r="G22" i="4"/>
  <c r="R21" i="4"/>
  <c r="G23" i="4"/>
  <c r="K21" i="4"/>
  <c r="S21" i="4" s="1"/>
  <c r="O23" i="4" l="1"/>
  <c r="O22" i="4"/>
  <c r="Q23" i="4"/>
  <c r="F23" i="4"/>
  <c r="E23" i="4"/>
  <c r="J23" i="4"/>
  <c r="Q22" i="4"/>
  <c r="M129" i="4"/>
  <c r="I129" i="4"/>
  <c r="D130" i="4"/>
  <c r="N129" i="4"/>
  <c r="L23" i="4"/>
  <c r="L22" i="4"/>
  <c r="S22" i="4" s="1"/>
  <c r="C23" i="4"/>
  <c r="K23" i="4" s="1"/>
  <c r="G129" i="4"/>
  <c r="R128" i="4"/>
  <c r="S128" i="4" s="1"/>
  <c r="E24" i="4"/>
  <c r="F24" i="4"/>
  <c r="J24" i="4"/>
  <c r="G25" i="4" l="1"/>
  <c r="G24" i="4"/>
  <c r="R24" i="4"/>
  <c r="R23" i="4"/>
  <c r="M24" i="4"/>
  <c r="M23" i="4"/>
  <c r="L130" i="4"/>
  <c r="O129" i="4"/>
  <c r="K24" i="4"/>
  <c r="D24" i="4"/>
  <c r="N24" i="4"/>
  <c r="I24" i="4"/>
  <c r="C24" i="4"/>
  <c r="N23" i="4"/>
  <c r="S23" i="4" s="1"/>
  <c r="D25" i="4"/>
  <c r="C25" i="4"/>
  <c r="I25" i="4"/>
  <c r="C130" i="4"/>
  <c r="F130" i="4"/>
  <c r="E130" i="4"/>
  <c r="J129" i="4"/>
  <c r="Q129" i="4"/>
  <c r="F26" i="4" l="1"/>
  <c r="J26" i="4"/>
  <c r="E26" i="4"/>
  <c r="O25" i="4"/>
  <c r="O24" i="4"/>
  <c r="G130" i="4"/>
  <c r="R129" i="4"/>
  <c r="S129" i="4" s="1"/>
  <c r="K25" i="4"/>
  <c r="L25" i="4"/>
  <c r="L24" i="4"/>
  <c r="S24" i="4" s="1"/>
  <c r="M130" i="4"/>
  <c r="D131" i="4"/>
  <c r="I130" i="4"/>
  <c r="C131" i="4"/>
  <c r="N130" i="4"/>
  <c r="K130" i="4"/>
  <c r="F25" i="4"/>
  <c r="E25" i="4"/>
  <c r="J25" i="4"/>
  <c r="Q25" i="4"/>
  <c r="Q24" i="4"/>
  <c r="R26" i="4" l="1"/>
  <c r="G26" i="4"/>
  <c r="R25" i="4"/>
  <c r="L131" i="4"/>
  <c r="S25" i="4"/>
  <c r="N26" i="4"/>
  <c r="C26" i="4"/>
  <c r="D26" i="4"/>
  <c r="I26" i="4"/>
  <c r="N25" i="4"/>
  <c r="G27" i="4"/>
  <c r="O130" i="4"/>
  <c r="D27" i="4"/>
  <c r="I27" i="4"/>
  <c r="C27" i="4"/>
  <c r="F131" i="4"/>
  <c r="E131" i="4"/>
  <c r="J130" i="4"/>
  <c r="Q130" i="4"/>
  <c r="M26" i="4"/>
  <c r="M25" i="4"/>
  <c r="K131" i="4"/>
  <c r="M131" i="4" l="1"/>
  <c r="D132" i="4"/>
  <c r="C132" i="4"/>
  <c r="I131" i="4"/>
  <c r="N131" i="4"/>
  <c r="E27" i="4"/>
  <c r="Q27" i="4"/>
  <c r="J27" i="4"/>
  <c r="F27" i="4"/>
  <c r="Q26" i="4"/>
  <c r="J28" i="4"/>
  <c r="E28" i="4"/>
  <c r="F28" i="4"/>
  <c r="L27" i="4"/>
  <c r="L26" i="4"/>
  <c r="O27" i="4"/>
  <c r="O26" i="4"/>
  <c r="G131" i="4"/>
  <c r="R130" i="4"/>
  <c r="S130" i="4" s="1"/>
  <c r="K27" i="4"/>
  <c r="K26" i="4"/>
  <c r="K132" i="4" l="1"/>
  <c r="S26" i="4"/>
  <c r="R28" i="4"/>
  <c r="G28" i="4"/>
  <c r="R27" i="4"/>
  <c r="L132" i="4"/>
  <c r="I29" i="4"/>
  <c r="D29" i="4"/>
  <c r="E132" i="4"/>
  <c r="F132" i="4"/>
  <c r="J131" i="4"/>
  <c r="Q131" i="4"/>
  <c r="D28" i="4"/>
  <c r="C28" i="4"/>
  <c r="I28" i="4"/>
  <c r="N28" i="4"/>
  <c r="N27" i="4"/>
  <c r="M28" i="4"/>
  <c r="M27" i="4"/>
  <c r="O131" i="4"/>
  <c r="G29" i="4"/>
  <c r="S27" i="4"/>
  <c r="G132" i="4" l="1"/>
  <c r="R131" i="4"/>
  <c r="D133" i="4"/>
  <c r="C133" i="4"/>
  <c r="I132" i="4"/>
  <c r="N132" i="4"/>
  <c r="M132" i="4"/>
  <c r="J29" i="4"/>
  <c r="Q29" i="4"/>
  <c r="E29" i="4"/>
  <c r="F29" i="4"/>
  <c r="Q28" i="4"/>
  <c r="O29" i="4"/>
  <c r="O28" i="4"/>
  <c r="S131" i="4"/>
  <c r="J30" i="4"/>
  <c r="F30" i="4"/>
  <c r="E30" i="4"/>
  <c r="K28" i="4"/>
  <c r="L29" i="4"/>
  <c r="L28" i="4"/>
  <c r="C29" i="4"/>
  <c r="I31" i="4" l="1"/>
  <c r="D31" i="4"/>
  <c r="C31" i="4"/>
  <c r="M30" i="4"/>
  <c r="M29" i="4"/>
  <c r="K133" i="4"/>
  <c r="I30" i="4"/>
  <c r="N30" i="4"/>
  <c r="D30" i="4"/>
  <c r="C30" i="4"/>
  <c r="K31" i="4" s="1"/>
  <c r="N29" i="4"/>
  <c r="L133" i="4"/>
  <c r="R30" i="4"/>
  <c r="G30" i="4"/>
  <c r="R29" i="4"/>
  <c r="K30" i="4"/>
  <c r="S28" i="4"/>
  <c r="K29" i="4"/>
  <c r="S29" i="4" s="1"/>
  <c r="O132" i="4"/>
  <c r="J132" i="4"/>
  <c r="F133" i="4"/>
  <c r="E133" i="4"/>
  <c r="Q132" i="4"/>
  <c r="G31" i="4"/>
  <c r="M133" i="4" l="1"/>
  <c r="S30" i="4"/>
  <c r="G133" i="4"/>
  <c r="R132" i="4"/>
  <c r="S132" i="4" s="1"/>
  <c r="O31" i="4"/>
  <c r="O30" i="4"/>
  <c r="Q31" i="4"/>
  <c r="F31" i="4"/>
  <c r="E31" i="4"/>
  <c r="J31" i="4"/>
  <c r="Q30" i="4"/>
  <c r="L31" i="4"/>
  <c r="L30" i="4"/>
  <c r="C134" i="4"/>
  <c r="I133" i="4"/>
  <c r="D134" i="4"/>
  <c r="N133" i="4"/>
  <c r="E32" i="4"/>
  <c r="F32" i="4"/>
  <c r="J32" i="4"/>
  <c r="D32" i="4" l="1"/>
  <c r="N32" i="4"/>
  <c r="I32" i="4"/>
  <c r="C32" i="4"/>
  <c r="N31" i="4"/>
  <c r="K134" i="4"/>
  <c r="G33" i="4"/>
  <c r="O133" i="4"/>
  <c r="J133" i="4"/>
  <c r="F134" i="4"/>
  <c r="E134" i="4"/>
  <c r="Q133" i="4"/>
  <c r="D33" i="4"/>
  <c r="I33" i="4"/>
  <c r="G32" i="4"/>
  <c r="R32" i="4"/>
  <c r="R31" i="4"/>
  <c r="L134" i="4"/>
  <c r="M32" i="4"/>
  <c r="M31" i="4"/>
  <c r="S31" i="4" s="1"/>
  <c r="O33" i="4" l="1"/>
  <c r="O32" i="4"/>
  <c r="C33" i="4"/>
  <c r="F33" i="4"/>
  <c r="E33" i="4"/>
  <c r="J33" i="4"/>
  <c r="Q33" i="4"/>
  <c r="Q32" i="4"/>
  <c r="L33" i="4"/>
  <c r="L32" i="4"/>
  <c r="G134" i="4"/>
  <c r="C135" i="4" s="1"/>
  <c r="R133" i="4"/>
  <c r="S133" i="4" s="1"/>
  <c r="K33" i="4"/>
  <c r="K32" i="4"/>
  <c r="M134" i="4"/>
  <c r="F34" i="4"/>
  <c r="E34" i="4"/>
  <c r="J34" i="4"/>
  <c r="I134" i="4"/>
  <c r="D135" i="4"/>
  <c r="N134" i="4"/>
  <c r="K135" i="4" l="1"/>
  <c r="M34" i="4"/>
  <c r="M33" i="4"/>
  <c r="K34" i="4"/>
  <c r="O134" i="4"/>
  <c r="N34" i="4"/>
  <c r="C34" i="4"/>
  <c r="D34" i="4"/>
  <c r="I34" i="4"/>
  <c r="N33" i="4"/>
  <c r="L135" i="4"/>
  <c r="S33" i="4"/>
  <c r="G35" i="4"/>
  <c r="I35" i="4"/>
  <c r="D35" i="4"/>
  <c r="R34" i="4"/>
  <c r="G34" i="4"/>
  <c r="R33" i="4"/>
  <c r="J134" i="4"/>
  <c r="E135" i="4"/>
  <c r="F135" i="4"/>
  <c r="Q134" i="4"/>
  <c r="S32" i="4"/>
  <c r="O35" i="4" l="1"/>
  <c r="O34" i="4"/>
  <c r="G135" i="4"/>
  <c r="R134" i="4"/>
  <c r="S134" i="4" s="1"/>
  <c r="J36" i="4"/>
  <c r="E36" i="4"/>
  <c r="F36" i="4"/>
  <c r="E35" i="4"/>
  <c r="J35" i="4"/>
  <c r="Q35" i="4"/>
  <c r="F35" i="4"/>
  <c r="Q34" i="4"/>
  <c r="C35" i="4"/>
  <c r="L35" i="4"/>
  <c r="L34" i="4"/>
  <c r="S34" i="4" s="1"/>
  <c r="I135" i="4"/>
  <c r="D136" i="4"/>
  <c r="C136" i="4"/>
  <c r="N135" i="4"/>
  <c r="M135" i="4"/>
  <c r="K35" i="4"/>
  <c r="K136" i="4" l="1"/>
  <c r="D36" i="4"/>
  <c r="I36" i="4"/>
  <c r="C36" i="4"/>
  <c r="N36" i="4"/>
  <c r="N35" i="4"/>
  <c r="J135" i="4"/>
  <c r="F136" i="4"/>
  <c r="E136" i="4"/>
  <c r="Q135" i="4"/>
  <c r="R36" i="4"/>
  <c r="G36" i="4"/>
  <c r="C37" i="4" s="1"/>
  <c r="R35" i="4"/>
  <c r="S35" i="4"/>
  <c r="O135" i="4"/>
  <c r="I37" i="4"/>
  <c r="D37" i="4"/>
  <c r="G37" i="4"/>
  <c r="M36" i="4"/>
  <c r="M35" i="4"/>
  <c r="L136" i="4"/>
  <c r="K36" i="4"/>
  <c r="K37" i="4" l="1"/>
  <c r="M136" i="4"/>
  <c r="L37" i="4"/>
  <c r="L36" i="4"/>
  <c r="S36" i="4" s="1"/>
  <c r="O37" i="4"/>
  <c r="O36" i="4"/>
  <c r="I136" i="4"/>
  <c r="D137" i="4"/>
  <c r="C137" i="4"/>
  <c r="N136" i="4"/>
  <c r="J38" i="4"/>
  <c r="F38" i="4"/>
  <c r="E38" i="4"/>
  <c r="Q37" i="4"/>
  <c r="J37" i="4"/>
  <c r="E37" i="4"/>
  <c r="F37" i="4"/>
  <c r="Q36" i="4"/>
  <c r="G136" i="4"/>
  <c r="R135" i="4"/>
  <c r="S135" i="4" s="1"/>
  <c r="L137" i="4" l="1"/>
  <c r="I39" i="4"/>
  <c r="D39" i="4"/>
  <c r="F137" i="4"/>
  <c r="E137" i="4"/>
  <c r="J136" i="4"/>
  <c r="Q136" i="4"/>
  <c r="R38" i="4"/>
  <c r="G38" i="4"/>
  <c r="R37" i="4"/>
  <c r="K137" i="4"/>
  <c r="D38" i="4"/>
  <c r="C38" i="4"/>
  <c r="I38" i="4"/>
  <c r="N38" i="4"/>
  <c r="N37" i="4"/>
  <c r="S37" i="4" s="1"/>
  <c r="O136" i="4"/>
  <c r="G39" i="4"/>
  <c r="M38" i="4"/>
  <c r="M37" i="4"/>
  <c r="K38" i="4" l="1"/>
  <c r="F40" i="4"/>
  <c r="E40" i="4"/>
  <c r="J40" i="4"/>
  <c r="O39" i="4"/>
  <c r="O38" i="4"/>
  <c r="Q39" i="4"/>
  <c r="E39" i="4"/>
  <c r="J39" i="4"/>
  <c r="F39" i="4"/>
  <c r="Q38" i="4"/>
  <c r="L39" i="4"/>
  <c r="L38" i="4"/>
  <c r="M137" i="4"/>
  <c r="C39" i="4"/>
  <c r="K39" i="4" s="1"/>
  <c r="G137" i="4"/>
  <c r="R136" i="4"/>
  <c r="S136" i="4" s="1"/>
  <c r="D138" i="4"/>
  <c r="I137" i="4"/>
  <c r="N137" i="4"/>
  <c r="O137" i="4" l="1"/>
  <c r="F138" i="4"/>
  <c r="E138" i="4"/>
  <c r="J137" i="4"/>
  <c r="Q137" i="4"/>
  <c r="N40" i="4"/>
  <c r="C40" i="4"/>
  <c r="D40" i="4"/>
  <c r="I40" i="4"/>
  <c r="N39" i="4"/>
  <c r="S38" i="4"/>
  <c r="G41" i="4"/>
  <c r="C138" i="4"/>
  <c r="D41" i="4"/>
  <c r="I41" i="4"/>
  <c r="L138" i="4"/>
  <c r="M40" i="4"/>
  <c r="M39" i="4"/>
  <c r="S39" i="4" s="1"/>
  <c r="K40" i="4"/>
  <c r="R40" i="4"/>
  <c r="G40" i="4"/>
  <c r="R39" i="4"/>
  <c r="F42" i="4" l="1"/>
  <c r="E42" i="4"/>
  <c r="J42" i="4"/>
  <c r="O41" i="4"/>
  <c r="O40" i="4"/>
  <c r="C41" i="4"/>
  <c r="M138" i="4"/>
  <c r="F41" i="4"/>
  <c r="E41" i="4"/>
  <c r="Q41" i="4"/>
  <c r="J41" i="4"/>
  <c r="Q40" i="4"/>
  <c r="S137" i="4"/>
  <c r="G138" i="4"/>
  <c r="R137" i="4"/>
  <c r="D139" i="4"/>
  <c r="C139" i="4"/>
  <c r="I138" i="4"/>
  <c r="N138" i="4"/>
  <c r="L41" i="4"/>
  <c r="L40" i="4"/>
  <c r="K138" i="4"/>
  <c r="S40" i="4"/>
  <c r="N42" i="4" l="1"/>
  <c r="C42" i="4"/>
  <c r="D42" i="4"/>
  <c r="I42" i="4"/>
  <c r="N41" i="4"/>
  <c r="F139" i="4"/>
  <c r="E139" i="4"/>
  <c r="J138" i="4"/>
  <c r="Q138" i="4"/>
  <c r="K41" i="4"/>
  <c r="S41" i="4" s="1"/>
  <c r="G42" i="4"/>
  <c r="R42" i="4"/>
  <c r="R41" i="4"/>
  <c r="G43" i="4"/>
  <c r="L139" i="4"/>
  <c r="K139" i="4"/>
  <c r="M42" i="4"/>
  <c r="M41" i="4"/>
  <c r="O138" i="4"/>
  <c r="I43" i="4"/>
  <c r="D43" i="4"/>
  <c r="C43" i="4"/>
  <c r="E43" i="4" l="1"/>
  <c r="Q43" i="4"/>
  <c r="F43" i="4"/>
  <c r="J43" i="4"/>
  <c r="Q42" i="4"/>
  <c r="L43" i="4"/>
  <c r="L42" i="4"/>
  <c r="O43" i="4"/>
  <c r="O42" i="4"/>
  <c r="J44" i="4"/>
  <c r="F44" i="4"/>
  <c r="E44" i="4"/>
  <c r="K43" i="4"/>
  <c r="G139" i="4"/>
  <c r="C140" i="4" s="1"/>
  <c r="R138" i="4"/>
  <c r="S138" i="4" s="1"/>
  <c r="M139" i="4"/>
  <c r="K42" i="4"/>
  <c r="S42" i="4" s="1"/>
  <c r="D140" i="4"/>
  <c r="I139" i="4"/>
  <c r="N139" i="4"/>
  <c r="K140" i="4" l="1"/>
  <c r="C45" i="4"/>
  <c r="I45" i="4"/>
  <c r="D45" i="4"/>
  <c r="R44" i="4"/>
  <c r="G44" i="4"/>
  <c r="R43" i="4"/>
  <c r="D44" i="4"/>
  <c r="I44" i="4"/>
  <c r="C44" i="4"/>
  <c r="N44" i="4"/>
  <c r="N43" i="4"/>
  <c r="G45" i="4"/>
  <c r="O139" i="4"/>
  <c r="L140" i="4"/>
  <c r="M44" i="4"/>
  <c r="M43" i="4"/>
  <c r="S43" i="4" s="1"/>
  <c r="E140" i="4"/>
  <c r="F140" i="4"/>
  <c r="J139" i="4"/>
  <c r="Q139" i="4"/>
  <c r="J46" i="4" l="1"/>
  <c r="F46" i="4"/>
  <c r="E46" i="4"/>
  <c r="K45" i="4"/>
  <c r="K44" i="4"/>
  <c r="S44" i="4" s="1"/>
  <c r="D141" i="4"/>
  <c r="C141" i="4"/>
  <c r="I140" i="4"/>
  <c r="N140" i="4"/>
  <c r="L45" i="4"/>
  <c r="L44" i="4"/>
  <c r="G140" i="4"/>
  <c r="R139" i="4"/>
  <c r="S139" i="4" s="1"/>
  <c r="J45" i="4"/>
  <c r="Q45" i="4"/>
  <c r="F45" i="4"/>
  <c r="E45" i="4"/>
  <c r="Q44" i="4"/>
  <c r="M140" i="4"/>
  <c r="O45" i="4"/>
  <c r="O44" i="4"/>
  <c r="R46" i="4" l="1"/>
  <c r="G46" i="4"/>
  <c r="R45" i="4"/>
  <c r="I47" i="4"/>
  <c r="D47" i="4"/>
  <c r="O140" i="4"/>
  <c r="L141" i="4"/>
  <c r="G47" i="4"/>
  <c r="M46" i="4"/>
  <c r="M45" i="4"/>
  <c r="S45" i="4" s="1"/>
  <c r="D46" i="4"/>
  <c r="I46" i="4"/>
  <c r="C46" i="4"/>
  <c r="N46" i="4"/>
  <c r="N45" i="4"/>
  <c r="J140" i="4"/>
  <c r="F141" i="4"/>
  <c r="E141" i="4"/>
  <c r="Q140" i="4"/>
  <c r="K141" i="4"/>
  <c r="M141" i="4" l="1"/>
  <c r="G141" i="4"/>
  <c r="R140" i="4"/>
  <c r="S140" i="4" s="1"/>
  <c r="F48" i="4"/>
  <c r="E48" i="4"/>
  <c r="J48" i="4"/>
  <c r="K46" i="4"/>
  <c r="Q47" i="4"/>
  <c r="E47" i="4"/>
  <c r="J47" i="4"/>
  <c r="F47" i="4"/>
  <c r="Q46" i="4"/>
  <c r="O47" i="4"/>
  <c r="O46" i="4"/>
  <c r="L47" i="4"/>
  <c r="L46" i="4"/>
  <c r="I141" i="4"/>
  <c r="D142" i="4"/>
  <c r="N141" i="4"/>
  <c r="C47" i="4"/>
  <c r="K47" i="4" s="1"/>
  <c r="O141" i="4" l="1"/>
  <c r="S46" i="4"/>
  <c r="L142" i="4"/>
  <c r="G49" i="4"/>
  <c r="N48" i="4"/>
  <c r="D48" i="4"/>
  <c r="C48" i="4"/>
  <c r="I48" i="4"/>
  <c r="N47" i="4"/>
  <c r="G48" i="4"/>
  <c r="R48" i="4"/>
  <c r="R47" i="4"/>
  <c r="D49" i="4"/>
  <c r="I49" i="4"/>
  <c r="K48" i="4"/>
  <c r="J141" i="4"/>
  <c r="F142" i="4"/>
  <c r="E142" i="4"/>
  <c r="Q141" i="4"/>
  <c r="C142" i="4"/>
  <c r="M48" i="4"/>
  <c r="M47" i="4"/>
  <c r="S47" i="4" s="1"/>
  <c r="O49" i="4" l="1"/>
  <c r="O48" i="4"/>
  <c r="F50" i="4"/>
  <c r="E50" i="4"/>
  <c r="J50" i="4"/>
  <c r="K142" i="4"/>
  <c r="C49" i="4"/>
  <c r="S48" i="4"/>
  <c r="M142" i="4"/>
  <c r="I142" i="4"/>
  <c r="D143" i="4"/>
  <c r="N142" i="4"/>
  <c r="F49" i="4"/>
  <c r="E49" i="4"/>
  <c r="J49" i="4"/>
  <c r="Q49" i="4"/>
  <c r="Q48" i="4"/>
  <c r="L49" i="4"/>
  <c r="L48" i="4"/>
  <c r="G142" i="4"/>
  <c r="R141" i="4"/>
  <c r="S141" i="4" s="1"/>
  <c r="R50" i="4" l="1"/>
  <c r="G50" i="4"/>
  <c r="R49" i="4"/>
  <c r="G51" i="4"/>
  <c r="M50" i="4"/>
  <c r="M49" i="4"/>
  <c r="O142" i="4"/>
  <c r="N50" i="4"/>
  <c r="C50" i="4"/>
  <c r="K51" i="4" s="1"/>
  <c r="D50" i="4"/>
  <c r="I50" i="4"/>
  <c r="N49" i="4"/>
  <c r="J142" i="4"/>
  <c r="E143" i="4"/>
  <c r="F143" i="4"/>
  <c r="Q142" i="4"/>
  <c r="D51" i="4"/>
  <c r="I51" i="4"/>
  <c r="C51" i="4"/>
  <c r="C143" i="4"/>
  <c r="L143" i="4"/>
  <c r="K50" i="4"/>
  <c r="K49" i="4"/>
  <c r="S49" i="4" s="1"/>
  <c r="E51" i="4" l="1"/>
  <c r="J51" i="4"/>
  <c r="Q51" i="4"/>
  <c r="F51" i="4"/>
  <c r="Q50" i="4"/>
  <c r="F52" i="4"/>
  <c r="J52" i="4"/>
  <c r="E52" i="4"/>
  <c r="M143" i="4"/>
  <c r="K144" i="4"/>
  <c r="K143" i="4"/>
  <c r="G143" i="4"/>
  <c r="R142" i="4"/>
  <c r="S142" i="4" s="1"/>
  <c r="O51" i="4"/>
  <c r="O50" i="4"/>
  <c r="I143" i="4"/>
  <c r="C144" i="4"/>
  <c r="D144" i="4"/>
  <c r="N143" i="4"/>
  <c r="L51" i="4"/>
  <c r="L50" i="4"/>
  <c r="S50" i="4" s="1"/>
  <c r="D53" i="4" l="1"/>
  <c r="I53" i="4"/>
  <c r="D52" i="4"/>
  <c r="C52" i="4"/>
  <c r="N52" i="4"/>
  <c r="I52" i="4"/>
  <c r="N51" i="4"/>
  <c r="J143" i="4"/>
  <c r="F144" i="4"/>
  <c r="E144" i="4"/>
  <c r="Q143" i="4"/>
  <c r="O143" i="4"/>
  <c r="G52" i="4"/>
  <c r="C53" i="4" s="1"/>
  <c r="R52" i="4"/>
  <c r="R51" i="4"/>
  <c r="L144" i="4"/>
  <c r="M52" i="4"/>
  <c r="M51" i="4"/>
  <c r="S51" i="4" s="1"/>
  <c r="G53" i="4"/>
  <c r="I144" i="4" l="1"/>
  <c r="D145" i="4"/>
  <c r="C145" i="4"/>
  <c r="N144" i="4"/>
  <c r="J54" i="4"/>
  <c r="F54" i="4"/>
  <c r="E54" i="4"/>
  <c r="M144" i="4"/>
  <c r="K53" i="4"/>
  <c r="K52" i="4"/>
  <c r="O53" i="4"/>
  <c r="O52" i="4"/>
  <c r="L53" i="4"/>
  <c r="L52" i="4"/>
  <c r="G144" i="4"/>
  <c r="R143" i="4"/>
  <c r="S143" i="4" s="1"/>
  <c r="J53" i="4"/>
  <c r="Q53" i="4"/>
  <c r="F53" i="4"/>
  <c r="E53" i="4"/>
  <c r="Q52" i="4"/>
  <c r="K145" i="4" l="1"/>
  <c r="O144" i="4"/>
  <c r="M54" i="4"/>
  <c r="M53" i="4"/>
  <c r="F145" i="4"/>
  <c r="E145" i="4"/>
  <c r="J144" i="4"/>
  <c r="Q144" i="4"/>
  <c r="L145" i="4"/>
  <c r="C54" i="4"/>
  <c r="I54" i="4"/>
  <c r="D54" i="4"/>
  <c r="N54" i="4"/>
  <c r="N53" i="4"/>
  <c r="I55" i="4"/>
  <c r="D55" i="4"/>
  <c r="C55" i="4"/>
  <c r="R54" i="4"/>
  <c r="G54" i="4"/>
  <c r="R53" i="4"/>
  <c r="G55" i="4"/>
  <c r="S53" i="4"/>
  <c r="S52" i="4"/>
  <c r="E56" i="4" l="1"/>
  <c r="J56" i="4"/>
  <c r="F56" i="4"/>
  <c r="K55" i="4"/>
  <c r="K54" i="4"/>
  <c r="S54" i="4" s="1"/>
  <c r="G145" i="4"/>
  <c r="R144" i="4"/>
  <c r="S144" i="4" s="1"/>
  <c r="O55" i="4"/>
  <c r="O54" i="4"/>
  <c r="L55" i="4"/>
  <c r="L54" i="4"/>
  <c r="M145" i="4"/>
  <c r="J55" i="4"/>
  <c r="Q55" i="4"/>
  <c r="E55" i="4"/>
  <c r="F55" i="4"/>
  <c r="Q54" i="4"/>
  <c r="I145" i="4"/>
  <c r="D146" i="4"/>
  <c r="C146" i="4"/>
  <c r="N145" i="4"/>
  <c r="K146" i="4" l="1"/>
  <c r="G56" i="4"/>
  <c r="R56" i="4"/>
  <c r="R55" i="4"/>
  <c r="G57" i="4"/>
  <c r="I56" i="4"/>
  <c r="C56" i="4"/>
  <c r="N56" i="4"/>
  <c r="D56" i="4"/>
  <c r="N55" i="4"/>
  <c r="D57" i="4"/>
  <c r="C57" i="4"/>
  <c r="I57" i="4"/>
  <c r="L146" i="4"/>
  <c r="F146" i="4"/>
  <c r="E146" i="4"/>
  <c r="J145" i="4"/>
  <c r="Q145" i="4"/>
  <c r="O145" i="4"/>
  <c r="M56" i="4"/>
  <c r="M55" i="4"/>
  <c r="S55" i="4" s="1"/>
  <c r="D147" i="4" l="1"/>
  <c r="C147" i="4"/>
  <c r="I146" i="4"/>
  <c r="N146" i="4"/>
  <c r="M146" i="4"/>
  <c r="L57" i="4"/>
  <c r="L56" i="4"/>
  <c r="K57" i="4"/>
  <c r="K56" i="4"/>
  <c r="S56" i="4" s="1"/>
  <c r="O57" i="4"/>
  <c r="O56" i="4"/>
  <c r="G146" i="4"/>
  <c r="R145" i="4"/>
  <c r="S145" i="4" s="1"/>
  <c r="F58" i="4"/>
  <c r="E58" i="4"/>
  <c r="J58" i="4"/>
  <c r="F57" i="4"/>
  <c r="E57" i="4"/>
  <c r="Q57" i="4"/>
  <c r="J57" i="4"/>
  <c r="Q56" i="4"/>
  <c r="D59" i="4" l="1"/>
  <c r="I59" i="4"/>
  <c r="G58" i="4"/>
  <c r="C59" i="4" s="1"/>
  <c r="R58" i="4"/>
  <c r="R57" i="4"/>
  <c r="F147" i="4"/>
  <c r="E147" i="4"/>
  <c r="J146" i="4"/>
  <c r="Q146" i="4"/>
  <c r="M58" i="4"/>
  <c r="M57" i="4"/>
  <c r="S57" i="4" s="1"/>
  <c r="O146" i="4"/>
  <c r="L147" i="4"/>
  <c r="G59" i="4"/>
  <c r="N58" i="4"/>
  <c r="I58" i="4"/>
  <c r="D58" i="4"/>
  <c r="C58" i="4"/>
  <c r="N57" i="4"/>
  <c r="K147" i="4"/>
  <c r="G147" i="4" l="1"/>
  <c r="R146" i="4"/>
  <c r="S146" i="4" s="1"/>
  <c r="F59" i="4"/>
  <c r="E59" i="4"/>
  <c r="Q59" i="4"/>
  <c r="J59" i="4"/>
  <c r="Q58" i="4"/>
  <c r="O59" i="4"/>
  <c r="O58" i="4"/>
  <c r="K59" i="4"/>
  <c r="K58" i="4"/>
  <c r="S58" i="4" s="1"/>
  <c r="M147" i="4"/>
  <c r="E60" i="4"/>
  <c r="F60" i="4"/>
  <c r="J60" i="4"/>
  <c r="L59" i="4"/>
  <c r="L58" i="4"/>
  <c r="D148" i="4"/>
  <c r="C148" i="4"/>
  <c r="I147" i="4"/>
  <c r="N147" i="4"/>
  <c r="D60" i="4" l="1"/>
  <c r="C60" i="4"/>
  <c r="N60" i="4"/>
  <c r="I60" i="4"/>
  <c r="N59" i="4"/>
  <c r="D61" i="4"/>
  <c r="C61" i="4"/>
  <c r="I61" i="4"/>
  <c r="O147" i="4"/>
  <c r="K148" i="4"/>
  <c r="R60" i="4"/>
  <c r="G60" i="4"/>
  <c r="R59" i="4"/>
  <c r="G61" i="4"/>
  <c r="L148" i="4"/>
  <c r="E148" i="4"/>
  <c r="F148" i="4"/>
  <c r="J147" i="4"/>
  <c r="Q147" i="4"/>
  <c r="M60" i="4"/>
  <c r="M59" i="4"/>
  <c r="S59" i="4" s="1"/>
  <c r="J61" i="4" l="1"/>
  <c r="E61" i="4"/>
  <c r="F61" i="4"/>
  <c r="Q61" i="4"/>
  <c r="Q60" i="4"/>
  <c r="G148" i="4"/>
  <c r="R147" i="4"/>
  <c r="S147" i="4" s="1"/>
  <c r="K61" i="4"/>
  <c r="K60" i="4"/>
  <c r="M148" i="4"/>
  <c r="D149" i="4"/>
  <c r="I148" i="4"/>
  <c r="N148" i="4"/>
  <c r="O61" i="4"/>
  <c r="O60" i="4"/>
  <c r="J62" i="4"/>
  <c r="F62" i="4"/>
  <c r="E62" i="4"/>
  <c r="L61" i="4"/>
  <c r="L60" i="4"/>
  <c r="O148" i="4" l="1"/>
  <c r="M62" i="4"/>
  <c r="M61" i="4"/>
  <c r="S61" i="4" s="1"/>
  <c r="G63" i="4"/>
  <c r="F149" i="4"/>
  <c r="E149" i="4"/>
  <c r="J148" i="4"/>
  <c r="Q148" i="4"/>
  <c r="C62" i="4"/>
  <c r="I62" i="4"/>
  <c r="D62" i="4"/>
  <c r="N62" i="4"/>
  <c r="N61" i="4"/>
  <c r="I63" i="4"/>
  <c r="D63" i="4"/>
  <c r="C149" i="4"/>
  <c r="R62" i="4"/>
  <c r="G62" i="4"/>
  <c r="C63" i="4" s="1"/>
  <c r="R61" i="4"/>
  <c r="S60" i="4"/>
  <c r="L149" i="4"/>
  <c r="K149" i="4" l="1"/>
  <c r="I149" i="4"/>
  <c r="D150" i="4"/>
  <c r="N149" i="4"/>
  <c r="L63" i="4"/>
  <c r="L62" i="4"/>
  <c r="G149" i="4"/>
  <c r="C150" i="4" s="1"/>
  <c r="R148" i="4"/>
  <c r="J64" i="4"/>
  <c r="E64" i="4"/>
  <c r="F64" i="4"/>
  <c r="S148" i="4"/>
  <c r="O63" i="4"/>
  <c r="O62" i="4"/>
  <c r="J63" i="4"/>
  <c r="Q63" i="4"/>
  <c r="E63" i="4"/>
  <c r="F63" i="4"/>
  <c r="Q62" i="4"/>
  <c r="K63" i="4"/>
  <c r="K62" i="4"/>
  <c r="M149" i="4"/>
  <c r="K150" i="4" l="1"/>
  <c r="S62" i="4"/>
  <c r="J149" i="4"/>
  <c r="F150" i="4"/>
  <c r="E150" i="4"/>
  <c r="Q149" i="4"/>
  <c r="G64" i="4"/>
  <c r="R64" i="4"/>
  <c r="R63" i="4"/>
  <c r="L150" i="4"/>
  <c r="I64" i="4"/>
  <c r="D64" i="4"/>
  <c r="C64" i="4"/>
  <c r="N64" i="4"/>
  <c r="N63" i="4"/>
  <c r="O149" i="4"/>
  <c r="D65" i="4"/>
  <c r="C65" i="4"/>
  <c r="I65" i="4"/>
  <c r="M64" i="4"/>
  <c r="M63" i="4"/>
  <c r="S63" i="4" s="1"/>
  <c r="G65" i="4"/>
  <c r="I150" i="4" l="1"/>
  <c r="D151" i="4"/>
  <c r="N150" i="4"/>
  <c r="G150" i="4"/>
  <c r="C151" i="4" s="1"/>
  <c r="R149" i="4"/>
  <c r="S149" i="4" s="1"/>
  <c r="L65" i="4"/>
  <c r="L64" i="4"/>
  <c r="M150" i="4"/>
  <c r="F65" i="4"/>
  <c r="E65" i="4"/>
  <c r="Q65" i="4"/>
  <c r="J65" i="4"/>
  <c r="Q64" i="4"/>
  <c r="F66" i="4"/>
  <c r="E66" i="4"/>
  <c r="J66" i="4"/>
  <c r="K65" i="4"/>
  <c r="K64" i="4"/>
  <c r="S64" i="4" s="1"/>
  <c r="O65" i="4"/>
  <c r="O64" i="4"/>
  <c r="K151" i="4" l="1"/>
  <c r="N66" i="4"/>
  <c r="I66" i="4"/>
  <c r="C66" i="4"/>
  <c r="D66" i="4"/>
  <c r="N65" i="4"/>
  <c r="S65" i="4" s="1"/>
  <c r="G67" i="4"/>
  <c r="D67" i="4"/>
  <c r="I67" i="4"/>
  <c r="O150" i="4"/>
  <c r="L151" i="4"/>
  <c r="G66" i="4"/>
  <c r="C67" i="4" s="1"/>
  <c r="R66" i="4"/>
  <c r="R65" i="4"/>
  <c r="J150" i="4"/>
  <c r="E151" i="4"/>
  <c r="F151" i="4"/>
  <c r="Q150" i="4"/>
  <c r="M66" i="4"/>
  <c r="M65" i="4"/>
  <c r="M151" i="4" l="1"/>
  <c r="G151" i="4"/>
  <c r="R150" i="4"/>
  <c r="S150" i="4" s="1"/>
  <c r="L67" i="4"/>
  <c r="L66" i="4"/>
  <c r="K67" i="4"/>
  <c r="K66" i="4"/>
  <c r="I151" i="4"/>
  <c r="D152" i="4"/>
  <c r="C152" i="4"/>
  <c r="N151" i="4"/>
  <c r="E68" i="4"/>
  <c r="F68" i="4"/>
  <c r="J68" i="4"/>
  <c r="F67" i="4"/>
  <c r="E67" i="4"/>
  <c r="Q67" i="4"/>
  <c r="J67" i="4"/>
  <c r="Q66" i="4"/>
  <c r="O67" i="4"/>
  <c r="O66" i="4"/>
  <c r="M68" i="4" l="1"/>
  <c r="M67" i="4"/>
  <c r="K152" i="4"/>
  <c r="O151" i="4"/>
  <c r="G69" i="4"/>
  <c r="J151" i="4"/>
  <c r="F152" i="4"/>
  <c r="E152" i="4"/>
  <c r="Q151" i="4"/>
  <c r="D69" i="4"/>
  <c r="C69" i="4"/>
  <c r="I69" i="4"/>
  <c r="S66" i="4"/>
  <c r="D68" i="4"/>
  <c r="C68" i="4"/>
  <c r="N68" i="4"/>
  <c r="I68" i="4"/>
  <c r="N67" i="4"/>
  <c r="S67" i="4" s="1"/>
  <c r="L152" i="4"/>
  <c r="R68" i="4"/>
  <c r="G68" i="4"/>
  <c r="R67" i="4"/>
  <c r="K69" i="4" l="1"/>
  <c r="K68" i="4"/>
  <c r="S68" i="4" s="1"/>
  <c r="J69" i="4"/>
  <c r="F69" i="4"/>
  <c r="Q69" i="4"/>
  <c r="E69" i="4"/>
  <c r="Q68" i="4"/>
  <c r="L69" i="4"/>
  <c r="L68" i="4"/>
  <c r="I152" i="4"/>
  <c r="D153" i="4"/>
  <c r="C153" i="4"/>
  <c r="N152" i="4"/>
  <c r="O69" i="4"/>
  <c r="O68" i="4"/>
  <c r="M152" i="4"/>
  <c r="J70" i="4"/>
  <c r="F70" i="4"/>
  <c r="E70" i="4"/>
  <c r="G152" i="4"/>
  <c r="R151" i="4"/>
  <c r="S151" i="4" s="1"/>
  <c r="L153" i="4" l="1"/>
  <c r="C70" i="4"/>
  <c r="I70" i="4"/>
  <c r="D70" i="4"/>
  <c r="N70" i="4"/>
  <c r="N69" i="4"/>
  <c r="R70" i="4"/>
  <c r="G70" i="4"/>
  <c r="R69" i="4"/>
  <c r="I71" i="4"/>
  <c r="D71" i="4"/>
  <c r="C71" i="4"/>
  <c r="S69" i="4"/>
  <c r="K153" i="4"/>
  <c r="O152" i="4"/>
  <c r="M70" i="4"/>
  <c r="M69" i="4"/>
  <c r="G71" i="4"/>
  <c r="F153" i="4"/>
  <c r="E153" i="4"/>
  <c r="J152" i="4"/>
  <c r="Q152" i="4"/>
  <c r="J71" i="4" l="1"/>
  <c r="Q71" i="4"/>
  <c r="E71" i="4"/>
  <c r="F71" i="4"/>
  <c r="Q70" i="4"/>
  <c r="J72" i="4"/>
  <c r="E72" i="4"/>
  <c r="F72" i="4"/>
  <c r="G153" i="4"/>
  <c r="R152" i="4"/>
  <c r="S152" i="4" s="1"/>
  <c r="K71" i="4"/>
  <c r="K70" i="4"/>
  <c r="M153" i="4"/>
  <c r="O71" i="4"/>
  <c r="O70" i="4"/>
  <c r="L71" i="4"/>
  <c r="L70" i="4"/>
  <c r="I153" i="4"/>
  <c r="D154" i="4"/>
  <c r="C154" i="4"/>
  <c r="N153" i="4"/>
  <c r="I72" i="4" l="1"/>
  <c r="D72" i="4"/>
  <c r="C72" i="4"/>
  <c r="N72" i="4"/>
  <c r="N71" i="4"/>
  <c r="K154" i="4"/>
  <c r="O153" i="4"/>
  <c r="M72" i="4"/>
  <c r="M71" i="4"/>
  <c r="D73" i="4"/>
  <c r="C73" i="4"/>
  <c r="I73" i="4"/>
  <c r="G72" i="4"/>
  <c r="R72" i="4"/>
  <c r="R71" i="4"/>
  <c r="L154" i="4"/>
  <c r="F154" i="4"/>
  <c r="E154" i="4"/>
  <c r="J153" i="4"/>
  <c r="Q153" i="4"/>
  <c r="G73" i="4"/>
  <c r="S71" i="4"/>
  <c r="S70" i="4"/>
  <c r="M154" i="4" l="1"/>
  <c r="D155" i="4"/>
  <c r="I154" i="4"/>
  <c r="N154" i="4"/>
  <c r="G154" i="4"/>
  <c r="R153" i="4"/>
  <c r="S153" i="4" s="1"/>
  <c r="O73" i="4"/>
  <c r="O72" i="4"/>
  <c r="F73" i="4"/>
  <c r="E73" i="4"/>
  <c r="Q73" i="4"/>
  <c r="J73" i="4"/>
  <c r="Q72" i="4"/>
  <c r="F74" i="4"/>
  <c r="E74" i="4"/>
  <c r="J74" i="4"/>
  <c r="K73" i="4"/>
  <c r="K72" i="4"/>
  <c r="L73" i="4"/>
  <c r="L72" i="4"/>
  <c r="F155" i="4" l="1"/>
  <c r="E155" i="4"/>
  <c r="J154" i="4"/>
  <c r="Q154" i="4"/>
  <c r="I75" i="4"/>
  <c r="D75" i="4"/>
  <c r="G74" i="4"/>
  <c r="C75" i="4" s="1"/>
  <c r="R74" i="4"/>
  <c r="R73" i="4"/>
  <c r="M74" i="4"/>
  <c r="M73" i="4"/>
  <c r="S73" i="4" s="1"/>
  <c r="G75" i="4"/>
  <c r="L155" i="4"/>
  <c r="S72" i="4"/>
  <c r="O154" i="4"/>
  <c r="N74" i="4"/>
  <c r="I74" i="4"/>
  <c r="D74" i="4"/>
  <c r="C74" i="4"/>
  <c r="N73" i="4"/>
  <c r="C155" i="4"/>
  <c r="G155" i="4" l="1"/>
  <c r="R154" i="4"/>
  <c r="S154" i="4" s="1"/>
  <c r="F76" i="4"/>
  <c r="E76" i="4"/>
  <c r="J76" i="4"/>
  <c r="K75" i="4"/>
  <c r="K74" i="4"/>
  <c r="M155" i="4"/>
  <c r="L75" i="4"/>
  <c r="L74" i="4"/>
  <c r="D156" i="4"/>
  <c r="I155" i="4"/>
  <c r="N155" i="4"/>
  <c r="K155" i="4"/>
  <c r="O75" i="4"/>
  <c r="O74" i="4"/>
  <c r="Q75" i="4"/>
  <c r="F75" i="4"/>
  <c r="E75" i="4"/>
  <c r="J75" i="4"/>
  <c r="Q74" i="4"/>
  <c r="L156" i="4" l="1"/>
  <c r="I77" i="4"/>
  <c r="D77" i="4"/>
  <c r="S74" i="4"/>
  <c r="E156" i="4"/>
  <c r="F156" i="4"/>
  <c r="J155" i="4"/>
  <c r="Q155" i="4"/>
  <c r="G76" i="4"/>
  <c r="C77" i="4" s="1"/>
  <c r="R76" i="4"/>
  <c r="R75" i="4"/>
  <c r="O155" i="4"/>
  <c r="M76" i="4"/>
  <c r="M75" i="4"/>
  <c r="S75" i="4" s="1"/>
  <c r="N76" i="4"/>
  <c r="D76" i="4"/>
  <c r="C76" i="4"/>
  <c r="I76" i="4"/>
  <c r="N75" i="4"/>
  <c r="C156" i="4"/>
  <c r="G77" i="4"/>
  <c r="K156" i="4" l="1"/>
  <c r="L77" i="4"/>
  <c r="L76" i="4"/>
  <c r="O77" i="4"/>
  <c r="O76" i="4"/>
  <c r="D157" i="4"/>
  <c r="I156" i="4"/>
  <c r="N156" i="4"/>
  <c r="K77" i="4"/>
  <c r="K76" i="4"/>
  <c r="S76" i="4" s="1"/>
  <c r="F78" i="4"/>
  <c r="E78" i="4"/>
  <c r="J78" i="4"/>
  <c r="G156" i="4"/>
  <c r="R155" i="4"/>
  <c r="S155" i="4" s="1"/>
  <c r="Q77" i="4"/>
  <c r="F77" i="4"/>
  <c r="E77" i="4"/>
  <c r="J77" i="4"/>
  <c r="Q76" i="4"/>
  <c r="M156" i="4"/>
  <c r="I79" i="4" l="1"/>
  <c r="D79" i="4"/>
  <c r="O156" i="4"/>
  <c r="E157" i="4"/>
  <c r="F157" i="4"/>
  <c r="J156" i="4"/>
  <c r="Q156" i="4"/>
  <c r="G79" i="4"/>
  <c r="M78" i="4"/>
  <c r="M77" i="4"/>
  <c r="S77" i="4" s="1"/>
  <c r="C157" i="4"/>
  <c r="R78" i="4"/>
  <c r="G78" i="4"/>
  <c r="R77" i="4"/>
  <c r="N78" i="4"/>
  <c r="I78" i="4"/>
  <c r="D78" i="4"/>
  <c r="C78" i="4"/>
  <c r="N77" i="4"/>
  <c r="L157" i="4"/>
  <c r="O79" i="4" l="1"/>
  <c r="O78" i="4"/>
  <c r="G157" i="4"/>
  <c r="R156" i="4"/>
  <c r="S156" i="4" s="1"/>
  <c r="C79" i="4"/>
  <c r="K79" i="4" s="1"/>
  <c r="E79" i="4"/>
  <c r="J79" i="4"/>
  <c r="Q79" i="4"/>
  <c r="F79" i="4"/>
  <c r="Q78" i="4"/>
  <c r="M157" i="4"/>
  <c r="K78" i="4"/>
  <c r="S78" i="4" s="1"/>
  <c r="K157" i="4"/>
  <c r="C158" i="4"/>
  <c r="I157" i="4"/>
  <c r="D158" i="4"/>
  <c r="N157" i="4"/>
  <c r="L79" i="4"/>
  <c r="L78" i="4"/>
  <c r="J80" i="4"/>
  <c r="F80" i="4"/>
  <c r="E80" i="4"/>
  <c r="L158" i="4" l="1"/>
  <c r="O157" i="4"/>
  <c r="J157" i="4"/>
  <c r="F158" i="4"/>
  <c r="E158" i="4"/>
  <c r="Q157" i="4"/>
  <c r="D80" i="4"/>
  <c r="I80" i="4"/>
  <c r="N80" i="4"/>
  <c r="C80" i="4"/>
  <c r="N79" i="4"/>
  <c r="M80" i="4"/>
  <c r="M79" i="4"/>
  <c r="S79" i="4" s="1"/>
  <c r="D81" i="4"/>
  <c r="I81" i="4"/>
  <c r="G81" i="4"/>
  <c r="K158" i="4"/>
  <c r="R80" i="4"/>
  <c r="G80" i="4"/>
  <c r="C81" i="4" s="1"/>
  <c r="R79" i="4"/>
  <c r="S157" i="4" l="1"/>
  <c r="I158" i="4"/>
  <c r="D159" i="4"/>
  <c r="N158" i="4"/>
  <c r="J82" i="4"/>
  <c r="E82" i="4"/>
  <c r="F82" i="4"/>
  <c r="K81" i="4"/>
  <c r="J81" i="4"/>
  <c r="Q81" i="4"/>
  <c r="E81" i="4"/>
  <c r="F81" i="4"/>
  <c r="Q80" i="4"/>
  <c r="L81" i="4"/>
  <c r="L80" i="4"/>
  <c r="K80" i="4"/>
  <c r="S80" i="4" s="1"/>
  <c r="G158" i="4"/>
  <c r="R157" i="4"/>
  <c r="O81" i="4"/>
  <c r="O80" i="4"/>
  <c r="M158" i="4"/>
  <c r="O158" i="4" l="1"/>
  <c r="G83" i="4"/>
  <c r="R82" i="4"/>
  <c r="G82" i="4"/>
  <c r="R81" i="4"/>
  <c r="S81" i="4" s="1"/>
  <c r="C159" i="4"/>
  <c r="L159" i="4"/>
  <c r="I83" i="4"/>
  <c r="D83" i="4"/>
  <c r="J158" i="4"/>
  <c r="E159" i="4"/>
  <c r="F159" i="4"/>
  <c r="Q158" i="4"/>
  <c r="N82" i="4"/>
  <c r="D82" i="4"/>
  <c r="C82" i="4"/>
  <c r="I82" i="4"/>
  <c r="N81" i="4"/>
  <c r="M82" i="4"/>
  <c r="M81" i="4"/>
  <c r="O83" i="4" l="1"/>
  <c r="O82" i="4"/>
  <c r="K82" i="4"/>
  <c r="S82" i="4" s="1"/>
  <c r="F84" i="4"/>
  <c r="E84" i="4"/>
  <c r="J84" i="4"/>
  <c r="L83" i="4"/>
  <c r="L82" i="4"/>
  <c r="I159" i="4"/>
  <c r="D160" i="4"/>
  <c r="C160" i="4"/>
  <c r="K160" i="4" s="1"/>
  <c r="N159" i="4"/>
  <c r="M159" i="4"/>
  <c r="C83" i="4"/>
  <c r="Q83" i="4"/>
  <c r="F83" i="4"/>
  <c r="E83" i="4"/>
  <c r="J83" i="4"/>
  <c r="Q82" i="4"/>
  <c r="G159" i="4"/>
  <c r="R158" i="4"/>
  <c r="S158" i="4" s="1"/>
  <c r="K159" i="4"/>
  <c r="N84" i="4" l="1"/>
  <c r="D84" i="4"/>
  <c r="I84" i="4"/>
  <c r="C84" i="4"/>
  <c r="N83" i="4"/>
  <c r="O159" i="4"/>
  <c r="D85" i="4"/>
  <c r="I85" i="4"/>
  <c r="K84" i="4"/>
  <c r="M84" i="4"/>
  <c r="M83" i="4"/>
  <c r="L160" i="4"/>
  <c r="J159" i="4"/>
  <c r="F160" i="4"/>
  <c r="E160" i="4"/>
  <c r="Q159" i="4"/>
  <c r="K83" i="4"/>
  <c r="G84" i="4"/>
  <c r="C85" i="4" s="1"/>
  <c r="R84" i="4"/>
  <c r="R83" i="4"/>
  <c r="G85" i="4"/>
  <c r="K85" i="4" l="1"/>
  <c r="M160" i="4"/>
  <c r="O85" i="4"/>
  <c r="O84" i="4"/>
  <c r="L85" i="4"/>
  <c r="L84" i="4"/>
  <c r="S84" i="4"/>
  <c r="G160" i="4"/>
  <c r="R159" i="4"/>
  <c r="S159" i="4" s="1"/>
  <c r="Q85" i="4"/>
  <c r="F85" i="4"/>
  <c r="E85" i="4"/>
  <c r="J85" i="4"/>
  <c r="Q84" i="4"/>
  <c r="S83" i="4"/>
  <c r="I160" i="4"/>
  <c r="D161" i="4"/>
  <c r="C161" i="4"/>
  <c r="N160" i="4"/>
  <c r="F86" i="4"/>
  <c r="J86" i="4"/>
  <c r="E86" i="4"/>
  <c r="G87" i="4" l="1"/>
  <c r="O160" i="4"/>
  <c r="S85" i="4"/>
  <c r="L161" i="4"/>
  <c r="F161" i="4"/>
  <c r="E161" i="4"/>
  <c r="J160" i="4"/>
  <c r="Q160" i="4"/>
  <c r="I87" i="4"/>
  <c r="D87" i="4"/>
  <c r="C87" i="4"/>
  <c r="R86" i="4"/>
  <c r="G86" i="4"/>
  <c r="R85" i="4"/>
  <c r="M86" i="4"/>
  <c r="M85" i="4"/>
  <c r="K161" i="4"/>
  <c r="N86" i="4"/>
  <c r="I86" i="4"/>
  <c r="C86" i="4"/>
  <c r="D86" i="4"/>
  <c r="N85" i="4"/>
  <c r="J88" i="4" l="1"/>
  <c r="E88" i="4"/>
  <c r="F88" i="4"/>
  <c r="L87" i="4"/>
  <c r="L86" i="4"/>
  <c r="K87" i="4"/>
  <c r="K86" i="4"/>
  <c r="E87" i="4"/>
  <c r="J87" i="4"/>
  <c r="Q87" i="4"/>
  <c r="F87" i="4"/>
  <c r="Q86" i="4"/>
  <c r="G161" i="4"/>
  <c r="R160" i="4"/>
  <c r="S160" i="4" s="1"/>
  <c r="O87" i="4"/>
  <c r="O86" i="4"/>
  <c r="M161" i="4"/>
  <c r="I161" i="4"/>
  <c r="D162" i="4"/>
  <c r="C162" i="4"/>
  <c r="N161" i="4"/>
  <c r="K162" i="4" l="1"/>
  <c r="D88" i="4"/>
  <c r="I88" i="4"/>
  <c r="C88" i="4"/>
  <c r="N88" i="4"/>
  <c r="N87" i="4"/>
  <c r="S87" i="4" s="1"/>
  <c r="R88" i="4"/>
  <c r="G88" i="4"/>
  <c r="R87" i="4"/>
  <c r="M88" i="4"/>
  <c r="M87" i="4"/>
  <c r="G89" i="4"/>
  <c r="C89" i="4"/>
  <c r="D89" i="4"/>
  <c r="I89" i="4"/>
  <c r="F162" i="4"/>
  <c r="E162" i="4"/>
  <c r="J161" i="4"/>
  <c r="Q161" i="4"/>
  <c r="S86" i="4"/>
  <c r="L162" i="4"/>
  <c r="O161" i="4"/>
  <c r="M162" i="4" l="1"/>
  <c r="J89" i="4"/>
  <c r="F89" i="4"/>
  <c r="Q89" i="4"/>
  <c r="E89" i="4"/>
  <c r="Q88" i="4"/>
  <c r="G162" i="4"/>
  <c r="R161" i="4"/>
  <c r="S161" i="4" s="1"/>
  <c r="D163" i="4"/>
  <c r="I162" i="4"/>
  <c r="C163" i="4"/>
  <c r="N162" i="4"/>
  <c r="J90" i="4"/>
  <c r="E90" i="4"/>
  <c r="F90" i="4"/>
  <c r="L89" i="4"/>
  <c r="L88" i="4"/>
  <c r="O89" i="4"/>
  <c r="O88" i="4"/>
  <c r="K89" i="4"/>
  <c r="K88" i="4"/>
  <c r="M90" i="4" l="1"/>
  <c r="M89" i="4"/>
  <c r="S88" i="4"/>
  <c r="N90" i="4"/>
  <c r="D90" i="4"/>
  <c r="C90" i="4"/>
  <c r="I90" i="4"/>
  <c r="N89" i="4"/>
  <c r="S89" i="4" s="1"/>
  <c r="K163" i="4"/>
  <c r="F163" i="4"/>
  <c r="E163" i="4"/>
  <c r="J162" i="4"/>
  <c r="Q162" i="4"/>
  <c r="L163" i="4"/>
  <c r="I91" i="4"/>
  <c r="D91" i="4"/>
  <c r="R90" i="4"/>
  <c r="G90" i="4"/>
  <c r="R89" i="4"/>
  <c r="G91" i="4"/>
  <c r="O162" i="4"/>
  <c r="J91" i="4" l="1"/>
  <c r="Q91" i="4"/>
  <c r="F91" i="4"/>
  <c r="E91" i="4"/>
  <c r="Q90" i="4"/>
  <c r="S162" i="4"/>
  <c r="G163" i="4"/>
  <c r="R162" i="4"/>
  <c r="L91" i="4"/>
  <c r="L90" i="4"/>
  <c r="K90" i="4"/>
  <c r="S90" i="4" s="1"/>
  <c r="D164" i="4"/>
  <c r="C164" i="4"/>
  <c r="I163" i="4"/>
  <c r="N163" i="4"/>
  <c r="M163" i="4"/>
  <c r="J92" i="4"/>
  <c r="E92" i="4"/>
  <c r="F92" i="4"/>
  <c r="O91" i="4"/>
  <c r="O90" i="4"/>
  <c r="C91" i="4"/>
  <c r="K91" i="4" s="1"/>
  <c r="I92" i="4" l="1"/>
  <c r="D92" i="4"/>
  <c r="N92" i="4"/>
  <c r="C92" i="4"/>
  <c r="N91" i="4"/>
  <c r="G93" i="4"/>
  <c r="L164" i="4"/>
  <c r="D93" i="4"/>
  <c r="I93" i="4"/>
  <c r="K164" i="4"/>
  <c r="M92" i="4"/>
  <c r="M91" i="4"/>
  <c r="S91" i="4" s="1"/>
  <c r="E164" i="4"/>
  <c r="F164" i="4"/>
  <c r="J163" i="4"/>
  <c r="Q163" i="4"/>
  <c r="O163" i="4"/>
  <c r="G92" i="4"/>
  <c r="C93" i="4" s="1"/>
  <c r="R92" i="4"/>
  <c r="R91" i="4"/>
  <c r="G164" i="4" l="1"/>
  <c r="R163" i="4"/>
  <c r="S163" i="4" s="1"/>
  <c r="F94" i="4"/>
  <c r="E94" i="4"/>
  <c r="J94" i="4"/>
  <c r="M164" i="4"/>
  <c r="K93" i="4"/>
  <c r="D165" i="4"/>
  <c r="C165" i="4"/>
  <c r="I164" i="4"/>
  <c r="N164" i="4"/>
  <c r="K92" i="4"/>
  <c r="L93" i="4"/>
  <c r="L92" i="4"/>
  <c r="O93" i="4"/>
  <c r="O92" i="4"/>
  <c r="Q93" i="4"/>
  <c r="J93" i="4"/>
  <c r="E93" i="4"/>
  <c r="F93" i="4"/>
  <c r="Q92" i="4"/>
  <c r="K165" i="4" l="1"/>
  <c r="I95" i="4"/>
  <c r="C95" i="4"/>
  <c r="D95" i="4"/>
  <c r="S93" i="4"/>
  <c r="O164" i="4"/>
  <c r="G95" i="4"/>
  <c r="N94" i="4"/>
  <c r="D94" i="4"/>
  <c r="I94" i="4"/>
  <c r="C94" i="4"/>
  <c r="N93" i="4"/>
  <c r="M94" i="4"/>
  <c r="M93" i="4"/>
  <c r="S92" i="4"/>
  <c r="J164" i="4"/>
  <c r="F165" i="4"/>
  <c r="E165" i="4"/>
  <c r="Q164" i="4"/>
  <c r="L165" i="4"/>
  <c r="G94" i="4"/>
  <c r="R94" i="4"/>
  <c r="R93" i="4"/>
  <c r="I165" i="4" l="1"/>
  <c r="D166" i="4"/>
  <c r="N165" i="4"/>
  <c r="E96" i="4"/>
  <c r="F96" i="4"/>
  <c r="J96" i="4"/>
  <c r="L95" i="4"/>
  <c r="L94" i="4"/>
  <c r="F95" i="4"/>
  <c r="E95" i="4"/>
  <c r="J95" i="4"/>
  <c r="Q95" i="4"/>
  <c r="Q94" i="4"/>
  <c r="G165" i="4"/>
  <c r="R164" i="4"/>
  <c r="S164" i="4" s="1"/>
  <c r="O95" i="4"/>
  <c r="O94" i="4"/>
  <c r="M165" i="4"/>
  <c r="K95" i="4"/>
  <c r="K94" i="4"/>
  <c r="S94" i="4" s="1"/>
  <c r="M96" i="4" l="1"/>
  <c r="M95" i="4"/>
  <c r="D96" i="4"/>
  <c r="C96" i="4"/>
  <c r="N96" i="4"/>
  <c r="I96" i="4"/>
  <c r="N95" i="4"/>
  <c r="S95" i="4"/>
  <c r="O165" i="4"/>
  <c r="L166" i="4"/>
  <c r="J165" i="4"/>
  <c r="F166" i="4"/>
  <c r="E166" i="4"/>
  <c r="Q165" i="4"/>
  <c r="G97" i="4"/>
  <c r="C166" i="4"/>
  <c r="G96" i="4"/>
  <c r="R96" i="4"/>
  <c r="R95" i="4"/>
  <c r="D97" i="4"/>
  <c r="I97" i="4"/>
  <c r="M166" i="4" l="1"/>
  <c r="O97" i="4"/>
  <c r="O96" i="4"/>
  <c r="J97" i="4"/>
  <c r="F97" i="4"/>
  <c r="E97" i="4"/>
  <c r="Q97" i="4"/>
  <c r="Q96" i="4"/>
  <c r="K166" i="4"/>
  <c r="L97" i="4"/>
  <c r="L96" i="4"/>
  <c r="G166" i="4"/>
  <c r="R165" i="4"/>
  <c r="J98" i="4"/>
  <c r="F98" i="4"/>
  <c r="E98" i="4"/>
  <c r="S165" i="4"/>
  <c r="I166" i="4"/>
  <c r="D167" i="4"/>
  <c r="N166" i="4"/>
  <c r="K96" i="4"/>
  <c r="S96" i="4" s="1"/>
  <c r="C97" i="4"/>
  <c r="J166" i="4" l="1"/>
  <c r="E167" i="4"/>
  <c r="F167" i="4"/>
  <c r="Q166" i="4"/>
  <c r="R98" i="4"/>
  <c r="G98" i="4"/>
  <c r="R97" i="4"/>
  <c r="O166" i="4"/>
  <c r="C98" i="4"/>
  <c r="K98" i="4" s="1"/>
  <c r="I98" i="4"/>
  <c r="N98" i="4"/>
  <c r="D98" i="4"/>
  <c r="N97" i="4"/>
  <c r="I99" i="4"/>
  <c r="D99" i="4"/>
  <c r="C167" i="4"/>
  <c r="G99" i="4"/>
  <c r="M98" i="4"/>
  <c r="M97" i="4"/>
  <c r="K97" i="4"/>
  <c r="S97" i="4" s="1"/>
  <c r="L167" i="4"/>
  <c r="O99" i="4" l="1"/>
  <c r="O98" i="4"/>
  <c r="J100" i="4"/>
  <c r="F100" i="4"/>
  <c r="E100" i="4"/>
  <c r="M167" i="4"/>
  <c r="J99" i="4"/>
  <c r="Q99" i="4"/>
  <c r="F99" i="4"/>
  <c r="E99" i="4"/>
  <c r="Q98" i="4"/>
  <c r="D168" i="4"/>
  <c r="I167" i="4"/>
  <c r="N167" i="4"/>
  <c r="G167" i="4"/>
  <c r="R166" i="4"/>
  <c r="S166" i="4" s="1"/>
  <c r="K167" i="4"/>
  <c r="C99" i="4"/>
  <c r="L99" i="4"/>
  <c r="L98" i="4"/>
  <c r="S98" i="4" s="1"/>
  <c r="M100" i="4" l="1"/>
  <c r="M99" i="4"/>
  <c r="J167" i="4"/>
  <c r="F168" i="4"/>
  <c r="E168" i="4"/>
  <c r="Q167" i="4"/>
  <c r="D101" i="4"/>
  <c r="I101" i="4"/>
  <c r="O167" i="4"/>
  <c r="G101" i="4"/>
  <c r="I100" i="4"/>
  <c r="N100" i="4"/>
  <c r="C100" i="4"/>
  <c r="D100" i="4"/>
  <c r="N99" i="4"/>
  <c r="C168" i="4"/>
  <c r="L168" i="4"/>
  <c r="G100" i="4"/>
  <c r="C101" i="4" s="1"/>
  <c r="R100" i="4"/>
  <c r="R99" i="4"/>
  <c r="K99" i="4"/>
  <c r="S99" i="4" s="1"/>
  <c r="I168" i="4" l="1"/>
  <c r="D169" i="4"/>
  <c r="N168" i="4"/>
  <c r="L101" i="4"/>
  <c r="L100" i="4"/>
  <c r="K101" i="4"/>
  <c r="K168" i="4"/>
  <c r="M168" i="4"/>
  <c r="G168" i="4"/>
  <c r="C169" i="4" s="1"/>
  <c r="R167" i="4"/>
  <c r="S167" i="4" s="1"/>
  <c r="F102" i="4"/>
  <c r="E102" i="4"/>
  <c r="J102" i="4"/>
  <c r="O101" i="4"/>
  <c r="O100" i="4"/>
  <c r="K100" i="4"/>
  <c r="F101" i="4"/>
  <c r="Q101" i="4"/>
  <c r="J101" i="4"/>
  <c r="E101" i="4"/>
  <c r="Q100" i="4"/>
  <c r="K169" i="4" l="1"/>
  <c r="G102" i="4"/>
  <c r="R102" i="4"/>
  <c r="R101" i="4"/>
  <c r="D103" i="4"/>
  <c r="I103" i="4"/>
  <c r="F169" i="4"/>
  <c r="E169" i="4"/>
  <c r="J168" i="4"/>
  <c r="Q168" i="4"/>
  <c r="G103" i="4"/>
  <c r="O168" i="4"/>
  <c r="L169" i="4"/>
  <c r="M102" i="4"/>
  <c r="M101" i="4"/>
  <c r="S101" i="4" s="1"/>
  <c r="N102" i="4"/>
  <c r="I102" i="4"/>
  <c r="C102" i="4"/>
  <c r="D102" i="4"/>
  <c r="N101" i="4"/>
  <c r="S100" i="4"/>
  <c r="L103" i="4" l="1"/>
  <c r="L102" i="4"/>
  <c r="M169" i="4"/>
  <c r="K103" i="4"/>
  <c r="K102" i="4"/>
  <c r="D170" i="4"/>
  <c r="I169" i="4"/>
  <c r="N169" i="4"/>
  <c r="G169" i="4"/>
  <c r="C170" i="4" s="1"/>
  <c r="R168" i="4"/>
  <c r="S168" i="4" s="1"/>
  <c r="O103" i="4"/>
  <c r="O102" i="4"/>
  <c r="F103" i="4"/>
  <c r="E103" i="4"/>
  <c r="Q103" i="4"/>
  <c r="J103" i="4"/>
  <c r="Q102" i="4"/>
  <c r="E104" i="4"/>
  <c r="F104" i="4"/>
  <c r="J104" i="4"/>
  <c r="C103" i="4"/>
  <c r="K170" i="4" l="1"/>
  <c r="S103" i="4"/>
  <c r="M104" i="4"/>
  <c r="M103" i="4"/>
  <c r="D104" i="4"/>
  <c r="C104" i="4"/>
  <c r="K105" i="4" s="1"/>
  <c r="N104" i="4"/>
  <c r="I104" i="4"/>
  <c r="N103" i="4"/>
  <c r="D105" i="4"/>
  <c r="C105" i="4"/>
  <c r="I105" i="4"/>
  <c r="L170" i="4"/>
  <c r="S102" i="4"/>
  <c r="G104" i="4"/>
  <c r="R104" i="4"/>
  <c r="R103" i="4"/>
  <c r="O169" i="4"/>
  <c r="K104" i="4"/>
  <c r="G105" i="4"/>
  <c r="F170" i="4"/>
  <c r="E170" i="4"/>
  <c r="J169" i="4"/>
  <c r="Q169" i="4"/>
  <c r="S169" i="4" l="1"/>
  <c r="J106" i="4"/>
  <c r="F106" i="4"/>
  <c r="E106" i="4"/>
  <c r="L105" i="4"/>
  <c r="L104" i="4"/>
  <c r="S104" i="4" s="1"/>
  <c r="G170" i="4"/>
  <c r="R169" i="4"/>
  <c r="M170" i="4"/>
  <c r="D171" i="4"/>
  <c r="C171" i="4"/>
  <c r="I170" i="4"/>
  <c r="N170" i="4"/>
  <c r="O105" i="4"/>
  <c r="O104" i="4"/>
  <c r="J105" i="4"/>
  <c r="E105" i="4"/>
  <c r="F105" i="4"/>
  <c r="Q105" i="4"/>
  <c r="Q104" i="4"/>
  <c r="I107" i="4" l="1"/>
  <c r="D107" i="4"/>
  <c r="I106" i="4"/>
  <c r="D106" i="4"/>
  <c r="N106" i="4"/>
  <c r="C106" i="4"/>
  <c r="N105" i="4"/>
  <c r="M106" i="4"/>
  <c r="M105" i="4"/>
  <c r="G107" i="4"/>
  <c r="F171" i="4"/>
  <c r="E171" i="4"/>
  <c r="J170" i="4"/>
  <c r="Q170" i="4"/>
  <c r="R106" i="4"/>
  <c r="G106" i="4"/>
  <c r="C107" i="4" s="1"/>
  <c r="R105" i="4"/>
  <c r="K171" i="4"/>
  <c r="O170" i="4"/>
  <c r="L171" i="4"/>
  <c r="M171" i="4" l="1"/>
  <c r="L107" i="4"/>
  <c r="L106" i="4"/>
  <c r="S105" i="4"/>
  <c r="D172" i="4"/>
  <c r="I171" i="4"/>
  <c r="N171" i="4"/>
  <c r="Q107" i="4"/>
  <c r="J107" i="4"/>
  <c r="F107" i="4"/>
  <c r="E107" i="4"/>
  <c r="Q106" i="4"/>
  <c r="O107" i="4"/>
  <c r="O106" i="4"/>
  <c r="G171" i="4"/>
  <c r="R170" i="4"/>
  <c r="S170" i="4" s="1"/>
  <c r="F108" i="4"/>
  <c r="E108" i="4"/>
  <c r="J108" i="4"/>
  <c r="K107" i="4"/>
  <c r="K106" i="4"/>
  <c r="S106" i="4" s="1"/>
  <c r="M108" i="4" l="1"/>
  <c r="M107" i="4"/>
  <c r="G108" i="4"/>
  <c r="R108" i="4"/>
  <c r="R107" i="4"/>
  <c r="O171" i="4"/>
  <c r="G109" i="4"/>
  <c r="L172" i="4"/>
  <c r="S107" i="4"/>
  <c r="E172" i="4"/>
  <c r="J171" i="4"/>
  <c r="F172" i="4"/>
  <c r="Q171" i="4"/>
  <c r="D109" i="4"/>
  <c r="I109" i="4"/>
  <c r="C109" i="4"/>
  <c r="D108" i="4"/>
  <c r="C108" i="4"/>
  <c r="I108" i="4"/>
  <c r="N108" i="4"/>
  <c r="N107" i="4"/>
  <c r="C172" i="4"/>
  <c r="F109" i="4" l="1"/>
  <c r="Q109" i="4"/>
  <c r="E109" i="4"/>
  <c r="J109" i="4"/>
  <c r="Q108" i="4"/>
  <c r="D173" i="4"/>
  <c r="C173" i="4"/>
  <c r="I172" i="4"/>
  <c r="N172" i="4"/>
  <c r="G172" i="4"/>
  <c r="R171" i="4"/>
  <c r="M172" i="4"/>
  <c r="K109" i="4"/>
  <c r="K108" i="4"/>
  <c r="F110" i="4"/>
  <c r="E110" i="4"/>
  <c r="J110" i="4"/>
  <c r="O109" i="4"/>
  <c r="O108" i="4"/>
  <c r="S171" i="4"/>
  <c r="K172" i="4"/>
  <c r="L109" i="4"/>
  <c r="L108" i="4"/>
  <c r="G111" i="4" l="1"/>
  <c r="D111" i="4"/>
  <c r="C111" i="4"/>
  <c r="I111" i="4"/>
  <c r="S108" i="4"/>
  <c r="M110" i="4"/>
  <c r="M109" i="4"/>
  <c r="S109" i="4" s="1"/>
  <c r="F173" i="4"/>
  <c r="E173" i="4"/>
  <c r="J172" i="4"/>
  <c r="Q172" i="4"/>
  <c r="L173" i="4"/>
  <c r="K173" i="4"/>
  <c r="O172" i="4"/>
  <c r="R110" i="4"/>
  <c r="G110" i="4"/>
  <c r="R109" i="4"/>
  <c r="N110" i="4"/>
  <c r="I110" i="4"/>
  <c r="D110" i="4"/>
  <c r="C110" i="4"/>
  <c r="N109" i="4"/>
  <c r="K111" i="4" l="1"/>
  <c r="K110" i="4"/>
  <c r="G173" i="4"/>
  <c r="R172" i="4"/>
  <c r="S172" i="4" s="1"/>
  <c r="M173" i="4"/>
  <c r="I173" i="4"/>
  <c r="D174" i="4"/>
  <c r="N173" i="4"/>
  <c r="L111" i="4"/>
  <c r="L110" i="4"/>
  <c r="E111" i="4"/>
  <c r="F111" i="4"/>
  <c r="J111" i="4"/>
  <c r="Q111" i="4"/>
  <c r="Q110" i="4"/>
  <c r="O111" i="4"/>
  <c r="O110" i="4"/>
  <c r="E112" i="4"/>
  <c r="F112" i="4"/>
  <c r="J112" i="4"/>
  <c r="D113" i="4" l="1"/>
  <c r="I113" i="4"/>
  <c r="R112" i="4"/>
  <c r="G112" i="4"/>
  <c r="R111" i="4"/>
  <c r="O173" i="4"/>
  <c r="M112" i="4"/>
  <c r="M111" i="4"/>
  <c r="S111" i="4" s="1"/>
  <c r="S110" i="4"/>
  <c r="G113" i="4"/>
  <c r="L174" i="4"/>
  <c r="D112" i="4"/>
  <c r="C112" i="4"/>
  <c r="I112" i="4"/>
  <c r="N112" i="4"/>
  <c r="N111" i="4"/>
  <c r="J173" i="4"/>
  <c r="F174" i="4"/>
  <c r="E174" i="4"/>
  <c r="Q173" i="4"/>
  <c r="C174" i="4"/>
  <c r="O113" i="4" l="1"/>
  <c r="O112" i="4"/>
  <c r="J114" i="4"/>
  <c r="F114" i="4"/>
  <c r="E114" i="4"/>
  <c r="K112" i="4"/>
  <c r="M174" i="4"/>
  <c r="L113" i="4"/>
  <c r="L112" i="4"/>
  <c r="K174" i="4"/>
  <c r="J113" i="4"/>
  <c r="E113" i="4"/>
  <c r="Q113" i="4"/>
  <c r="F113" i="4"/>
  <c r="Q112" i="4"/>
  <c r="I174" i="4"/>
  <c r="C175" i="4"/>
  <c r="D175" i="4"/>
  <c r="N174" i="4"/>
  <c r="G174" i="4"/>
  <c r="R173" i="4"/>
  <c r="S173" i="4"/>
  <c r="C113" i="4"/>
  <c r="K113" i="4" s="1"/>
  <c r="J174" i="4" l="1"/>
  <c r="F175" i="4"/>
  <c r="E175" i="4"/>
  <c r="Q174" i="4"/>
  <c r="I115" i="4"/>
  <c r="D115" i="4"/>
  <c r="G115" i="4"/>
  <c r="K175" i="4"/>
  <c r="O174" i="4"/>
  <c r="M114" i="4"/>
  <c r="M113" i="4"/>
  <c r="S113" i="4" s="1"/>
  <c r="I114" i="4"/>
  <c r="C114" i="4"/>
  <c r="K114" i="4" s="1"/>
  <c r="N114" i="4"/>
  <c r="D114" i="4"/>
  <c r="N113" i="4"/>
  <c r="L175" i="4"/>
  <c r="R114" i="4"/>
  <c r="G114" i="4"/>
  <c r="C115" i="4" s="1"/>
  <c r="R113" i="4"/>
  <c r="S112" i="4"/>
  <c r="Q115" i="4" l="1"/>
  <c r="J115" i="4"/>
  <c r="F115" i="4"/>
  <c r="E115" i="4"/>
  <c r="Q114" i="4"/>
  <c r="I175" i="4"/>
  <c r="D176" i="4"/>
  <c r="C176" i="4"/>
  <c r="N175" i="4"/>
  <c r="J116" i="4"/>
  <c r="F116" i="4"/>
  <c r="E116" i="4"/>
  <c r="M175" i="4"/>
  <c r="K115" i="4"/>
  <c r="O115" i="4"/>
  <c r="O114" i="4"/>
  <c r="G175" i="4"/>
  <c r="R174" i="4"/>
  <c r="S174" i="4" s="1"/>
  <c r="L115" i="4"/>
  <c r="L114" i="4"/>
  <c r="S114" i="4" s="1"/>
  <c r="D116" i="4" l="1"/>
  <c r="C116" i="4"/>
  <c r="N116" i="4"/>
  <c r="I116" i="4"/>
  <c r="N115" i="4"/>
  <c r="G116" i="4"/>
  <c r="R116" i="4"/>
  <c r="R115" i="4"/>
  <c r="J175" i="4"/>
  <c r="F176" i="4"/>
  <c r="E176" i="4"/>
  <c r="Q175" i="4"/>
  <c r="K176" i="4"/>
  <c r="L176" i="4"/>
  <c r="O175" i="4"/>
  <c r="M116" i="4"/>
  <c r="M115" i="4"/>
  <c r="S115" i="4" s="1"/>
  <c r="D117" i="4"/>
  <c r="I117" i="4"/>
  <c r="G117" i="4"/>
  <c r="M176" i="4" l="1"/>
  <c r="I176" i="4"/>
  <c r="D177" i="4"/>
  <c r="C177" i="4"/>
  <c r="N176" i="4"/>
  <c r="O117" i="4"/>
  <c r="O116" i="4"/>
  <c r="F117" i="4"/>
  <c r="Q117" i="4"/>
  <c r="E117" i="4"/>
  <c r="J117" i="4"/>
  <c r="Q116" i="4"/>
  <c r="F118" i="4"/>
  <c r="E118" i="4"/>
  <c r="J118" i="4"/>
  <c r="L117" i="4"/>
  <c r="L116" i="4"/>
  <c r="C117" i="4"/>
  <c r="K117" i="4"/>
  <c r="K116" i="4"/>
  <c r="G176" i="4"/>
  <c r="R175" i="4"/>
  <c r="S175" i="4" s="1"/>
  <c r="F177" i="4" l="1"/>
  <c r="J176" i="4"/>
  <c r="E177" i="4"/>
  <c r="Q176" i="4"/>
  <c r="K118" i="4"/>
  <c r="L177" i="4"/>
  <c r="M118" i="4"/>
  <c r="M117" i="4"/>
  <c r="S117" i="4" s="1"/>
  <c r="G119" i="4"/>
  <c r="K177" i="4"/>
  <c r="G118" i="4"/>
  <c r="R118" i="4"/>
  <c r="R117" i="4"/>
  <c r="N118" i="4"/>
  <c r="I118" i="4"/>
  <c r="C118" i="4"/>
  <c r="D118" i="4"/>
  <c r="N117" i="4"/>
  <c r="O176" i="4"/>
  <c r="S116" i="4"/>
  <c r="D119" i="4"/>
  <c r="I119" i="4"/>
  <c r="O119" i="4" l="1"/>
  <c r="O118" i="4"/>
  <c r="C119" i="4"/>
  <c r="K119" i="4"/>
  <c r="M177" i="4"/>
  <c r="G177" i="4"/>
  <c r="C178" i="4" s="1"/>
  <c r="R176" i="4"/>
  <c r="L119" i="4"/>
  <c r="L118" i="4"/>
  <c r="S118" i="4" s="1"/>
  <c r="D178" i="4"/>
  <c r="I177" i="4"/>
  <c r="N177" i="4"/>
  <c r="E119" i="4"/>
  <c r="M119" i="4" s="1"/>
  <c r="Q119" i="4"/>
  <c r="F119" i="4"/>
  <c r="N119" i="4" s="1"/>
  <c r="J119" i="4"/>
  <c r="R119" i="4" s="1"/>
  <c r="Q118" i="4"/>
  <c r="S176" i="4"/>
  <c r="K178" i="4" l="1"/>
  <c r="F178" i="4"/>
  <c r="E178" i="4"/>
  <c r="J177" i="4"/>
  <c r="Q177" i="4"/>
  <c r="O177" i="4"/>
  <c r="L178" i="4"/>
  <c r="S119" i="4"/>
  <c r="M178" i="4" l="1"/>
  <c r="G178" i="4"/>
  <c r="R177" i="4"/>
  <c r="S177" i="4" s="1"/>
  <c r="D179" i="4"/>
  <c r="I178" i="4"/>
  <c r="N178" i="4"/>
  <c r="O178" i="4" l="1"/>
  <c r="F179" i="4"/>
  <c r="E179" i="4"/>
  <c r="J178" i="4"/>
  <c r="Q178" i="4"/>
  <c r="C179" i="4"/>
  <c r="L179" i="4"/>
  <c r="K179" i="4" l="1"/>
  <c r="D180" i="4"/>
  <c r="C180" i="4"/>
  <c r="I179" i="4"/>
  <c r="N179" i="4"/>
  <c r="G179" i="4"/>
  <c r="R178" i="4"/>
  <c r="S178" i="4"/>
  <c r="M179" i="4"/>
  <c r="E180" i="4" l="1"/>
  <c r="J179" i="4"/>
  <c r="F180" i="4"/>
  <c r="Q179" i="4"/>
  <c r="L180" i="4"/>
  <c r="O179" i="4"/>
  <c r="K180" i="4"/>
  <c r="D181" i="4" l="1"/>
  <c r="I180" i="4"/>
  <c r="N180" i="4"/>
  <c r="G180" i="4"/>
  <c r="C181" i="4" s="1"/>
  <c r="R179" i="4"/>
  <c r="S179" i="4" s="1"/>
  <c r="M180" i="4"/>
  <c r="K181" i="4" l="1"/>
  <c r="L181" i="4"/>
  <c r="O180" i="4"/>
  <c r="F181" i="4"/>
  <c r="E181" i="4"/>
  <c r="J180" i="4"/>
  <c r="Q180" i="4"/>
  <c r="G181" i="4" l="1"/>
  <c r="R180" i="4"/>
  <c r="S180" i="4" s="1"/>
  <c r="M181" i="4"/>
  <c r="C182" i="4"/>
  <c r="I181" i="4"/>
  <c r="D182" i="4"/>
  <c r="N181" i="4"/>
  <c r="L182" i="4" l="1"/>
  <c r="K182" i="4"/>
  <c r="J181" i="4"/>
  <c r="F182" i="4"/>
  <c r="E182" i="4"/>
  <c r="Q181" i="4"/>
  <c r="O181" i="4"/>
  <c r="G182" i="4" l="1"/>
  <c r="R181" i="4"/>
  <c r="S181" i="4" s="1"/>
  <c r="I182" i="4"/>
  <c r="D183" i="4"/>
  <c r="C183" i="4"/>
  <c r="N182" i="4"/>
  <c r="M182" i="4"/>
  <c r="L183" i="4" l="1"/>
  <c r="O182" i="4"/>
  <c r="K183" i="4"/>
  <c r="J182" i="4"/>
  <c r="F183" i="4"/>
  <c r="E183" i="4"/>
  <c r="Q182" i="4"/>
  <c r="M183" i="4" l="1"/>
  <c r="I183" i="4"/>
  <c r="D184" i="4"/>
  <c r="C184" i="4"/>
  <c r="N183" i="4"/>
  <c r="G183" i="4"/>
  <c r="R182" i="4"/>
  <c r="S182" i="4" s="1"/>
  <c r="L184" i="4" l="1"/>
  <c r="K184" i="4"/>
  <c r="J183" i="4"/>
  <c r="F184" i="4"/>
  <c r="E184" i="4"/>
  <c r="Q183" i="4"/>
  <c r="O183" i="4"/>
  <c r="G184" i="4" l="1"/>
  <c r="R183" i="4"/>
  <c r="S183" i="4" s="1"/>
  <c r="I184" i="4"/>
  <c r="D185" i="4"/>
  <c r="C185" i="4"/>
  <c r="N184" i="4"/>
  <c r="M184" i="4"/>
  <c r="K185" i="4" l="1"/>
  <c r="F185" i="4"/>
  <c r="J184" i="4"/>
  <c r="E185" i="4"/>
  <c r="Q184" i="4"/>
  <c r="O184" i="4"/>
  <c r="L185" i="4"/>
  <c r="M185" i="4" l="1"/>
  <c r="G185" i="4"/>
  <c r="R184" i="4"/>
  <c r="S184" i="4" s="1"/>
  <c r="D186" i="4"/>
  <c r="I185" i="4"/>
  <c r="N185" i="4"/>
  <c r="O185" i="4" l="1"/>
  <c r="F186" i="4"/>
  <c r="E186" i="4"/>
  <c r="J185" i="4"/>
  <c r="Q185" i="4"/>
  <c r="C186" i="4"/>
  <c r="L186" i="4"/>
  <c r="D187" i="4" l="1"/>
  <c r="I186" i="4"/>
  <c r="C187" i="4"/>
  <c r="N186" i="4"/>
  <c r="K187" i="4"/>
  <c r="K186" i="4"/>
  <c r="S185" i="4"/>
  <c r="G186" i="4"/>
  <c r="R185" i="4"/>
  <c r="M186" i="4"/>
  <c r="F187" i="4" l="1"/>
  <c r="E187" i="4"/>
  <c r="J186" i="4"/>
  <c r="Q186" i="4"/>
  <c r="L187" i="4"/>
  <c r="O186" i="4"/>
  <c r="G187" i="4" l="1"/>
  <c r="R186" i="4"/>
  <c r="S186" i="4" s="1"/>
  <c r="M187" i="4"/>
  <c r="D188" i="4"/>
  <c r="I187" i="4"/>
  <c r="N187" i="4"/>
  <c r="O187" i="4" l="1"/>
  <c r="E188" i="4"/>
  <c r="J187" i="4"/>
  <c r="F188" i="4"/>
  <c r="Q187" i="4"/>
  <c r="L188" i="4"/>
  <c r="C188" i="4"/>
  <c r="G188" i="4" l="1"/>
  <c r="R187" i="4"/>
  <c r="S187" i="4" s="1"/>
  <c r="K189" i="4"/>
  <c r="K188" i="4"/>
  <c r="I188" i="4"/>
  <c r="D189" i="4"/>
  <c r="C189" i="4"/>
  <c r="N188" i="4"/>
  <c r="M188" i="4"/>
  <c r="L189" i="4" l="1"/>
  <c r="F189" i="4"/>
  <c r="E189" i="4"/>
  <c r="J188" i="4"/>
  <c r="Q188" i="4"/>
  <c r="O188" i="4"/>
  <c r="G189" i="4" l="1"/>
  <c r="R188" i="4"/>
  <c r="S188" i="4" s="1"/>
  <c r="M189" i="4"/>
  <c r="C190" i="4"/>
  <c r="I189" i="4"/>
  <c r="D190" i="4"/>
  <c r="N189" i="4"/>
  <c r="J189" i="4" l="1"/>
  <c r="F190" i="4"/>
  <c r="E190" i="4"/>
  <c r="Q189" i="4"/>
  <c r="O189" i="4"/>
  <c r="K190" i="4"/>
  <c r="L190" i="4"/>
  <c r="I190" i="4" l="1"/>
  <c r="D191" i="4"/>
  <c r="C191" i="4"/>
  <c r="N190" i="4"/>
  <c r="M190" i="4"/>
  <c r="G190" i="4"/>
  <c r="R189" i="4"/>
  <c r="S189" i="4" s="1"/>
  <c r="L191" i="4" l="1"/>
  <c r="K191" i="4"/>
  <c r="O190" i="4"/>
  <c r="J190" i="4"/>
  <c r="F191" i="4"/>
  <c r="E191" i="4"/>
  <c r="Q190" i="4"/>
  <c r="M191" i="4" l="1"/>
  <c r="I191" i="4"/>
  <c r="C192" i="4"/>
  <c r="D192" i="4"/>
  <c r="N191" i="4"/>
  <c r="G191" i="4"/>
  <c r="R190" i="4"/>
  <c r="S190" i="4" s="1"/>
  <c r="J191" i="4" l="1"/>
  <c r="E192" i="4"/>
  <c r="F192" i="4"/>
  <c r="Q191" i="4"/>
  <c r="L192" i="4"/>
  <c r="O191" i="4"/>
  <c r="K192" i="4"/>
  <c r="G192" i="4" l="1"/>
  <c r="R191" i="4"/>
  <c r="S191" i="4" s="1"/>
  <c r="I192" i="4"/>
  <c r="D193" i="4"/>
  <c r="C193" i="4"/>
  <c r="N192" i="4"/>
  <c r="M192" i="4"/>
  <c r="L193" i="4" l="1"/>
  <c r="O192" i="4"/>
  <c r="F193" i="4"/>
  <c r="J192" i="4"/>
  <c r="E193" i="4"/>
  <c r="Q192" i="4"/>
  <c r="K193" i="4"/>
  <c r="I193" i="4" l="1"/>
  <c r="D194" i="4"/>
  <c r="N193" i="4"/>
  <c r="G193" i="4"/>
  <c r="R192" i="4"/>
  <c r="S192" i="4" s="1"/>
  <c r="M193" i="4"/>
  <c r="O193" i="4" l="1"/>
  <c r="L194" i="4"/>
  <c r="C194" i="4"/>
  <c r="F194" i="4"/>
  <c r="E194" i="4"/>
  <c r="J193" i="4"/>
  <c r="Q193" i="4"/>
  <c r="D195" i="4" l="1"/>
  <c r="I194" i="4"/>
  <c r="N194" i="4"/>
  <c r="K194" i="4"/>
  <c r="S193" i="4"/>
  <c r="M194" i="4"/>
  <c r="G194" i="4"/>
  <c r="R193" i="4"/>
  <c r="O194" i="4" l="1"/>
  <c r="C195" i="4"/>
  <c r="L195" i="4"/>
  <c r="F195" i="4"/>
  <c r="E195" i="4"/>
  <c r="J194" i="4"/>
  <c r="Q194" i="4"/>
  <c r="M195" i="4" l="1"/>
  <c r="D196" i="4"/>
  <c r="I195" i="4"/>
  <c r="N195" i="4"/>
  <c r="K195" i="4"/>
  <c r="G195" i="4"/>
  <c r="R194" i="4"/>
  <c r="S194" i="4" s="1"/>
  <c r="E196" i="4" l="1"/>
  <c r="J195" i="4"/>
  <c r="F196" i="4"/>
  <c r="Q195" i="4"/>
  <c r="O195" i="4"/>
  <c r="L196" i="4"/>
  <c r="C196" i="4"/>
  <c r="G196" i="4" l="1"/>
  <c r="R195" i="4"/>
  <c r="S195" i="4" s="1"/>
  <c r="D197" i="4"/>
  <c r="C197" i="4"/>
  <c r="I196" i="4"/>
  <c r="N196" i="4"/>
  <c r="K196" i="4"/>
  <c r="M196" i="4"/>
  <c r="O196" i="4" l="1"/>
  <c r="K197" i="4"/>
  <c r="E197" i="4"/>
  <c r="F197" i="4"/>
  <c r="J196" i="4"/>
  <c r="Q196" i="4"/>
  <c r="L197" i="4"/>
  <c r="M197" i="4" l="1"/>
  <c r="C198" i="4"/>
  <c r="D198" i="4"/>
  <c r="I197" i="4"/>
  <c r="N197" i="4"/>
  <c r="G197" i="4"/>
  <c r="R196" i="4"/>
  <c r="S196" i="4" s="1"/>
  <c r="J197" i="4" l="1"/>
  <c r="F198" i="4"/>
  <c r="E198" i="4"/>
  <c r="Q197" i="4"/>
  <c r="K198" i="4"/>
  <c r="O197" i="4"/>
  <c r="L198" i="4"/>
  <c r="G198" i="4" l="1"/>
  <c r="R197" i="4"/>
  <c r="S197" i="4" s="1"/>
  <c r="M198" i="4"/>
  <c r="I198" i="4"/>
  <c r="D199" i="4"/>
  <c r="N198" i="4"/>
  <c r="O198" i="4" l="1"/>
  <c r="C199" i="4"/>
  <c r="L199" i="4"/>
  <c r="J198" i="4"/>
  <c r="F199" i="4"/>
  <c r="E199" i="4"/>
  <c r="Q198" i="4"/>
  <c r="I199" i="4" l="1"/>
  <c r="D200" i="4"/>
  <c r="N199" i="4"/>
  <c r="K199" i="4"/>
  <c r="G199" i="4"/>
  <c r="C200" i="4" s="1"/>
  <c r="R198" i="4"/>
  <c r="S198" i="4"/>
  <c r="M199" i="4"/>
  <c r="K200" i="4" l="1"/>
  <c r="L200" i="4"/>
  <c r="O199" i="4"/>
  <c r="J199" i="4"/>
  <c r="E200" i="4"/>
  <c r="F200" i="4"/>
  <c r="Q199" i="4"/>
  <c r="I200" i="4" l="1"/>
  <c r="D201" i="4"/>
  <c r="C201" i="4"/>
  <c r="N200" i="4"/>
  <c r="M200" i="4"/>
  <c r="G200" i="4"/>
  <c r="R199" i="4"/>
  <c r="S199" i="4" s="1"/>
  <c r="K201" i="4" l="1"/>
  <c r="L201" i="4"/>
  <c r="F201" i="4"/>
  <c r="J200" i="4"/>
  <c r="E201" i="4"/>
  <c r="Q200" i="4"/>
  <c r="O200" i="4"/>
  <c r="M201" i="4" l="1"/>
  <c r="C202" i="4"/>
  <c r="I201" i="4"/>
  <c r="D202" i="4"/>
  <c r="N201" i="4"/>
  <c r="G201" i="4"/>
  <c r="R200" i="4"/>
  <c r="S200" i="4" s="1"/>
  <c r="L202" i="4" l="1"/>
  <c r="F202" i="4"/>
  <c r="E202" i="4"/>
  <c r="J201" i="4"/>
  <c r="Q201" i="4"/>
  <c r="K202" i="4"/>
  <c r="O201" i="4"/>
  <c r="G202" i="4" l="1"/>
  <c r="R201" i="4"/>
  <c r="S201" i="4" s="1"/>
  <c r="M202" i="4"/>
  <c r="D203" i="4"/>
  <c r="C203" i="4"/>
  <c r="I202" i="4"/>
  <c r="N202" i="4"/>
  <c r="F203" i="4" l="1"/>
  <c r="E203" i="4"/>
  <c r="J202" i="4"/>
  <c r="Q202" i="4"/>
  <c r="O202" i="4"/>
  <c r="K203" i="4"/>
  <c r="L203" i="4"/>
  <c r="G203" i="4" l="1"/>
  <c r="R202" i="4"/>
  <c r="S202" i="4" s="1"/>
  <c r="M203" i="4"/>
  <c r="D204" i="4"/>
  <c r="C204" i="4"/>
  <c r="I203" i="4"/>
  <c r="N203" i="4"/>
  <c r="L204" i="4" l="1"/>
  <c r="O203" i="4"/>
  <c r="E204" i="4"/>
  <c r="J203" i="4"/>
  <c r="F204" i="4"/>
  <c r="Q203" i="4"/>
  <c r="K204" i="4"/>
  <c r="D205" i="4" l="1"/>
  <c r="I204" i="4"/>
  <c r="N204" i="4"/>
  <c r="M204" i="4"/>
  <c r="G204" i="4"/>
  <c r="C205" i="4" s="1"/>
  <c r="R203" i="4"/>
  <c r="S203" i="4"/>
  <c r="K205" i="4" l="1"/>
  <c r="E205" i="4"/>
  <c r="F205" i="4"/>
  <c r="J204" i="4"/>
  <c r="Q204" i="4"/>
  <c r="O204" i="4"/>
  <c r="L205" i="4"/>
  <c r="S204" i="4" l="1"/>
  <c r="G205" i="4"/>
  <c r="R204" i="4"/>
  <c r="M205" i="4"/>
  <c r="C206" i="4"/>
  <c r="D206" i="4"/>
  <c r="I205" i="4"/>
  <c r="N205" i="4"/>
  <c r="O205" i="4" l="1"/>
  <c r="K206" i="4"/>
  <c r="J205" i="4"/>
  <c r="F206" i="4"/>
  <c r="E206" i="4"/>
  <c r="Q205" i="4"/>
  <c r="L206" i="4"/>
  <c r="G206" i="4" l="1"/>
  <c r="R205" i="4"/>
  <c r="M206" i="4"/>
  <c r="I206" i="4"/>
  <c r="D207" i="4"/>
  <c r="N206" i="4"/>
  <c r="S205" i="4"/>
  <c r="J206" i="4" l="1"/>
  <c r="F207" i="4"/>
  <c r="E207" i="4"/>
  <c r="Q206" i="4"/>
  <c r="L207" i="4"/>
  <c r="O206" i="4"/>
  <c r="C207" i="4"/>
  <c r="I207" i="4" l="1"/>
  <c r="D208" i="4"/>
  <c r="N207" i="4"/>
  <c r="M207" i="4"/>
  <c r="K207" i="4"/>
  <c r="G207" i="4"/>
  <c r="R206" i="4"/>
  <c r="S206" i="4"/>
  <c r="O207" i="4" l="1"/>
  <c r="L208" i="4"/>
  <c r="C208" i="4"/>
  <c r="J207" i="4"/>
  <c r="E208" i="4"/>
  <c r="F208" i="4"/>
  <c r="Q207" i="4"/>
  <c r="G208" i="4" l="1"/>
  <c r="R207" i="4"/>
  <c r="S207" i="4" s="1"/>
  <c r="K209" i="4"/>
  <c r="K208" i="4"/>
  <c r="I208" i="4"/>
  <c r="D209" i="4"/>
  <c r="C209" i="4"/>
  <c r="N208" i="4"/>
  <c r="M208" i="4"/>
  <c r="L209" i="4" l="1"/>
  <c r="F209" i="4"/>
  <c r="J208" i="4"/>
  <c r="E209" i="4"/>
  <c r="Q208" i="4"/>
  <c r="O208" i="4"/>
  <c r="G209" i="4" l="1"/>
  <c r="R208" i="4"/>
  <c r="S208" i="4" s="1"/>
  <c r="M209" i="4"/>
  <c r="C210" i="4"/>
  <c r="I209" i="4"/>
  <c r="D210" i="4"/>
  <c r="N209" i="4"/>
  <c r="L210" i="4" l="1"/>
  <c r="O209" i="4"/>
  <c r="F210" i="4"/>
  <c r="E210" i="4"/>
  <c r="J209" i="4"/>
  <c r="Q209" i="4"/>
  <c r="K210" i="4"/>
  <c r="M210" i="4" l="1"/>
  <c r="D211" i="4"/>
  <c r="C211" i="4"/>
  <c r="I210" i="4"/>
  <c r="N210" i="4"/>
  <c r="G210" i="4"/>
  <c r="R209" i="4"/>
  <c r="S209" i="4" s="1"/>
  <c r="L211" i="4" l="1"/>
  <c r="F211" i="4"/>
  <c r="E211" i="4"/>
  <c r="J210" i="4"/>
  <c r="Q210" i="4"/>
  <c r="K211" i="4"/>
  <c r="O210" i="4"/>
  <c r="G211" i="4" l="1"/>
  <c r="R210" i="4"/>
  <c r="S210" i="4" s="1"/>
  <c r="M211" i="4"/>
  <c r="D212" i="4"/>
  <c r="C212" i="4"/>
  <c r="I211" i="4"/>
  <c r="N211" i="4"/>
  <c r="K212" i="4" l="1"/>
  <c r="O211" i="4"/>
  <c r="L212" i="4"/>
  <c r="E212" i="4"/>
  <c r="J211" i="4"/>
  <c r="F212" i="4"/>
  <c r="Q211" i="4"/>
  <c r="M212" i="4" l="1"/>
  <c r="S211" i="4"/>
  <c r="D213" i="4"/>
  <c r="C213" i="4"/>
  <c r="I212" i="4"/>
  <c r="N212" i="4"/>
  <c r="G212" i="4"/>
  <c r="R211" i="4"/>
  <c r="K213" i="4" l="1"/>
  <c r="E213" i="4"/>
  <c r="F213" i="4"/>
  <c r="J212" i="4"/>
  <c r="Q212" i="4"/>
  <c r="L213" i="4"/>
  <c r="O212" i="4"/>
  <c r="G213" i="4" l="1"/>
  <c r="R212" i="4"/>
  <c r="M213" i="4"/>
  <c r="C214" i="4"/>
  <c r="D214" i="4"/>
  <c r="I213" i="4"/>
  <c r="N213" i="4"/>
  <c r="S212" i="4"/>
  <c r="L214" i="4" l="1"/>
  <c r="K214" i="4"/>
  <c r="O213" i="4"/>
  <c r="J213" i="4"/>
  <c r="F214" i="4"/>
  <c r="E214" i="4"/>
  <c r="Q213" i="4"/>
  <c r="M214" i="4" l="1"/>
  <c r="I214" i="4"/>
  <c r="C215" i="4"/>
  <c r="D215" i="4"/>
  <c r="N214" i="4"/>
  <c r="G214" i="4"/>
  <c r="R213" i="4"/>
  <c r="S213" i="4" s="1"/>
  <c r="J214" i="4" l="1"/>
  <c r="F215" i="4"/>
  <c r="E215" i="4"/>
  <c r="Q214" i="4"/>
  <c r="O214" i="4"/>
  <c r="L215" i="4"/>
  <c r="K215" i="4"/>
  <c r="M215" i="4" l="1"/>
  <c r="G215" i="4"/>
  <c r="R214" i="4"/>
  <c r="S214" i="4" s="1"/>
  <c r="I215" i="4"/>
  <c r="D216" i="4"/>
  <c r="N215" i="4"/>
  <c r="J215" i="4" l="1"/>
  <c r="E216" i="4"/>
  <c r="F216" i="4"/>
  <c r="Q215" i="4"/>
  <c r="O215" i="4"/>
  <c r="L216" i="4"/>
  <c r="C216" i="4"/>
  <c r="I216" i="4" l="1"/>
  <c r="D217" i="4"/>
  <c r="N216" i="4"/>
  <c r="M216" i="4"/>
  <c r="K216" i="4"/>
  <c r="G216" i="4"/>
  <c r="C217" i="4" s="1"/>
  <c r="R215" i="4"/>
  <c r="S215" i="4" s="1"/>
  <c r="K217" i="4" l="1"/>
  <c r="L217" i="4"/>
  <c r="O216" i="4"/>
  <c r="F217" i="4"/>
  <c r="J216" i="4"/>
  <c r="E217" i="4"/>
  <c r="Q216" i="4"/>
  <c r="I217" i="4" l="1"/>
  <c r="D218" i="4"/>
  <c r="N217" i="4"/>
  <c r="M217" i="4"/>
  <c r="G217" i="4"/>
  <c r="C218" i="4" s="1"/>
  <c r="R216" i="4"/>
  <c r="S216" i="4" s="1"/>
  <c r="K218" i="4" l="1"/>
  <c r="F218" i="4"/>
  <c r="E218" i="4"/>
  <c r="J217" i="4"/>
  <c r="Q217" i="4"/>
  <c r="L218" i="4"/>
  <c r="O217" i="4"/>
  <c r="M218" i="4" l="1"/>
  <c r="D219" i="4"/>
  <c r="C219" i="4"/>
  <c r="I218" i="4"/>
  <c r="N218" i="4"/>
  <c r="G218" i="4"/>
  <c r="R217" i="4"/>
  <c r="S217" i="4" s="1"/>
  <c r="K219" i="4" l="1"/>
  <c r="L219" i="4"/>
  <c r="O218" i="4"/>
  <c r="F219" i="4"/>
  <c r="E219" i="4"/>
  <c r="J218" i="4"/>
  <c r="Q218" i="4"/>
  <c r="D220" i="4" l="1"/>
  <c r="C220" i="4"/>
  <c r="I219" i="4"/>
  <c r="N219" i="4"/>
  <c r="G219" i="4"/>
  <c r="R218" i="4"/>
  <c r="S218" i="4" s="1"/>
  <c r="M219" i="4"/>
  <c r="E220" i="4" l="1"/>
  <c r="J219" i="4"/>
  <c r="F220" i="4"/>
  <c r="Q219" i="4"/>
  <c r="K220" i="4"/>
  <c r="L220" i="4"/>
  <c r="O219" i="4"/>
  <c r="D221" i="4" l="1"/>
  <c r="C221" i="4"/>
  <c r="I220" i="4"/>
  <c r="N220" i="4"/>
  <c r="M220" i="4"/>
  <c r="G220" i="4"/>
  <c r="R219" i="4"/>
  <c r="S219" i="4" s="1"/>
  <c r="K221" i="4" l="1"/>
  <c r="L221" i="4"/>
  <c r="E221" i="4"/>
  <c r="F221" i="4"/>
  <c r="J220" i="4"/>
  <c r="Q220" i="4"/>
  <c r="O220" i="4"/>
  <c r="D222" i="4" l="1"/>
  <c r="I221" i="4"/>
  <c r="N221" i="4"/>
  <c r="M221" i="4"/>
  <c r="G221" i="4"/>
  <c r="R220" i="4"/>
  <c r="S220" i="4" s="1"/>
  <c r="J221" i="4" l="1"/>
  <c r="F222" i="4"/>
  <c r="E222" i="4"/>
  <c r="Q221" i="4"/>
  <c r="L222" i="4"/>
  <c r="O221" i="4"/>
  <c r="C222" i="4"/>
  <c r="I222" i="4" l="1"/>
  <c r="D223" i="4"/>
  <c r="C223" i="4"/>
  <c r="N222" i="4"/>
  <c r="M222" i="4"/>
  <c r="K223" i="4"/>
  <c r="K222" i="4"/>
  <c r="G222" i="4"/>
  <c r="R221" i="4"/>
  <c r="S221" i="4"/>
  <c r="O222" i="4" l="1"/>
  <c r="L223" i="4"/>
  <c r="J222" i="4"/>
  <c r="F223" i="4"/>
  <c r="E223" i="4"/>
  <c r="Q222" i="4"/>
  <c r="M223" i="4" l="1"/>
  <c r="I223" i="4"/>
  <c r="C224" i="4"/>
  <c r="D224" i="4"/>
  <c r="N223" i="4"/>
  <c r="G223" i="4"/>
  <c r="R222" i="4"/>
  <c r="S222" i="4" s="1"/>
  <c r="L224" i="4" l="1"/>
  <c r="K224" i="4"/>
  <c r="O223" i="4"/>
  <c r="J223" i="4"/>
  <c r="E224" i="4"/>
  <c r="F224" i="4"/>
  <c r="Q223" i="4"/>
  <c r="I224" i="4" l="1"/>
  <c r="D225" i="4"/>
  <c r="C225" i="4"/>
  <c r="N224" i="4"/>
  <c r="M224" i="4"/>
  <c r="G224" i="4"/>
  <c r="R223" i="4"/>
  <c r="S223" i="4" s="1"/>
  <c r="L225" i="4" l="1"/>
  <c r="F225" i="4"/>
  <c r="J224" i="4"/>
  <c r="E225" i="4"/>
  <c r="Q224" i="4"/>
  <c r="K225" i="4"/>
  <c r="O224" i="4"/>
  <c r="G225" i="4" l="1"/>
  <c r="R224" i="4"/>
  <c r="S224" i="4" s="1"/>
  <c r="M225" i="4"/>
  <c r="C226" i="4"/>
  <c r="I225" i="4"/>
  <c r="D226" i="4"/>
  <c r="N225" i="4"/>
  <c r="L226" i="4" l="1"/>
  <c r="F226" i="4"/>
  <c r="E226" i="4"/>
  <c r="J225" i="4"/>
  <c r="Q225" i="4"/>
  <c r="O225" i="4"/>
  <c r="K226" i="4"/>
  <c r="G226" i="4" l="1"/>
  <c r="R225" i="4"/>
  <c r="D227" i="4"/>
  <c r="C227" i="4"/>
  <c r="I226" i="4"/>
  <c r="N226" i="4"/>
  <c r="M226" i="4"/>
  <c r="S225" i="4"/>
  <c r="L227" i="4" l="1"/>
  <c r="K227" i="4"/>
  <c r="F227" i="4"/>
  <c r="E227" i="4"/>
  <c r="J226" i="4"/>
  <c r="Q226" i="4"/>
  <c r="O226" i="4"/>
  <c r="D228" i="4" l="1"/>
  <c r="I227" i="4"/>
  <c r="N227" i="4"/>
  <c r="M227" i="4"/>
  <c r="G227" i="4"/>
  <c r="C228" i="4" s="1"/>
  <c r="R226" i="4"/>
  <c r="S226" i="4" s="1"/>
  <c r="K228" i="4" l="1"/>
  <c r="E228" i="4"/>
  <c r="J227" i="4"/>
  <c r="F228" i="4"/>
  <c r="Q227" i="4"/>
  <c r="O227" i="4"/>
  <c r="L228" i="4"/>
  <c r="G228" i="4" l="1"/>
  <c r="R227" i="4"/>
  <c r="S227" i="4" s="1"/>
  <c r="D229" i="4"/>
  <c r="C229" i="4"/>
  <c r="I228" i="4"/>
  <c r="N228" i="4"/>
  <c r="M228" i="4"/>
  <c r="K229" i="4" l="1"/>
  <c r="L229" i="4"/>
  <c r="E229" i="4"/>
  <c r="F229" i="4"/>
  <c r="J228" i="4"/>
  <c r="Q228" i="4"/>
  <c r="O228" i="4"/>
  <c r="M229" i="4" l="1"/>
  <c r="C230" i="4"/>
  <c r="K230" i="4" s="1"/>
  <c r="D230" i="4"/>
  <c r="L230" i="4" s="1"/>
  <c r="I229" i="4"/>
  <c r="N229" i="4"/>
  <c r="G229" i="4"/>
  <c r="R228" i="4"/>
  <c r="S228" i="4" s="1"/>
  <c r="N23" i="1"/>
  <c r="F38" i="1"/>
  <c r="C13" i="1"/>
  <c r="D13" i="1"/>
  <c r="E14" i="1" s="1"/>
  <c r="E13" i="1"/>
  <c r="F13" i="1"/>
  <c r="G13" i="1"/>
  <c r="H13" i="1"/>
  <c r="I13" i="1"/>
  <c r="J13" i="1"/>
  <c r="K13" i="1" s="1"/>
  <c r="C14" i="1"/>
  <c r="D14" i="1"/>
  <c r="F14" i="1"/>
  <c r="G14" i="1"/>
  <c r="H14" i="1"/>
  <c r="J14" i="1"/>
  <c r="C15" i="1"/>
  <c r="E15" i="1"/>
  <c r="G15" i="1"/>
  <c r="D16" i="1"/>
  <c r="C17" i="1"/>
  <c r="F12" i="1"/>
  <c r="E12" i="1"/>
  <c r="D12" i="1"/>
  <c r="C12" i="1"/>
  <c r="N13" i="1"/>
  <c r="O13" i="1"/>
  <c r="P13" i="1" s="1"/>
  <c r="R13" i="1"/>
  <c r="N14" i="1"/>
  <c r="R14" i="1"/>
  <c r="P12" i="1"/>
  <c r="N12" i="1"/>
  <c r="J229" i="4" l="1"/>
  <c r="F230" i="4"/>
  <c r="E230" i="4"/>
  <c r="M230" i="4" s="1"/>
  <c r="Q229" i="4"/>
  <c r="O229" i="4"/>
  <c r="D15" i="1"/>
  <c r="I15" i="1"/>
  <c r="F15" i="1"/>
  <c r="I14" i="1"/>
  <c r="K14" i="1" s="1"/>
  <c r="F16" i="1"/>
  <c r="O14" i="1"/>
  <c r="Q13" i="1"/>
  <c r="T13" i="1"/>
  <c r="S13" i="1"/>
  <c r="I230" i="4" l="1"/>
  <c r="N230" i="4"/>
  <c r="G230" i="4"/>
  <c r="O230" i="4" s="1"/>
  <c r="R229" i="4"/>
  <c r="S229" i="4" s="1"/>
  <c r="H16" i="1"/>
  <c r="H15" i="1"/>
  <c r="K15" i="1" s="1"/>
  <c r="C16" i="1"/>
  <c r="E16" i="1"/>
  <c r="J15" i="1"/>
  <c r="J16" i="1"/>
  <c r="E17" i="1"/>
  <c r="P14" i="1"/>
  <c r="U13" i="1"/>
  <c r="V13" i="1" s="1"/>
  <c r="N15" i="1"/>
  <c r="S14" i="1"/>
  <c r="G13" i="2"/>
  <c r="F13" i="2"/>
  <c r="E13" i="2"/>
  <c r="D13" i="2"/>
  <c r="C14" i="2" s="1"/>
  <c r="C13" i="2"/>
  <c r="D14" i="2" s="1"/>
  <c r="Q13" i="2"/>
  <c r="R13" i="2" s="1"/>
  <c r="V11" i="1"/>
  <c r="J12" i="1"/>
  <c r="I12" i="1"/>
  <c r="K11" i="1"/>
  <c r="J230" i="4" l="1"/>
  <c r="R230" i="4" s="1"/>
  <c r="Q230" i="4"/>
  <c r="S230" i="4" s="1"/>
  <c r="F18" i="1"/>
  <c r="D18" i="1"/>
  <c r="G17" i="1"/>
  <c r="G16" i="1"/>
  <c r="D17" i="1"/>
  <c r="I17" i="1"/>
  <c r="F17" i="1"/>
  <c r="I16" i="1"/>
  <c r="R15" i="1"/>
  <c r="O15" i="1"/>
  <c r="Q14" i="1"/>
  <c r="T14" i="1"/>
  <c r="R12" i="1"/>
  <c r="O12" i="1"/>
  <c r="S13" i="2"/>
  <c r="T13" i="2" s="1"/>
  <c r="G14" i="2"/>
  <c r="F14" i="2"/>
  <c r="E14" i="2"/>
  <c r="F15" i="2" s="1"/>
  <c r="H13" i="2"/>
  <c r="V13" i="2"/>
  <c r="H12" i="1"/>
  <c r="G12" i="1"/>
  <c r="K12" i="1" s="1"/>
  <c r="H18" i="1" l="1"/>
  <c r="E18" i="1"/>
  <c r="C18" i="1"/>
  <c r="H17" i="1"/>
  <c r="J18" i="1"/>
  <c r="J17" i="1"/>
  <c r="K17" i="1" s="1"/>
  <c r="E19" i="1"/>
  <c r="C19" i="1"/>
  <c r="K16" i="1"/>
  <c r="P15" i="1"/>
  <c r="U14" i="1"/>
  <c r="V14" i="1" s="1"/>
  <c r="N16" i="1"/>
  <c r="S15" i="1"/>
  <c r="U13" i="2"/>
  <c r="Z13" i="2" s="1"/>
  <c r="E15" i="2"/>
  <c r="D15" i="2"/>
  <c r="G15" i="2"/>
  <c r="S12" i="1"/>
  <c r="C15" i="2"/>
  <c r="I13" i="2"/>
  <c r="X13" i="2"/>
  <c r="W13" i="2"/>
  <c r="G19" i="1" l="1"/>
  <c r="D19" i="1"/>
  <c r="G18" i="1"/>
  <c r="D20" i="1"/>
  <c r="F19" i="1"/>
  <c r="I19" i="1"/>
  <c r="I18" i="1"/>
  <c r="F20" i="1"/>
  <c r="R16" i="1"/>
  <c r="O16" i="1"/>
  <c r="Q15" i="1"/>
  <c r="T15" i="1"/>
  <c r="G16" i="2"/>
  <c r="C16" i="2"/>
  <c r="Q12" i="1"/>
  <c r="T12" i="1"/>
  <c r="E16" i="2"/>
  <c r="D16" i="2"/>
  <c r="F16" i="2"/>
  <c r="L13" i="2"/>
  <c r="J13" i="2"/>
  <c r="K13" i="2"/>
  <c r="Q14" i="2"/>
  <c r="Y13" i="2"/>
  <c r="AA13" i="2" s="1"/>
  <c r="J20" i="1" l="1"/>
  <c r="J19" i="1"/>
  <c r="C21" i="1"/>
  <c r="E21" i="1"/>
  <c r="K18" i="1"/>
  <c r="E20" i="1"/>
  <c r="C20" i="1"/>
  <c r="H20" i="1"/>
  <c r="H19" i="1"/>
  <c r="K19" i="1"/>
  <c r="N17" i="1"/>
  <c r="S16" i="1"/>
  <c r="P16" i="1"/>
  <c r="U15" i="1"/>
  <c r="V15" i="1" s="1"/>
  <c r="G17" i="2"/>
  <c r="C17" i="2"/>
  <c r="D17" i="2"/>
  <c r="E17" i="2"/>
  <c r="F17" i="2"/>
  <c r="U12" i="1"/>
  <c r="V12" i="1" s="1"/>
  <c r="J14" i="2"/>
  <c r="H14" i="2"/>
  <c r="I14" i="2"/>
  <c r="M13" i="2"/>
  <c r="R14" i="2"/>
  <c r="V14" i="2"/>
  <c r="F21" i="1" l="1"/>
  <c r="I21" i="1"/>
  <c r="I20" i="1"/>
  <c r="F22" i="1"/>
  <c r="D21" i="1"/>
  <c r="G21" i="1"/>
  <c r="G20" i="1"/>
  <c r="K20" i="1" s="1"/>
  <c r="D22" i="1"/>
  <c r="R17" i="1"/>
  <c r="O17" i="1"/>
  <c r="Q16" i="1"/>
  <c r="T16" i="1"/>
  <c r="G18" i="2"/>
  <c r="C18" i="2"/>
  <c r="F18" i="2"/>
  <c r="D18" i="2"/>
  <c r="E18" i="2"/>
  <c r="L14" i="2"/>
  <c r="K14" i="2"/>
  <c r="W14" i="2"/>
  <c r="S14" i="2"/>
  <c r="X14" i="2" s="1"/>
  <c r="C22" i="1" l="1"/>
  <c r="E22" i="1"/>
  <c r="H22" i="1"/>
  <c r="H21" i="1"/>
  <c r="K21" i="1" s="1"/>
  <c r="C23" i="1"/>
  <c r="E23" i="1"/>
  <c r="J22" i="1"/>
  <c r="J21" i="1"/>
  <c r="N18" i="1"/>
  <c r="S17" i="1"/>
  <c r="P17" i="1"/>
  <c r="U16" i="1"/>
  <c r="V16" i="1" s="1"/>
  <c r="T14" i="2"/>
  <c r="Y14" i="2" s="1"/>
  <c r="C19" i="2"/>
  <c r="G19" i="2"/>
  <c r="E19" i="2"/>
  <c r="D19" i="2"/>
  <c r="F19" i="2"/>
  <c r="M14" i="2"/>
  <c r="J15" i="2"/>
  <c r="I15" i="2"/>
  <c r="H15" i="2"/>
  <c r="D24" i="1" l="1"/>
  <c r="I23" i="1"/>
  <c r="F23" i="1"/>
  <c r="I22" i="1"/>
  <c r="D23" i="1"/>
  <c r="G23" i="1"/>
  <c r="G22" i="1"/>
  <c r="K22" i="1" s="1"/>
  <c r="F24" i="1"/>
  <c r="Q17" i="1"/>
  <c r="O18" i="1"/>
  <c r="T17" i="1"/>
  <c r="R18" i="1"/>
  <c r="U14" i="2"/>
  <c r="Z14" i="2" s="1"/>
  <c r="AA14" i="2" s="1"/>
  <c r="E20" i="2"/>
  <c r="F20" i="2"/>
  <c r="D20" i="2"/>
  <c r="G20" i="2"/>
  <c r="C20" i="2"/>
  <c r="H16" i="2"/>
  <c r="L15" i="2"/>
  <c r="K15" i="2"/>
  <c r="Q15" i="2" l="1"/>
  <c r="V15" i="2" s="1"/>
  <c r="H24" i="1"/>
  <c r="C24" i="1"/>
  <c r="E24" i="1"/>
  <c r="H23" i="1"/>
  <c r="K23" i="1" s="1"/>
  <c r="J24" i="1"/>
  <c r="J23" i="1"/>
  <c r="C25" i="1"/>
  <c r="E25" i="1"/>
  <c r="N19" i="1"/>
  <c r="S18" i="1"/>
  <c r="P18" i="1"/>
  <c r="U17" i="1"/>
  <c r="V17" i="1" s="1"/>
  <c r="C21" i="2"/>
  <c r="G21" i="2"/>
  <c r="E21" i="2"/>
  <c r="F21" i="2"/>
  <c r="D21" i="2"/>
  <c r="R15" i="2"/>
  <c r="S15" i="2" s="1"/>
  <c r="M15" i="2"/>
  <c r="K16" i="2"/>
  <c r="J16" i="2"/>
  <c r="I16" i="2"/>
  <c r="I25" i="1" l="1"/>
  <c r="F25" i="1"/>
  <c r="I24" i="1"/>
  <c r="F26" i="1"/>
  <c r="G25" i="1"/>
  <c r="D25" i="1"/>
  <c r="G24" i="1"/>
  <c r="K24" i="1" s="1"/>
  <c r="D26" i="1"/>
  <c r="R19" i="1"/>
  <c r="Q18" i="1"/>
  <c r="O19" i="1"/>
  <c r="T18" i="1"/>
  <c r="C22" i="2"/>
  <c r="G22" i="2"/>
  <c r="D22" i="2"/>
  <c r="E22" i="2"/>
  <c r="F22" i="2"/>
  <c r="W15" i="2"/>
  <c r="L16" i="2"/>
  <c r="M16" i="2" s="1"/>
  <c r="X15" i="2"/>
  <c r="T15" i="2"/>
  <c r="Y15" i="2" s="1"/>
  <c r="H26" i="1" l="1"/>
  <c r="C26" i="1"/>
  <c r="E26" i="1"/>
  <c r="H25" i="1"/>
  <c r="K25" i="1" s="1"/>
  <c r="E27" i="1"/>
  <c r="C27" i="1"/>
  <c r="J26" i="1"/>
  <c r="J25" i="1"/>
  <c r="N20" i="1"/>
  <c r="S19" i="1"/>
  <c r="P19" i="1"/>
  <c r="U18" i="1"/>
  <c r="V18" i="1" s="1"/>
  <c r="G23" i="2"/>
  <c r="C23" i="2"/>
  <c r="F23" i="2"/>
  <c r="D23" i="2"/>
  <c r="E23" i="2"/>
  <c r="H17" i="2"/>
  <c r="U15" i="2"/>
  <c r="F27" i="1" l="1"/>
  <c r="I27" i="1"/>
  <c r="I26" i="1"/>
  <c r="D27" i="1"/>
  <c r="G27" i="1"/>
  <c r="G26" i="1"/>
  <c r="K26" i="1" s="1"/>
  <c r="F28" i="1"/>
  <c r="D28" i="1"/>
  <c r="R20" i="1"/>
  <c r="O20" i="1"/>
  <c r="Q19" i="1"/>
  <c r="T19" i="1"/>
  <c r="C24" i="2"/>
  <c r="G24" i="2"/>
  <c r="D24" i="2"/>
  <c r="E24" i="2"/>
  <c r="F24" i="2"/>
  <c r="I17" i="2"/>
  <c r="Z15" i="2"/>
  <c r="AA15" i="2" s="1"/>
  <c r="Q16" i="2"/>
  <c r="E28" i="1" l="1"/>
  <c r="H28" i="1"/>
  <c r="C28" i="1"/>
  <c r="H27" i="1"/>
  <c r="K27" i="1" s="1"/>
  <c r="C29" i="1"/>
  <c r="E29" i="1"/>
  <c r="J28" i="1"/>
  <c r="J27" i="1"/>
  <c r="P20" i="1"/>
  <c r="U19" i="1"/>
  <c r="N21" i="1"/>
  <c r="S20" i="1"/>
  <c r="V19" i="1"/>
  <c r="C25" i="2"/>
  <c r="G25" i="2"/>
  <c r="F25" i="2"/>
  <c r="D25" i="2"/>
  <c r="E25" i="2"/>
  <c r="K17" i="2"/>
  <c r="J17" i="2"/>
  <c r="V16" i="2"/>
  <c r="R16" i="2"/>
  <c r="S16" i="2" s="1"/>
  <c r="X16" i="2" s="1"/>
  <c r="D30" i="1" l="1"/>
  <c r="F30" i="1"/>
  <c r="D29" i="1"/>
  <c r="G29" i="1"/>
  <c r="G28" i="1"/>
  <c r="K28" i="1" s="1"/>
  <c r="F29" i="1"/>
  <c r="I29" i="1"/>
  <c r="I28" i="1"/>
  <c r="R21" i="1"/>
  <c r="O21" i="1"/>
  <c r="Q20" i="1"/>
  <c r="T20" i="1"/>
  <c r="G26" i="2"/>
  <c r="C26" i="2"/>
  <c r="D26" i="2"/>
  <c r="E26" i="2"/>
  <c r="F26" i="2"/>
  <c r="T16" i="2"/>
  <c r="Y16" i="2" s="1"/>
  <c r="L17" i="2"/>
  <c r="M17" i="2" s="1"/>
  <c r="W16" i="2"/>
  <c r="C30" i="1" l="1"/>
  <c r="E30" i="1"/>
  <c r="H30" i="1"/>
  <c r="H29" i="1"/>
  <c r="J30" i="1"/>
  <c r="J29" i="1"/>
  <c r="K29" i="1" s="1"/>
  <c r="C31" i="1"/>
  <c r="E31" i="1"/>
  <c r="P21" i="1"/>
  <c r="U20" i="1"/>
  <c r="N22" i="1"/>
  <c r="S21" i="1"/>
  <c r="V20" i="1"/>
  <c r="C27" i="2"/>
  <c r="G27" i="2"/>
  <c r="E27" i="2"/>
  <c r="D27" i="2"/>
  <c r="F27" i="2"/>
  <c r="U16" i="2"/>
  <c r="Z16" i="2" s="1"/>
  <c r="AA16" i="2" s="1"/>
  <c r="H18" i="2"/>
  <c r="D32" i="1" l="1"/>
  <c r="F32" i="1"/>
  <c r="I31" i="1"/>
  <c r="F31" i="1"/>
  <c r="I30" i="1"/>
  <c r="D31" i="1"/>
  <c r="G31" i="1"/>
  <c r="G30" i="1"/>
  <c r="K30" i="1" s="1"/>
  <c r="O22" i="1"/>
  <c r="Q21" i="1"/>
  <c r="T21" i="1"/>
  <c r="R22" i="1"/>
  <c r="E28" i="2"/>
  <c r="F28" i="2"/>
  <c r="D28" i="2"/>
  <c r="G28" i="2"/>
  <c r="C28" i="2"/>
  <c r="Q17" i="2"/>
  <c r="V17" i="2" s="1"/>
  <c r="I18" i="2"/>
  <c r="H32" i="1" l="1"/>
  <c r="C32" i="1"/>
  <c r="E32" i="1"/>
  <c r="H31" i="1"/>
  <c r="K31" i="1" s="1"/>
  <c r="J32" i="1"/>
  <c r="J31" i="1"/>
  <c r="C33" i="1"/>
  <c r="E33" i="1"/>
  <c r="P22" i="1"/>
  <c r="U21" i="1"/>
  <c r="V21" i="1" s="1"/>
  <c r="S22" i="1"/>
  <c r="E29" i="2"/>
  <c r="F29" i="2"/>
  <c r="D29" i="2"/>
  <c r="G29" i="2"/>
  <c r="C29" i="2"/>
  <c r="R17" i="2"/>
  <c r="S17" i="2" s="1"/>
  <c r="X17" i="2" s="1"/>
  <c r="K18" i="2"/>
  <c r="J18" i="2"/>
  <c r="F34" i="1" l="1"/>
  <c r="F33" i="1"/>
  <c r="I33" i="1"/>
  <c r="I32" i="1"/>
  <c r="G33" i="1"/>
  <c r="D33" i="1"/>
  <c r="G32" i="1"/>
  <c r="K32" i="1" s="1"/>
  <c r="D34" i="1"/>
  <c r="O23" i="1"/>
  <c r="Q22" i="1"/>
  <c r="T22" i="1"/>
  <c r="R23" i="1"/>
  <c r="G30" i="2"/>
  <c r="C30" i="2"/>
  <c r="D30" i="2"/>
  <c r="E30" i="2"/>
  <c r="F30" i="2"/>
  <c r="W17" i="2"/>
  <c r="T17" i="2"/>
  <c r="Y17" i="2" s="1"/>
  <c r="I19" i="2"/>
  <c r="H19" i="2"/>
  <c r="L18" i="2"/>
  <c r="M18" i="2" s="1"/>
  <c r="K33" i="1" l="1"/>
  <c r="H34" i="1"/>
  <c r="E34" i="1"/>
  <c r="C34" i="1"/>
  <c r="H33" i="1"/>
  <c r="J34" i="1"/>
  <c r="J33" i="1"/>
  <c r="E35" i="1"/>
  <c r="C35" i="1"/>
  <c r="P23" i="1"/>
  <c r="U22" i="1"/>
  <c r="V22" i="1" s="1"/>
  <c r="N24" i="1"/>
  <c r="S23" i="1"/>
  <c r="U17" i="2"/>
  <c r="Q18" i="2" s="1"/>
  <c r="C31" i="2"/>
  <c r="G31" i="2"/>
  <c r="D31" i="2"/>
  <c r="F31" i="2"/>
  <c r="E31" i="2"/>
  <c r="K19" i="2"/>
  <c r="J19" i="2"/>
  <c r="Z17" i="2" l="1"/>
  <c r="AA17" i="2" s="1"/>
  <c r="F36" i="1"/>
  <c r="G35" i="1"/>
  <c r="D35" i="1"/>
  <c r="G34" i="1"/>
  <c r="F35" i="1"/>
  <c r="I35" i="1"/>
  <c r="I34" i="1"/>
  <c r="D36" i="1"/>
  <c r="R24" i="1"/>
  <c r="O24" i="1"/>
  <c r="Q23" i="1"/>
  <c r="T23" i="1"/>
  <c r="E32" i="2"/>
  <c r="F32" i="2"/>
  <c r="D32" i="2"/>
  <c r="G32" i="2"/>
  <c r="C32" i="2"/>
  <c r="L19" i="2"/>
  <c r="M19" i="2" s="1"/>
  <c r="V18" i="2"/>
  <c r="R18" i="2"/>
  <c r="K34" i="1" l="1"/>
  <c r="C36" i="1"/>
  <c r="E36" i="1"/>
  <c r="H36" i="1"/>
  <c r="H35" i="1"/>
  <c r="J36" i="1"/>
  <c r="J35" i="1"/>
  <c r="K35" i="1" s="1"/>
  <c r="C37" i="1"/>
  <c r="E37" i="1"/>
  <c r="P24" i="1"/>
  <c r="U23" i="1"/>
  <c r="V23" i="1" s="1"/>
  <c r="N25" i="1"/>
  <c r="S24" i="1"/>
  <c r="G33" i="2"/>
  <c r="C33" i="2"/>
  <c r="E33" i="2"/>
  <c r="D33" i="2"/>
  <c r="F33" i="2"/>
  <c r="H20" i="2"/>
  <c r="W18" i="2"/>
  <c r="S18" i="2"/>
  <c r="T18" i="2" s="1"/>
  <c r="Y18" i="2" s="1"/>
  <c r="F37" i="1" l="1"/>
  <c r="I37" i="1"/>
  <c r="I36" i="1"/>
  <c r="D37" i="1"/>
  <c r="G37" i="1"/>
  <c r="G36" i="1"/>
  <c r="K36" i="1" s="1"/>
  <c r="D38" i="1"/>
  <c r="R25" i="1"/>
  <c r="O25" i="1"/>
  <c r="Q24" i="1"/>
  <c r="T24" i="1"/>
  <c r="G34" i="2"/>
  <c r="C34" i="2"/>
  <c r="D34" i="2"/>
  <c r="F34" i="2"/>
  <c r="E34" i="2"/>
  <c r="I20" i="2"/>
  <c r="J20" i="2"/>
  <c r="X18" i="2"/>
  <c r="U18" i="2"/>
  <c r="C38" i="1" l="1"/>
  <c r="E38" i="1"/>
  <c r="H38" i="1"/>
  <c r="H37" i="1"/>
  <c r="K37" i="1" s="1"/>
  <c r="C39" i="1"/>
  <c r="E39" i="1"/>
  <c r="J38" i="1"/>
  <c r="J37" i="1"/>
  <c r="P25" i="1"/>
  <c r="U24" i="1"/>
  <c r="V24" i="1" s="1"/>
  <c r="N26" i="1"/>
  <c r="S25" i="1"/>
  <c r="G35" i="2"/>
  <c r="C35" i="2"/>
  <c r="D35" i="2"/>
  <c r="E35" i="2"/>
  <c r="F35" i="2"/>
  <c r="K20" i="2"/>
  <c r="Q19" i="2"/>
  <c r="Z18" i="2"/>
  <c r="AA18" i="2" s="1"/>
  <c r="I39" i="1" l="1"/>
  <c r="F39" i="1"/>
  <c r="I38" i="1"/>
  <c r="D40" i="1"/>
  <c r="D39" i="1"/>
  <c r="G39" i="1"/>
  <c r="G38" i="1"/>
  <c r="K38" i="1" s="1"/>
  <c r="F40" i="1"/>
  <c r="Q25" i="1"/>
  <c r="O26" i="1"/>
  <c r="T25" i="1"/>
  <c r="R26" i="1"/>
  <c r="C36" i="2"/>
  <c r="G36" i="2"/>
  <c r="E36" i="2"/>
  <c r="F36" i="2"/>
  <c r="D36" i="2"/>
  <c r="L20" i="2"/>
  <c r="M20" i="2" s="1"/>
  <c r="V19" i="2"/>
  <c r="R19" i="2"/>
  <c r="H40" i="1" l="1"/>
  <c r="C40" i="1"/>
  <c r="E40" i="1"/>
  <c r="H39" i="1"/>
  <c r="K39" i="1" s="1"/>
  <c r="C41" i="1"/>
  <c r="E41" i="1"/>
  <c r="J40" i="1"/>
  <c r="J39" i="1"/>
  <c r="P26" i="1"/>
  <c r="U25" i="1"/>
  <c r="V25" i="1" s="1"/>
  <c r="N27" i="1"/>
  <c r="S26" i="1"/>
  <c r="H21" i="2"/>
  <c r="W19" i="2"/>
  <c r="S19" i="2"/>
  <c r="G41" i="1" l="1"/>
  <c r="D41" i="1"/>
  <c r="H41" i="1" s="1"/>
  <c r="G40" i="1"/>
  <c r="K40" i="1" s="1"/>
  <c r="I41" i="1"/>
  <c r="F41" i="1"/>
  <c r="J41" i="1" s="1"/>
  <c r="I40" i="1"/>
  <c r="Q26" i="1"/>
  <c r="O27" i="1"/>
  <c r="T26" i="1"/>
  <c r="R27" i="1"/>
  <c r="I21" i="2"/>
  <c r="X19" i="2"/>
  <c r="T19" i="2"/>
  <c r="Y19" i="2" s="1"/>
  <c r="K41" i="1" l="1"/>
  <c r="N28" i="1"/>
  <c r="S27" i="1"/>
  <c r="P27" i="1"/>
  <c r="U26" i="1"/>
  <c r="V26" i="1" s="1"/>
  <c r="J21" i="2"/>
  <c r="U19" i="2"/>
  <c r="O28" i="1" l="1"/>
  <c r="Q27" i="1"/>
  <c r="T27" i="1"/>
  <c r="R28" i="1"/>
  <c r="K21" i="2"/>
  <c r="Z19" i="2"/>
  <c r="AA19" i="2" s="1"/>
  <c r="Q20" i="2"/>
  <c r="P28" i="1" l="1"/>
  <c r="U27" i="1"/>
  <c r="V27" i="1" s="1"/>
  <c r="N29" i="1"/>
  <c r="S28" i="1"/>
  <c r="L21" i="2"/>
  <c r="M21" i="2" s="1"/>
  <c r="V20" i="2"/>
  <c r="R20" i="2"/>
  <c r="S20" i="2" s="1"/>
  <c r="T20" i="2" s="1"/>
  <c r="O29" i="1" l="1"/>
  <c r="Q28" i="1"/>
  <c r="T28" i="1"/>
  <c r="R29" i="1"/>
  <c r="H22" i="2"/>
  <c r="Y20" i="2"/>
  <c r="U20" i="2"/>
  <c r="Z20" i="2" s="1"/>
  <c r="X20" i="2"/>
  <c r="W20" i="2"/>
  <c r="Q21" i="2"/>
  <c r="V21" i="2" s="1"/>
  <c r="P29" i="1" l="1"/>
  <c r="U28" i="1"/>
  <c r="V28" i="1" s="1"/>
  <c r="N30" i="1"/>
  <c r="S29" i="1"/>
  <c r="AA20" i="2"/>
  <c r="I22" i="2"/>
  <c r="R21" i="2"/>
  <c r="W21" i="2" s="1"/>
  <c r="O30" i="1" l="1"/>
  <c r="Q29" i="1"/>
  <c r="T29" i="1"/>
  <c r="R30" i="1"/>
  <c r="J22" i="2"/>
  <c r="S21" i="2"/>
  <c r="T21" i="2" s="1"/>
  <c r="Y21" i="2" s="1"/>
  <c r="P30" i="1" l="1"/>
  <c r="U29" i="1"/>
  <c r="V29" i="1" s="1"/>
  <c r="N31" i="1"/>
  <c r="S30" i="1"/>
  <c r="L22" i="2"/>
  <c r="K22" i="2"/>
  <c r="X21" i="2"/>
  <c r="U21" i="2"/>
  <c r="R31" i="1" l="1"/>
  <c r="O31" i="1"/>
  <c r="Q30" i="1"/>
  <c r="T30" i="1"/>
  <c r="M22" i="2"/>
  <c r="H23" i="2"/>
  <c r="I23" i="2"/>
  <c r="Z21" i="2"/>
  <c r="AA21" i="2" s="1"/>
  <c r="Q22" i="2"/>
  <c r="N32" i="1" l="1"/>
  <c r="S31" i="1"/>
  <c r="P31" i="1"/>
  <c r="U30" i="1"/>
  <c r="V30" i="1" s="1"/>
  <c r="K23" i="2"/>
  <c r="J23" i="2"/>
  <c r="R22" i="2"/>
  <c r="V22" i="2"/>
  <c r="R32" i="1" l="1"/>
  <c r="O32" i="1"/>
  <c r="Q31" i="1"/>
  <c r="T31" i="1"/>
  <c r="L23" i="2"/>
  <c r="M23" i="2" s="1"/>
  <c r="S22" i="2"/>
  <c r="W22" i="2"/>
  <c r="P32" i="1" l="1"/>
  <c r="U31" i="1"/>
  <c r="V31" i="1"/>
  <c r="N33" i="1"/>
  <c r="S32" i="1"/>
  <c r="H24" i="2"/>
  <c r="T22" i="2"/>
  <c r="X22" i="2"/>
  <c r="U22" i="2"/>
  <c r="O33" i="1" l="1"/>
  <c r="Q32" i="1"/>
  <c r="T32" i="1"/>
  <c r="R33" i="1"/>
  <c r="I24" i="2"/>
  <c r="Q23" i="2"/>
  <c r="R23" i="2" s="1"/>
  <c r="W23" i="2" s="1"/>
  <c r="Z22" i="2"/>
  <c r="Y22" i="2"/>
  <c r="AA22" i="2" s="1"/>
  <c r="N34" i="1" l="1"/>
  <c r="S33" i="1"/>
  <c r="P33" i="1"/>
  <c r="U32" i="1"/>
  <c r="V32" i="1" s="1"/>
  <c r="J24" i="2"/>
  <c r="S23" i="2"/>
  <c r="T23" i="2" s="1"/>
  <c r="Y23" i="2" s="1"/>
  <c r="V23" i="2"/>
  <c r="R34" i="1" l="1"/>
  <c r="Q33" i="1"/>
  <c r="O34" i="1"/>
  <c r="T33" i="1"/>
  <c r="H25" i="2"/>
  <c r="L24" i="2"/>
  <c r="K24" i="2"/>
  <c r="X23" i="2"/>
  <c r="U23" i="2"/>
  <c r="Q24" i="2" s="1"/>
  <c r="V24" i="2" s="1"/>
  <c r="P34" i="1" l="1"/>
  <c r="U33" i="1"/>
  <c r="V33" i="1"/>
  <c r="N35" i="1"/>
  <c r="S34" i="1"/>
  <c r="M24" i="2"/>
  <c r="I25" i="2"/>
  <c r="J25" i="2"/>
  <c r="Z23" i="2"/>
  <c r="AA23" i="2" s="1"/>
  <c r="R24" i="2"/>
  <c r="R35" i="1" l="1"/>
  <c r="Q34" i="1"/>
  <c r="O35" i="1"/>
  <c r="T34" i="1"/>
  <c r="K25" i="2"/>
  <c r="W24" i="2"/>
  <c r="S24" i="2"/>
  <c r="P35" i="1" l="1"/>
  <c r="U34" i="1"/>
  <c r="V34" i="1" s="1"/>
  <c r="N36" i="1"/>
  <c r="R36" i="1" s="1"/>
  <c r="S35" i="1"/>
  <c r="L25" i="2"/>
  <c r="M25" i="2" s="1"/>
  <c r="X24" i="2"/>
  <c r="T24" i="2"/>
  <c r="Y24" i="2" s="1"/>
  <c r="O36" i="1" l="1"/>
  <c r="S36" i="1" s="1"/>
  <c r="Q35" i="1"/>
  <c r="T35" i="1"/>
  <c r="H26" i="2"/>
  <c r="U24" i="2"/>
  <c r="P36" i="1" l="1"/>
  <c r="U35" i="1"/>
  <c r="V35" i="1" s="1"/>
  <c r="I26" i="2"/>
  <c r="J26" i="2"/>
  <c r="Z24" i="2"/>
  <c r="AA24" i="2" s="1"/>
  <c r="Q25" i="2"/>
  <c r="Q36" i="1" l="1"/>
  <c r="U36" i="1" s="1"/>
  <c r="T36" i="1"/>
  <c r="V36" i="1" s="1"/>
  <c r="K26" i="2"/>
  <c r="R25" i="2"/>
  <c r="S25" i="2" s="1"/>
  <c r="X25" i="2" s="1"/>
  <c r="V25" i="2"/>
  <c r="L26" i="2" l="1"/>
  <c r="M26" i="2" s="1"/>
  <c r="T25" i="2"/>
  <c r="Y25" i="2" s="1"/>
  <c r="W25" i="2"/>
  <c r="H27" i="2" l="1"/>
  <c r="U25" i="2"/>
  <c r="I27" i="2" l="1"/>
  <c r="Z25" i="2"/>
  <c r="AA25" i="2" s="1"/>
  <c r="Q26" i="2"/>
  <c r="J27" i="2" l="1"/>
  <c r="V26" i="2"/>
  <c r="R26" i="2"/>
  <c r="S26" i="2" s="1"/>
  <c r="T26" i="2" s="1"/>
  <c r="Y26" i="2" s="1"/>
  <c r="K27" i="2" l="1"/>
  <c r="U26" i="2"/>
  <c r="Z26" i="2" s="1"/>
  <c r="X26" i="2"/>
  <c r="W26" i="2"/>
  <c r="Q27" i="2" l="1"/>
  <c r="V27" i="2" s="1"/>
  <c r="AA26" i="2"/>
  <c r="L27" i="2"/>
  <c r="M27" i="2" s="1"/>
  <c r="R27" i="2" l="1"/>
  <c r="W27" i="2" s="1"/>
  <c r="H28" i="2"/>
  <c r="S27" i="2" l="1"/>
  <c r="T27" i="2" s="1"/>
  <c r="Y27" i="2" s="1"/>
  <c r="I28" i="2"/>
  <c r="X27" i="2" l="1"/>
  <c r="L28" i="2"/>
  <c r="K28" i="2"/>
  <c r="J28" i="2"/>
  <c r="U27" i="2"/>
  <c r="M28" i="2" l="1"/>
  <c r="H29" i="2"/>
  <c r="Z27" i="2"/>
  <c r="AA27" i="2" s="1"/>
  <c r="Q28" i="2"/>
  <c r="I29" i="2" l="1"/>
  <c r="V28" i="2"/>
  <c r="R28" i="2"/>
  <c r="S28" i="2"/>
  <c r="X28" i="2" s="1"/>
  <c r="J29" i="2" l="1"/>
  <c r="T28" i="2"/>
  <c r="W28" i="2"/>
  <c r="U28" i="2"/>
  <c r="L29" i="2" l="1"/>
  <c r="K29" i="2"/>
  <c r="M29" i="2" s="1"/>
  <c r="Q29" i="2"/>
  <c r="Z28" i="2"/>
  <c r="Y28" i="2"/>
  <c r="AA28" i="2" l="1"/>
  <c r="J30" i="2"/>
  <c r="I30" i="2"/>
  <c r="H30" i="2"/>
  <c r="V29" i="2"/>
  <c r="R29" i="2"/>
  <c r="L30" i="2" l="1"/>
  <c r="M30" i="2" s="1"/>
  <c r="K30" i="2"/>
  <c r="W29" i="2"/>
  <c r="S29" i="2"/>
  <c r="H31" i="2" l="1"/>
  <c r="I31" i="2"/>
  <c r="X29" i="2"/>
  <c r="T29" i="2"/>
  <c r="Y29" i="2" s="1"/>
  <c r="K31" i="2" l="1"/>
  <c r="J31" i="2"/>
  <c r="U29" i="2"/>
  <c r="H32" i="2" l="1"/>
  <c r="L31" i="2"/>
  <c r="M31" i="2" s="1"/>
  <c r="Z29" i="2"/>
  <c r="AA29" i="2" s="1"/>
  <c r="Q30" i="2"/>
  <c r="K32" i="2" l="1"/>
  <c r="J32" i="2"/>
  <c r="I32" i="2"/>
  <c r="V30" i="2"/>
  <c r="R30" i="2"/>
  <c r="L32" i="2" l="1"/>
  <c r="M32" i="2" s="1"/>
  <c r="W30" i="2"/>
  <c r="S30" i="2"/>
  <c r="T30" i="2" s="1"/>
  <c r="H33" i="2" l="1"/>
  <c r="X30" i="2"/>
  <c r="U30" i="2"/>
  <c r="Y30" i="2"/>
  <c r="I33" i="2" l="1"/>
  <c r="Q31" i="2"/>
  <c r="Z30" i="2"/>
  <c r="AA30" i="2"/>
  <c r="J33" i="2" l="1"/>
  <c r="V31" i="2"/>
  <c r="R31" i="2"/>
  <c r="S31" i="2" s="1"/>
  <c r="K33" i="2" l="1"/>
  <c r="W31" i="2"/>
  <c r="X31" i="2"/>
  <c r="T31" i="2"/>
  <c r="L33" i="2" l="1"/>
  <c r="M33" i="2" s="1"/>
  <c r="Y31" i="2"/>
  <c r="U31" i="2"/>
  <c r="H34" i="2" l="1"/>
  <c r="Z31" i="2"/>
  <c r="AA31" i="2" s="1"/>
  <c r="Q32" i="2"/>
  <c r="I34" i="2" l="1"/>
  <c r="V32" i="2"/>
  <c r="R32" i="2"/>
  <c r="J34" i="2" l="1"/>
  <c r="W32" i="2"/>
  <c r="S32" i="2"/>
  <c r="T32" i="2" s="1"/>
  <c r="K34" i="2" l="1"/>
  <c r="X32" i="2"/>
  <c r="Y32" i="2"/>
  <c r="U32" i="2"/>
  <c r="Z32" i="2" s="1"/>
  <c r="AA32" i="2" l="1"/>
  <c r="L34" i="2"/>
  <c r="M34" i="2" s="1"/>
  <c r="Q33" i="2"/>
  <c r="H35" i="2" l="1"/>
  <c r="V33" i="2"/>
  <c r="R33" i="2"/>
  <c r="I35" i="2" l="1"/>
  <c r="W33" i="2"/>
  <c r="S33" i="2"/>
  <c r="T33" i="2" s="1"/>
  <c r="J35" i="2" l="1"/>
  <c r="X33" i="2"/>
  <c r="U33" i="2"/>
  <c r="Z33" i="2" s="1"/>
  <c r="Y33" i="2"/>
  <c r="AA33" i="2" l="1"/>
  <c r="L35" i="2"/>
  <c r="K35" i="2"/>
  <c r="M35" i="2" s="1"/>
  <c r="Q34" i="2"/>
  <c r="I36" i="2" l="1"/>
  <c r="J36" i="2"/>
  <c r="H36" i="2"/>
  <c r="V34" i="2"/>
  <c r="R34" i="2"/>
  <c r="S34" i="2" s="1"/>
  <c r="K36" i="2" l="1"/>
  <c r="L36" i="2"/>
  <c r="W34" i="2"/>
  <c r="X34" i="2"/>
  <c r="T34" i="2"/>
  <c r="M36" i="2" l="1"/>
  <c r="Y34" i="2"/>
  <c r="U34" i="2"/>
  <c r="Z34" i="2" l="1"/>
  <c r="AA34" i="2" s="1"/>
  <c r="Q35" i="2"/>
  <c r="V35" i="2" l="1"/>
  <c r="R35" i="2"/>
  <c r="W35" i="2" l="1"/>
  <c r="S35" i="2"/>
  <c r="T35" i="2" l="1"/>
  <c r="X35" i="2"/>
  <c r="Y35" i="2" l="1"/>
  <c r="U35" i="2"/>
  <c r="Z35" i="2" l="1"/>
  <c r="AA35" i="2" s="1"/>
  <c r="Q36" i="2"/>
  <c r="V36" i="2" l="1"/>
  <c r="R36" i="2"/>
  <c r="W36" i="2" l="1"/>
  <c r="S36" i="2"/>
  <c r="X36" i="2" s="1"/>
  <c r="T36" i="2" l="1"/>
  <c r="Y36" i="2" s="1"/>
  <c r="U36" i="2"/>
  <c r="Z36" i="2" s="1"/>
  <c r="AA36" i="2" s="1"/>
</calcChain>
</file>

<file path=xl/sharedStrings.xml><?xml version="1.0" encoding="utf-8"?>
<sst xmlns="http://schemas.openxmlformats.org/spreadsheetml/2006/main" count="154" uniqueCount="43">
  <si>
    <t>N</t>
  </si>
  <si>
    <t>X1</t>
  </si>
  <si>
    <t>X2</t>
  </si>
  <si>
    <t>X3</t>
  </si>
  <si>
    <t>X4</t>
  </si>
  <si>
    <t>EX1</t>
  </si>
  <si>
    <t>Ex2</t>
  </si>
  <si>
    <t>EX4</t>
  </si>
  <si>
    <t>Max</t>
  </si>
  <si>
    <t>EX3</t>
  </si>
  <si>
    <t>EX2</t>
  </si>
  <si>
    <t>R</t>
  </si>
  <si>
    <t>X5</t>
  </si>
  <si>
    <t>EX5</t>
  </si>
  <si>
    <t>MAX</t>
  </si>
  <si>
    <t>F1</t>
  </si>
  <si>
    <t>F2</t>
  </si>
  <si>
    <t>F3</t>
  </si>
  <si>
    <t>f4</t>
  </si>
  <si>
    <t>f5</t>
  </si>
  <si>
    <t>f1_</t>
  </si>
  <si>
    <t>f2_</t>
  </si>
  <si>
    <t>f3_</t>
  </si>
  <si>
    <t>EF1</t>
  </si>
  <si>
    <t>EF2</t>
  </si>
  <si>
    <t>EF3</t>
  </si>
  <si>
    <t>Ef1_</t>
  </si>
  <si>
    <t>Ef2_</t>
  </si>
  <si>
    <t>Ef3_</t>
  </si>
  <si>
    <t>Ef4</t>
  </si>
  <si>
    <t>Ef5</t>
  </si>
  <si>
    <t>questao 2</t>
  </si>
  <si>
    <r>
      <rPr>
        <b/>
        <sz val="11"/>
        <color theme="1"/>
        <rFont val="Calibri"/>
        <family val="2"/>
        <scheme val="minor"/>
      </rPr>
      <t>Aluno(a)s:</t>
    </r>
    <r>
      <rPr>
        <sz val="11"/>
        <color theme="1"/>
        <rFont val="Calibri"/>
        <family val="2"/>
        <scheme val="minor"/>
      </rPr>
      <t xml:space="preserve"> Ana Clara Kniss e Mariana Ferreira</t>
    </r>
  </si>
  <si>
    <t>Gauss-Jacobi</t>
  </si>
  <si>
    <t xml:space="preserve">Número de Iterações: </t>
  </si>
  <si>
    <t>Gauss-Seidel</t>
  </si>
  <si>
    <t>Número de Iterações:  12</t>
  </si>
  <si>
    <t>f1 - 2</t>
  </si>
  <si>
    <t>f2 - 2</t>
  </si>
  <si>
    <t>f3 - 2</t>
  </si>
  <si>
    <t>Número de Iterações: 82</t>
  </si>
  <si>
    <t>Número de Iterações: 43</t>
  </si>
  <si>
    <t>Gauss-Jacob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</si>
</sst>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985AC4-80E0-4054-A214-4ACD148F0D6A}" name="Tabela2" displayName="Tabela2" ref="B10:K41" totalsRowShown="0">
  <autoFilter ref="B10:K41" xr:uid="{2D5FBA51-4507-4B60-8805-4927B687CCAA}"/>
  <tableColumns count="10">
    <tableColumn id="1" xr3:uid="{6688BE49-91EA-4619-9843-B451462341CE}" name="N"/>
    <tableColumn id="2" xr3:uid="{F52D691B-70B3-47EC-947A-A6944E6D2ED1}" name="X1"/>
    <tableColumn id="3" xr3:uid="{21A2396F-87CB-4947-98A1-165780E86CA2}" name="X2"/>
    <tableColumn id="4" xr3:uid="{2EC86895-1D31-460F-B5AB-922B050EBC8C}" name="X3"/>
    <tableColumn id="5" xr3:uid="{67113B8C-495A-4258-B7C7-03C281913325}" name="X4"/>
    <tableColumn id="6" xr3:uid="{BB2DBB3B-66DB-4920-B2D0-CC5CD86FCBBE}" name="EX1" dataDxfId="13"/>
    <tableColumn id="7" xr3:uid="{982B6BE1-B6FB-4A1F-AEC1-05049EB72695}" name="EX2" dataDxfId="12"/>
    <tableColumn id="8" xr3:uid="{4D46E1E3-E8CD-40CF-8E14-BD3FC4ED7AB8}" name="EX3" dataDxfId="11"/>
    <tableColumn id="9" xr3:uid="{1BFAA043-6C15-4974-AA8D-8C159C60624C}" name="EX4" dataDxfId="10"/>
    <tableColumn id="10" xr3:uid="{CD026E0C-FD6A-44CE-9901-96CF9D70A6CF}" name="Max" dataDxfId="9">
      <calculatedColumnFormula xml:space="preserve"> MAX(Tabela2[[#This Row],[EX1]],Tabela2[[#This Row],[EX2]],Tabela2[[#This Row],[EX3]],Tabela2[[#This Row],[EX4]])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13A454D-F33C-4FA1-A8D4-08F0D5ADA6D7}" name="Table31014" displayName="Table31014" ref="O5:S6" totalsRowShown="0">
  <autoFilter ref="O5:S6" xr:uid="{D13A454D-F33C-4FA1-A8D4-08F0D5ADA6D7}"/>
  <tableColumns count="5">
    <tableColumn id="1" xr3:uid="{3ED45A36-274E-4810-9505-6CC685DAE23B}" name="X1"/>
    <tableColumn id="2" xr3:uid="{80798DDD-2B7A-4549-88F6-CBA1E0FDED24}" name="X2"/>
    <tableColumn id="3" xr3:uid="{D2E3CBCD-AEC6-4F77-8C0F-B6BB54744B7C}" name="X3"/>
    <tableColumn id="4" xr3:uid="{20A69096-25CA-4422-9D86-995D00A15102}" name="X4"/>
    <tableColumn id="5" xr3:uid="{31B2C688-F75E-44F7-8DEB-64A9D5562AD4}" name="X5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8F2B551-790F-4595-B876-8F9916881897}" name="Tabela31122" displayName="Tabela31122" ref="B2:J10" totalsRowShown="0">
  <autoFilter ref="B2:J10" xr:uid="{28F2B551-790F-4595-B876-8F9916881897}"/>
  <tableColumns count="9">
    <tableColumn id="1" xr3:uid="{D795E787-A143-4B3D-9927-A4D28E47ADC0}" name="F1"/>
    <tableColumn id="2" xr3:uid="{B45C75A9-4AB0-4949-8064-48BEFBE9F7CD}" name="F2"/>
    <tableColumn id="3" xr3:uid="{137341F1-5950-4296-AEDE-E140C7FC0974}" name="F3"/>
    <tableColumn id="4" xr3:uid="{34C281CE-7112-407E-8C8B-746B239F3DA6}" name="f1_"/>
    <tableColumn id="5" xr3:uid="{74DE829D-5E63-4686-BB49-AA3AD3947734}" name="f2_"/>
    <tableColumn id="6" xr3:uid="{633AE120-6E4F-442E-9808-1432DD3C0A35}" name="f3_"/>
    <tableColumn id="7" xr3:uid="{0E50DDC5-0408-4A13-B6A7-15CC6894A229}" name="f4"/>
    <tableColumn id="8" xr3:uid="{1FF97A6B-4F90-4B63-8AEA-0230D752F63E}" name="f5"/>
    <tableColumn id="9" xr3:uid="{08A00C28-53E4-4D2B-A40F-9F230066BA4C}" name="R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842FB17-D9DF-4F80-8C10-7C2228A033C8}" name="Tabela1123" displayName="Tabela1123" ref="B13:S119" totalsRowShown="0">
  <autoFilter ref="B13:S119" xr:uid="{6842FB17-D9DF-4F80-8C10-7C2228A033C8}"/>
  <tableColumns count="18">
    <tableColumn id="1" xr3:uid="{5B38142A-7CEB-407D-BFF3-CAC7594C3BB8}" name="N"/>
    <tableColumn id="2" xr3:uid="{DC6ABB82-D813-457E-8B84-A760E427ED8D}" name="F1"/>
    <tableColumn id="3" xr3:uid="{1E1512E7-D13D-4EBB-AB30-198CB14D59D0}" name="F2"/>
    <tableColumn id="4" xr3:uid="{F2D5FE33-B439-4E2B-A959-B7C0FE357C79}" name="F3"/>
    <tableColumn id="5" xr3:uid="{82DBFC2B-E083-4D45-901D-7567395F07A7}" name="f1_"/>
    <tableColumn id="6" xr3:uid="{BAE7228D-483D-4CEE-B1BE-CF1F07DF687E}" name="f2_"/>
    <tableColumn id="7" xr3:uid="{0BC43A5E-F708-4600-800A-278755C0A509}" name="f3_"/>
    <tableColumn id="8" xr3:uid="{8883A17D-3A71-4534-8C63-0D6FAF5CF4A2}" name="f4"/>
    <tableColumn id="9" xr3:uid="{20C82BEC-3A9C-4BA9-90BF-1F91F1E39AD5}" name="f5"/>
    <tableColumn id="10" xr3:uid="{256B71F5-81E1-4384-92CA-FF6F12EA9A36}" name="EF1"/>
    <tableColumn id="11" xr3:uid="{63729129-A725-4261-99EE-4FBCCC07439A}" name="EF2"/>
    <tableColumn id="12" xr3:uid="{0EA86663-0904-483D-B879-F5D562A75379}" name="EF3"/>
    <tableColumn id="13" xr3:uid="{DA0E190E-5BE1-468B-A90C-6A695CF59A4C}" name="Ef1_"/>
    <tableColumn id="14" xr3:uid="{3448041D-620A-4A08-9037-67C376BF18DC}" name="Ef2_"/>
    <tableColumn id="15" xr3:uid="{FD03AFF1-FA56-47F3-874A-B9BFE331AF91}" name="Ef3_"/>
    <tableColumn id="16" xr3:uid="{9A2B2C44-DABE-4304-8D58-0A4EA1CD4D43}" name="Ef4"/>
    <tableColumn id="17" xr3:uid="{98DDC2F2-9D51-486F-9316-0C8205414679}" name="Ef5"/>
    <tableColumn id="18" xr3:uid="{1BA36DE4-D788-4FDB-8C9F-45F2C9F3B924}" name="MAX" dataDxfId="1">
      <calculatedColumnFormula>MAX(Tabela1123[[#This Row],[EF1]],Tabela1123[[#This Row],[EF2]],Tabela1123[[#This Row],[EF3]],Tabela1123[[#This Row],[Ef1_]],Tabela1123[[#This Row],[Ef2_]],Tabela1123[[#This Row],[Ef3_]],Tabela1123[[#This Row],[Ef4]],Tabela1123[[#This Row],[Ef5]])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FDFEED9-9259-4E57-9E3E-0063632CF94F}" name="Tabela11424" displayName="Tabela11424" ref="B124:S230" totalsRowShown="0">
  <autoFilter ref="B124:S230" xr:uid="{7FDFEED9-9259-4E57-9E3E-0063632CF94F}"/>
  <tableColumns count="18">
    <tableColumn id="1" xr3:uid="{7E2AD00D-1873-4764-9B7C-D221E8F11CB5}" name="N"/>
    <tableColumn id="2" xr3:uid="{70E25B09-93D0-4246-8E09-26676D4C7B9E}" name="F1"/>
    <tableColumn id="3" xr3:uid="{8815020E-BD0C-439F-BB56-CC71BB554245}" name="F2"/>
    <tableColumn id="4" xr3:uid="{658BC968-D0B3-4B2C-B1BC-4F81835275A3}" name="F3"/>
    <tableColumn id="5" xr3:uid="{99329DDB-3DD0-49F8-BE24-654D35227669}" name="f1_"/>
    <tableColumn id="6" xr3:uid="{5A9C169B-33FC-48FD-AF34-0EF29FD73C5B}" name="f2_"/>
    <tableColumn id="7" xr3:uid="{582A6390-292F-4269-9FF3-6AA3356CA618}" name="f3_"/>
    <tableColumn id="8" xr3:uid="{482B3850-7036-4DC4-851E-CB14A8710886}" name="f4"/>
    <tableColumn id="9" xr3:uid="{AD104469-FE5A-4763-8B69-41BAEE906A27}" name="f5"/>
    <tableColumn id="10" xr3:uid="{5401D46C-E765-4A4D-B478-A993AE7FA4AA}" name="EF1"/>
    <tableColumn id="11" xr3:uid="{6DBDA8BB-B3E6-4BBD-9E01-E4B24EFB9148}" name="EF2"/>
    <tableColumn id="12" xr3:uid="{7CE81798-D682-4C1D-9E2F-0C9D3FEB0A24}" name="EF3"/>
    <tableColumn id="13" xr3:uid="{1A329C4A-91B7-4B2E-99D5-9CC4E0C10ABF}" name="Ef1_"/>
    <tableColumn id="14" xr3:uid="{B4881127-D08D-4922-A158-3B0FAE4C0C09}" name="Ef2_"/>
    <tableColumn id="15" xr3:uid="{E260D2EC-F6B5-4C63-A7EB-65068DC25F44}" name="Ef3_"/>
    <tableColumn id="16" xr3:uid="{7DC50C9C-D7AF-4658-B6BD-DF0FC5944395}" name="Ef4"/>
    <tableColumn id="17" xr3:uid="{E07DB1A5-1DD2-4CD9-A1B7-EC95F39CCB32}" name="Ef5"/>
    <tableColumn id="18" xr3:uid="{1E432EE3-9CB6-42FA-B773-4A6D3D16CD92}" name="MAX" dataDxfId="0">
      <calculatedColumnFormula>MAX(Tabela11424[[#This Row],[EF1]],Tabela11424[[#This Row],[EF2]],Tabela11424[[#This Row],[EF3]],Tabela11424[[#This Row],[Ef1_]],Tabela11424[[#This Row],[Ef2_]],Tabela11424[[#This Row],[Ef3_]],Tabela11424[[#This Row],[Ef4]],Tabela11424[[#This Row],[Ef5]])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8C8272E-DC1C-4D15-9C4B-6C5E857964F8}" name="Table313152125" displayName="Table313152125" ref="L8:S9" totalsRowShown="0">
  <autoFilter ref="L8:S9" xr:uid="{B8C8272E-DC1C-4D15-9C4B-6C5E857964F8}"/>
  <tableColumns count="8">
    <tableColumn id="1" xr3:uid="{061A3BC0-2616-40AF-9385-0A13EDE8098C}" name="F1"/>
    <tableColumn id="2" xr3:uid="{7647A9A6-1A91-444D-B711-0212EAE7EBA1}" name="F2"/>
    <tableColumn id="3" xr3:uid="{C61E6E76-B22E-4A3D-83A9-452C120178B6}" name="F3"/>
    <tableColumn id="4" xr3:uid="{FBEA1486-ECCD-4459-AE06-0319E09A2FF3}" name="f1 - 2"/>
    <tableColumn id="5" xr3:uid="{93DE2F2D-DDF2-4E16-B087-32023297F54F}" name="f2 - 2"/>
    <tableColumn id="6" xr3:uid="{52F41B33-4029-4E17-BFD0-52AF9CCD1871}" name="f3 - 2"/>
    <tableColumn id="7" xr3:uid="{83BC7D1D-766E-4F06-9465-D8355D24A1E9}" name="f4"/>
    <tableColumn id="8" xr3:uid="{7B21CFED-582F-4173-8057-2DB473E6890B}" name="f5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5FC2B62-3BAA-47EE-8605-29EB43BF39FB}" name="Table31315212526" displayName="Table31315212526" ref="L4:S5" totalsRowShown="0">
  <autoFilter ref="L4:S5" xr:uid="{45FC2B62-3BAA-47EE-8605-29EB43BF39FB}"/>
  <tableColumns count="8">
    <tableColumn id="1" xr3:uid="{9A7F1A81-6F30-4AE2-9D53-ABB561F17BC4}" name="F1"/>
    <tableColumn id="2" xr3:uid="{97442B87-5E1D-4F1E-B6E7-2B21AAB26410}" name="F2"/>
    <tableColumn id="3" xr3:uid="{AF4F8041-84A6-4257-8EF8-B9D7CA954294}" name="F3"/>
    <tableColumn id="4" xr3:uid="{DBB4D20E-3B00-4996-A694-C613D4E4EB28}" name="f1 - 2"/>
    <tableColumn id="5" xr3:uid="{963B1759-4A7A-47D3-A59D-4D080B1E1E81}" name="f2 - 2"/>
    <tableColumn id="6" xr3:uid="{72EA6039-A2AF-4858-8A09-6663B0B1FF78}" name="f3 - 2"/>
    <tableColumn id="7" xr3:uid="{FD81BCD9-E704-45A0-9AEA-CAFE8B1373B6}" name="f4"/>
    <tableColumn id="8" xr3:uid="{157FBFBE-F9A0-4F31-B8BB-26D2043BC578}" name="f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794B8-281A-4F6D-B185-EAB48C465EA2}" name="Tabela4" displayName="Tabela4" ref="B3:F9" totalsRowShown="0">
  <autoFilter ref="B3:F9" xr:uid="{BD94E55C-0235-43DE-BD2E-361815F9E6F1}"/>
  <tableColumns count="5">
    <tableColumn id="1" xr3:uid="{E2C1608E-23DC-40DE-8970-655D8F5E7AAD}" name="X1"/>
    <tableColumn id="2" xr3:uid="{77D52EEC-A0CA-4E5F-991A-F03C7DC75079}" name="X2"/>
    <tableColumn id="3" xr3:uid="{74C55A55-B19B-42DE-B110-27355D97AD2F}" name="X3"/>
    <tableColumn id="4" xr3:uid="{53290D3E-B65C-4251-8D60-782018C720AA}" name="X4"/>
    <tableColumn id="5" xr3:uid="{2D7E147E-90C5-4AA8-AECC-96497500F3D1}" name="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BA17F1-90AD-4C4F-85F2-F3C4C747577F}" name="Tabela26" displayName="Tabela26" ref="M10:V36" totalsRowShown="0">
  <autoFilter ref="M10:V36" xr:uid="{78A80957-1FEC-4AD6-9013-4B3C56426D68}"/>
  <tableColumns count="10">
    <tableColumn id="1" xr3:uid="{7757EE35-BA90-41EB-A718-19D6FF21EC64}" name="N"/>
    <tableColumn id="2" xr3:uid="{A8FEB7EC-3F58-4987-A12C-D100B44A6D31}" name="X1"/>
    <tableColumn id="3" xr3:uid="{58660283-F1B1-4279-921A-E403E7C48629}" name="X2"/>
    <tableColumn id="4" xr3:uid="{1D3A71FF-B634-4EE2-8891-0D822DAD5D35}" name="X3"/>
    <tableColumn id="5" xr3:uid="{98C97251-6BE5-4D75-9AF6-5746AEAFF6C2}" name="X4"/>
    <tableColumn id="6" xr3:uid="{C5B72DFC-9CCA-45A4-85B6-83AFAA13EC6D}" name="EX1" dataDxfId="8"/>
    <tableColumn id="7" xr3:uid="{F739AE80-5E93-4BB3-83E5-1754D30DEE05}" name="EX2" dataDxfId="7"/>
    <tableColumn id="8" xr3:uid="{77C2F85A-567F-4D0F-BE67-3F9BC1F8CDE6}" name="EX3" dataDxfId="6"/>
    <tableColumn id="9" xr3:uid="{0206957C-3BCF-4F64-A9B7-6F64B7B39BA8}" name="EX4" dataDxfId="5"/>
    <tableColumn id="10" xr3:uid="{E4E01AE1-1083-4E52-BB81-8ABF41BB9242}" name="Max" dataDxfId="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BAAD8-9DD3-4DAB-A67F-8C54EF0F3F2B}" name="Table3" displayName="Table3" ref="H4:K5" totalsRowShown="0">
  <autoFilter ref="H4:K5" xr:uid="{9F4BAAD8-9DD3-4DAB-A67F-8C54EF0F3F2B}"/>
  <tableColumns count="4">
    <tableColumn id="1" xr3:uid="{9BC0B316-6F13-42B0-802F-ED0CBBC7A211}" name="X1"/>
    <tableColumn id="2" xr3:uid="{AB437547-C5B9-4964-9EE7-214450AFA48B}" name="X2"/>
    <tableColumn id="3" xr3:uid="{7993F9B9-DA8D-4B2E-A259-4EE9CCB5D329}" name="X3"/>
    <tableColumn id="4" xr3:uid="{32F95FD6-052E-4BE3-BA80-08C056B3EEEC}" name="X4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CBF984F-40DF-4FA9-A287-266B1042A552}" name="Table310" displayName="Table310" ref="M4:P5" totalsRowShown="0">
  <autoFilter ref="M4:P5" xr:uid="{DCBF984F-40DF-4FA9-A287-266B1042A552}"/>
  <tableColumns count="4">
    <tableColumn id="1" xr3:uid="{15EE242F-7AB6-4F3A-ABE9-386D352891FC}" name="X1"/>
    <tableColumn id="2" xr3:uid="{AE681549-62AA-467B-AE37-90DF3D8B8C6F}" name="X2"/>
    <tableColumn id="3" xr3:uid="{8684C377-B241-47D8-88AA-E11F4C3131CD}" name="X3"/>
    <tableColumn id="4" xr3:uid="{19E2A0D7-BA25-49C8-BEA4-28033BFEE50A}" name="X4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0B09B2-1894-4016-B2AC-C85EC71DD09C}" name="Tabela7" displayName="Tabela7" ref="B3:G8" totalsRowShown="0">
  <autoFilter ref="B3:G8" xr:uid="{535DBE8C-699A-4599-B1DA-C0AD029FF89B}"/>
  <tableColumns count="6">
    <tableColumn id="1" xr3:uid="{CDB0F958-2B43-4E5B-8919-69E1E84E6AB5}" name="X1"/>
    <tableColumn id="2" xr3:uid="{AD9DD7FE-A68F-44AB-ADAE-99CFC25AB6ED}" name="X2"/>
    <tableColumn id="3" xr3:uid="{4A7DA06A-DCC3-46EF-9139-B88024E98378}" name="X3"/>
    <tableColumn id="4" xr3:uid="{7CFA71AE-44A7-438C-8569-8175E1959444}" name="X4"/>
    <tableColumn id="5" xr3:uid="{9A553651-CC7E-4E13-9281-EEC1D9119FB3}" name="X5"/>
    <tableColumn id="6" xr3:uid="{F984BF8B-46AC-462E-9010-9FFF19D81233}" name="R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C0D8FD-3286-448F-9109-E154C2476E78}" name="Tabela8" displayName="Tabela8" ref="P11:AA36" totalsRowShown="0">
  <autoFilter ref="P11:AA36" xr:uid="{D95418AC-E3D5-4CE1-9DC4-10C87C57D1D5}"/>
  <tableColumns count="12">
    <tableColumn id="1" xr3:uid="{0B4070EF-72C6-4E91-AE7B-7D66127E1E6B}" name="N"/>
    <tableColumn id="2" xr3:uid="{CB8E553F-6FED-4D1C-A16D-33FD3A9AC0AF}" name="X1"/>
    <tableColumn id="3" xr3:uid="{FF2D9023-1F96-4155-8EAB-11B5B0E9EF94}" name="X2"/>
    <tableColumn id="4" xr3:uid="{783637B0-28CD-4495-A491-13FC5A9E4A84}" name="X3"/>
    <tableColumn id="5" xr3:uid="{17159E50-D68B-4054-90AF-FBD00E827F54}" name="X4"/>
    <tableColumn id="6" xr3:uid="{378072FD-2C32-41EB-9E36-C84A465F51D6}" name="X5"/>
    <tableColumn id="7" xr3:uid="{88C45CE0-13DF-4C01-824C-A036856A4180}" name="EX1" dataDxfId="3">
      <calculatedColumnFormula>ABS(Tabela8[[#This Row],[X1]]-Q11)</calculatedColumnFormula>
    </tableColumn>
    <tableColumn id="8" xr3:uid="{9D9DC83C-CB77-45DC-8151-E4D65AD5D8C9}" name="Ex2"/>
    <tableColumn id="9" xr3:uid="{0D188933-B037-47DA-879D-54CEF311F674}" name="EX3"/>
    <tableColumn id="10" xr3:uid="{0F701A70-B1F9-4FF0-AD94-7905EE972C60}" name="EX4"/>
    <tableColumn id="11" xr3:uid="{1696948F-8006-4D43-AE9F-7E6E851E5A18}" name="EX5"/>
    <tableColumn id="12" xr3:uid="{BD4BC754-99B7-4C13-A9E6-B1EF65650762}" name="MAX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84FCB-AF40-4E07-925E-1F9ABBDF5FBF}" name="Tabela82" displayName="Tabela82" ref="B11:M36" totalsRowShown="0">
  <autoFilter ref="B11:M36" xr:uid="{03884FCB-AF40-4E07-925E-1F9ABBDF5FBF}"/>
  <tableColumns count="12">
    <tableColumn id="1" xr3:uid="{6180FD0C-16E7-4F4A-8DE1-5E8633DFA4CE}" name="N"/>
    <tableColumn id="2" xr3:uid="{35F6E262-7117-448E-88CE-8AA754D27CE8}" name="X1"/>
    <tableColumn id="3" xr3:uid="{592B35FC-BE7D-4B66-9849-6B9D6FB815FC}" name="X2"/>
    <tableColumn id="4" xr3:uid="{CEFAE5B8-A8E2-481A-AEBA-305154A4CC54}" name="X3"/>
    <tableColumn id="5" xr3:uid="{07401732-7D9C-46BD-B65A-122CC7A64C7C}" name="X4"/>
    <tableColumn id="6" xr3:uid="{D2D93622-EB9A-4E3B-B7F4-97606018BB4A}" name="X5"/>
    <tableColumn id="7" xr3:uid="{34BC026F-C4E1-4722-AC20-14278C099B0B}" name="EX1" dataDxfId="2">
      <calculatedColumnFormula>ABS(Tabela82[[#This Row],[X1]]-C11)</calculatedColumnFormula>
    </tableColumn>
    <tableColumn id="8" xr3:uid="{699E4C06-5AB5-450F-8A5F-3EF093A695DA}" name="Ex2"/>
    <tableColumn id="9" xr3:uid="{D6328E75-0C4A-437F-80E1-767A5D0F3023}" name="EX3"/>
    <tableColumn id="10" xr3:uid="{82FB26FA-2ACE-4F58-9205-FEC3EC54C06E}" name="EX4"/>
    <tableColumn id="11" xr3:uid="{6AAF3ED5-99C9-403B-8A67-7D466603BA1F}" name="EX5"/>
    <tableColumn id="12" xr3:uid="{8038FF02-B9A5-43E4-A391-06D840A1871A}" name="MAX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057F63E-D3DD-495D-ACE0-266CD951482D}" name="Table313" displayName="Table313" ref="I5:M6" totalsRowShown="0">
  <autoFilter ref="I5:M6" xr:uid="{8057F63E-D3DD-495D-ACE0-266CD951482D}"/>
  <tableColumns count="5">
    <tableColumn id="1" xr3:uid="{5A5B38BB-F9D4-48A0-AF88-EC318B002FDD}" name="X1"/>
    <tableColumn id="2" xr3:uid="{20BE6A4F-614C-4932-864C-232C6BDBAFE3}" name="X2"/>
    <tableColumn id="3" xr3:uid="{7C7671E6-0B2D-4E20-AF74-1D697E5C5E92}" name="X3"/>
    <tableColumn id="4" xr3:uid="{95B74104-1598-4766-B879-FD6CAD3B1B6E}" name="X4"/>
    <tableColumn id="5" xr3:uid="{CE1C6CB3-57BE-40DB-AAEA-F5D5A567C8CD}" name="X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C1C1-4FD0-478F-8216-AF9007727D3A}">
  <dimension ref="B1:V41"/>
  <sheetViews>
    <sheetView workbookViewId="0">
      <selection activeCell="X10" sqref="X10"/>
    </sheetView>
  </sheetViews>
  <sheetFormatPr defaultRowHeight="15" x14ac:dyDescent="0.25"/>
  <sheetData>
    <row r="1" spans="2:22" x14ac:dyDescent="0.25">
      <c r="B1" t="s">
        <v>32</v>
      </c>
    </row>
    <row r="3" spans="2:22" x14ac:dyDescent="0.25">
      <c r="B3" t="s">
        <v>1</v>
      </c>
      <c r="C3" t="s">
        <v>2</v>
      </c>
      <c r="D3" t="s">
        <v>3</v>
      </c>
      <c r="E3" t="s">
        <v>4</v>
      </c>
      <c r="F3" t="s">
        <v>11</v>
      </c>
      <c r="H3" s="6" t="s">
        <v>33</v>
      </c>
      <c r="J3" s="6" t="s">
        <v>34</v>
      </c>
      <c r="M3" s="6" t="s">
        <v>35</v>
      </c>
      <c r="O3" s="6" t="s">
        <v>36</v>
      </c>
    </row>
    <row r="4" spans="2:22" x14ac:dyDescent="0.25">
      <c r="B4">
        <v>10</v>
      </c>
      <c r="C4">
        <v>5</v>
      </c>
      <c r="D4">
        <v>0</v>
      </c>
      <c r="E4">
        <v>0</v>
      </c>
      <c r="F4">
        <v>6</v>
      </c>
      <c r="H4" t="s">
        <v>1</v>
      </c>
      <c r="I4" t="s">
        <v>2</v>
      </c>
      <c r="J4" t="s">
        <v>3</v>
      </c>
      <c r="K4" t="s">
        <v>4</v>
      </c>
      <c r="M4" t="s">
        <v>1</v>
      </c>
      <c r="N4" t="s">
        <v>2</v>
      </c>
      <c r="O4" t="s">
        <v>3</v>
      </c>
      <c r="P4" t="s">
        <v>4</v>
      </c>
    </row>
    <row r="5" spans="2:22" x14ac:dyDescent="0.25">
      <c r="B5">
        <v>5</v>
      </c>
      <c r="C5">
        <v>10</v>
      </c>
      <c r="D5">
        <v>-4</v>
      </c>
      <c r="E5">
        <v>0</v>
      </c>
      <c r="F5">
        <v>25</v>
      </c>
      <c r="H5">
        <v>-0.79759387400000004</v>
      </c>
      <c r="I5">
        <v>2.7952819870000001</v>
      </c>
      <c r="J5">
        <v>-0.25887976099999999</v>
      </c>
      <c r="K5">
        <v>-2.2517674849999998</v>
      </c>
      <c r="M5">
        <v>-0.79757510099999995</v>
      </c>
      <c r="N5">
        <v>2.795227707</v>
      </c>
      <c r="O5">
        <v>-0.258858637</v>
      </c>
      <c r="P5">
        <v>-2.2517717269999999</v>
      </c>
    </row>
    <row r="6" spans="2:22" x14ac:dyDescent="0.25">
      <c r="B6">
        <v>0</v>
      </c>
      <c r="C6">
        <v>-4</v>
      </c>
      <c r="D6">
        <v>8</v>
      </c>
      <c r="E6">
        <v>-1</v>
      </c>
      <c r="F6">
        <v>-11</v>
      </c>
    </row>
    <row r="7" spans="2:22" x14ac:dyDescent="0.25">
      <c r="B7">
        <v>0</v>
      </c>
      <c r="C7">
        <v>0</v>
      </c>
      <c r="D7">
        <v>-1</v>
      </c>
      <c r="E7">
        <v>5</v>
      </c>
      <c r="F7">
        <v>-11</v>
      </c>
    </row>
    <row r="9" spans="2:22" ht="18.75" x14ac:dyDescent="0.3">
      <c r="B9" s="7" t="s">
        <v>33</v>
      </c>
      <c r="M9" s="7" t="s">
        <v>35</v>
      </c>
      <c r="N9" s="7"/>
    </row>
    <row r="10" spans="2:22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10</v>
      </c>
      <c r="I10" t="s">
        <v>9</v>
      </c>
      <c r="J10" t="s">
        <v>7</v>
      </c>
      <c r="K10" t="s">
        <v>8</v>
      </c>
      <c r="M10" t="s">
        <v>0</v>
      </c>
      <c r="N10" t="s">
        <v>1</v>
      </c>
      <c r="O10" t="s">
        <v>2</v>
      </c>
      <c r="P10" t="s">
        <v>3</v>
      </c>
      <c r="Q10" t="s">
        <v>4</v>
      </c>
      <c r="R10" t="s">
        <v>5</v>
      </c>
      <c r="S10" t="s">
        <v>10</v>
      </c>
      <c r="T10" t="s">
        <v>9</v>
      </c>
      <c r="U10" t="s">
        <v>7</v>
      </c>
      <c r="V10" t="s">
        <v>8</v>
      </c>
    </row>
    <row r="11" spans="2:22" x14ac:dyDescent="0.25">
      <c r="B11">
        <v>0</v>
      </c>
      <c r="C11" s="1">
        <v>0</v>
      </c>
      <c r="D11" s="1">
        <v>0</v>
      </c>
      <c r="E11" s="1">
        <v>0</v>
      </c>
      <c r="F11" s="1">
        <v>0</v>
      </c>
      <c r="G11">
        <v>0</v>
      </c>
      <c r="H11">
        <v>0</v>
      </c>
      <c r="I11">
        <v>0</v>
      </c>
      <c r="J11">
        <v>0</v>
      </c>
      <c r="K11">
        <f xml:space="preserve"> MAX(Tabela2[[#This Row],[EX1]],Tabela2[[#This Row],[EX2]],Tabela2[[#This Row],[EX3]],Tabela2[[#This Row],[EX4]])</f>
        <v>0</v>
      </c>
      <c r="M11">
        <v>0</v>
      </c>
      <c r="N11" s="1">
        <v>0</v>
      </c>
      <c r="O11" s="1">
        <v>0</v>
      </c>
      <c r="P11" s="1">
        <v>0</v>
      </c>
      <c r="Q11" s="1">
        <v>0</v>
      </c>
      <c r="R11">
        <v>0</v>
      </c>
      <c r="S11">
        <v>0</v>
      </c>
      <c r="T11">
        <v>0</v>
      </c>
      <c r="U11">
        <v>0</v>
      </c>
      <c r="V11">
        <f xml:space="preserve"> MAX(Tabela26[[#This Row],[EX1]],Tabela26[[#This Row],[EX2]],Tabela26[[#This Row],[EX3]],Tabela26[[#This Row],[EX4]])</f>
        <v>0</v>
      </c>
    </row>
    <row r="12" spans="2:22" x14ac:dyDescent="0.25">
      <c r="B12">
        <v>1</v>
      </c>
      <c r="C12">
        <f>($F$4-$C$4*D11)/$B$4</f>
        <v>0.6</v>
      </c>
      <c r="D12">
        <f>($F$5-$B$5*C11-$D$5*E11)/$C$5</f>
        <v>2.5</v>
      </c>
      <c r="E12">
        <f>($F$6-$C$6*D11+F11)/$D$6</f>
        <v>-1.375</v>
      </c>
      <c r="F12">
        <f>($F$7+E11)/$E$7</f>
        <v>-2.2000000000000002</v>
      </c>
      <c r="G12">
        <f>ABS(Tabela2[[#This Row],[X1]]-C11)</f>
        <v>0.6</v>
      </c>
      <c r="H12">
        <f>ABS(Tabela2[[#This Row],[X2]]-D11)</f>
        <v>2.5</v>
      </c>
      <c r="I12">
        <f>ABS(Tabela2[[#This Row],[X3]]-E11)</f>
        <v>1.375</v>
      </c>
      <c r="J12">
        <f>ABS(Tabela2[[#This Row],[X4]]-F11)</f>
        <v>2.2000000000000002</v>
      </c>
      <c r="K12">
        <f xml:space="preserve"> MAX(Tabela2[[#This Row],[EX1]],Tabela2[[#This Row],[EX2]],Tabela2[[#This Row],[EX3]],Tabela2[[#This Row],[EX4]])</f>
        <v>2.5</v>
      </c>
      <c r="M12">
        <v>1</v>
      </c>
      <c r="N12">
        <f>($F$4-($C$4*O11))/$B$4</f>
        <v>0.6</v>
      </c>
      <c r="O12">
        <f>($F$5-$B$5*Tabela26[[#This Row],[X1]]-$D$5*P11)/$C$5</f>
        <v>2.2000000000000002</v>
      </c>
      <c r="P12">
        <f>($F$6-$C$6*Tabela26[[#This Row],[X2]]+Q11)/$D$6</f>
        <v>-0.27499999999999991</v>
      </c>
      <c r="Q12">
        <f>($F$7+Tabela26[[#This Row],[X3]])/$E$7</f>
        <v>-2.2549999999999999</v>
      </c>
      <c r="R12">
        <f>ABS(Tabela26[[#This Row],[X1]]-N11)</f>
        <v>0.6</v>
      </c>
      <c r="S12">
        <f>ABS(Tabela26[[#This Row],[X2]]-O11)</f>
        <v>2.2000000000000002</v>
      </c>
      <c r="T12">
        <f>ABS(Tabela26[[#This Row],[X3]]-P11)</f>
        <v>0.27499999999999991</v>
      </c>
      <c r="U12">
        <f>ABS(Tabela26[[#This Row],[X4]]-Q11)</f>
        <v>2.2549999999999999</v>
      </c>
      <c r="V12">
        <f>MAX(Tabela26[[#This Row],[EX1]],Tabela26[[#This Row],[EX2]],Tabela26[[#This Row],[EX3]],Tabela26[[#This Row],[EX4]])</f>
        <v>2.2549999999999999</v>
      </c>
    </row>
    <row r="13" spans="2:22" x14ac:dyDescent="0.25">
      <c r="B13">
        <v>2</v>
      </c>
      <c r="C13">
        <f t="shared" ref="C13:C41" si="0">($F$4-$C$4*D12)/$B$4</f>
        <v>-0.65</v>
      </c>
      <c r="D13">
        <f t="shared" ref="D13:D41" si="1">($F$5-$B$5*C12-$D$5*E12)/$C$5</f>
        <v>1.65</v>
      </c>
      <c r="E13">
        <f t="shared" ref="E13:E41" si="2">($F$6-$C$6*D12+F12)/$D$6</f>
        <v>-0.4</v>
      </c>
      <c r="F13">
        <f t="shared" ref="F13:F41" si="3">($F$7+E12)/$E$7</f>
        <v>-2.4750000000000001</v>
      </c>
      <c r="G13">
        <f>ABS(Tabela2[[#This Row],[X1]]-C12)</f>
        <v>1.25</v>
      </c>
      <c r="H13">
        <f>ABS(Tabela2[[#This Row],[X2]]-D12)</f>
        <v>0.85000000000000009</v>
      </c>
      <c r="I13">
        <f>ABS(Tabela2[[#This Row],[X3]]-E12)</f>
        <v>0.97499999999999998</v>
      </c>
      <c r="J13">
        <f>ABS(Tabela2[[#This Row],[X4]]-F12)</f>
        <v>0.27499999999999991</v>
      </c>
      <c r="K13">
        <f xml:space="preserve"> MAX(Tabela2[[#This Row],[EX1]],Tabela2[[#This Row],[EX2]],Tabela2[[#This Row],[EX3]],Tabela2[[#This Row],[EX4]])</f>
        <v>1.25</v>
      </c>
      <c r="M13">
        <v>2</v>
      </c>
      <c r="N13">
        <f t="shared" ref="N13:N36" si="4">($F$4-($C$4*O12))/$B$4</f>
        <v>-0.5</v>
      </c>
      <c r="O13">
        <f>($F$5-$B$5*Tabela26[[#This Row],[X1]]-$D$5*P12)/$C$5</f>
        <v>2.6399999999999997</v>
      </c>
      <c r="P13">
        <f>($F$6-$C$6*Tabela26[[#This Row],[X2]]+Q12)/$D$6</f>
        <v>-0.33687500000000015</v>
      </c>
      <c r="Q13">
        <f>($F$7+Tabela26[[#This Row],[X3]])/$E$7</f>
        <v>-2.2673750000000004</v>
      </c>
      <c r="R13">
        <f>ABS(Tabela26[[#This Row],[X1]]-N12)</f>
        <v>1.1000000000000001</v>
      </c>
      <c r="S13">
        <f>ABS(Tabela26[[#This Row],[X2]]-O12)</f>
        <v>0.4399999999999995</v>
      </c>
      <c r="T13">
        <f>ABS(Tabela26[[#This Row],[X3]]-P12)</f>
        <v>6.1875000000000235E-2</v>
      </c>
      <c r="U13">
        <f>ABS(Tabela26[[#This Row],[X4]]-Q12)</f>
        <v>1.2375000000000469E-2</v>
      </c>
      <c r="V13">
        <f>MAX(Tabela26[[#This Row],[EX1]],Tabela26[[#This Row],[EX2]],Tabela26[[#This Row],[EX3]],Tabela26[[#This Row],[EX4]])</f>
        <v>1.1000000000000001</v>
      </c>
    </row>
    <row r="14" spans="2:22" x14ac:dyDescent="0.25">
      <c r="B14">
        <v>3</v>
      </c>
      <c r="C14">
        <f t="shared" si="0"/>
        <v>-0.22500000000000001</v>
      </c>
      <c r="D14">
        <f t="shared" si="1"/>
        <v>2.665</v>
      </c>
      <c r="E14">
        <f t="shared" si="2"/>
        <v>-0.859375</v>
      </c>
      <c r="F14">
        <f t="shared" si="3"/>
        <v>-2.2800000000000002</v>
      </c>
      <c r="G14">
        <f>ABS(Tabela2[[#This Row],[X1]]-C13)</f>
        <v>0.42500000000000004</v>
      </c>
      <c r="H14">
        <f>ABS(Tabela2[[#This Row],[X2]]-D13)</f>
        <v>1.0150000000000001</v>
      </c>
      <c r="I14">
        <f>ABS(Tabela2[[#This Row],[X3]]-E13)</f>
        <v>0.45937499999999998</v>
      </c>
      <c r="J14">
        <f>ABS(Tabela2[[#This Row],[X4]]-F13)</f>
        <v>0.19499999999999984</v>
      </c>
      <c r="K14">
        <f xml:space="preserve"> MAX(Tabela2[[#This Row],[EX1]],Tabela2[[#This Row],[EX2]],Tabela2[[#This Row],[EX3]],Tabela2[[#This Row],[EX4]])</f>
        <v>1.0150000000000001</v>
      </c>
      <c r="M14">
        <v>3</v>
      </c>
      <c r="N14">
        <f t="shared" si="4"/>
        <v>-0.72</v>
      </c>
      <c r="O14">
        <f>($F$5-$B$5*Tabela26[[#This Row],[X1]]-$D$5*P13)/$C$5</f>
        <v>2.72525</v>
      </c>
      <c r="P14">
        <f>($F$6-$C$6*Tabela26[[#This Row],[X2]]+Q13)/$D$6</f>
        <v>-0.29579687500000007</v>
      </c>
      <c r="Q14">
        <f>($F$7+Tabela26[[#This Row],[X3]])/$E$7</f>
        <v>-2.2591593750000003</v>
      </c>
      <c r="R14">
        <f>ABS(Tabela26[[#This Row],[X1]]-N13)</f>
        <v>0.21999999999999997</v>
      </c>
      <c r="S14">
        <f>ABS(Tabela26[[#This Row],[X2]]-O13)</f>
        <v>8.525000000000027E-2</v>
      </c>
      <c r="T14">
        <f>ABS(Tabela26[[#This Row],[X3]]-P13)</f>
        <v>4.1078125000000076E-2</v>
      </c>
      <c r="U14">
        <f>ABS(Tabela26[[#This Row],[X4]]-Q13)</f>
        <v>8.2156250000000597E-3</v>
      </c>
      <c r="V14">
        <f>MAX(Tabela26[[#This Row],[EX1]],Tabela26[[#This Row],[EX2]],Tabela26[[#This Row],[EX3]],Tabela26[[#This Row],[EX4]])</f>
        <v>0.21999999999999997</v>
      </c>
    </row>
    <row r="15" spans="2:22" x14ac:dyDescent="0.25">
      <c r="B15">
        <v>4</v>
      </c>
      <c r="C15">
        <f t="shared" si="0"/>
        <v>-0.73249999999999993</v>
      </c>
      <c r="D15">
        <f t="shared" si="1"/>
        <v>2.2687499999999998</v>
      </c>
      <c r="E15">
        <f t="shared" si="2"/>
        <v>-0.32750000000000001</v>
      </c>
      <c r="F15">
        <f t="shared" si="3"/>
        <v>-2.3718750000000002</v>
      </c>
      <c r="G15">
        <f>ABS(Tabela2[[#This Row],[X1]]-C14)</f>
        <v>0.50749999999999995</v>
      </c>
      <c r="H15">
        <f>ABS(Tabela2[[#This Row],[X2]]-D14)</f>
        <v>0.39625000000000021</v>
      </c>
      <c r="I15">
        <f>ABS(Tabela2[[#This Row],[X3]]-E14)</f>
        <v>0.53187499999999999</v>
      </c>
      <c r="J15">
        <f>ABS(Tabela2[[#This Row],[X4]]-F14)</f>
        <v>9.1874999999999929E-2</v>
      </c>
      <c r="K15">
        <f xml:space="preserve"> MAX(Tabela2[[#This Row],[EX1]],Tabela2[[#This Row],[EX2]],Tabela2[[#This Row],[EX3]],Tabela2[[#This Row],[EX4]])</f>
        <v>0.53187499999999999</v>
      </c>
      <c r="M15">
        <v>4</v>
      </c>
      <c r="N15">
        <f t="shared" si="4"/>
        <v>-0.76262499999999989</v>
      </c>
      <c r="O15">
        <f>($F$5-$B$5*Tabela26[[#This Row],[X1]]-$D$5*P14)/$C$5</f>
        <v>2.7629937500000001</v>
      </c>
      <c r="P15">
        <f>($F$6-$C$6*Tabela26[[#This Row],[X2]]+Q14)/$D$6</f>
        <v>-0.27589804687499997</v>
      </c>
      <c r="Q15">
        <f>($F$7+Tabela26[[#This Row],[X3]])/$E$7</f>
        <v>-2.2551796093749998</v>
      </c>
      <c r="R15">
        <f>ABS(Tabela26[[#This Row],[X1]]-N14)</f>
        <v>4.2624999999999913E-2</v>
      </c>
      <c r="S15">
        <f>ABS(Tabela26[[#This Row],[X2]]-O14)</f>
        <v>3.7743750000000187E-2</v>
      </c>
      <c r="T15">
        <f>ABS(Tabela26[[#This Row],[X3]]-P14)</f>
        <v>1.9898828125000101E-2</v>
      </c>
      <c r="U15">
        <f>ABS(Tabela26[[#This Row],[X4]]-Q14)</f>
        <v>3.9797656250004643E-3</v>
      </c>
      <c r="V15">
        <f>MAX(Tabela26[[#This Row],[EX1]],Tabela26[[#This Row],[EX2]],Tabela26[[#This Row],[EX3]],Tabela26[[#This Row],[EX4]])</f>
        <v>4.2624999999999913E-2</v>
      </c>
    </row>
    <row r="16" spans="2:22" x14ac:dyDescent="0.25">
      <c r="B16">
        <v>5</v>
      </c>
      <c r="C16">
        <f t="shared" si="0"/>
        <v>-0.53437500000000004</v>
      </c>
      <c r="D16">
        <f t="shared" si="1"/>
        <v>2.7352500000000002</v>
      </c>
      <c r="E16">
        <f t="shared" si="2"/>
        <v>-0.53710937500000011</v>
      </c>
      <c r="F16">
        <f t="shared" si="3"/>
        <v>-2.2655000000000003</v>
      </c>
      <c r="G16">
        <f>ABS(Tabela2[[#This Row],[X1]]-C15)</f>
        <v>0.19812499999999988</v>
      </c>
      <c r="H16">
        <f>ABS(Tabela2[[#This Row],[X2]]-D15)</f>
        <v>0.46650000000000036</v>
      </c>
      <c r="I16">
        <f>ABS(Tabela2[[#This Row],[X3]]-E15)</f>
        <v>0.2096093750000001</v>
      </c>
      <c r="J16">
        <f>ABS(Tabela2[[#This Row],[X4]]-F15)</f>
        <v>0.10637499999999989</v>
      </c>
      <c r="K16">
        <f xml:space="preserve"> MAX(Tabela2[[#This Row],[EX1]],Tabela2[[#This Row],[EX2]],Tabela2[[#This Row],[EX3]],Tabela2[[#This Row],[EX4]])</f>
        <v>0.46650000000000036</v>
      </c>
      <c r="M16">
        <v>5</v>
      </c>
      <c r="N16">
        <f t="shared" si="4"/>
        <v>-0.78149687499999998</v>
      </c>
      <c r="O16">
        <f>($F$5-$B$5*Tabela26[[#This Row],[X1]]-$D$5*P15)/$C$5</f>
        <v>2.7803892187499999</v>
      </c>
      <c r="P16">
        <f>($F$6-$C$6*Tabela26[[#This Row],[X2]]+Q15)/$D$6</f>
        <v>-0.26670284179687503</v>
      </c>
      <c r="Q16">
        <f>($F$7+Tabela26[[#This Row],[X3]])/$E$7</f>
        <v>-2.2533405683593748</v>
      </c>
      <c r="R16">
        <f>ABS(Tabela26[[#This Row],[X1]]-N15)</f>
        <v>1.8871875000000093E-2</v>
      </c>
      <c r="S16">
        <f>ABS(Tabela26[[#This Row],[X2]]-O15)</f>
        <v>1.7395468749999754E-2</v>
      </c>
      <c r="T16">
        <f>ABS(Tabela26[[#This Row],[X3]]-P15)</f>
        <v>9.195205078124935E-3</v>
      </c>
      <c r="U16">
        <f>ABS(Tabela26[[#This Row],[X4]]-Q15)</f>
        <v>1.8390410156250425E-3</v>
      </c>
      <c r="V16">
        <f>MAX(Tabela26[[#This Row],[EX1]],Tabela26[[#This Row],[EX2]],Tabela26[[#This Row],[EX3]],Tabela26[[#This Row],[EX4]])</f>
        <v>1.8871875000000093E-2</v>
      </c>
    </row>
    <row r="17" spans="2:22" x14ac:dyDescent="0.25">
      <c r="B17">
        <v>6</v>
      </c>
      <c r="C17">
        <f t="shared" si="0"/>
        <v>-0.76762500000000011</v>
      </c>
      <c r="D17">
        <f t="shared" si="1"/>
        <v>2.5523437499999999</v>
      </c>
      <c r="E17">
        <f t="shared" si="2"/>
        <v>-0.29056249999999995</v>
      </c>
      <c r="F17">
        <f t="shared" si="3"/>
        <v>-2.3074218750000002</v>
      </c>
      <c r="G17">
        <f>ABS(Tabela2[[#This Row],[X1]]-C16)</f>
        <v>0.23325000000000007</v>
      </c>
      <c r="H17">
        <f>ABS(Tabela2[[#This Row],[X2]]-D16)</f>
        <v>0.18290625000000027</v>
      </c>
      <c r="I17">
        <f>ABS(Tabela2[[#This Row],[X3]]-E16)</f>
        <v>0.24654687500000017</v>
      </c>
      <c r="J17">
        <f>ABS(Tabela2[[#This Row],[X4]]-F16)</f>
        <v>4.1921874999999886E-2</v>
      </c>
      <c r="K17">
        <f xml:space="preserve"> MAX(Tabela2[[#This Row],[EX1]],Tabela2[[#This Row],[EX2]],Tabela2[[#This Row],[EX3]],Tabela2[[#This Row],[EX4]])</f>
        <v>0.24654687500000017</v>
      </c>
      <c r="M17">
        <v>6</v>
      </c>
      <c r="N17">
        <f t="shared" si="4"/>
        <v>-0.79019460937499986</v>
      </c>
      <c r="O17">
        <f>($F$5-$B$5*Tabela26[[#This Row],[X1]]-$D$5*P16)/$C$5</f>
        <v>2.7884161679687498</v>
      </c>
      <c r="P17">
        <f>($F$6-$C$6*Tabela26[[#This Row],[X2]]+Q16)/$D$6</f>
        <v>-0.26245948706054695</v>
      </c>
      <c r="Q17">
        <f>($F$7+Tabela26[[#This Row],[X3]])/$E$7</f>
        <v>-2.2524918974121091</v>
      </c>
      <c r="R17">
        <f>ABS(Tabela26[[#This Row],[X1]]-N16)</f>
        <v>8.697734374999877E-3</v>
      </c>
      <c r="S17">
        <f>ABS(Tabela26[[#This Row],[X2]]-O16)</f>
        <v>8.0269492187499125E-3</v>
      </c>
      <c r="T17">
        <f>ABS(Tabela26[[#This Row],[X3]]-P16)</f>
        <v>4.2433547363280866E-3</v>
      </c>
      <c r="U17">
        <f>ABS(Tabela26[[#This Row],[X4]]-Q16)</f>
        <v>8.4867094726570613E-4</v>
      </c>
      <c r="V17">
        <f>MAX(Tabela26[[#This Row],[EX1]],Tabela26[[#This Row],[EX2]],Tabela26[[#This Row],[EX3]],Tabela26[[#This Row],[EX4]])</f>
        <v>8.697734374999877E-3</v>
      </c>
    </row>
    <row r="18" spans="2:22" x14ac:dyDescent="0.25">
      <c r="B18">
        <v>7</v>
      </c>
      <c r="C18">
        <f t="shared" si="0"/>
        <v>-0.67617187499999998</v>
      </c>
      <c r="D18">
        <f t="shared" si="1"/>
        <v>2.7675875000000003</v>
      </c>
      <c r="E18">
        <f t="shared" si="2"/>
        <v>-0.38725585937500007</v>
      </c>
      <c r="F18">
        <f t="shared" si="3"/>
        <v>-2.2581125000000002</v>
      </c>
      <c r="G18">
        <f>ABS(Tabela2[[#This Row],[X1]]-C17)</f>
        <v>9.1453125000000135E-2</v>
      </c>
      <c r="H18">
        <f>ABS(Tabela2[[#This Row],[X2]]-D17)</f>
        <v>0.2152437500000004</v>
      </c>
      <c r="I18">
        <f>ABS(Tabela2[[#This Row],[X3]]-E17)</f>
        <v>9.6693359375000121E-2</v>
      </c>
      <c r="J18">
        <f>ABS(Tabela2[[#This Row],[X4]]-F17)</f>
        <v>4.9309374999999989E-2</v>
      </c>
      <c r="K18">
        <f xml:space="preserve"> MAX(Tabela2[[#This Row],[EX1]],Tabela2[[#This Row],[EX2]],Tabela2[[#This Row],[EX3]],Tabela2[[#This Row],[EX4]])</f>
        <v>0.2152437500000004</v>
      </c>
      <c r="M18">
        <v>7</v>
      </c>
      <c r="N18">
        <f t="shared" si="4"/>
        <v>-0.79420808398437492</v>
      </c>
      <c r="O18">
        <f>($F$5-$B$5*Tabela26[[#This Row],[X1]]-$D$5*P17)/$C$5</f>
        <v>2.7921202471679685</v>
      </c>
      <c r="P18">
        <f>($F$6-$C$6*Tabela26[[#This Row],[X2]]+Q17)/$D$6</f>
        <v>-0.2605013635925294</v>
      </c>
      <c r="Q18">
        <f>($F$7+Tabela26[[#This Row],[X3]])/$E$7</f>
        <v>-2.252100272718506</v>
      </c>
      <c r="R18">
        <f>ABS(Tabela26[[#This Row],[X1]]-N17)</f>
        <v>4.0134746093750673E-3</v>
      </c>
      <c r="S18">
        <f>ABS(Tabela26[[#This Row],[X2]]-O17)</f>
        <v>3.7040791992186684E-3</v>
      </c>
      <c r="T18">
        <f>ABS(Tabela26[[#This Row],[X3]]-P17)</f>
        <v>1.9581234680175474E-3</v>
      </c>
      <c r="U18">
        <f>ABS(Tabela26[[#This Row],[X4]]-Q17)</f>
        <v>3.9162469360309871E-4</v>
      </c>
      <c r="V18">
        <f>MAX(Tabela26[[#This Row],[EX1]],Tabela26[[#This Row],[EX2]],Tabela26[[#This Row],[EX3]],Tabela26[[#This Row],[EX4]])</f>
        <v>4.0134746093750673E-3</v>
      </c>
    </row>
    <row r="19" spans="2:22" x14ac:dyDescent="0.25">
      <c r="B19">
        <v>8</v>
      </c>
      <c r="C19">
        <f t="shared" si="0"/>
        <v>-0.78379375000000029</v>
      </c>
      <c r="D19">
        <f t="shared" si="1"/>
        <v>2.6831835937499999</v>
      </c>
      <c r="E19">
        <f t="shared" si="2"/>
        <v>-0.27347031249999987</v>
      </c>
      <c r="F19">
        <f t="shared" si="3"/>
        <v>-2.2774511718749997</v>
      </c>
      <c r="G19">
        <f>ABS(Tabela2[[#This Row],[X1]]-C18)</f>
        <v>0.10762187500000031</v>
      </c>
      <c r="H19">
        <f>ABS(Tabela2[[#This Row],[X2]]-D18)</f>
        <v>8.4403906250000382E-2</v>
      </c>
      <c r="I19">
        <f>ABS(Tabela2[[#This Row],[X3]]-E18)</f>
        <v>0.1137855468750002</v>
      </c>
      <c r="J19">
        <f>ABS(Tabela2[[#This Row],[X4]]-F18)</f>
        <v>1.9338671874999491E-2</v>
      </c>
      <c r="K19">
        <f xml:space="preserve"> MAX(Tabela2[[#This Row],[EX1]],Tabela2[[#This Row],[EX2]],Tabela2[[#This Row],[EX3]],Tabela2[[#This Row],[EX4]])</f>
        <v>0.1137855468750002</v>
      </c>
      <c r="M19">
        <v>8</v>
      </c>
      <c r="N19">
        <f t="shared" si="4"/>
        <v>-0.79606012358398426</v>
      </c>
      <c r="O19">
        <f>($F$5-$B$5*Tabela26[[#This Row],[X1]]-$D$5*P18)/$C$5</f>
        <v>2.7938295163549807</v>
      </c>
      <c r="P19">
        <f>($F$6-$C$6*Tabela26[[#This Row],[X2]]+Q18)/$D$6</f>
        <v>-0.25959777591232291</v>
      </c>
      <c r="Q19">
        <f>($F$7+Tabela26[[#This Row],[X3]])/$E$7</f>
        <v>-2.2519195551824644</v>
      </c>
      <c r="R19">
        <f>ABS(Tabela26[[#This Row],[X1]]-N18)</f>
        <v>1.8520395996093342E-3</v>
      </c>
      <c r="S19">
        <f>ABS(Tabela26[[#This Row],[X2]]-O18)</f>
        <v>1.7092691870121968E-3</v>
      </c>
      <c r="T19">
        <f>ABS(Tabela26[[#This Row],[X3]]-P18)</f>
        <v>9.0358768020648572E-4</v>
      </c>
      <c r="U19">
        <f>ABS(Tabela26[[#This Row],[X4]]-Q18)</f>
        <v>1.8071753604154139E-4</v>
      </c>
      <c r="V19">
        <f>MAX(Tabela26[[#This Row],[EX1]],Tabela26[[#This Row],[EX2]],Tabela26[[#This Row],[EX3]],Tabela26[[#This Row],[EX4]])</f>
        <v>1.8520395996093342E-3</v>
      </c>
    </row>
    <row r="20" spans="2:22" x14ac:dyDescent="0.25">
      <c r="B20">
        <v>9</v>
      </c>
      <c r="C20">
        <f t="shared" si="0"/>
        <v>-0.74159179687499999</v>
      </c>
      <c r="D20">
        <f t="shared" si="1"/>
        <v>2.7825087500000003</v>
      </c>
      <c r="E20">
        <f t="shared" si="2"/>
        <v>-0.318089599609375</v>
      </c>
      <c r="F20">
        <f t="shared" si="3"/>
        <v>-2.2546940625</v>
      </c>
      <c r="G20">
        <f>ABS(Tabela2[[#This Row],[X1]]-C19)</f>
        <v>4.2201953125000302E-2</v>
      </c>
      <c r="H20">
        <f>ABS(Tabela2[[#This Row],[X2]]-D19)</f>
        <v>9.9325156250000379E-2</v>
      </c>
      <c r="I20">
        <f>ABS(Tabela2[[#This Row],[X3]]-E19)</f>
        <v>4.4619287109375128E-2</v>
      </c>
      <c r="J20">
        <f>ABS(Tabela2[[#This Row],[X4]]-F19)</f>
        <v>2.275710937499964E-2</v>
      </c>
      <c r="K20">
        <f xml:space="preserve"> MAX(Tabela2[[#This Row],[EX1]],Tabela2[[#This Row],[EX2]],Tabela2[[#This Row],[EX3]],Tabela2[[#This Row],[EX4]])</f>
        <v>9.9325156250000379E-2</v>
      </c>
      <c r="M20">
        <v>9</v>
      </c>
      <c r="N20">
        <f t="shared" si="4"/>
        <v>-0.79691475817749036</v>
      </c>
      <c r="O20">
        <f>($F$5-$B$5*Tabela26[[#This Row],[X1]]-$D$5*P19)/$C$5</f>
        <v>2.7946182687238159</v>
      </c>
      <c r="P20">
        <f>($F$6-$C$6*Tabela26[[#This Row],[X2]]+Q19)/$D$6</f>
        <v>-0.2591808100359001</v>
      </c>
      <c r="Q20">
        <f>($F$7+Tabela26[[#This Row],[X3]])/$E$7</f>
        <v>-2.2518361620071801</v>
      </c>
      <c r="R20">
        <f>ABS(Tabela26[[#This Row],[X1]]-N19)</f>
        <v>8.5463459350609838E-4</v>
      </c>
      <c r="S20">
        <f>ABS(Tabela26[[#This Row],[X2]]-O19)</f>
        <v>7.887523688352438E-4</v>
      </c>
      <c r="T20">
        <f>ABS(Tabela26[[#This Row],[X3]]-P19)</f>
        <v>4.1696587642281457E-4</v>
      </c>
      <c r="U20">
        <f>ABS(Tabela26[[#This Row],[X4]]-Q19)</f>
        <v>8.3393175284385279E-5</v>
      </c>
      <c r="V20">
        <f>MAX(Tabela26[[#This Row],[EX1]],Tabela26[[#This Row],[EX2]],Tabela26[[#This Row],[EX3]],Tabela26[[#This Row],[EX4]])</f>
        <v>8.5463459350609838E-4</v>
      </c>
    </row>
    <row r="21" spans="2:22" x14ac:dyDescent="0.25">
      <c r="B21">
        <v>10</v>
      </c>
      <c r="C21">
        <f t="shared" si="0"/>
        <v>-0.79125437500000007</v>
      </c>
      <c r="D21">
        <f t="shared" si="1"/>
        <v>2.7435600585937499</v>
      </c>
      <c r="E21">
        <f t="shared" si="2"/>
        <v>-0.26558238281249985</v>
      </c>
      <c r="F21">
        <f t="shared" si="3"/>
        <v>-2.2636179199218747</v>
      </c>
      <c r="G21">
        <f>ABS(Tabela2[[#This Row],[X1]]-C20)</f>
        <v>4.9662578125000079E-2</v>
      </c>
      <c r="H21">
        <f>ABS(Tabela2[[#This Row],[X2]]-D20)</f>
        <v>3.8948691406250457E-2</v>
      </c>
      <c r="I21">
        <f>ABS(Tabela2[[#This Row],[X3]]-E20)</f>
        <v>5.2507216796875145E-2</v>
      </c>
      <c r="J21">
        <f>ABS(Tabela2[[#This Row],[X4]]-F20)</f>
        <v>8.9238574218746258E-3</v>
      </c>
      <c r="K21">
        <f xml:space="preserve"> MAX(Tabela2[[#This Row],[EX1]],Tabela2[[#This Row],[EX2]],Tabela2[[#This Row],[EX3]],Tabela2[[#This Row],[EX4]])</f>
        <v>5.2507216796875145E-2</v>
      </c>
      <c r="M21">
        <v>10</v>
      </c>
      <c r="N21">
        <f t="shared" si="4"/>
        <v>-0.79730913436190798</v>
      </c>
      <c r="O21">
        <f>($F$5-$B$5*Tabela26[[#This Row],[X1]]-$D$5*P20)/$C$5</f>
        <v>2.794982243166594</v>
      </c>
      <c r="P21">
        <f>($F$6-$C$6*Tabela26[[#This Row],[X2]]+Q20)/$D$6</f>
        <v>-0.25898839866760048</v>
      </c>
      <c r="Q21">
        <f>($F$7+Tabela26[[#This Row],[X3]])/$E$7</f>
        <v>-2.25179767973352</v>
      </c>
      <c r="R21">
        <f>ABS(Tabela26[[#This Row],[X1]]-N20)</f>
        <v>3.943761844176219E-4</v>
      </c>
      <c r="S21">
        <f>ABS(Tabela26[[#This Row],[X2]]-O20)</f>
        <v>3.6397444277813662E-4</v>
      </c>
      <c r="T21">
        <f>ABS(Tabela26[[#This Row],[X3]]-P20)</f>
        <v>1.9241136829961647E-4</v>
      </c>
      <c r="U21">
        <f>ABS(Tabela26[[#This Row],[X4]]-Q20)</f>
        <v>3.848227366010093E-5</v>
      </c>
      <c r="V21">
        <f>MAX(Tabela26[[#This Row],[EX1]],Tabela26[[#This Row],[EX2]],Tabela26[[#This Row],[EX3]],Tabela26[[#This Row],[EX4]])</f>
        <v>3.943761844176219E-4</v>
      </c>
    </row>
    <row r="22" spans="2:22" x14ac:dyDescent="0.25">
      <c r="B22">
        <v>11</v>
      </c>
      <c r="C22">
        <f t="shared" si="0"/>
        <v>-0.77178002929687506</v>
      </c>
      <c r="D22">
        <f t="shared" si="1"/>
        <v>2.789394234375</v>
      </c>
      <c r="E22">
        <f t="shared" si="2"/>
        <v>-0.28617221069335941</v>
      </c>
      <c r="F22">
        <f t="shared" si="3"/>
        <v>-2.2531164765625</v>
      </c>
      <c r="G22">
        <f>ABS(Tabela2[[#This Row],[X1]]-C21)</f>
        <v>1.9474345703125007E-2</v>
      </c>
      <c r="H22">
        <f>ABS(Tabela2[[#This Row],[X2]]-D21)</f>
        <v>4.5834175781250153E-2</v>
      </c>
      <c r="I22">
        <f>ABS(Tabela2[[#This Row],[X3]]-E21)</f>
        <v>2.0589827880859557E-2</v>
      </c>
      <c r="J22">
        <f>ABS(Tabela2[[#This Row],[X4]]-F21)</f>
        <v>1.050144335937464E-2</v>
      </c>
      <c r="K22">
        <f xml:space="preserve"> MAX(Tabela2[[#This Row],[EX1]],Tabela2[[#This Row],[EX2]],Tabela2[[#This Row],[EX3]],Tabela2[[#This Row],[EX4]])</f>
        <v>4.5834175781250153E-2</v>
      </c>
      <c r="M22">
        <v>11</v>
      </c>
      <c r="N22">
        <f t="shared" si="4"/>
        <v>-0.79749112158329694</v>
      </c>
      <c r="O22">
        <f>($F$5-$B$5*Tabela26[[#This Row],[X1]]-$D$5*P21)/$C$5</f>
        <v>2.7951502013246081</v>
      </c>
      <c r="P22">
        <f>($F$6-$C$6*Tabela26[[#This Row],[X2]]+Q21)/$D$6</f>
        <v>-0.25889960930438594</v>
      </c>
      <c r="Q22">
        <f>($F$7+Tabela26[[#This Row],[X3]])/$E$7</f>
        <v>-2.2517799218608774</v>
      </c>
      <c r="R22">
        <f>ABS(Tabela26[[#This Row],[X1]]-N21)</f>
        <v>1.8198722138895729E-4</v>
      </c>
      <c r="S22">
        <f>ABS(Tabela26[[#This Row],[X2]]-O21)</f>
        <v>1.6795815801406988E-4</v>
      </c>
      <c r="T22">
        <f>ABS(Tabela26[[#This Row],[X3]]-P21)</f>
        <v>8.8789363214547556E-5</v>
      </c>
      <c r="U22">
        <f>ABS(Tabela26[[#This Row],[X4]]-Q21)</f>
        <v>1.7757872642576444E-5</v>
      </c>
      <c r="V22">
        <f>MAX(Tabela26[[#This Row],[EX1]],Tabela26[[#This Row],[EX2]],Tabela26[[#This Row],[EX3]],Tabela26[[#This Row],[EX4]])</f>
        <v>1.8198722138895729E-4</v>
      </c>
    </row>
    <row r="23" spans="2:22" x14ac:dyDescent="0.25">
      <c r="B23">
        <v>12</v>
      </c>
      <c r="C23">
        <f t="shared" si="0"/>
        <v>-0.79469711718749991</v>
      </c>
      <c r="D23">
        <f t="shared" si="1"/>
        <v>2.7714211303710936</v>
      </c>
      <c r="E23">
        <f t="shared" si="2"/>
        <v>-0.2619424423828125</v>
      </c>
      <c r="F23">
        <f t="shared" si="3"/>
        <v>-2.2572344421386719</v>
      </c>
      <c r="G23">
        <f>ABS(Tabela2[[#This Row],[X1]]-C22)</f>
        <v>2.2917087890624854E-2</v>
      </c>
      <c r="H23">
        <f>ABS(Tabela2[[#This Row],[X2]]-D22)</f>
        <v>1.7973104003906393E-2</v>
      </c>
      <c r="I23">
        <f>ABS(Tabela2[[#This Row],[X3]]-E22)</f>
        <v>2.4229768310546906E-2</v>
      </c>
      <c r="J23">
        <f>ABS(Tabela2[[#This Row],[X4]]-F22)</f>
        <v>4.1179655761718337E-3</v>
      </c>
      <c r="K23">
        <f xml:space="preserve"> MAX(Tabela2[[#This Row],[EX1]],Tabela2[[#This Row],[EX2]],Tabela2[[#This Row],[EX3]],Tabela2[[#This Row],[EX4]])</f>
        <v>2.4229768310546906E-2</v>
      </c>
      <c r="M23" s="2">
        <v>12</v>
      </c>
      <c r="N23" s="2">
        <f t="shared" si="4"/>
        <v>-0.79757510066230408</v>
      </c>
      <c r="O23" s="2">
        <f>($F$5-$B$5*Tabela26[[#This Row],[X1]]-$D$5*P22)/$C$5</f>
        <v>2.7952277066093978</v>
      </c>
      <c r="P23" s="2">
        <f>($F$6-$C$6*Tabela26[[#This Row],[X2]]+Q22)/$D$6</f>
        <v>-0.25885863692791078</v>
      </c>
      <c r="Q23" s="2">
        <f>($F$7+Tabela26[[#This Row],[X3]])/$E$7</f>
        <v>-2.2517717273855822</v>
      </c>
      <c r="R23" s="2">
        <f>ABS(Tabela26[[#This Row],[X1]]-N22)</f>
        <v>8.3979079007145963E-5</v>
      </c>
      <c r="S23" s="2">
        <f>ABS(Tabela26[[#This Row],[X2]]-O22)</f>
        <v>7.750528478966956E-5</v>
      </c>
      <c r="T23" s="2">
        <f>ABS(Tabela26[[#This Row],[X3]]-P22)</f>
        <v>4.0972376475156835E-5</v>
      </c>
      <c r="U23" s="2">
        <f>ABS(Tabela26[[#This Row],[X4]]-Q22)</f>
        <v>8.1944752952090028E-6</v>
      </c>
      <c r="V23" s="2">
        <f>MAX(Tabela26[[#This Row],[EX1]],Tabela26[[#This Row],[EX2]],Tabela26[[#This Row],[EX3]],Tabela26[[#This Row],[EX4]])</f>
        <v>8.3979079007145963E-5</v>
      </c>
    </row>
    <row r="24" spans="2:22" x14ac:dyDescent="0.25">
      <c r="B24">
        <v>13</v>
      </c>
      <c r="C24">
        <f t="shared" si="0"/>
        <v>-0.78571056518554683</v>
      </c>
      <c r="D24">
        <f t="shared" si="1"/>
        <v>2.7925715816406251</v>
      </c>
      <c r="E24">
        <f t="shared" si="2"/>
        <v>-0.27144374008178718</v>
      </c>
      <c r="F24">
        <f t="shared" si="3"/>
        <v>-2.2523884884765626</v>
      </c>
      <c r="G24">
        <f>ABS(Tabela2[[#This Row],[X1]]-C23)</f>
        <v>8.9865520019530853E-3</v>
      </c>
      <c r="H24">
        <f>ABS(Tabela2[[#This Row],[X2]]-D23)</f>
        <v>2.1150451269531523E-2</v>
      </c>
      <c r="I24">
        <f>ABS(Tabela2[[#This Row],[X3]]-E23)</f>
        <v>9.5012976989746756E-3</v>
      </c>
      <c r="J24">
        <f>ABS(Tabela2[[#This Row],[X4]]-F23)</f>
        <v>4.8459536621092703E-3</v>
      </c>
      <c r="K24">
        <f xml:space="preserve"> MAX(Tabela2[[#This Row],[EX1]],Tabela2[[#This Row],[EX2]],Tabela2[[#This Row],[EX3]],Tabela2[[#This Row],[EX4]])</f>
        <v>2.1150451269531523E-2</v>
      </c>
      <c r="M24">
        <v>13</v>
      </c>
      <c r="N24">
        <f t="shared" si="4"/>
        <v>-0.79761385330469881</v>
      </c>
      <c r="O24">
        <f>($F$5-$B$5*Tabela26[[#This Row],[X1]]-$D$5*P23)/$C$5</f>
        <v>2.7952634718811855</v>
      </c>
      <c r="P24">
        <f>($F$6-$C$6*Tabela26[[#This Row],[X2]]+Q23)/$D$6</f>
        <v>-0.25883972998260502</v>
      </c>
      <c r="Q24">
        <f>($F$7+Tabela26[[#This Row],[X3]])/$E$7</f>
        <v>-2.2517679459965207</v>
      </c>
      <c r="R24">
        <f>ABS(Tabela26[[#This Row],[X1]]-N23)</f>
        <v>3.8752642394723757E-5</v>
      </c>
      <c r="S24">
        <f>ABS(Tabela26[[#This Row],[X2]]-O23)</f>
        <v>3.5765271787724373E-5</v>
      </c>
      <c r="T24">
        <f>ABS(Tabela26[[#This Row],[X3]]-P23)</f>
        <v>1.8906945305763312E-5</v>
      </c>
      <c r="U24">
        <f>ABS(Tabela26[[#This Row],[X4]]-Q23)</f>
        <v>3.7813890614302181E-6</v>
      </c>
      <c r="V24">
        <f>MAX(Tabela26[[#This Row],[EX1]],Tabela26[[#This Row],[EX2]],Tabela26[[#This Row],[EX3]],Tabela26[[#This Row],[EX4]])</f>
        <v>3.8752642394723757E-5</v>
      </c>
    </row>
    <row r="25" spans="2:22" x14ac:dyDescent="0.25">
      <c r="B25">
        <v>14</v>
      </c>
      <c r="C25">
        <f t="shared" si="0"/>
        <v>-0.7962857908203127</v>
      </c>
      <c r="D25">
        <f t="shared" si="1"/>
        <v>2.7842777865600583</v>
      </c>
      <c r="E25">
        <f t="shared" si="2"/>
        <v>-0.26026277023925776</v>
      </c>
      <c r="F25">
        <f t="shared" si="3"/>
        <v>-2.2542887480163576</v>
      </c>
      <c r="G25">
        <f>ABS(Tabela2[[#This Row],[X1]]-C24)</f>
        <v>1.0575225634765872E-2</v>
      </c>
      <c r="H25">
        <f>ABS(Tabela2[[#This Row],[X2]]-D24)</f>
        <v>8.2937950805668237E-3</v>
      </c>
      <c r="I25">
        <f>ABS(Tabela2[[#This Row],[X3]]-E24)</f>
        <v>1.118096984252942E-2</v>
      </c>
      <c r="J25">
        <f>ABS(Tabela2[[#This Row],[X4]]-F24)</f>
        <v>1.9002595397950017E-3</v>
      </c>
      <c r="K25">
        <f xml:space="preserve"> MAX(Tabela2[[#This Row],[EX1]],Tabela2[[#This Row],[EX2]],Tabela2[[#This Row],[EX3]],Tabela2[[#This Row],[EX4]])</f>
        <v>1.118096984252942E-2</v>
      </c>
      <c r="M25">
        <v>14</v>
      </c>
      <c r="N25">
        <f t="shared" si="4"/>
        <v>-0.79763173594059267</v>
      </c>
      <c r="O25">
        <f>($F$5-$B$5*Tabela26[[#This Row],[X1]]-$D$5*P24)/$C$5</f>
        <v>2.7952799759772544</v>
      </c>
      <c r="P25">
        <f>($F$6-$C$6*Tabela26[[#This Row],[X2]]+Q24)/$D$6</f>
        <v>-0.25883100526093789</v>
      </c>
      <c r="Q25">
        <f>($F$7+Tabela26[[#This Row],[X3]])/$E$7</f>
        <v>-2.2517662010521873</v>
      </c>
      <c r="R25">
        <f>ABS(Tabela26[[#This Row],[X1]]-N24)</f>
        <v>1.7882635893862187E-5</v>
      </c>
      <c r="S25">
        <f>ABS(Tabela26[[#This Row],[X2]]-O24)</f>
        <v>1.6504096068903351E-5</v>
      </c>
      <c r="T25">
        <f>ABS(Tabela26[[#This Row],[X3]]-P24)</f>
        <v>8.7247216671304528E-6</v>
      </c>
      <c r="U25">
        <f>ABS(Tabela26[[#This Row],[X4]]-Q24)</f>
        <v>1.7449443334704995E-6</v>
      </c>
      <c r="V25">
        <f>MAX(Tabela26[[#This Row],[EX1]],Tabela26[[#This Row],[EX2]],Tabela26[[#This Row],[EX3]],Tabela26[[#This Row],[EX4]])</f>
        <v>1.7882635893862187E-5</v>
      </c>
    </row>
    <row r="26" spans="2:22" x14ac:dyDescent="0.25">
      <c r="B26">
        <v>15</v>
      </c>
      <c r="C26">
        <f t="shared" si="0"/>
        <v>-0.79213889328002907</v>
      </c>
      <c r="D26">
        <f t="shared" si="1"/>
        <v>2.7940377873144531</v>
      </c>
      <c r="E26">
        <f t="shared" si="2"/>
        <v>-0.26464720022201554</v>
      </c>
      <c r="F26">
        <f t="shared" si="3"/>
        <v>-2.2520525540478515</v>
      </c>
      <c r="G26">
        <f>ABS(Tabela2[[#This Row],[X1]]-C25)</f>
        <v>4.1468975402836339E-3</v>
      </c>
      <c r="H26">
        <f>ABS(Tabela2[[#This Row],[X2]]-D25)</f>
        <v>9.7600007543947598E-3</v>
      </c>
      <c r="I26">
        <f>ABS(Tabela2[[#This Row],[X3]]-E25)</f>
        <v>4.3844299827577871E-3</v>
      </c>
      <c r="J26">
        <f>ABS(Tabela2[[#This Row],[X4]]-F25)</f>
        <v>2.2361939685060506E-3</v>
      </c>
      <c r="K26">
        <f xml:space="preserve"> MAX(Tabela2[[#This Row],[EX1]],Tabela2[[#This Row],[EX2]],Tabela2[[#This Row],[EX3]],Tabela2[[#This Row],[EX4]])</f>
        <v>9.7600007543947598E-3</v>
      </c>
      <c r="M26">
        <v>15</v>
      </c>
      <c r="N26">
        <f t="shared" si="4"/>
        <v>-0.79763998798862734</v>
      </c>
      <c r="O26">
        <f>($F$5-$B$5*Tabela26[[#This Row],[X1]]-$D$5*P25)/$C$5</f>
        <v>2.7952875918899385</v>
      </c>
      <c r="P26">
        <f>($F$6-$C$6*Tabela26[[#This Row],[X2]]+Q25)/$D$6</f>
        <v>-0.25882697918655417</v>
      </c>
      <c r="Q26">
        <f>($F$7+Tabela26[[#This Row],[X3]])/$E$7</f>
        <v>-2.2517653958373112</v>
      </c>
      <c r="R26">
        <f>ABS(Tabela26[[#This Row],[X1]]-N25)</f>
        <v>8.2520480346737202E-6</v>
      </c>
      <c r="S26">
        <f>ABS(Tabela26[[#This Row],[X2]]-O25)</f>
        <v>7.6159126840558145E-6</v>
      </c>
      <c r="T26">
        <f>ABS(Tabela26[[#This Row],[X3]]-P25)</f>
        <v>4.0260743837117197E-6</v>
      </c>
      <c r="U26">
        <f>ABS(Tabela26[[#This Row],[X4]]-Q25)</f>
        <v>8.0521487610951681E-7</v>
      </c>
      <c r="V26">
        <f>MAX(Tabela26[[#This Row],[EX1]],Tabela26[[#This Row],[EX2]],Tabela26[[#This Row],[EX3]],Tabela26[[#This Row],[EX4]])</f>
        <v>8.2520480346737202E-6</v>
      </c>
    </row>
    <row r="27" spans="2:22" x14ac:dyDescent="0.25">
      <c r="B27">
        <v>16</v>
      </c>
      <c r="C27">
        <f t="shared" si="0"/>
        <v>-0.79701889365722656</v>
      </c>
      <c r="D27">
        <f t="shared" si="1"/>
        <v>2.7902105665512082</v>
      </c>
      <c r="E27">
        <f t="shared" si="2"/>
        <v>-0.25948767559875491</v>
      </c>
      <c r="F27">
        <f t="shared" si="3"/>
        <v>-2.2529294400444031</v>
      </c>
      <c r="G27">
        <f>ABS(Tabela2[[#This Row],[X1]]-C26)</f>
        <v>4.8800003771974909E-3</v>
      </c>
      <c r="H27">
        <f>ABS(Tabela2[[#This Row],[X2]]-D26)</f>
        <v>3.8272207632448207E-3</v>
      </c>
      <c r="I27">
        <f>ABS(Tabela2[[#This Row],[X3]]-E26)</f>
        <v>5.1595246232606362E-3</v>
      </c>
      <c r="J27">
        <f>ABS(Tabela2[[#This Row],[X4]]-F26)</f>
        <v>8.7688599655155741E-4</v>
      </c>
      <c r="K27">
        <f xml:space="preserve"> MAX(Tabela2[[#This Row],[EX1]],Tabela2[[#This Row],[EX2]],Tabela2[[#This Row],[EX3]],Tabela2[[#This Row],[EX4]])</f>
        <v>5.1595246232606362E-3</v>
      </c>
      <c r="M27">
        <v>16</v>
      </c>
      <c r="N27">
        <f t="shared" si="4"/>
        <v>-0.79764379594496915</v>
      </c>
      <c r="O27">
        <f>($F$5-$B$5*Tabela26[[#This Row],[X1]]-$D$5*P26)/$C$5</f>
        <v>2.7952911062978627</v>
      </c>
      <c r="P27">
        <f>($F$6-$C$6*Tabela26[[#This Row],[X2]]+Q26)/$D$6</f>
        <v>-0.25882512133073254</v>
      </c>
      <c r="Q27">
        <f>($F$7+Tabela26[[#This Row],[X3]])/$E$7</f>
        <v>-2.2517650242661462</v>
      </c>
      <c r="R27">
        <f>ABS(Tabela26[[#This Row],[X1]]-N26)</f>
        <v>3.8079563418058626E-6</v>
      </c>
      <c r="S27">
        <f>ABS(Tabela26[[#This Row],[X2]]-O26)</f>
        <v>3.514407924232188E-6</v>
      </c>
      <c r="T27">
        <f>ABS(Tabela26[[#This Row],[X3]]-P26)</f>
        <v>1.8578558216297836E-6</v>
      </c>
      <c r="U27">
        <f>ABS(Tabela26[[#This Row],[X4]]-Q26)</f>
        <v>3.7157116494768161E-7</v>
      </c>
      <c r="V27">
        <f>MAX(Tabela26[[#This Row],[EX1]],Tabela26[[#This Row],[EX2]],Tabela26[[#This Row],[EX3]],Tabela26[[#This Row],[EX4]])</f>
        <v>3.8079563418058626E-6</v>
      </c>
    </row>
    <row r="28" spans="2:22" x14ac:dyDescent="0.25">
      <c r="B28">
        <v>17</v>
      </c>
      <c r="C28">
        <f t="shared" si="0"/>
        <v>-0.79510528327560404</v>
      </c>
      <c r="D28">
        <f t="shared" si="1"/>
        <v>2.7947143765891114</v>
      </c>
      <c r="E28">
        <f t="shared" si="2"/>
        <v>-0.26151089672994626</v>
      </c>
      <c r="F28">
        <f t="shared" si="3"/>
        <v>-2.2518975351197512</v>
      </c>
      <c r="G28">
        <f>ABS(Tabela2[[#This Row],[X1]]-C27)</f>
        <v>1.9136103816225214E-3</v>
      </c>
      <c r="H28">
        <f>ABS(Tabela2[[#This Row],[X2]]-D27)</f>
        <v>4.5038100379031221E-3</v>
      </c>
      <c r="I28">
        <f>ABS(Tabela2[[#This Row],[X3]]-E27)</f>
        <v>2.023221131191355E-3</v>
      </c>
      <c r="J28">
        <f>ABS(Tabela2[[#This Row],[X4]]-F27)</f>
        <v>1.031904924651883E-3</v>
      </c>
      <c r="K28">
        <f xml:space="preserve"> MAX(Tabela2[[#This Row],[EX1]],Tabela2[[#This Row],[EX2]],Tabela2[[#This Row],[EX3]],Tabela2[[#This Row],[EX4]])</f>
        <v>4.5038100379031221E-3</v>
      </c>
      <c r="M28">
        <v>17</v>
      </c>
      <c r="N28">
        <f t="shared" si="4"/>
        <v>-0.79764555314893149</v>
      </c>
      <c r="O28">
        <f>($F$5-$B$5*Tabela26[[#This Row],[X1]]-$D$5*P27)/$C$5</f>
        <v>2.7952927280421727</v>
      </c>
      <c r="P28">
        <f>($F$6-$C$6*Tabela26[[#This Row],[X2]]+Q27)/$D$6</f>
        <v>-0.25882426401218195</v>
      </c>
      <c r="Q28">
        <f>($F$7+Tabela26[[#This Row],[X3]])/$E$7</f>
        <v>-2.2517648528024363</v>
      </c>
      <c r="R28">
        <f>ABS(Tabela26[[#This Row],[X1]]-N27)</f>
        <v>1.7572039623381386E-6</v>
      </c>
      <c r="S28">
        <f>ABS(Tabela26[[#This Row],[X2]]-O27)</f>
        <v>1.6217443099542095E-6</v>
      </c>
      <c r="T28">
        <f>ABS(Tabela26[[#This Row],[X3]]-P27)</f>
        <v>8.5731855059556494E-7</v>
      </c>
      <c r="U28">
        <f>ABS(Tabela26[[#This Row],[X4]]-Q27)</f>
        <v>1.7146370989706838E-7</v>
      </c>
      <c r="V28">
        <f>MAX(Tabela26[[#This Row],[EX1]],Tabela26[[#This Row],[EX2]],Tabela26[[#This Row],[EX3]],Tabela26[[#This Row],[EX4]])</f>
        <v>1.7572039623381386E-6</v>
      </c>
    </row>
    <row r="29" spans="2:22" x14ac:dyDescent="0.25">
      <c r="B29" s="3">
        <v>18</v>
      </c>
      <c r="C29">
        <f t="shared" si="0"/>
        <v>-0.7973571882945556</v>
      </c>
      <c r="D29">
        <f t="shared" si="1"/>
        <v>2.7929482829458232</v>
      </c>
      <c r="E29">
        <f t="shared" si="2"/>
        <v>-0.25913000359541322</v>
      </c>
      <c r="F29">
        <f t="shared" si="3"/>
        <v>-2.2523021793459894</v>
      </c>
      <c r="G29">
        <f>ABS(Tabela2[[#This Row],[X1]]-C28)</f>
        <v>2.251905018951561E-3</v>
      </c>
      <c r="H29">
        <f>ABS(Tabela2[[#This Row],[X2]]-D28)</f>
        <v>1.7660936432881691E-3</v>
      </c>
      <c r="I29">
        <f>ABS(Tabela2[[#This Row],[X3]]-E28)</f>
        <v>2.3808931345330464E-3</v>
      </c>
      <c r="J29">
        <f>ABS(Tabela2[[#This Row],[X4]]-F28)</f>
        <v>4.046442262382044E-4</v>
      </c>
      <c r="K29">
        <f xml:space="preserve"> MAX(Tabela2[[#This Row],[EX1]],Tabela2[[#This Row],[EX2]],Tabela2[[#This Row],[EX3]],Tabela2[[#This Row],[EX4]])</f>
        <v>2.3808931345330464E-3</v>
      </c>
      <c r="M29">
        <v>18</v>
      </c>
      <c r="N29">
        <f t="shared" si="4"/>
        <v>-0.79764636402108624</v>
      </c>
      <c r="O29">
        <f>($F$5-$B$5*Tabela26[[#This Row],[X1]]-$D$5*P28)/$C$5</f>
        <v>2.7952934764056705</v>
      </c>
      <c r="P29">
        <f>($F$6-$C$6*Tabela26[[#This Row],[X2]]+Q28)/$D$6</f>
        <v>-0.25882386839746929</v>
      </c>
      <c r="Q29">
        <f>($F$7+Tabela26[[#This Row],[X3]])/$E$7</f>
        <v>-2.2517647736794939</v>
      </c>
      <c r="R29">
        <f>ABS(Tabela26[[#This Row],[X1]]-N28)</f>
        <v>8.1087215475506014E-7</v>
      </c>
      <c r="S29">
        <f>ABS(Tabela26[[#This Row],[X2]]-O28)</f>
        <v>7.4836349783780065E-7</v>
      </c>
      <c r="T29">
        <f>ABS(Tabela26[[#This Row],[X3]]-P28)</f>
        <v>3.9561471265603387E-7</v>
      </c>
      <c r="U29">
        <f>ABS(Tabela26[[#This Row],[X4]]-Q28)</f>
        <v>7.9122942420184472E-8</v>
      </c>
      <c r="V29">
        <f>MAX(Tabela26[[#This Row],[EX1]],Tabela26[[#This Row],[EX2]],Tabela26[[#This Row],[EX3]],Tabela26[[#This Row],[EX4]])</f>
        <v>8.1087215475506014E-7</v>
      </c>
    </row>
    <row r="30" spans="2:22" x14ac:dyDescent="0.25">
      <c r="B30">
        <v>19</v>
      </c>
      <c r="C30">
        <f t="shared" si="0"/>
        <v>-0.79647414147291151</v>
      </c>
      <c r="D30">
        <f t="shared" si="1"/>
        <v>2.7950265927091125</v>
      </c>
      <c r="E30">
        <f t="shared" si="2"/>
        <v>-0.26006363094533708</v>
      </c>
      <c r="F30">
        <f t="shared" si="3"/>
        <v>-2.2518260007190825</v>
      </c>
      <c r="G30">
        <f>ABS(Tabela2[[#This Row],[X1]]-C29)</f>
        <v>8.8304682164408455E-4</v>
      </c>
      <c r="H30">
        <f>ABS(Tabela2[[#This Row],[X2]]-D29)</f>
        <v>2.0783097632892655E-3</v>
      </c>
      <c r="I30">
        <f>ABS(Tabela2[[#This Row],[X3]]-E29)</f>
        <v>9.3362734992386009E-4</v>
      </c>
      <c r="J30">
        <f>ABS(Tabela2[[#This Row],[X4]]-F29)</f>
        <v>4.7617862690696455E-4</v>
      </c>
      <c r="K30">
        <f xml:space="preserve"> MAX(Tabela2[[#This Row],[EX1]],Tabela2[[#This Row],[EX2]],Tabela2[[#This Row],[EX3]],Tabela2[[#This Row],[EX4]])</f>
        <v>2.0783097632892655E-3</v>
      </c>
      <c r="M30">
        <v>19</v>
      </c>
      <c r="N30">
        <f t="shared" si="4"/>
        <v>-0.79764673820283538</v>
      </c>
      <c r="O30">
        <f>($F$5-$B$5*Tabela26[[#This Row],[X1]]-$D$5*P29)/$C$5</f>
        <v>2.7952938217424301</v>
      </c>
      <c r="P30">
        <f>($F$6-$C$6*Tabela26[[#This Row],[X2]]+Q29)/$D$6</f>
        <v>-0.25882368583872167</v>
      </c>
      <c r="Q30">
        <f>($F$7+Tabela26[[#This Row],[X3]])/$E$7</f>
        <v>-2.2517647371677443</v>
      </c>
      <c r="R30">
        <f>ABS(Tabela26[[#This Row],[X1]]-N29)</f>
        <v>3.7418174914094493E-7</v>
      </c>
      <c r="S30">
        <f>ABS(Tabela26[[#This Row],[X2]]-O29)</f>
        <v>3.4533675963288601E-7</v>
      </c>
      <c r="T30">
        <f>ABS(Tabela26[[#This Row],[X3]]-P29)</f>
        <v>1.8255874761896607E-7</v>
      </c>
      <c r="U30">
        <f>ABS(Tabela26[[#This Row],[X4]]-Q29)</f>
        <v>3.6511749623713285E-8</v>
      </c>
      <c r="V30">
        <f>MAX(Tabela26[[#This Row],[EX1]],Tabela26[[#This Row],[EX2]],Tabela26[[#This Row],[EX3]],Tabela26[[#This Row],[EX4]])</f>
        <v>3.7418174914094493E-7</v>
      </c>
    </row>
    <row r="31" spans="2:22" x14ac:dyDescent="0.25">
      <c r="B31">
        <v>20</v>
      </c>
      <c r="C31">
        <f t="shared" si="0"/>
        <v>-0.79751329635455614</v>
      </c>
      <c r="D31">
        <f t="shared" si="1"/>
        <v>2.7942116183583208</v>
      </c>
      <c r="E31">
        <f t="shared" si="2"/>
        <v>-0.25896495373532907</v>
      </c>
      <c r="F31">
        <f t="shared" si="3"/>
        <v>-2.2520127261890677</v>
      </c>
      <c r="G31">
        <f>ABS(Tabela2[[#This Row],[X1]]-C30)</f>
        <v>1.0391548816446328E-3</v>
      </c>
      <c r="H31">
        <f>ABS(Tabela2[[#This Row],[X2]]-D30)</f>
        <v>8.1497435079169733E-4</v>
      </c>
      <c r="I31">
        <f>ABS(Tabela2[[#This Row],[X3]]-E30)</f>
        <v>1.0986772100080033E-3</v>
      </c>
      <c r="J31">
        <f>ABS(Tabela2[[#This Row],[X4]]-F30)</f>
        <v>1.8672546998521611E-4</v>
      </c>
      <c r="K31">
        <f xml:space="preserve"> MAX(Tabela2[[#This Row],[EX1]],Tabela2[[#This Row],[EX2]],Tabela2[[#This Row],[EX3]],Tabela2[[#This Row],[EX4]])</f>
        <v>1.0986772100080033E-3</v>
      </c>
      <c r="M31">
        <v>20</v>
      </c>
      <c r="N31">
        <f t="shared" si="4"/>
        <v>-0.79764691087121498</v>
      </c>
      <c r="O31">
        <f>($F$5-$B$5*Tabela26[[#This Row],[X1]]-$D$5*P30)/$C$5</f>
        <v>2.795293981100119</v>
      </c>
      <c r="P31">
        <f>($F$6-$C$6*Tabela26[[#This Row],[X2]]+Q30)/$D$6</f>
        <v>-0.25882360159590856</v>
      </c>
      <c r="Q31">
        <f>($F$7+Tabela26[[#This Row],[X3]])/$E$7</f>
        <v>-2.2517647203191817</v>
      </c>
      <c r="R31">
        <f>ABS(Tabela26[[#This Row],[X1]]-N30)</f>
        <v>1.726683795943984E-7</v>
      </c>
      <c r="S31">
        <f>ABS(Tabela26[[#This Row],[X2]]-O30)</f>
        <v>1.5935768882258117E-7</v>
      </c>
      <c r="T31">
        <f>ABS(Tabela26[[#This Row],[X3]]-P30)</f>
        <v>8.4242813114254744E-8</v>
      </c>
      <c r="U31">
        <f>ABS(Tabela26[[#This Row],[X4]]-Q30)</f>
        <v>1.6848562545135337E-8</v>
      </c>
      <c r="V31">
        <f>MAX(Tabela26[[#This Row],[EX1]],Tabela26[[#This Row],[EX2]],Tabela26[[#This Row],[EX3]],Tabela26[[#This Row],[EX4]])</f>
        <v>1.726683795943984E-7</v>
      </c>
    </row>
    <row r="32" spans="2:22" x14ac:dyDescent="0.25">
      <c r="B32">
        <v>21</v>
      </c>
      <c r="C32">
        <f t="shared" si="0"/>
        <v>-0.79710580917916052</v>
      </c>
      <c r="D32">
        <f t="shared" si="1"/>
        <v>2.7951706666831466</v>
      </c>
      <c r="E32">
        <f t="shared" si="2"/>
        <v>-0.25939578159447307</v>
      </c>
      <c r="F32">
        <f t="shared" si="3"/>
        <v>-2.2517929907470657</v>
      </c>
      <c r="G32">
        <f>ABS(Tabela2[[#This Row],[X1]]-C31)</f>
        <v>4.0748717539562662E-4</v>
      </c>
      <c r="H32">
        <f>ABS(Tabela2[[#This Row],[X2]]-D31)</f>
        <v>9.5904832482585078E-4</v>
      </c>
      <c r="I32">
        <f>ABS(Tabela2[[#This Row],[X3]]-E31)</f>
        <v>4.3082785914400068E-4</v>
      </c>
      <c r="J32">
        <f>ABS(Tabela2[[#This Row],[X4]]-F31)</f>
        <v>2.1973544200193373E-4</v>
      </c>
      <c r="K32">
        <f xml:space="preserve"> MAX(Tabela2[[#This Row],[EX1]],Tabela2[[#This Row],[EX2]],Tabela2[[#This Row],[EX3]],Tabela2[[#This Row],[EX4]])</f>
        <v>9.5904832482585078E-4</v>
      </c>
      <c r="M32">
        <v>21</v>
      </c>
      <c r="N32">
        <f t="shared" si="4"/>
        <v>-0.7976469905500595</v>
      </c>
      <c r="O32">
        <f>($F$5-$B$5*Tabela26[[#This Row],[X1]]-$D$5*P31)/$C$5</f>
        <v>2.795294054636666</v>
      </c>
      <c r="P32">
        <f>($F$6-$C$6*Tabela26[[#This Row],[X2]]+Q31)/$D$6</f>
        <v>-0.2588235627215647</v>
      </c>
      <c r="Q32">
        <f>($F$7+Tabela26[[#This Row],[X3]])/$E$7</f>
        <v>-2.251764712544313</v>
      </c>
      <c r="R32">
        <f>ABS(Tabela26[[#This Row],[X1]]-N31)</f>
        <v>7.9678844522312886E-8</v>
      </c>
      <c r="S32">
        <f>ABS(Tabela26[[#This Row],[X2]]-O31)</f>
        <v>7.3536547073871361E-8</v>
      </c>
      <c r="T32">
        <f>ABS(Tabela26[[#This Row],[X3]]-P31)</f>
        <v>3.8874343855077598E-8</v>
      </c>
      <c r="U32">
        <f>ABS(Tabela26[[#This Row],[X4]]-Q31)</f>
        <v>7.774868748811059E-9</v>
      </c>
      <c r="V32">
        <f>MAX(Tabela26[[#This Row],[EX1]],Tabela26[[#This Row],[EX2]],Tabela26[[#This Row],[EX3]],Tabela26[[#This Row],[EX4]])</f>
        <v>7.9678844522312886E-8</v>
      </c>
    </row>
    <row r="33" spans="2:22" x14ac:dyDescent="0.25">
      <c r="B33">
        <v>22</v>
      </c>
      <c r="C33">
        <f t="shared" si="0"/>
        <v>-0.79758533334157333</v>
      </c>
      <c r="D33">
        <f t="shared" si="1"/>
        <v>2.7947945919517911</v>
      </c>
      <c r="E33">
        <f t="shared" si="2"/>
        <v>-0.25888879050180991</v>
      </c>
      <c r="F33">
        <f t="shared" si="3"/>
        <v>-2.2518791563188945</v>
      </c>
      <c r="G33">
        <f>ABS(Tabela2[[#This Row],[X1]]-C32)</f>
        <v>4.7952416241281437E-4</v>
      </c>
      <c r="H33">
        <f>ABS(Tabela2[[#This Row],[X2]]-D32)</f>
        <v>3.760747313554802E-4</v>
      </c>
      <c r="I33">
        <f>ABS(Tabela2[[#This Row],[X3]]-E32)</f>
        <v>5.0699109266316711E-4</v>
      </c>
      <c r="J33">
        <f>ABS(Tabela2[[#This Row],[X4]]-F32)</f>
        <v>8.616557182872242E-5</v>
      </c>
      <c r="K33">
        <f xml:space="preserve"> MAX(Tabela2[[#This Row],[EX1]],Tabela2[[#This Row],[EX2]],Tabela2[[#This Row],[EX3]],Tabela2[[#This Row],[EX4]])</f>
        <v>5.0699109266316711E-4</v>
      </c>
      <c r="M33">
        <v>22</v>
      </c>
      <c r="N33">
        <f t="shared" si="4"/>
        <v>-0.79764702731833315</v>
      </c>
      <c r="O33">
        <f>($F$5-$B$5*Tabela26[[#This Row],[X1]]-$D$5*P32)/$C$5</f>
        <v>2.7952940885705404</v>
      </c>
      <c r="P33">
        <f>($F$6-$C$6*Tabela26[[#This Row],[X2]]+Q32)/$D$6</f>
        <v>-0.25882354478276892</v>
      </c>
      <c r="Q33">
        <f>($F$7+Tabela26[[#This Row],[X3]])/$E$7</f>
        <v>-2.251764708956554</v>
      </c>
      <c r="R33">
        <f>ABS(Tabela26[[#This Row],[X1]]-N32)</f>
        <v>3.6768273647957983E-8</v>
      </c>
      <c r="S33">
        <f>ABS(Tabela26[[#This Row],[X2]]-O32)</f>
        <v>3.3933874377112261E-8</v>
      </c>
      <c r="T33">
        <f>ABS(Tabela26[[#This Row],[X3]]-P32)</f>
        <v>1.7938795782157513E-8</v>
      </c>
      <c r="U33">
        <f>ABS(Tabela26[[#This Row],[X4]]-Q32)</f>
        <v>3.5877589787958186E-9</v>
      </c>
      <c r="V33">
        <f>MAX(Tabela26[[#This Row],[EX1]],Tabela26[[#This Row],[EX2]],Tabela26[[#This Row],[EX3]],Tabela26[[#This Row],[EX4]])</f>
        <v>3.6768273647957983E-8</v>
      </c>
    </row>
    <row r="34" spans="2:22" x14ac:dyDescent="0.25">
      <c r="B34">
        <v>23</v>
      </c>
      <c r="C34">
        <f t="shared" si="0"/>
        <v>-0.7973972959758957</v>
      </c>
      <c r="D34">
        <f t="shared" si="1"/>
        <v>2.7952371504700628</v>
      </c>
      <c r="E34">
        <f t="shared" si="2"/>
        <v>-0.25908759856396624</v>
      </c>
      <c r="F34">
        <f t="shared" si="3"/>
        <v>-2.2517777581003622</v>
      </c>
      <c r="G34">
        <f>ABS(Tabela2[[#This Row],[X1]]-C33)</f>
        <v>1.8803736567762908E-4</v>
      </c>
      <c r="H34">
        <f>ABS(Tabela2[[#This Row],[X2]]-D33)</f>
        <v>4.4255851827168513E-4</v>
      </c>
      <c r="I34">
        <f>ABS(Tabela2[[#This Row],[X3]]-E33)</f>
        <v>1.988080621563304E-4</v>
      </c>
      <c r="J34">
        <f>ABS(Tabela2[[#This Row],[X4]]-F33)</f>
        <v>1.0139821853227815E-4</v>
      </c>
      <c r="K34">
        <f xml:space="preserve"> MAX(Tabela2[[#This Row],[EX1]],Tabela2[[#This Row],[EX2]],Tabela2[[#This Row],[EX3]],Tabela2[[#This Row],[EX4]])</f>
        <v>4.4255851827168513E-4</v>
      </c>
      <c r="M34">
        <v>23</v>
      </c>
      <c r="N34">
        <f t="shared" si="4"/>
        <v>-0.79764704428527011</v>
      </c>
      <c r="O34">
        <f>($F$5-$B$5*Tabela26[[#This Row],[X1]]-$D$5*P33)/$C$5</f>
        <v>2.7952941042295274</v>
      </c>
      <c r="P34">
        <f>($F$6-$C$6*Tabela26[[#This Row],[X2]]+Q33)/$D$6</f>
        <v>-0.25882353650480555</v>
      </c>
      <c r="Q34">
        <f>($F$7+Tabela26[[#This Row],[X3]])/$E$7</f>
        <v>-2.2517647073009615</v>
      </c>
      <c r="R34">
        <f>ABS(Tabela26[[#This Row],[X1]]-N33)</f>
        <v>1.6966936966511525E-8</v>
      </c>
      <c r="S34">
        <f>ABS(Tabela26[[#This Row],[X2]]-O33)</f>
        <v>1.5658986995958912E-8</v>
      </c>
      <c r="T34">
        <f>ABS(Tabela26[[#This Row],[X3]]-P33)</f>
        <v>8.2779633703289335E-9</v>
      </c>
      <c r="U34">
        <f>ABS(Tabela26[[#This Row],[X4]]-Q33)</f>
        <v>1.655592551941254E-9</v>
      </c>
      <c r="V34">
        <f>MAX(Tabela26[[#This Row],[EX1]],Tabela26[[#This Row],[EX2]],Tabela26[[#This Row],[EX3]],Tabela26[[#This Row],[EX4]])</f>
        <v>1.6966936966511525E-8</v>
      </c>
    </row>
    <row r="35" spans="2:22" x14ac:dyDescent="0.25">
      <c r="B35" s="3">
        <v>24</v>
      </c>
      <c r="C35">
        <f t="shared" si="0"/>
        <v>-0.79761857523503144</v>
      </c>
      <c r="D35">
        <f t="shared" si="1"/>
        <v>2.7950636085623612</v>
      </c>
      <c r="E35">
        <f t="shared" si="2"/>
        <v>-0.25885364452751386</v>
      </c>
      <c r="F35">
        <f t="shared" si="3"/>
        <v>-2.2518175197127932</v>
      </c>
      <c r="G35">
        <f>ABS(Tabela2[[#This Row],[X1]]-C34)</f>
        <v>2.2127925913573154E-4</v>
      </c>
      <c r="H35">
        <f>ABS(Tabela2[[#This Row],[X2]]-D34)</f>
        <v>1.7354190770157985E-4</v>
      </c>
      <c r="I35">
        <f>ABS(Tabela2[[#This Row],[X3]]-E34)</f>
        <v>2.3395403645237733E-4</v>
      </c>
      <c r="J35">
        <f>ABS(Tabela2[[#This Row],[X4]]-F34)</f>
        <v>3.9761612431021831E-5</v>
      </c>
      <c r="K35">
        <f xml:space="preserve"> MAX(Tabela2[[#This Row],[EX1]],Tabela2[[#This Row],[EX2]],Tabela2[[#This Row],[EX3]],Tabela2[[#This Row],[EX4]])</f>
        <v>2.3395403645237733E-4</v>
      </c>
      <c r="M35">
        <v>24</v>
      </c>
      <c r="N35">
        <f t="shared" si="4"/>
        <v>-0.79764705211476361</v>
      </c>
      <c r="O35">
        <f>($F$5-$B$5*Tabela26[[#This Row],[X1]]-$D$5*P34)/$C$5</f>
        <v>2.7952941114554593</v>
      </c>
      <c r="P35">
        <f>($F$6-$C$6*Tabela26[[#This Row],[X2]]+Q34)/$D$6</f>
        <v>-0.25882353268489056</v>
      </c>
      <c r="Q35">
        <f>($F$7+Tabela26[[#This Row],[X3]])/$E$7</f>
        <v>-2.2517647065369784</v>
      </c>
      <c r="R35">
        <f>ABS(Tabela26[[#This Row],[X1]]-N34)</f>
        <v>7.8294934979794562E-9</v>
      </c>
      <c r="S35">
        <f>ABS(Tabela26[[#This Row],[X2]]-O34)</f>
        <v>7.225931852872236E-9</v>
      </c>
      <c r="T35">
        <f>ABS(Tabela26[[#This Row],[X3]]-P34)</f>
        <v>3.8199149954287748E-9</v>
      </c>
      <c r="U35">
        <f>ABS(Tabela26[[#This Row],[X4]]-Q34)</f>
        <v>7.6398309900582717E-10</v>
      </c>
      <c r="V35">
        <f>MAX(Tabela26[[#This Row],[EX1]],Tabela26[[#This Row],[EX2]],Tabela26[[#This Row],[EX3]],Tabela26[[#This Row],[EX4]])</f>
        <v>7.8294934979794562E-9</v>
      </c>
    </row>
    <row r="36" spans="2:22" x14ac:dyDescent="0.25">
      <c r="B36" s="3">
        <v>25</v>
      </c>
      <c r="C36">
        <f t="shared" si="0"/>
        <v>-0.79753180428118076</v>
      </c>
      <c r="D36">
        <f t="shared" si="1"/>
        <v>2.7952678298065101</v>
      </c>
      <c r="E36">
        <f t="shared" si="2"/>
        <v>-0.25894538568291853</v>
      </c>
      <c r="F36">
        <f t="shared" si="3"/>
        <v>-2.2517707289055027</v>
      </c>
      <c r="G36">
        <f>ABS(Tabela2[[#This Row],[X1]]-C35)</f>
        <v>8.67709538506789E-5</v>
      </c>
      <c r="H36">
        <f>ABS(Tabela2[[#This Row],[X2]]-D35)</f>
        <v>2.0422124414887222E-4</v>
      </c>
      <c r="I36">
        <f>ABS(Tabela2[[#This Row],[X3]]-E35)</f>
        <v>9.1741155404667651E-5</v>
      </c>
      <c r="J36">
        <f>ABS(Tabela2[[#This Row],[X4]]-F35)</f>
        <v>4.6790807290530978E-5</v>
      </c>
      <c r="K36">
        <f xml:space="preserve"> MAX(Tabela2[[#This Row],[EX1]],Tabela2[[#This Row],[EX2]],Tabela2[[#This Row],[EX3]],Tabela2[[#This Row],[EX4]])</f>
        <v>2.0422124414887222E-4</v>
      </c>
      <c r="M36">
        <v>25</v>
      </c>
      <c r="N36">
        <f t="shared" si="4"/>
        <v>-0.79764705572772954</v>
      </c>
      <c r="O36">
        <f>($F$5-$B$5*Tabela26[[#This Row],[X1]]-$D$5*P35)/$C$5</f>
        <v>2.7952941147899084</v>
      </c>
      <c r="P36">
        <f>($F$6-$C$6*Tabela26[[#This Row],[X2]]+Q35)/$D$6</f>
        <v>-0.25882353092216809</v>
      </c>
      <c r="Q36">
        <f>($F$7+Tabela26[[#This Row],[X3]])/$E$7</f>
        <v>-2.2517647061844337</v>
      </c>
      <c r="R36">
        <f>ABS(Tabela26[[#This Row],[X1]]-N35)</f>
        <v>3.612965926436118E-9</v>
      </c>
      <c r="S36">
        <f>ABS(Tabela26[[#This Row],[X2]]-O35)</f>
        <v>3.3344491612297134E-9</v>
      </c>
      <c r="T36">
        <f>ABS(Tabela26[[#This Row],[X3]]-P35)</f>
        <v>1.7627224679905851E-9</v>
      </c>
      <c r="U36">
        <f>ABS(Tabela26[[#This Row],[X4]]-Q35)</f>
        <v>3.5254466013157071E-10</v>
      </c>
      <c r="V36">
        <f>MAX(Tabela26[[#This Row],[EX1]],Tabela26[[#This Row],[EX2]],Tabela26[[#This Row],[EX3]],Tabela26[[#This Row],[EX4]])</f>
        <v>3.612965926436118E-9</v>
      </c>
    </row>
    <row r="37" spans="2:22" x14ac:dyDescent="0.25">
      <c r="B37" s="3">
        <v>26</v>
      </c>
      <c r="C37">
        <f t="shared" si="0"/>
        <v>-0.79763391490325508</v>
      </c>
      <c r="D37">
        <f t="shared" si="1"/>
        <v>2.795187747867423</v>
      </c>
      <c r="E37">
        <f t="shared" si="2"/>
        <v>-0.25883742620993277</v>
      </c>
      <c r="F37">
        <f t="shared" si="3"/>
        <v>-2.2517890771365838</v>
      </c>
      <c r="G37">
        <f>ABS(Tabela2[[#This Row],[X1]]-C36)</f>
        <v>1.0211062207432509E-4</v>
      </c>
      <c r="H37">
        <f>ABS(Tabela2[[#This Row],[X2]]-D36)</f>
        <v>8.0081939087151E-5</v>
      </c>
      <c r="I37">
        <f>ABS(Tabela2[[#This Row],[X3]]-E36)</f>
        <v>1.0795947298575248E-4</v>
      </c>
      <c r="J37">
        <f>ABS(Tabela2[[#This Row],[X4]]-F36)</f>
        <v>1.8348231081155575E-5</v>
      </c>
      <c r="K37">
        <f xml:space="preserve"> MAX(Tabela2[[#This Row],[EX1]],Tabela2[[#This Row],[EX2]],Tabela2[[#This Row],[EX3]],Tabela2[[#This Row],[EX4]])</f>
        <v>1.0795947298575248E-4</v>
      </c>
    </row>
    <row r="38" spans="2:22" x14ac:dyDescent="0.25">
      <c r="B38" s="2">
        <v>27</v>
      </c>
      <c r="C38" s="2">
        <f t="shared" si="0"/>
        <v>-0.79759387393371151</v>
      </c>
      <c r="D38" s="2">
        <f t="shared" si="1"/>
        <v>2.7952819869676544</v>
      </c>
      <c r="E38" s="2">
        <f t="shared" si="2"/>
        <v>-0.25887976070836149</v>
      </c>
      <c r="F38" s="2">
        <f>($F$7+E37)/$E$7</f>
        <v>-2.2517674852419867</v>
      </c>
      <c r="G38" s="2">
        <f>ABS(Tabela2[[#This Row],[X1]]-C37)</f>
        <v>4.00409695435755E-5</v>
      </c>
      <c r="H38" s="2">
        <f>ABS(Tabela2[[#This Row],[X2]]-D37)</f>
        <v>9.4239100231430228E-5</v>
      </c>
      <c r="I38" s="2">
        <f>ABS(Tabela2[[#This Row],[X3]]-E37)</f>
        <v>4.2334498428719947E-5</v>
      </c>
      <c r="J38" s="2">
        <f>ABS(Tabela2[[#This Row],[X4]]-F37)</f>
        <v>2.1591894597161598E-5</v>
      </c>
      <c r="K38" s="2">
        <f xml:space="preserve"> MAX(Tabela2[[#This Row],[EX1]],Tabela2[[#This Row],[EX2]],Tabela2[[#This Row],[EX3]],Tabela2[[#This Row],[EX4]])</f>
        <v>9.4239100231430228E-5</v>
      </c>
    </row>
    <row r="39" spans="2:22" x14ac:dyDescent="0.25">
      <c r="B39" s="3">
        <v>28</v>
      </c>
      <c r="C39">
        <f t="shared" si="0"/>
        <v>-0.79764099348382733</v>
      </c>
      <c r="D39">
        <f t="shared" si="1"/>
        <v>2.7952450326835114</v>
      </c>
      <c r="E39">
        <f t="shared" si="2"/>
        <v>-0.25882994217142113</v>
      </c>
      <c r="F39">
        <f t="shared" si="3"/>
        <v>-2.251775952141672</v>
      </c>
      <c r="G39">
        <f>ABS(Tabela2[[#This Row],[X1]]-C38)</f>
        <v>4.7119550115826137E-5</v>
      </c>
      <c r="H39">
        <f>ABS(Tabela2[[#This Row],[X2]]-D38)</f>
        <v>3.6954284142964866E-5</v>
      </c>
      <c r="I39">
        <f>ABS(Tabela2[[#This Row],[X3]]-E38)</f>
        <v>4.9818536940360314E-5</v>
      </c>
      <c r="J39">
        <f>ABS(Tabela2[[#This Row],[X4]]-F38)</f>
        <v>8.4668996853665135E-6</v>
      </c>
      <c r="K39">
        <f xml:space="preserve"> MAX(Tabela2[[#This Row],[EX1]],Tabela2[[#This Row],[EX2]],Tabela2[[#This Row],[EX3]],Tabela2[[#This Row],[EX4]])</f>
        <v>4.9818536940360314E-5</v>
      </c>
    </row>
    <row r="40" spans="2:22" x14ac:dyDescent="0.25">
      <c r="B40" s="3">
        <v>29</v>
      </c>
      <c r="C40">
        <f t="shared" si="0"/>
        <v>-0.79762251634175563</v>
      </c>
      <c r="D40">
        <f t="shared" si="1"/>
        <v>2.795288519873345</v>
      </c>
      <c r="E40">
        <f t="shared" si="2"/>
        <v>-0.25884947767595329</v>
      </c>
      <c r="F40">
        <f t="shared" si="3"/>
        <v>-2.251765988434284</v>
      </c>
      <c r="G40">
        <f>ABS(Tabela2[[#This Row],[X1]]-C39)</f>
        <v>1.8477142071704478E-5</v>
      </c>
      <c r="H40">
        <f>ABS(Tabela2[[#This Row],[X2]]-D39)</f>
        <v>4.3487189833602002E-5</v>
      </c>
      <c r="I40">
        <f>ABS(Tabela2[[#This Row],[X3]]-E39)</f>
        <v>1.9535504532153247E-5</v>
      </c>
      <c r="J40">
        <f>ABS(Tabela2[[#This Row],[X4]]-F39)</f>
        <v>9.9637073880387561E-6</v>
      </c>
      <c r="K40">
        <f xml:space="preserve"> MAX(Tabela2[[#This Row],[EX1]],Tabela2[[#This Row],[EX2]],Tabela2[[#This Row],[EX3]],Tabela2[[#This Row],[EX4]])</f>
        <v>4.3487189833602002E-5</v>
      </c>
    </row>
    <row r="41" spans="2:22" x14ac:dyDescent="0.25">
      <c r="B41" s="3">
        <v>30</v>
      </c>
      <c r="C41">
        <f t="shared" si="0"/>
        <v>-0.79764425993667254</v>
      </c>
      <c r="D41">
        <f t="shared" si="1"/>
        <v>2.7952714671004961</v>
      </c>
      <c r="E41">
        <f t="shared" si="2"/>
        <v>-0.25882648861761298</v>
      </c>
      <c r="F41">
        <f t="shared" si="3"/>
        <v>-2.2517698955351908</v>
      </c>
      <c r="G41">
        <f>ABS(Tabela2[[#This Row],[X1]]-C40)</f>
        <v>2.1743594916912024E-5</v>
      </c>
      <c r="H41">
        <f>ABS(Tabela2[[#This Row],[X2]]-D40)</f>
        <v>1.7052772848913378E-5</v>
      </c>
      <c r="I41">
        <f>ABS(Tabela2[[#This Row],[X3]]-E40)</f>
        <v>2.2989058340305846E-5</v>
      </c>
      <c r="J41">
        <f>ABS(Tabela2[[#This Row],[X4]]-F40)</f>
        <v>3.9071009068081253E-6</v>
      </c>
      <c r="K41">
        <f xml:space="preserve"> MAX(Tabela2[[#This Row],[EX1]],Tabela2[[#This Row],[EX2]],Tabela2[[#This Row],[EX3]],Tabela2[[#This Row],[EX4]])</f>
        <v>2.2989058340305846E-5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CCF3-30C3-466E-84D0-CD26103C54E7}">
  <dimension ref="B3:AA36"/>
  <sheetViews>
    <sheetView workbookViewId="0">
      <selection activeCell="K8" sqref="K8"/>
    </sheetView>
  </sheetViews>
  <sheetFormatPr defaultRowHeight="15" x14ac:dyDescent="0.25"/>
  <cols>
    <col min="2" max="10" width="9.28515625" bestFit="1" customWidth="1"/>
    <col min="11" max="12" width="12" bestFit="1" customWidth="1"/>
    <col min="13" max="13" width="9.28515625" bestFit="1" customWidth="1"/>
  </cols>
  <sheetData>
    <row r="3" spans="2:27" x14ac:dyDescent="0.25">
      <c r="B3" t="s">
        <v>1</v>
      </c>
      <c r="C3" t="s">
        <v>2</v>
      </c>
      <c r="D3" t="s">
        <v>3</v>
      </c>
      <c r="E3" t="s">
        <v>4</v>
      </c>
      <c r="F3" t="s">
        <v>12</v>
      </c>
      <c r="G3" t="s">
        <v>11</v>
      </c>
    </row>
    <row r="4" spans="2:27" x14ac:dyDescent="0.25">
      <c r="B4">
        <v>4</v>
      </c>
      <c r="C4">
        <v>1</v>
      </c>
      <c r="D4">
        <v>1</v>
      </c>
      <c r="F4">
        <v>1</v>
      </c>
      <c r="G4">
        <v>6</v>
      </c>
      <c r="I4" s="6" t="s">
        <v>33</v>
      </c>
      <c r="K4" s="6" t="s">
        <v>34</v>
      </c>
      <c r="O4" s="6" t="s">
        <v>35</v>
      </c>
      <c r="Q4" s="6" t="s">
        <v>36</v>
      </c>
    </row>
    <row r="5" spans="2:27" x14ac:dyDescent="0.25">
      <c r="B5">
        <v>-1</v>
      </c>
      <c r="C5">
        <v>-3</v>
      </c>
      <c r="D5">
        <v>1</v>
      </c>
      <c r="E5">
        <v>1</v>
      </c>
      <c r="G5">
        <v>6</v>
      </c>
      <c r="I5" t="s">
        <v>1</v>
      </c>
      <c r="J5" t="s">
        <v>2</v>
      </c>
      <c r="K5" t="s">
        <v>3</v>
      </c>
      <c r="L5" t="s">
        <v>4</v>
      </c>
      <c r="M5" t="s">
        <v>12</v>
      </c>
      <c r="O5" t="s">
        <v>1</v>
      </c>
      <c r="P5" t="s">
        <v>2</v>
      </c>
      <c r="Q5" t="s">
        <v>3</v>
      </c>
      <c r="R5" t="s">
        <v>4</v>
      </c>
      <c r="S5" t="s">
        <v>12</v>
      </c>
    </row>
    <row r="6" spans="2:27" x14ac:dyDescent="0.25">
      <c r="B6">
        <v>2</v>
      </c>
      <c r="C6">
        <v>1</v>
      </c>
      <c r="D6">
        <v>5</v>
      </c>
      <c r="E6">
        <v>-1</v>
      </c>
      <c r="F6">
        <v>-1</v>
      </c>
      <c r="G6">
        <v>6</v>
      </c>
      <c r="I6">
        <v>0.78661583503739485</v>
      </c>
      <c r="J6">
        <v>-1.0025736922557495</v>
      </c>
      <c r="K6">
        <v>1.8663421184180937</v>
      </c>
      <c r="L6">
        <v>1.9125929262645207</v>
      </c>
      <c r="M6">
        <v>1.989747762133788</v>
      </c>
      <c r="O6">
        <v>0.78663577083112468</v>
      </c>
      <c r="P6">
        <v>-1.002571076490713</v>
      </c>
      <c r="Q6">
        <v>1.8663261446806474</v>
      </c>
      <c r="R6">
        <v>1.9125977097552647</v>
      </c>
      <c r="S6">
        <v>1.9897176469767022</v>
      </c>
    </row>
    <row r="7" spans="2:27" x14ac:dyDescent="0.25">
      <c r="B7">
        <v>-1</v>
      </c>
      <c r="C7">
        <v>-1</v>
      </c>
      <c r="D7">
        <v>-1</v>
      </c>
      <c r="E7">
        <v>4</v>
      </c>
      <c r="G7">
        <v>6</v>
      </c>
    </row>
    <row r="8" spans="2:27" x14ac:dyDescent="0.25">
      <c r="C8">
        <v>2</v>
      </c>
      <c r="D8">
        <v>-1</v>
      </c>
      <c r="E8">
        <v>1</v>
      </c>
      <c r="F8">
        <v>4</v>
      </c>
      <c r="G8">
        <v>6</v>
      </c>
    </row>
    <row r="10" spans="2:27" ht="18.75" x14ac:dyDescent="0.3">
      <c r="B10" s="7" t="s">
        <v>33</v>
      </c>
      <c r="P10" s="7" t="s">
        <v>35</v>
      </c>
    </row>
    <row r="11" spans="2:27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12</v>
      </c>
      <c r="H11" t="s">
        <v>5</v>
      </c>
      <c r="I11" t="s">
        <v>6</v>
      </c>
      <c r="J11" t="s">
        <v>9</v>
      </c>
      <c r="K11" t="s">
        <v>7</v>
      </c>
      <c r="L11" t="s">
        <v>13</v>
      </c>
      <c r="M11" t="s">
        <v>14</v>
      </c>
      <c r="P11" t="s">
        <v>0</v>
      </c>
      <c r="Q11" t="s">
        <v>1</v>
      </c>
      <c r="R11" t="s">
        <v>2</v>
      </c>
      <c r="S11" t="s">
        <v>3</v>
      </c>
      <c r="T11" t="s">
        <v>4</v>
      </c>
      <c r="U11" t="s">
        <v>12</v>
      </c>
      <c r="V11" t="s">
        <v>5</v>
      </c>
      <c r="W11" t="s">
        <v>6</v>
      </c>
      <c r="X11" t="s">
        <v>9</v>
      </c>
      <c r="Y11" t="s">
        <v>7</v>
      </c>
      <c r="Z11" t="s">
        <v>13</v>
      </c>
      <c r="AA11" t="s">
        <v>14</v>
      </c>
    </row>
    <row r="12" spans="2:27" x14ac:dyDescent="0.25">
      <c r="B12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P12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2:27" x14ac:dyDescent="0.25">
      <c r="B13">
        <v>1</v>
      </c>
      <c r="C13">
        <f>($G$4-D12-E12-G12)/$B$4</f>
        <v>1.5</v>
      </c>
      <c r="D13">
        <f>($G$5+C12-E12-F12)/$C$5</f>
        <v>-2</v>
      </c>
      <c r="E13">
        <f>($G$6-$B$6*C12-D12+F12+G12)/$D$6</f>
        <v>1.2</v>
      </c>
      <c r="F13">
        <f>($G$7+C12+D12+E12)/$E$7</f>
        <v>1.5</v>
      </c>
      <c r="G13">
        <f>($G$8-$C$8*D12+E12-F12)/$F$8</f>
        <v>1.5</v>
      </c>
      <c r="H13">
        <f>ABS(Tabela82[[#This Row],[X1]]-C12)</f>
        <v>1.5</v>
      </c>
      <c r="I13">
        <f>ABS(Tabela82[[#This Row],[X2]]-D12)</f>
        <v>2</v>
      </c>
      <c r="J13">
        <f>ABS(Tabela82[[#This Row],[X3]]-E12)</f>
        <v>1.2</v>
      </c>
      <c r="K13">
        <f>ABS(Tabela82[[#This Row],[X4]]-F12)</f>
        <v>1.5</v>
      </c>
      <c r="L13">
        <f>ABS(Tabela82[[#This Row],[X5]]-G12)</f>
        <v>1.5</v>
      </c>
      <c r="M13">
        <f>MAX(Tabela82[[#This Row],[EX1]],Tabela82[[#This Row],[Ex2]],Tabela82[[#This Row],[EX3]],Tabela82[[#This Row],[EX4]],Tabela82[[#This Row],[EX5]])</f>
        <v>2</v>
      </c>
      <c r="P13">
        <v>1</v>
      </c>
      <c r="Q13">
        <f>($G$4-R12-S12-U12)/$B$4</f>
        <v>1.5</v>
      </c>
      <c r="R13">
        <f>($G$5+Tabela8[[#This Row],[X1]]-S12-T12)/$C$5</f>
        <v>-2.5</v>
      </c>
      <c r="S13">
        <f>($G$6-$B$6*Tabela8[[#This Row],[X1]]-Tabela8[[#This Row],[X2]]+T12+U12)/$D$6</f>
        <v>1.1000000000000001</v>
      </c>
      <c r="T13">
        <f>($G$7+Tabela8[[#This Row],[X1]]+Tabela8[[#This Row],[X2]]+Tabela8[[#This Row],[X3]])/$E$7</f>
        <v>1.5249999999999999</v>
      </c>
      <c r="U13">
        <f>($G$8-$C$8*Tabela8[[#This Row],[X2]]+Tabela8[[#This Row],[X3]]-Tabela8[[#This Row],[X4]])/$F$8</f>
        <v>2.6437499999999998</v>
      </c>
      <c r="V13">
        <f>ABS(Tabela8[[#This Row],[X1]]-Q12)</f>
        <v>1.5</v>
      </c>
      <c r="W13">
        <f>ABS(Tabela8[[#This Row],[X2]]-R12)</f>
        <v>2.5</v>
      </c>
      <c r="X13">
        <f>ABS(Tabela8[[#This Row],[X3]]-S12)</f>
        <v>1.1000000000000001</v>
      </c>
      <c r="Y13">
        <f>ABS(Tabela8[[#This Row],[X4]]-T12)</f>
        <v>1.5249999999999999</v>
      </c>
      <c r="Z13">
        <f>ABS(Tabela8[[#This Row],[X5]]-U12)</f>
        <v>2.6437499999999998</v>
      </c>
      <c r="AA13">
        <f>MAX(Tabela8[[#This Row],[EX1]],Tabela8[[#This Row],[Ex2]],Tabela8[[#This Row],[EX3]],Tabela8[[#This Row],[EX4]],Tabela8[[#This Row],[EX5]])</f>
        <v>2.6437499999999998</v>
      </c>
    </row>
    <row r="14" spans="2:27" x14ac:dyDescent="0.25">
      <c r="B14">
        <v>2</v>
      </c>
      <c r="C14">
        <f t="shared" ref="C14:C36" si="0">($G$4-D13-E13-G13)/$B$4</f>
        <v>1.325</v>
      </c>
      <c r="D14">
        <f t="shared" ref="D14:D36" si="1">($G$5+C13-E13-F13)/$C$5</f>
        <v>-1.5999999999999999</v>
      </c>
      <c r="E14">
        <f t="shared" ref="E14:E36" si="2">($G$6-$B$6*C13-D13+F13+G13)/$D$6</f>
        <v>1.6</v>
      </c>
      <c r="F14">
        <f t="shared" ref="F14:F36" si="3">($G$7+C13+D13+E13)/$E$7</f>
        <v>1.675</v>
      </c>
      <c r="G14">
        <f t="shared" ref="G14:G36" si="4">($G$8-$C$8*D13+E13-F13)/$F$8</f>
        <v>2.4249999999999998</v>
      </c>
      <c r="H14">
        <f>ABS(Tabela82[[#This Row],[X1]]-C13)</f>
        <v>0.17500000000000004</v>
      </c>
      <c r="I14">
        <f>ABS(Tabela82[[#This Row],[X2]]-D13)</f>
        <v>0.40000000000000013</v>
      </c>
      <c r="J14">
        <f>ABS(Tabela82[[#This Row],[X3]]-E13)</f>
        <v>0.40000000000000013</v>
      </c>
      <c r="K14">
        <f>ABS(Tabela82[[#This Row],[X4]]-F13)</f>
        <v>0.17500000000000004</v>
      </c>
      <c r="L14">
        <f>ABS(Tabela82[[#This Row],[X5]]-G13)</f>
        <v>0.92499999999999982</v>
      </c>
      <c r="M14">
        <f>MAX(Tabela82[[#This Row],[EX1]],Tabela82[[#This Row],[Ex2]],Tabela82[[#This Row],[EX3]],Tabela82[[#This Row],[EX4]],Tabela82[[#This Row],[EX5]])</f>
        <v>0.92499999999999982</v>
      </c>
      <c r="P14">
        <v>2</v>
      </c>
      <c r="Q14">
        <f t="shared" ref="Q14:Q36" si="5">($G$4-R13-S13-U13)/$B$4</f>
        <v>1.1890625000000001</v>
      </c>
      <c r="R14">
        <f>($G$5+Tabela8[[#This Row],[X1]]-S13-T13)/$C$5</f>
        <v>-1.5213541666666668</v>
      </c>
      <c r="S14">
        <f>($G$6-$B$6*Tabela8[[#This Row],[X1]]-Tabela8[[#This Row],[X2]]+T13+U13)/$D$6</f>
        <v>1.8623958333333335</v>
      </c>
      <c r="T14">
        <f>($G$7+Tabela8[[#This Row],[X1]]+Tabela8[[#This Row],[X2]]+Tabela8[[#This Row],[X3]])/$E$7</f>
        <v>1.8825260416666667</v>
      </c>
      <c r="U14">
        <f>($G$8-$C$8*Tabela8[[#This Row],[X2]]+Tabela8[[#This Row],[X3]]-Tabela8[[#This Row],[X4]])/$F$8</f>
        <v>2.2556445312500002</v>
      </c>
      <c r="V14">
        <f>ABS(Tabela8[[#This Row],[X1]]-Q13)</f>
        <v>0.31093749999999987</v>
      </c>
      <c r="W14">
        <f>ABS(Tabela8[[#This Row],[X2]]-R13)</f>
        <v>0.97864583333333321</v>
      </c>
      <c r="X14">
        <f>ABS(Tabela8[[#This Row],[X3]]-S13)</f>
        <v>0.76239583333333338</v>
      </c>
      <c r="Y14">
        <f>ABS(Tabela8[[#This Row],[X4]]-T13)</f>
        <v>0.35752604166666679</v>
      </c>
      <c r="Z14">
        <f>ABS(Tabela8[[#This Row],[X5]]-U13)</f>
        <v>0.38810546874999963</v>
      </c>
      <c r="AA14">
        <f>MAX(Tabela8[[#This Row],[EX1]],Tabela8[[#This Row],[Ex2]],Tabela8[[#This Row],[EX3]],Tabela8[[#This Row],[EX4]],Tabela8[[#This Row],[EX5]])</f>
        <v>0.97864583333333321</v>
      </c>
    </row>
    <row r="15" spans="2:27" x14ac:dyDescent="0.25">
      <c r="B15">
        <v>3</v>
      </c>
      <c r="C15">
        <f t="shared" si="0"/>
        <v>0.89375000000000004</v>
      </c>
      <c r="D15">
        <f t="shared" si="1"/>
        <v>-1.3499999999999999</v>
      </c>
      <c r="E15">
        <f t="shared" si="2"/>
        <v>1.81</v>
      </c>
      <c r="F15">
        <f t="shared" si="3"/>
        <v>1.8312500000000003</v>
      </c>
      <c r="G15">
        <f t="shared" si="4"/>
        <v>2.2812499999999996</v>
      </c>
      <c r="H15">
        <f>ABS(Tabela82[[#This Row],[X1]]-C14)</f>
        <v>0.43124999999999991</v>
      </c>
      <c r="I15">
        <f>ABS(Tabela82[[#This Row],[X2]]-D14)</f>
        <v>0.25</v>
      </c>
      <c r="J15">
        <f>ABS(Tabela82[[#This Row],[X3]]-E14)</f>
        <v>0.20999999999999996</v>
      </c>
      <c r="K15">
        <f>ABS(Tabela82[[#This Row],[X4]]-F14)</f>
        <v>0.15625000000000022</v>
      </c>
      <c r="L15">
        <f>ABS(Tabela82[[#This Row],[X5]]-G14)</f>
        <v>0.14375000000000027</v>
      </c>
      <c r="M15">
        <f>MAX(Tabela82[[#This Row],[EX1]],Tabela82[[#This Row],[Ex2]],Tabela82[[#This Row],[EX3]],Tabela82[[#This Row],[EX4]],Tabela82[[#This Row],[EX5]])</f>
        <v>0.43124999999999991</v>
      </c>
      <c r="P15">
        <v>3</v>
      </c>
      <c r="Q15">
        <f t="shared" si="5"/>
        <v>0.85082845052083333</v>
      </c>
      <c r="R15">
        <f>($G$5+Tabela8[[#This Row],[X1]]-S14-T14)/$C$5</f>
        <v>-1.0353021918402776</v>
      </c>
      <c r="S15">
        <f>($G$6-$B$6*Tabela8[[#This Row],[X1]]-Tabela8[[#This Row],[X2]]+T14+U14)/$D$6</f>
        <v>1.8943631727430557</v>
      </c>
      <c r="T15">
        <f>($G$7+Tabela8[[#This Row],[X1]]+Tabela8[[#This Row],[X2]]+Tabela8[[#This Row],[X3]])/$E$7</f>
        <v>1.9274723578559028</v>
      </c>
      <c r="U15">
        <f>($G$8-$C$8*Tabela8[[#This Row],[X2]]+Tabela8[[#This Row],[X3]]-Tabela8[[#This Row],[X4]])/$F$8</f>
        <v>2.009373799641927</v>
      </c>
      <c r="V15">
        <f>ABS(Tabela8[[#This Row],[X1]]-Q14)</f>
        <v>0.3382340494791668</v>
      </c>
      <c r="W15">
        <f>ABS(Tabela8[[#This Row],[X2]]-R14)</f>
        <v>0.48605197482638918</v>
      </c>
      <c r="X15">
        <f>ABS(Tabela8[[#This Row],[X3]]-S14)</f>
        <v>3.1967339409722184E-2</v>
      </c>
      <c r="Y15">
        <f>ABS(Tabela8[[#This Row],[X4]]-T14)</f>
        <v>4.4946316189236057E-2</v>
      </c>
      <c r="Z15">
        <f>ABS(Tabela8[[#This Row],[X5]]-U14)</f>
        <v>0.24627073160807322</v>
      </c>
      <c r="AA15">
        <f>MAX(Tabela8[[#This Row],[EX1]],Tabela8[[#This Row],[Ex2]],Tabela8[[#This Row],[EX3]],Tabela8[[#This Row],[EX4]],Tabela8[[#This Row],[EX5]])</f>
        <v>0.48605197482638918</v>
      </c>
    </row>
    <row r="16" spans="2:27" x14ac:dyDescent="0.25">
      <c r="B16">
        <v>4</v>
      </c>
      <c r="C16">
        <f t="shared" si="0"/>
        <v>0.8146874999999999</v>
      </c>
      <c r="D16">
        <f t="shared" si="1"/>
        <v>-1.0841666666666667</v>
      </c>
      <c r="E16">
        <f t="shared" si="2"/>
        <v>1.9350000000000001</v>
      </c>
      <c r="F16">
        <f t="shared" si="3"/>
        <v>1.8384374999999999</v>
      </c>
      <c r="G16">
        <f t="shared" si="4"/>
        <v>2.1696874999999998</v>
      </c>
      <c r="H16">
        <f>ABS(Tabela82[[#This Row],[X1]]-C15)</f>
        <v>7.9062500000000147E-2</v>
      </c>
      <c r="I16">
        <f>ABS(Tabela82[[#This Row],[X2]]-D15)</f>
        <v>0.26583333333333314</v>
      </c>
      <c r="J16">
        <f>ABS(Tabela82[[#This Row],[X3]]-E15)</f>
        <v>0.125</v>
      </c>
      <c r="K16">
        <f>ABS(Tabela82[[#This Row],[X4]]-F15)</f>
        <v>7.1874999999996803E-3</v>
      </c>
      <c r="L16">
        <f>ABS(Tabela82[[#This Row],[X5]]-G15)</f>
        <v>0.11156249999999979</v>
      </c>
      <c r="M16">
        <f>MAX(Tabela82[[#This Row],[EX1]],Tabela82[[#This Row],[Ex2]],Tabela82[[#This Row],[EX3]],Tabela82[[#This Row],[EX4]],Tabela82[[#This Row],[EX5]])</f>
        <v>0.26583333333333314</v>
      </c>
      <c r="P16">
        <v>4</v>
      </c>
      <c r="Q16">
        <f t="shared" si="5"/>
        <v>0.78289130486382374</v>
      </c>
      <c r="R16">
        <f>($G$5+Tabela8[[#This Row],[X1]]-S15-T15)/$C$5</f>
        <v>-0.98701859142162185</v>
      </c>
      <c r="S16">
        <f>($G$6-$B$6*Tabela8[[#This Row],[X1]]-Tabela8[[#This Row],[X2]]+T15+U15)/$D$6</f>
        <v>1.8716164278383609</v>
      </c>
      <c r="T16">
        <f>($G$7+Tabela8[[#This Row],[X1]]+Tabela8[[#This Row],[X2]]+Tabela8[[#This Row],[X3]])/$E$7</f>
        <v>1.9168722853201408</v>
      </c>
      <c r="U16">
        <f>($G$8-$C$8*Tabela8[[#This Row],[X2]]+Tabela8[[#This Row],[X3]]-Tabela8[[#This Row],[X4]])/$F$8</f>
        <v>1.9821953313403662</v>
      </c>
      <c r="V16">
        <f>ABS(Tabela8[[#This Row],[X1]]-Q15)</f>
        <v>6.793714565700959E-2</v>
      </c>
      <c r="W16">
        <f>ABS(Tabela8[[#This Row],[X2]]-R15)</f>
        <v>4.8283600418655759E-2</v>
      </c>
      <c r="X16">
        <f>ABS(Tabela8[[#This Row],[X3]]-S15)</f>
        <v>2.2746744904694749E-2</v>
      </c>
      <c r="Y16">
        <f>ABS(Tabela8[[#This Row],[X4]]-T15)</f>
        <v>1.0600072535762006E-2</v>
      </c>
      <c r="Z16">
        <f>ABS(Tabela8[[#This Row],[X5]]-U15)</f>
        <v>2.7178468301560788E-2</v>
      </c>
      <c r="AA16">
        <f>MAX(Tabela8[[#This Row],[EX1]],Tabela8[[#This Row],[Ex2]],Tabela8[[#This Row],[EX3]],Tabela8[[#This Row],[EX4]],Tabela8[[#This Row],[EX5]])</f>
        <v>6.793714565700959E-2</v>
      </c>
    </row>
    <row r="17" spans="2:27" x14ac:dyDescent="0.25">
      <c r="B17">
        <v>5</v>
      </c>
      <c r="C17">
        <f t="shared" si="0"/>
        <v>0.74486979166666656</v>
      </c>
      <c r="D17">
        <f t="shared" si="1"/>
        <v>-1.0137499999999997</v>
      </c>
      <c r="E17">
        <f t="shared" si="2"/>
        <v>1.8925833333333333</v>
      </c>
      <c r="F17">
        <f t="shared" si="3"/>
        <v>1.9163802083333334</v>
      </c>
      <c r="G17">
        <f t="shared" si="4"/>
        <v>2.0662239583333335</v>
      </c>
      <c r="H17">
        <f>ABS(Tabela82[[#This Row],[X1]]-C16)</f>
        <v>6.9817708333333339E-2</v>
      </c>
      <c r="I17">
        <f>ABS(Tabela82[[#This Row],[X2]]-D16)</f>
        <v>7.0416666666667016E-2</v>
      </c>
      <c r="J17">
        <f>ABS(Tabela82[[#This Row],[X3]]-E16)</f>
        <v>4.2416666666666769E-2</v>
      </c>
      <c r="K17">
        <f>ABS(Tabela82[[#This Row],[X4]]-F16)</f>
        <v>7.7942708333333499E-2</v>
      </c>
      <c r="L17">
        <f>ABS(Tabela82[[#This Row],[X5]]-G16)</f>
        <v>0.10346354166666627</v>
      </c>
      <c r="M17">
        <f>MAX(Tabela82[[#This Row],[EX1]],Tabela82[[#This Row],[Ex2]],Tabela82[[#This Row],[EX3]],Tabela82[[#This Row],[EX4]],Tabela82[[#This Row],[EX5]])</f>
        <v>0.10346354166666627</v>
      </c>
      <c r="P17">
        <v>5</v>
      </c>
      <c r="Q17">
        <f t="shared" si="5"/>
        <v>0.78330170806072374</v>
      </c>
      <c r="R17">
        <f>($G$5+Tabela8[[#This Row],[X1]]-S16-T16)/$C$5</f>
        <v>-0.99827099830074084</v>
      </c>
      <c r="S17">
        <f>($G$6-$B$6*Tabela8[[#This Row],[X1]]-Tabela8[[#This Row],[X2]]+T16+U16)/$D$6</f>
        <v>1.86614703976796</v>
      </c>
      <c r="T17">
        <f>($G$7+Tabela8[[#This Row],[X1]]+Tabela8[[#This Row],[X2]]+Tabela8[[#This Row],[X3]])/$E$7</f>
        <v>1.9127944373819858</v>
      </c>
      <c r="U17">
        <f>($G$8-$C$8*Tabela8[[#This Row],[X2]]+Tabela8[[#This Row],[X3]]-Tabela8[[#This Row],[X4]])/$F$8</f>
        <v>1.9874736497468641</v>
      </c>
      <c r="V17">
        <f>ABS(Tabela8[[#This Row],[X1]]-Q16)</f>
        <v>4.1040319689999993E-4</v>
      </c>
      <c r="W17">
        <f>ABS(Tabela8[[#This Row],[X2]]-R16)</f>
        <v>1.1252406879118992E-2</v>
      </c>
      <c r="X17">
        <f>ABS(Tabela8[[#This Row],[X3]]-S16)</f>
        <v>5.4693880704008713E-3</v>
      </c>
      <c r="Y17">
        <f>ABS(Tabela8[[#This Row],[X4]]-T16)</f>
        <v>4.0778479381549104E-3</v>
      </c>
      <c r="Z17">
        <f>ABS(Tabela8[[#This Row],[X5]]-U16)</f>
        <v>5.2783184064979505E-3</v>
      </c>
      <c r="AA17">
        <f>MAX(Tabela8[[#This Row],[EX1]],Tabela8[[#This Row],[Ex2]],Tabela8[[#This Row],[EX3]],Tabela8[[#This Row],[EX4]],Tabela8[[#This Row],[EX5]])</f>
        <v>1.1252406879118992E-2</v>
      </c>
    </row>
    <row r="18" spans="2:27" x14ac:dyDescent="0.25">
      <c r="B18">
        <v>6</v>
      </c>
      <c r="C18">
        <f t="shared" si="0"/>
        <v>0.76373567708333323</v>
      </c>
      <c r="D18">
        <f t="shared" si="1"/>
        <v>-0.97863541666666665</v>
      </c>
      <c r="E18">
        <f t="shared" si="2"/>
        <v>1.901322916666667</v>
      </c>
      <c r="F18">
        <f t="shared" si="3"/>
        <v>1.9059257812500001</v>
      </c>
      <c r="G18">
        <f t="shared" si="4"/>
        <v>2.0009257812499999</v>
      </c>
      <c r="H18">
        <f>ABS(Tabela82[[#This Row],[X1]]-C17)</f>
        <v>1.8865885416666672E-2</v>
      </c>
      <c r="I18">
        <f>ABS(Tabela82[[#This Row],[X2]]-D17)</f>
        <v>3.511458333333306E-2</v>
      </c>
      <c r="J18">
        <f>ABS(Tabela82[[#This Row],[X3]]-E17)</f>
        <v>8.7395833333336892E-3</v>
      </c>
      <c r="K18">
        <f>ABS(Tabela82[[#This Row],[X4]]-F17)</f>
        <v>1.0454427083333329E-2</v>
      </c>
      <c r="L18">
        <f>ABS(Tabela82[[#This Row],[X5]]-G17)</f>
        <v>6.5298177083333631E-2</v>
      </c>
      <c r="M18">
        <f>MAX(Tabela82[[#This Row],[EX1]],Tabela82[[#This Row],[Ex2]],Tabela82[[#This Row],[EX3]],Tabela82[[#This Row],[EX4]],Tabela82[[#This Row],[EX5]])</f>
        <v>6.5298177083333631E-2</v>
      </c>
      <c r="P18">
        <v>6</v>
      </c>
      <c r="Q18">
        <f t="shared" si="5"/>
        <v>0.78616257719647908</v>
      </c>
      <c r="R18">
        <f>($G$5+Tabela8[[#This Row],[X1]]-S17-T17)/$C$5</f>
        <v>-1.0024070333488444</v>
      </c>
      <c r="S18">
        <f>($G$6-$B$6*Tabela8[[#This Row],[X1]]-Tabela8[[#This Row],[X2]]+T17+U17)/$D$6</f>
        <v>1.8660699932169471</v>
      </c>
      <c r="T18">
        <f>($G$7+Tabela8[[#This Row],[X1]]+Tabela8[[#This Row],[X2]]+Tabela8[[#This Row],[X3]])/$E$7</f>
        <v>1.9124563842661455</v>
      </c>
      <c r="U18">
        <f>($G$8-$C$8*Tabela8[[#This Row],[X2]]+Tabela8[[#This Row],[X3]]-Tabela8[[#This Row],[X4]])/$F$8</f>
        <v>1.9896069189121224</v>
      </c>
      <c r="V18">
        <f>ABS(Tabela8[[#This Row],[X1]]-Q17)</f>
        <v>2.8608691357553395E-3</v>
      </c>
      <c r="W18">
        <f>ABS(Tabela8[[#This Row],[X2]]-R17)</f>
        <v>4.136035048103559E-3</v>
      </c>
      <c r="X18">
        <f>ABS(Tabela8[[#This Row],[X3]]-S17)</f>
        <v>7.7046551012927011E-5</v>
      </c>
      <c r="Y18">
        <f>ABS(Tabela8[[#This Row],[X4]]-T17)</f>
        <v>3.3805311584034214E-4</v>
      </c>
      <c r="Z18">
        <f>ABS(Tabela8[[#This Row],[X5]]-U17)</f>
        <v>2.1332691652582447E-3</v>
      </c>
      <c r="AA18">
        <f>MAX(Tabela8[[#This Row],[EX1]],Tabela8[[#This Row],[Ex2]],Tabela8[[#This Row],[EX3]],Tabela8[[#This Row],[EX4]],Tabela8[[#This Row],[EX5]])</f>
        <v>4.136035048103559E-3</v>
      </c>
    </row>
    <row r="19" spans="2:27" x14ac:dyDescent="0.25">
      <c r="B19">
        <v>7</v>
      </c>
      <c r="C19">
        <f t="shared" si="0"/>
        <v>0.76909667968749995</v>
      </c>
      <c r="D19">
        <f t="shared" si="1"/>
        <v>-0.98549565972222186</v>
      </c>
      <c r="E19">
        <f t="shared" si="2"/>
        <v>1.871603125</v>
      </c>
      <c r="F19">
        <f t="shared" si="3"/>
        <v>1.9216057942708331</v>
      </c>
      <c r="G19">
        <f t="shared" si="4"/>
        <v>1.9881669921875003</v>
      </c>
      <c r="H19">
        <f>ABS(Tabela82[[#This Row],[X1]]-C18)</f>
        <v>5.3610026041667203E-3</v>
      </c>
      <c r="I19">
        <f>ABS(Tabela82[[#This Row],[X2]]-D18)</f>
        <v>6.8602430555552152E-3</v>
      </c>
      <c r="J19">
        <f>ABS(Tabela82[[#This Row],[X3]]-E18)</f>
        <v>2.9719791666666939E-2</v>
      </c>
      <c r="K19">
        <f>ABS(Tabela82[[#This Row],[X4]]-F18)</f>
        <v>1.5680013020832995E-2</v>
      </c>
      <c r="L19">
        <f>ABS(Tabela82[[#This Row],[X5]]-G18)</f>
        <v>1.2758789062499609E-2</v>
      </c>
      <c r="M19">
        <f>MAX(Tabela82[[#This Row],[EX1]],Tabela82[[#This Row],[Ex2]],Tabela82[[#This Row],[EX3]],Tabela82[[#This Row],[EX4]],Tabela82[[#This Row],[EX5]])</f>
        <v>2.9719791666666939E-2</v>
      </c>
      <c r="P19">
        <v>7</v>
      </c>
      <c r="Q19">
        <f t="shared" si="5"/>
        <v>0.78668253030494362</v>
      </c>
      <c r="R19">
        <f>($G$5+Tabela8[[#This Row],[X1]]-S18-T18)/$C$5</f>
        <v>-1.0027187176072836</v>
      </c>
      <c r="S19">
        <f>($G$6-$B$6*Tabela8[[#This Row],[X1]]-Tabela8[[#This Row],[X2]]+T18+U18)/$D$6</f>
        <v>1.8662833920351329</v>
      </c>
      <c r="T19">
        <f>($G$7+Tabela8[[#This Row],[X1]]+Tabela8[[#This Row],[X2]]+Tabela8[[#This Row],[X3]])/$E$7</f>
        <v>1.9125618011831982</v>
      </c>
      <c r="U19">
        <f>($G$8-$C$8*Tabela8[[#This Row],[X2]]+Tabela8[[#This Row],[X3]]-Tabela8[[#This Row],[X4]])/$F$8</f>
        <v>1.9897897565166254</v>
      </c>
      <c r="V19">
        <f>ABS(Tabela8[[#This Row],[X1]]-Q18)</f>
        <v>5.1995310846453258E-4</v>
      </c>
      <c r="W19">
        <f>ABS(Tabela8[[#This Row],[X2]]-R18)</f>
        <v>3.1168425843919323E-4</v>
      </c>
      <c r="X19">
        <f>ABS(Tabela8[[#This Row],[X3]]-S18)</f>
        <v>2.1339881818582818E-4</v>
      </c>
      <c r="Y19">
        <f>ABS(Tabela8[[#This Row],[X4]]-T18)</f>
        <v>1.0541691705268086E-4</v>
      </c>
      <c r="Z19">
        <f>ABS(Tabela8[[#This Row],[X5]]-U18)</f>
        <v>1.8283760450299447E-4</v>
      </c>
      <c r="AA19">
        <f>MAX(Tabela8[[#This Row],[EX1]],Tabela8[[#This Row],[Ex2]],Tabela8[[#This Row],[EX3]],Tabela8[[#This Row],[EX4]],Tabela8[[#This Row],[EX5]])</f>
        <v>5.1995310846453258E-4</v>
      </c>
    </row>
    <row r="20" spans="2:27" x14ac:dyDescent="0.25">
      <c r="B20" s="3">
        <v>8</v>
      </c>
      <c r="C20">
        <f t="shared" si="0"/>
        <v>0.78143138563368042</v>
      </c>
      <c r="D20">
        <f t="shared" si="1"/>
        <v>-0.99196258680555571</v>
      </c>
      <c r="E20">
        <f t="shared" si="2"/>
        <v>1.871415017361111</v>
      </c>
      <c r="F20">
        <f t="shared" si="3"/>
        <v>1.9138010362413196</v>
      </c>
      <c r="G20">
        <f t="shared" si="4"/>
        <v>1.9802471625434026</v>
      </c>
      <c r="H20" s="3">
        <f>ABS(Tabela82[[#This Row],[X1]]-C19)</f>
        <v>1.2334705946180469E-2</v>
      </c>
      <c r="I20" s="3">
        <f>ABS(Tabela82[[#This Row],[X2]]-D19)</f>
        <v>6.466927083333851E-3</v>
      </c>
      <c r="J20" s="3">
        <f>ABS(Tabela82[[#This Row],[X3]]-E19)</f>
        <v>1.8810763888899018E-4</v>
      </c>
      <c r="K20" s="3">
        <f>ABS(Tabela82[[#This Row],[X4]]-F19)</f>
        <v>7.8047580295135255E-3</v>
      </c>
      <c r="L20" s="3">
        <f>ABS(Tabela82[[#This Row],[X5]]-G19)</f>
        <v>7.9198296440976534E-3</v>
      </c>
      <c r="M20" s="3">
        <f>MAX(Tabela82[[#This Row],[EX1]],Tabela82[[#This Row],[Ex2]],Tabela82[[#This Row],[EX3]],Tabela82[[#This Row],[EX4]],Tabela82[[#This Row],[EX5]])</f>
        <v>1.2334705946180469E-2</v>
      </c>
      <c r="P20" s="3">
        <v>8</v>
      </c>
      <c r="Q20" s="3">
        <f t="shared" si="5"/>
        <v>0.78666139226388143</v>
      </c>
      <c r="R20" s="3">
        <f>($G$5+Tabela8[[#This Row],[X1]]-S19-T19)/$C$5</f>
        <v>-1.00260539968185</v>
      </c>
      <c r="S20" s="3">
        <f>($G$6-$B$6*Tabela8[[#This Row],[X1]]-Tabela8[[#This Row],[X2]]+T19+U19)/$D$6</f>
        <v>1.866326834570782</v>
      </c>
      <c r="T20" s="3">
        <f>($G$7+Tabela8[[#This Row],[X1]]+Tabela8[[#This Row],[X2]]+Tabela8[[#This Row],[X3]])/$E$7</f>
        <v>1.9125957067882033</v>
      </c>
      <c r="U20" s="3">
        <f>($G$8-$C$8*Tabela8[[#This Row],[X2]]+Tabela8[[#This Row],[X3]]-Tabela8[[#This Row],[X4]])/$F$8</f>
        <v>1.9897354817865696</v>
      </c>
      <c r="V20" s="3">
        <f>ABS(Tabela8[[#This Row],[X1]]-Q19)</f>
        <v>2.1138041062185309E-5</v>
      </c>
      <c r="W20" s="3">
        <f>ABS(Tabela8[[#This Row],[X2]]-R19)</f>
        <v>1.1331792543356478E-4</v>
      </c>
      <c r="X20" s="3">
        <f>ABS(Tabela8[[#This Row],[X3]]-S19)</f>
        <v>4.3442535649029779E-5</v>
      </c>
      <c r="Y20" s="3">
        <f>ABS(Tabela8[[#This Row],[X4]]-T19)</f>
        <v>3.3905605005157824E-5</v>
      </c>
      <c r="Z20" s="3">
        <f>ABS(Tabela8[[#This Row],[X5]]-U19)</f>
        <v>5.4274730055814402E-5</v>
      </c>
      <c r="AA20" s="3">
        <f>MAX(Tabela8[[#This Row],[EX1]],Tabela8[[#This Row],[Ex2]],Tabela8[[#This Row],[EX3]],Tabela8[[#This Row],[EX4]],Tabela8[[#This Row],[EX5]])</f>
        <v>1.1331792543356478E-4</v>
      </c>
    </row>
    <row r="21" spans="2:27" x14ac:dyDescent="0.25">
      <c r="B21">
        <v>9</v>
      </c>
      <c r="C21">
        <f t="shared" si="0"/>
        <v>0.78507510172526074</v>
      </c>
      <c r="D21">
        <f t="shared" si="1"/>
        <v>-0.99873844401041634</v>
      </c>
      <c r="E21">
        <f t="shared" si="2"/>
        <v>1.8646296028645832</v>
      </c>
      <c r="F21">
        <f t="shared" si="3"/>
        <v>1.9152209540473089</v>
      </c>
      <c r="G21">
        <f t="shared" si="4"/>
        <v>1.9853847886827258</v>
      </c>
      <c r="H21">
        <f>ABS(Tabela82[[#This Row],[X1]]-C20)</f>
        <v>3.643716091580318E-3</v>
      </c>
      <c r="I21">
        <f>ABS(Tabela82[[#This Row],[X2]]-D20)</f>
        <v>6.7758572048606247E-3</v>
      </c>
      <c r="J21">
        <f>ABS(Tabela82[[#This Row],[X3]]-E20)</f>
        <v>6.7854144965278085E-3</v>
      </c>
      <c r="K21">
        <f>ABS(Tabela82[[#This Row],[X4]]-F20)</f>
        <v>1.4199178059892681E-3</v>
      </c>
      <c r="L21">
        <f>ABS(Tabela82[[#This Row],[X5]]-G20)</f>
        <v>5.1376261393232259E-3</v>
      </c>
      <c r="M21">
        <f>MAX(Tabela82[[#This Row],[EX1]],Tabela82[[#This Row],[Ex2]],Tabela82[[#This Row],[EX3]],Tabela82[[#This Row],[EX4]],Tabela82[[#This Row],[EX5]])</f>
        <v>6.7854144965278085E-3</v>
      </c>
      <c r="P21" s="2">
        <v>9</v>
      </c>
      <c r="Q21" s="2">
        <f t="shared" si="5"/>
        <v>0.78663577083112468</v>
      </c>
      <c r="R21" s="2">
        <f>($G$5+Tabela8[[#This Row],[X1]]-S20-T20)/$C$5</f>
        <v>-1.002571076490713</v>
      </c>
      <c r="S21" s="2">
        <f>($G$6-$B$6*Tabela8[[#This Row],[X1]]-Tabela8[[#This Row],[X2]]+T20+U20)/$D$6</f>
        <v>1.8663261446806474</v>
      </c>
      <c r="T21" s="2">
        <f>($G$7+Tabela8[[#This Row],[X1]]+Tabela8[[#This Row],[X2]]+Tabela8[[#This Row],[X3]])/$E$7</f>
        <v>1.9125977097552647</v>
      </c>
      <c r="U21" s="2">
        <f>($G$8-$C$8*Tabela8[[#This Row],[X2]]+Tabela8[[#This Row],[X3]]-Tabela8[[#This Row],[X4]])/$F$8</f>
        <v>1.9897176469767022</v>
      </c>
      <c r="V21" s="2">
        <f>ABS(Tabela8[[#This Row],[X1]]-Q20)</f>
        <v>2.5621432756750551E-5</v>
      </c>
      <c r="W21" s="2">
        <f>ABS(Tabela8[[#This Row],[X2]]-R20)</f>
        <v>3.4323191137053399E-5</v>
      </c>
      <c r="X21" s="2">
        <f>ABS(Tabela8[[#This Row],[X3]]-S20)</f>
        <v>6.8989013457532167E-7</v>
      </c>
      <c r="Y21" s="2">
        <f>ABS(Tabela8[[#This Row],[X4]]-T20)</f>
        <v>2.0029670613208594E-6</v>
      </c>
      <c r="Z21" s="2">
        <f>ABS(Tabela8[[#This Row],[X5]]-U20)</f>
        <v>1.7834809867389723E-5</v>
      </c>
      <c r="AA21" s="2">
        <f>MAX(Tabela8[[#This Row],[EX1]],Tabela8[[#This Row],[Ex2]],Tabela8[[#This Row],[EX3]],Tabela8[[#This Row],[EX4]],Tabela8[[#This Row],[EX5]])</f>
        <v>3.4323191137053399E-5</v>
      </c>
    </row>
    <row r="22" spans="2:27" x14ac:dyDescent="0.25">
      <c r="B22">
        <v>10</v>
      </c>
      <c r="C22">
        <f t="shared" si="0"/>
        <v>0.78718101311577682</v>
      </c>
      <c r="D22">
        <f t="shared" si="1"/>
        <v>-1.0017415149377897</v>
      </c>
      <c r="E22">
        <f t="shared" si="2"/>
        <v>1.8658387966579859</v>
      </c>
      <c r="F22">
        <f t="shared" si="3"/>
        <v>1.9127415651448569</v>
      </c>
      <c r="G22">
        <f t="shared" si="4"/>
        <v>1.986721384209527</v>
      </c>
      <c r="H22">
        <f>ABS(Tabela82[[#This Row],[X1]]-C21)</f>
        <v>2.1059113905160798E-3</v>
      </c>
      <c r="I22">
        <f>ABS(Tabela82[[#This Row],[X2]]-D21)</f>
        <v>3.0030709273733969E-3</v>
      </c>
      <c r="J22">
        <f>ABS(Tabela82[[#This Row],[X3]]-E21)</f>
        <v>1.2091937934026742E-3</v>
      </c>
      <c r="K22">
        <f>ABS(Tabela82[[#This Row],[X4]]-F21)</f>
        <v>2.4793889024519178E-3</v>
      </c>
      <c r="L22">
        <f>ABS(Tabela82[[#This Row],[X5]]-G21)</f>
        <v>1.3365955268012097E-3</v>
      </c>
      <c r="M22">
        <f>MAX(Tabela82[[#This Row],[EX1]],Tabela82[[#This Row],[Ex2]],Tabela82[[#This Row],[EX3]],Tabela82[[#This Row],[EX4]],Tabela82[[#This Row],[EX5]])</f>
        <v>3.0030709273733969E-3</v>
      </c>
      <c r="P22">
        <v>10</v>
      </c>
      <c r="Q22">
        <f t="shared" si="5"/>
        <v>0.78663182120834074</v>
      </c>
      <c r="R22">
        <f>($G$5+Tabela8[[#This Row],[X1]]-S21-T21)/$C$5</f>
        <v>-1.0025693222574763</v>
      </c>
      <c r="S22">
        <f>($G$6-$B$6*Tabela8[[#This Row],[X1]]-Tabela8[[#This Row],[X2]]+T21+U21)/$D$6</f>
        <v>1.8663242073145523</v>
      </c>
      <c r="T22">
        <f>($G$7+Tabela8[[#This Row],[X1]]+Tabela8[[#This Row],[X2]]+Tabela8[[#This Row],[X3]])/$E$7</f>
        <v>1.9125966765663542</v>
      </c>
      <c r="U22">
        <f>($G$8-$C$8*Tabela8[[#This Row],[X2]]+Tabela8[[#This Row],[X3]]-Tabela8[[#This Row],[X4]])/$F$8</f>
        <v>1.9897165438157876</v>
      </c>
      <c r="V22">
        <f>ABS(Tabela8[[#This Row],[X1]]-Q21)</f>
        <v>3.9496227839386222E-6</v>
      </c>
      <c r="W22">
        <f>ABS(Tabela8[[#This Row],[X2]]-R21)</f>
        <v>1.7542332366726754E-6</v>
      </c>
      <c r="X22">
        <f>ABS(Tabela8[[#This Row],[X3]]-S21)</f>
        <v>1.9373660951060856E-6</v>
      </c>
      <c r="Y22">
        <f>ABS(Tabela8[[#This Row],[X4]]-T21)</f>
        <v>1.0331889104264746E-6</v>
      </c>
      <c r="Z22">
        <f>ABS(Tabela8[[#This Row],[X5]]-U21)</f>
        <v>1.1031609146172627E-6</v>
      </c>
      <c r="AA22">
        <f>MAX(Tabela8[[#This Row],[EX1]],Tabela8[[#This Row],[Ex2]],Tabela8[[#This Row],[EX3]],Tabela8[[#This Row],[EX4]],Tabela8[[#This Row],[EX5]])</f>
        <v>3.9496227839386222E-6</v>
      </c>
    </row>
    <row r="23" spans="2:27" x14ac:dyDescent="0.25">
      <c r="B23">
        <v>11</v>
      </c>
      <c r="C23">
        <f t="shared" si="0"/>
        <v>0.78729533351756908</v>
      </c>
      <c r="D23">
        <f t="shared" si="1"/>
        <v>-1.0028668837709782</v>
      </c>
      <c r="E23">
        <f t="shared" si="2"/>
        <v>1.8653684876121239</v>
      </c>
      <c r="F23">
        <f t="shared" si="3"/>
        <v>1.9128195737089935</v>
      </c>
      <c r="G23">
        <f t="shared" si="4"/>
        <v>1.9891450653471769</v>
      </c>
      <c r="H23">
        <f>ABS(Tabela82[[#This Row],[X1]]-C22)</f>
        <v>1.1432040179226721E-4</v>
      </c>
      <c r="I23">
        <f>ABS(Tabela82[[#This Row],[X2]]-D22)</f>
        <v>1.1253688331884781E-3</v>
      </c>
      <c r="J23">
        <f>ABS(Tabela82[[#This Row],[X3]]-E22)</f>
        <v>4.7030904586198297E-4</v>
      </c>
      <c r="K23">
        <f>ABS(Tabela82[[#This Row],[X4]]-F22)</f>
        <v>7.8008564136533565E-5</v>
      </c>
      <c r="L23">
        <f>ABS(Tabela82[[#This Row],[X5]]-G22)</f>
        <v>2.4236811376499023E-3</v>
      </c>
      <c r="M23">
        <f>MAX(Tabela82[[#This Row],[EX1]],Tabela82[[#This Row],[Ex2]],Tabela82[[#This Row],[EX3]],Tabela82[[#This Row],[EX4]],Tabela82[[#This Row],[EX5]])</f>
        <v>2.4236811376499023E-3</v>
      </c>
      <c r="P23">
        <v>11</v>
      </c>
      <c r="Q23">
        <f t="shared" si="5"/>
        <v>0.78663214278178395</v>
      </c>
      <c r="R23">
        <f>($G$5+Tabela8[[#This Row],[X1]]-S22-T22)/$C$5</f>
        <v>-1.0025704196336258</v>
      </c>
      <c r="S23">
        <f>($G$6-$B$6*Tabela8[[#This Row],[X1]]-Tabela8[[#This Row],[X2]]+T22+U22)/$D$6</f>
        <v>1.8663238708904402</v>
      </c>
      <c r="T23">
        <f>($G$7+Tabela8[[#This Row],[X1]]+Tabela8[[#This Row],[X2]]+Tabela8[[#This Row],[X3]])/$E$7</f>
        <v>1.9125963985096495</v>
      </c>
      <c r="U23">
        <f>($G$8-$C$8*Tabela8[[#This Row],[X2]]+Tabela8[[#This Row],[X3]]-Tabela8[[#This Row],[X4]])/$F$8</f>
        <v>1.9897170779120108</v>
      </c>
      <c r="V23">
        <f>ABS(Tabela8[[#This Row],[X1]]-Q22)</f>
        <v>3.2157344320715708E-7</v>
      </c>
      <c r="W23">
        <f>ABS(Tabela8[[#This Row],[X2]]-R22)</f>
        <v>1.0973761495058909E-6</v>
      </c>
      <c r="X23">
        <f>ABS(Tabela8[[#This Row],[X3]]-S22)</f>
        <v>3.364241121239786E-7</v>
      </c>
      <c r="Y23">
        <f>ABS(Tabela8[[#This Row],[X4]]-T22)</f>
        <v>2.7805670477221156E-7</v>
      </c>
      <c r="Z23">
        <f>ABS(Tabela8[[#This Row],[X5]]-U22)</f>
        <v>5.340962232480706E-7</v>
      </c>
      <c r="AA23">
        <f>MAX(Tabela8[[#This Row],[EX1]],Tabela8[[#This Row],[Ex2]],Tabela8[[#This Row],[EX3]],Tabela8[[#This Row],[EX4]],Tabela8[[#This Row],[EX5]])</f>
        <v>1.0973761495058909E-6</v>
      </c>
    </row>
    <row r="24" spans="2:27" x14ac:dyDescent="0.25">
      <c r="B24">
        <v>12</v>
      </c>
      <c r="C24">
        <f t="shared" si="0"/>
        <v>0.78708833270291922</v>
      </c>
      <c r="D24">
        <f t="shared" si="1"/>
        <v>-1.0030357573988173</v>
      </c>
      <c r="E24">
        <f t="shared" si="2"/>
        <v>1.8660481711584023</v>
      </c>
      <c r="F24">
        <f t="shared" si="3"/>
        <v>1.9124492343396788</v>
      </c>
      <c r="G24">
        <f t="shared" si="4"/>
        <v>1.9895706703612714</v>
      </c>
      <c r="H24">
        <f>ABS(Tabela82[[#This Row],[X1]]-C23)</f>
        <v>2.0700081464986031E-4</v>
      </c>
      <c r="I24">
        <f>ABS(Tabela82[[#This Row],[X2]]-D23)</f>
        <v>1.6887362783912785E-4</v>
      </c>
      <c r="J24">
        <f>ABS(Tabela82[[#This Row],[X3]]-E23)</f>
        <v>6.7968354627834238E-4</v>
      </c>
      <c r="K24">
        <f>ABS(Tabela82[[#This Row],[X4]]-F23)</f>
        <v>3.7033936931463174E-4</v>
      </c>
      <c r="L24">
        <f>ABS(Tabela82[[#This Row],[X5]]-G23)</f>
        <v>4.2560501409449891E-4</v>
      </c>
      <c r="M24">
        <f>MAX(Tabela82[[#This Row],[EX1]],Tabela82[[#This Row],[Ex2]],Tabela82[[#This Row],[EX3]],Tabela82[[#This Row],[EX4]],Tabela82[[#This Row],[EX5]])</f>
        <v>6.7968354627834238E-4</v>
      </c>
      <c r="P24">
        <v>12</v>
      </c>
      <c r="Q24">
        <f t="shared" si="5"/>
        <v>0.78663236770779377</v>
      </c>
      <c r="R24">
        <f>($G$5+Tabela8[[#This Row],[X1]]-S23-T23)/$C$5</f>
        <v>-1.0025706994359014</v>
      </c>
      <c r="S24">
        <f>($G$6-$B$6*Tabela8[[#This Row],[X1]]-Tabela8[[#This Row],[X2]]+T23+U23)/$D$6</f>
        <v>1.8663238880883946</v>
      </c>
      <c r="T24">
        <f>($G$7+Tabela8[[#This Row],[X1]]+Tabela8[[#This Row],[X2]]+Tabela8[[#This Row],[X3]])/$E$7</f>
        <v>1.9125963890900717</v>
      </c>
      <c r="U24">
        <f>($G$8-$C$8*Tabela8[[#This Row],[X2]]+Tabela8[[#This Row],[X3]]-Tabela8[[#This Row],[X4]])/$F$8</f>
        <v>1.9897172244675316</v>
      </c>
      <c r="V24">
        <f>ABS(Tabela8[[#This Row],[X1]]-Q23)</f>
        <v>2.2492600981749433E-7</v>
      </c>
      <c r="W24">
        <f>ABS(Tabela8[[#This Row],[X2]]-R23)</f>
        <v>2.7980227557122817E-7</v>
      </c>
      <c r="X24">
        <f>ABS(Tabela8[[#This Row],[X3]]-S23)</f>
        <v>1.7197954393921577E-8</v>
      </c>
      <c r="Y24">
        <f>ABS(Tabela8[[#This Row],[X4]]-T23)</f>
        <v>9.4195777844419126E-9</v>
      </c>
      <c r="Z24">
        <f>ABS(Tabela8[[#This Row],[X5]]-U23)</f>
        <v>1.4655552083020496E-7</v>
      </c>
      <c r="AA24">
        <f>MAX(Tabela8[[#This Row],[EX1]],Tabela8[[#This Row],[Ex2]],Tabela8[[#This Row],[EX3]],Tabela8[[#This Row],[EX4]],Tabela8[[#This Row],[EX5]])</f>
        <v>2.7980227557122817E-7</v>
      </c>
    </row>
    <row r="25" spans="2:27" x14ac:dyDescent="0.25">
      <c r="B25">
        <v>13</v>
      </c>
      <c r="C25">
        <f t="shared" si="0"/>
        <v>0.78685422896978585</v>
      </c>
      <c r="D25">
        <f t="shared" si="1"/>
        <v>-1.0028636424016126</v>
      </c>
      <c r="E25">
        <f t="shared" si="2"/>
        <v>1.866175799338786</v>
      </c>
      <c r="F25">
        <f t="shared" si="3"/>
        <v>1.9125251866156261</v>
      </c>
      <c r="G25">
        <f t="shared" si="4"/>
        <v>1.9899176129040894</v>
      </c>
      <c r="H25">
        <f>ABS(Tabela82[[#This Row],[X1]]-C24)</f>
        <v>2.3410373313337285E-4</v>
      </c>
      <c r="I25">
        <f>ABS(Tabela82[[#This Row],[X2]]-D24)</f>
        <v>1.7211499720470869E-4</v>
      </c>
      <c r="J25">
        <f>ABS(Tabela82[[#This Row],[X3]]-E24)</f>
        <v>1.2762818038369872E-4</v>
      </c>
      <c r="K25">
        <f>ABS(Tabela82[[#This Row],[X4]]-F24)</f>
        <v>7.5952275947255288E-5</v>
      </c>
      <c r="L25">
        <f>ABS(Tabela82[[#This Row],[X5]]-G24)</f>
        <v>3.4694254281797399E-4</v>
      </c>
      <c r="M25">
        <f>MAX(Tabela82[[#This Row],[EX1]],Tabela82[[#This Row],[Ex2]],Tabela82[[#This Row],[EX3]],Tabela82[[#This Row],[EX4]],Tabela82[[#This Row],[EX5]])</f>
        <v>3.4694254281797399E-4</v>
      </c>
      <c r="P25">
        <v>13</v>
      </c>
      <c r="Q25">
        <f t="shared" si="5"/>
        <v>0.78663239671999396</v>
      </c>
      <c r="R25">
        <f>($G$5+Tabela8[[#This Row],[X1]]-S24-T24)/$C$5</f>
        <v>-1.0025707065138425</v>
      </c>
      <c r="S25">
        <f>($G$6-$B$6*Tabela8[[#This Row],[X1]]-Tabela8[[#This Row],[X2]]+T24+U24)/$D$6</f>
        <v>1.8663239053262917</v>
      </c>
      <c r="T25">
        <f>($G$7+Tabela8[[#This Row],[X1]]+Tabela8[[#This Row],[X2]]+Tabela8[[#This Row],[X3]])/$E$7</f>
        <v>1.9125963988831107</v>
      </c>
      <c r="U25">
        <f>($G$8-$C$8*Tabela8[[#This Row],[X2]]+Tabela8[[#This Row],[X3]]-Tabela8[[#This Row],[X4]])/$F$8</f>
        <v>1.9897172298677166</v>
      </c>
      <c r="V25">
        <f>ABS(Tabela8[[#This Row],[X1]]-Q24)</f>
        <v>2.9012200197797711E-8</v>
      </c>
      <c r="W25">
        <f>ABS(Tabela8[[#This Row],[X2]]-R24)</f>
        <v>7.077941122091147E-9</v>
      </c>
      <c r="X25">
        <f>ABS(Tabela8[[#This Row],[X3]]-S24)</f>
        <v>1.7237897109723122E-8</v>
      </c>
      <c r="Y25">
        <f>ABS(Tabela8[[#This Row],[X4]]-T24)</f>
        <v>9.7930390463574213E-9</v>
      </c>
      <c r="Z25">
        <f>ABS(Tabela8[[#This Row],[X5]]-U24)</f>
        <v>5.4001849658646961E-9</v>
      </c>
      <c r="AA25">
        <f>MAX(Tabela8[[#This Row],[EX1]],Tabela8[[#This Row],[Ex2]],Tabela8[[#This Row],[EX3]],Tabela8[[#This Row],[EX4]],Tabela8[[#This Row],[EX5]])</f>
        <v>2.9012200197797711E-8</v>
      </c>
    </row>
    <row r="26" spans="2:27" x14ac:dyDescent="0.25">
      <c r="B26" s="4">
        <v>14</v>
      </c>
      <c r="C26" s="4">
        <f t="shared" si="0"/>
        <v>0.78669255753968437</v>
      </c>
      <c r="D26" s="4">
        <f t="shared" si="1"/>
        <v>-1.0027177476717912</v>
      </c>
      <c r="E26" s="4">
        <f t="shared" si="2"/>
        <v>1.8663195967963511</v>
      </c>
      <c r="F26" s="4">
        <f t="shared" si="3"/>
        <v>1.91254159647674</v>
      </c>
      <c r="G26" s="4">
        <f t="shared" si="4"/>
        <v>1.989844474381596</v>
      </c>
      <c r="H26" s="4">
        <f>ABS(Tabela82[[#This Row],[X1]]-C25)</f>
        <v>1.6167143010148433E-4</v>
      </c>
      <c r="I26" s="4">
        <f>ABS(Tabela82[[#This Row],[X2]]-D25)</f>
        <v>1.4589472982140528E-4</v>
      </c>
      <c r="J26" s="4">
        <f>ABS(Tabela82[[#This Row],[X3]]-E25)</f>
        <v>1.4379745756509799E-4</v>
      </c>
      <c r="K26" s="4">
        <f>ABS(Tabela82[[#This Row],[X4]]-F25)</f>
        <v>1.6409861113952928E-5</v>
      </c>
      <c r="L26" s="4">
        <f>ABS(Tabela82[[#This Row],[X5]]-G25)</f>
        <v>7.313852249346553E-5</v>
      </c>
      <c r="M26" s="4">
        <f>MAX(Tabela82[[#This Row],[EX1]],Tabela82[[#This Row],[Ex2]],Tabela82[[#This Row],[EX3]],Tabela82[[#This Row],[EX4]],Tabela82[[#This Row],[EX5]])</f>
        <v>1.6167143010148433E-4</v>
      </c>
      <c r="P26">
        <v>14</v>
      </c>
      <c r="Q26">
        <f t="shared" si="5"/>
        <v>0.78663239282995856</v>
      </c>
      <c r="R26">
        <f>($G$5+Tabela8[[#This Row],[X1]]-S25-T25)/$C$5</f>
        <v>-1.0025706962068521</v>
      </c>
      <c r="S26">
        <f>($G$6-$B$6*Tabela8[[#This Row],[X1]]-Tabela8[[#This Row],[X2]]+T25+U25)/$D$6</f>
        <v>1.8663239078595524</v>
      </c>
      <c r="T26">
        <f>($G$7+Tabela8[[#This Row],[X1]]+Tabela8[[#This Row],[X2]]+Tabela8[[#This Row],[X3]])/$E$7</f>
        <v>1.9125964011206649</v>
      </c>
      <c r="U26">
        <f>($G$8-$C$8*Tabela8[[#This Row],[X2]]+Tabela8[[#This Row],[X3]]-Tabela8[[#This Row],[X4]])/$F$8</f>
        <v>1.9897172247881483</v>
      </c>
      <c r="V26">
        <f>ABS(Tabela8[[#This Row],[X1]]-Q25)</f>
        <v>3.8900354049076213E-9</v>
      </c>
      <c r="W26">
        <f>ABS(Tabela8[[#This Row],[X2]]-R25)</f>
        <v>1.0306990372299651E-8</v>
      </c>
      <c r="X26">
        <f>ABS(Tabela8[[#This Row],[X3]]-S25)</f>
        <v>2.5332607123118578E-9</v>
      </c>
      <c r="Y26">
        <f>ABS(Tabela8[[#This Row],[X4]]-T25)</f>
        <v>2.2375541419705769E-9</v>
      </c>
      <c r="Z26">
        <f>ABS(Tabela8[[#This Row],[X5]]-U25)</f>
        <v>5.0795683215199006E-9</v>
      </c>
      <c r="AA26">
        <f>MAX(Tabela8[[#This Row],[EX1]],Tabela8[[#This Row],[Ex2]],Tabela8[[#This Row],[EX3]],Tabela8[[#This Row],[EX4]],Tabela8[[#This Row],[EX5]])</f>
        <v>1.0306990372299651E-8</v>
      </c>
    </row>
    <row r="27" spans="2:27" x14ac:dyDescent="0.25">
      <c r="B27" s="3">
        <v>15</v>
      </c>
      <c r="C27" s="3">
        <f t="shared" si="0"/>
        <v>0.78663841912346122</v>
      </c>
      <c r="D27" s="3">
        <f t="shared" si="1"/>
        <v>-1.002610454755531</v>
      </c>
      <c r="E27" s="3">
        <f t="shared" si="2"/>
        <v>1.866343740690152</v>
      </c>
      <c r="F27" s="3">
        <f t="shared" si="3"/>
        <v>1.9125736016660608</v>
      </c>
      <c r="G27" s="3">
        <f t="shared" si="4"/>
        <v>1.9898033739157988</v>
      </c>
      <c r="H27" s="3">
        <f>ABS(Tabela82[[#This Row],[X1]]-C26)</f>
        <v>5.4138416223148411E-5</v>
      </c>
      <c r="I27" s="3">
        <f>ABS(Tabela82[[#This Row],[X2]]-D26)</f>
        <v>1.0729291626021542E-4</v>
      </c>
      <c r="J27" s="3">
        <f>ABS(Tabela82[[#This Row],[X3]]-E26)</f>
        <v>2.4143893800898653E-5</v>
      </c>
      <c r="K27" s="3">
        <f>ABS(Tabela82[[#This Row],[X4]]-F26)</f>
        <v>3.200518932078289E-5</v>
      </c>
      <c r="L27" s="3">
        <f>ABS(Tabela82[[#This Row],[X5]]-G26)</f>
        <v>4.110046579719473E-5</v>
      </c>
      <c r="M27" s="3">
        <f>MAX(Tabela82[[#This Row],[EX1]],Tabela82[[#This Row],[Ex2]],Tabela82[[#This Row],[EX3]],Tabela82[[#This Row],[EX4]],Tabela82[[#This Row],[EX5]])</f>
        <v>1.0729291626021542E-4</v>
      </c>
      <c r="P27">
        <v>15</v>
      </c>
      <c r="Q27">
        <f t="shared" si="5"/>
        <v>0.78663239088978798</v>
      </c>
      <c r="R27">
        <f>($G$5+Tabela8[[#This Row],[X1]]-S26-T26)/$C$5</f>
        <v>-1.0025706939698569</v>
      </c>
      <c r="S27">
        <f>($G$6-$B$6*Tabela8[[#This Row],[X1]]-Tabela8[[#This Row],[X2]]+T26+U26)/$D$6</f>
        <v>1.8663239076198188</v>
      </c>
      <c r="T27">
        <f>($G$7+Tabela8[[#This Row],[X1]]+Tabela8[[#This Row],[X2]]+Tabela8[[#This Row],[X3]])/$E$7</f>
        <v>1.9125964011349375</v>
      </c>
      <c r="U27">
        <f>($G$8-$C$8*Tabela8[[#This Row],[X2]]+Tabela8[[#This Row],[X3]]-Tabela8[[#This Row],[X4]])/$F$8</f>
        <v>1.9897172236061489</v>
      </c>
      <c r="V27">
        <f>ABS(Tabela8[[#This Row],[X1]]-Q26)</f>
        <v>1.9401705797505997E-9</v>
      </c>
      <c r="W27">
        <f>ABS(Tabela8[[#This Row],[X2]]-R26)</f>
        <v>2.2369952556999806E-9</v>
      </c>
      <c r="X27">
        <f>ABS(Tabela8[[#This Row],[X3]]-S26)</f>
        <v>2.39733566331779E-10</v>
      </c>
      <c r="Y27">
        <f>ABS(Tabela8[[#This Row],[X4]]-T26)</f>
        <v>1.4272583115371162E-11</v>
      </c>
      <c r="Z27">
        <f>ABS(Tabela8[[#This Row],[X5]]-U26)</f>
        <v>1.1819993872563828E-9</v>
      </c>
      <c r="AA27">
        <f>MAX(Tabela8[[#This Row],[EX1]],Tabela8[[#This Row],[Ex2]],Tabela8[[#This Row],[EX3]],Tabela8[[#This Row],[EX4]],Tabela8[[#This Row],[EX5]])</f>
        <v>2.2369952556999806E-9</v>
      </c>
    </row>
    <row r="28" spans="2:27" x14ac:dyDescent="0.25">
      <c r="B28" s="2">
        <v>16</v>
      </c>
      <c r="C28" s="2">
        <f t="shared" si="0"/>
        <v>0.78661583503739485</v>
      </c>
      <c r="D28" s="2">
        <f t="shared" si="1"/>
        <v>-1.0025736922557495</v>
      </c>
      <c r="E28" s="2">
        <f t="shared" si="2"/>
        <v>1.8663421184180937</v>
      </c>
      <c r="F28" s="2">
        <f t="shared" si="3"/>
        <v>1.9125929262645207</v>
      </c>
      <c r="G28" s="2">
        <f t="shared" si="4"/>
        <v>1.989747762133788</v>
      </c>
      <c r="H28" s="2">
        <f>ABS(Tabela82[[#This Row],[X1]]-C27)</f>
        <v>2.2584086066368414E-5</v>
      </c>
      <c r="I28" s="2">
        <f>ABS(Tabela82[[#This Row],[X2]]-D27)</f>
        <v>3.6762499781461955E-5</v>
      </c>
      <c r="J28" s="2">
        <f>ABS(Tabela82[[#This Row],[X3]]-E27)</f>
        <v>1.6222720582437233E-6</v>
      </c>
      <c r="K28" s="2">
        <f>ABS(Tabela82[[#This Row],[X4]]-F27)</f>
        <v>1.9324598459879994E-5</v>
      </c>
      <c r="L28" s="2">
        <f>ABS(Tabela82[[#This Row],[X5]]-G27)</f>
        <v>5.5611782010744903E-5</v>
      </c>
      <c r="M28" s="2">
        <f>MAX(Tabela82[[#This Row],[EX1]],Tabela82[[#This Row],[Ex2]],Tabela82[[#This Row],[EX3]],Tabela82[[#This Row],[EX4]],Tabela82[[#This Row],[EX5]])</f>
        <v>5.5611782010744903E-5</v>
      </c>
      <c r="P28">
        <v>16</v>
      </c>
      <c r="Q28">
        <f t="shared" si="5"/>
        <v>0.78663239068597235</v>
      </c>
      <c r="R28">
        <f>($G$5+Tabela8[[#This Row],[X1]]-S27-T27)/$C$5</f>
        <v>-1.002570693977072</v>
      </c>
      <c r="S28">
        <f>($G$6-$B$6*Tabela8[[#This Row],[X1]]-Tabela8[[#This Row],[X2]]+T27+U27)/$D$6</f>
        <v>1.8663239074692428</v>
      </c>
      <c r="T28">
        <f>($G$7+Tabela8[[#This Row],[X1]]+Tabela8[[#This Row],[X2]]+Tabela8[[#This Row],[X3]])/$E$7</f>
        <v>1.912596401044536</v>
      </c>
      <c r="U28">
        <f>($G$8-$C$8*Tabela8[[#This Row],[X2]]+Tabela8[[#This Row],[X3]]-Tabela8[[#This Row],[X4]])/$F$8</f>
        <v>1.9897172235947125</v>
      </c>
      <c r="V28">
        <f>ABS(Tabela8[[#This Row],[X1]]-Q27)</f>
        <v>2.0381563103910594E-10</v>
      </c>
      <c r="W28">
        <f>ABS(Tabela8[[#This Row],[X2]]-R27)</f>
        <v>7.2151173924339673E-12</v>
      </c>
      <c r="X28">
        <f>ABS(Tabela8[[#This Row],[X3]]-S27)</f>
        <v>1.5057599611623118E-10</v>
      </c>
      <c r="Y28">
        <f>ABS(Tabela8[[#This Row],[X4]]-T27)</f>
        <v>9.0401464092337847E-11</v>
      </c>
      <c r="Z28">
        <f>ABS(Tabela8[[#This Row],[X5]]-U27)</f>
        <v>1.1436407376663738E-11</v>
      </c>
      <c r="AA28">
        <f>MAX(Tabela8[[#This Row],[EX1]],Tabela8[[#This Row],[Ex2]],Tabela8[[#This Row],[EX3]],Tabela8[[#This Row],[EX4]],Tabela8[[#This Row],[EX5]])</f>
        <v>2.0381563103910594E-10</v>
      </c>
    </row>
    <row r="29" spans="2:27" x14ac:dyDescent="0.25">
      <c r="B29">
        <v>17</v>
      </c>
      <c r="C29">
        <f t="shared" si="0"/>
        <v>0.78662095292596701</v>
      </c>
      <c r="D29">
        <f t="shared" si="1"/>
        <v>-1.0025602634515935</v>
      </c>
      <c r="E29">
        <f t="shared" si="2"/>
        <v>1.8663365421158538</v>
      </c>
      <c r="F29">
        <f t="shared" si="3"/>
        <v>1.9125960652999348</v>
      </c>
      <c r="G29">
        <f t="shared" si="4"/>
        <v>1.9897241441662681</v>
      </c>
      <c r="H29">
        <f>ABS(Tabela82[[#This Row],[X1]]-C28)</f>
        <v>5.1178885721592238E-6</v>
      </c>
      <c r="I29">
        <f>ABS(Tabela82[[#This Row],[X2]]-D28)</f>
        <v>1.3428804156001561E-5</v>
      </c>
      <c r="J29">
        <f>ABS(Tabela82[[#This Row],[X3]]-E28)</f>
        <v>5.5763022399624163E-6</v>
      </c>
      <c r="K29">
        <f>ABS(Tabela82[[#This Row],[X4]]-F28)</f>
        <v>3.1390354140459209E-6</v>
      </c>
      <c r="L29">
        <f>ABS(Tabela82[[#This Row],[X5]]-G28)</f>
        <v>2.361796751992884E-5</v>
      </c>
      <c r="M29">
        <f>MAX(Tabela82[[#This Row],[EX1]],Tabela82[[#This Row],[Ex2]],Tabela82[[#This Row],[EX3]],Tabela82[[#This Row],[EX4]],Tabela82[[#This Row],[EX5]])</f>
        <v>2.361796751992884E-5</v>
      </c>
      <c r="P29">
        <v>17</v>
      </c>
      <c r="Q29">
        <f t="shared" si="5"/>
        <v>0.78663239072827928</v>
      </c>
      <c r="R29">
        <f>($G$5+Tabela8[[#This Row],[X1]]-S28-T28)/$C$5</f>
        <v>-1.0025706940715002</v>
      </c>
      <c r="S29">
        <f>($G$6-$B$6*Tabela8[[#This Row],[X1]]-Tabela8[[#This Row],[X2]]+T28+U28)/$D$6</f>
        <v>1.8663239074508382</v>
      </c>
      <c r="T29">
        <f>($G$7+Tabela8[[#This Row],[X1]]+Tabela8[[#This Row],[X2]]+Tabela8[[#This Row],[X3]])/$E$7</f>
        <v>1.9125964010269043</v>
      </c>
      <c r="U29">
        <f>($G$8-$C$8*Tabela8[[#This Row],[X2]]+Tabela8[[#This Row],[X3]]-Tabela8[[#This Row],[X4]])/$F$8</f>
        <v>1.9897172236417333</v>
      </c>
      <c r="V29">
        <f>ABS(Tabela8[[#This Row],[X1]]-Q28)</f>
        <v>4.2306935732483453E-11</v>
      </c>
      <c r="W29">
        <f>ABS(Tabela8[[#This Row],[X2]]-R28)</f>
        <v>9.4428243002653289E-11</v>
      </c>
      <c r="X29">
        <f>ABS(Tabela8[[#This Row],[X3]]-S28)</f>
        <v>1.840461116842107E-11</v>
      </c>
      <c r="Y29">
        <f>ABS(Tabela8[[#This Row],[X4]]-T28)</f>
        <v>1.7631673898677036E-11</v>
      </c>
      <c r="Z29">
        <f>ABS(Tabela8[[#This Row],[X5]]-U28)</f>
        <v>4.7020831672739405E-11</v>
      </c>
      <c r="AA29">
        <f>MAX(Tabela8[[#This Row],[EX1]],Tabela8[[#This Row],[Ex2]],Tabela8[[#This Row],[EX3]],Tabela8[[#This Row],[EX4]],Tabela8[[#This Row],[EX5]])</f>
        <v>9.4428243002653289E-11</v>
      </c>
    </row>
    <row r="30" spans="2:27" x14ac:dyDescent="0.25">
      <c r="B30">
        <v>18</v>
      </c>
      <c r="C30">
        <f t="shared" si="0"/>
        <v>0.78662489429236793</v>
      </c>
      <c r="D30">
        <f t="shared" si="1"/>
        <v>-1.002562781836726</v>
      </c>
      <c r="E30">
        <f t="shared" si="2"/>
        <v>1.8663277134131726</v>
      </c>
      <c r="F30">
        <f t="shared" si="3"/>
        <v>1.9125993078975567</v>
      </c>
      <c r="G30">
        <f t="shared" si="4"/>
        <v>1.9897152509297764</v>
      </c>
      <c r="H30">
        <f>ABS(Tabela82[[#This Row],[X1]]-C29)</f>
        <v>3.9413664009169125E-6</v>
      </c>
      <c r="I30">
        <f>ABS(Tabela82[[#This Row],[X2]]-D29)</f>
        <v>2.5183851324328543E-6</v>
      </c>
      <c r="J30">
        <f>ABS(Tabela82[[#This Row],[X3]]-E29)</f>
        <v>8.8287026811517677E-6</v>
      </c>
      <c r="K30">
        <f>ABS(Tabela82[[#This Row],[X4]]-F29)</f>
        <v>3.2425976219663255E-6</v>
      </c>
      <c r="L30">
        <f>ABS(Tabela82[[#This Row],[X5]]-G29)</f>
        <v>8.8932364916693984E-6</v>
      </c>
      <c r="M30">
        <f>MAX(Tabela82[[#This Row],[EX1]],Tabela82[[#This Row],[Ex2]],Tabela82[[#This Row],[EX3]],Tabela82[[#This Row],[EX4]],Tabela82[[#This Row],[EX5]])</f>
        <v>8.8932364916693984E-6</v>
      </c>
      <c r="P30">
        <v>18</v>
      </c>
      <c r="Q30">
        <f t="shared" si="5"/>
        <v>0.78663239074473212</v>
      </c>
      <c r="R30">
        <f>($G$5+Tabela8[[#This Row],[X1]]-S29-T29)/$C$5</f>
        <v>-1.0025706940889962</v>
      </c>
      <c r="S30">
        <f>($G$6-$B$6*Tabela8[[#This Row],[X1]]-Tabela8[[#This Row],[X2]]+T29+U29)/$D$6</f>
        <v>1.866323907453634</v>
      </c>
      <c r="T30">
        <f>($G$7+Tabela8[[#This Row],[X1]]+Tabela8[[#This Row],[X2]]+Tabela8[[#This Row],[X3]])/$E$7</f>
        <v>1.9125964010273422</v>
      </c>
      <c r="U30">
        <f>($G$8-$C$8*Tabela8[[#This Row],[X2]]+Tabela8[[#This Row],[X3]]-Tabela8[[#This Row],[X4]])/$F$8</f>
        <v>1.9897172236510712</v>
      </c>
      <c r="V30">
        <f>ABS(Tabela8[[#This Row],[X1]]-Q29)</f>
        <v>1.6452839091130045E-11</v>
      </c>
      <c r="W30">
        <f>ABS(Tabela8[[#This Row],[X2]]-R29)</f>
        <v>1.7496004645067842E-11</v>
      </c>
      <c r="X30">
        <f>ABS(Tabela8[[#This Row],[X3]]-S29)</f>
        <v>2.7957636206110692E-12</v>
      </c>
      <c r="Y30">
        <f>ABS(Tabela8[[#This Row],[X4]]-T29)</f>
        <v>4.3787196091216174E-13</v>
      </c>
      <c r="Z30">
        <f>ABS(Tabela8[[#This Row],[X5]]-U29)</f>
        <v>9.3378638155172666E-12</v>
      </c>
      <c r="AA30">
        <f>MAX(Tabela8[[#This Row],[EX1]],Tabela8[[#This Row],[Ex2]],Tabela8[[#This Row],[EX3]],Tabela8[[#This Row],[EX4]],Tabela8[[#This Row],[EX5]])</f>
        <v>1.7496004645067842E-11</v>
      </c>
    </row>
    <row r="31" spans="2:27" x14ac:dyDescent="0.25">
      <c r="B31">
        <v>19</v>
      </c>
      <c r="C31">
        <f t="shared" si="0"/>
        <v>0.78662995437344441</v>
      </c>
      <c r="D31">
        <f t="shared" si="1"/>
        <v>-1.0025659576605463</v>
      </c>
      <c r="E31">
        <f t="shared" si="2"/>
        <v>1.8663255104158647</v>
      </c>
      <c r="F31">
        <f t="shared" si="3"/>
        <v>1.9125974564672035</v>
      </c>
      <c r="G31">
        <f t="shared" si="4"/>
        <v>1.989713492297267</v>
      </c>
      <c r="H31">
        <f>ABS(Tabela82[[#This Row],[X1]]-C30)</f>
        <v>5.0600810764800386E-6</v>
      </c>
      <c r="I31">
        <f>ABS(Tabela82[[#This Row],[X2]]-D30)</f>
        <v>3.1758238203671851E-6</v>
      </c>
      <c r="J31">
        <f>ABS(Tabela82[[#This Row],[X3]]-E30)</f>
        <v>2.2029973079096266E-6</v>
      </c>
      <c r="K31">
        <f>ABS(Tabela82[[#This Row],[X4]]-F30)</f>
        <v>1.8514303532501941E-6</v>
      </c>
      <c r="L31">
        <f>ABS(Tabela82[[#This Row],[X5]]-G30)</f>
        <v>1.7586325093965627E-6</v>
      </c>
      <c r="M31">
        <f>MAX(Tabela82[[#This Row],[EX1]],Tabela82[[#This Row],[Ex2]],Tabela82[[#This Row],[EX3]],Tabela82[[#This Row],[EX4]],Tabela82[[#This Row],[EX5]])</f>
        <v>5.0600810764800386E-6</v>
      </c>
      <c r="P31">
        <v>19</v>
      </c>
      <c r="Q31">
        <f t="shared" si="5"/>
        <v>0.78663239074607294</v>
      </c>
      <c r="R31">
        <f>($G$5+Tabela8[[#This Row],[X1]]-S30-T30)/$C$5</f>
        <v>-1.0025706940883656</v>
      </c>
      <c r="S31">
        <f>($G$6-$B$6*Tabela8[[#This Row],[X1]]-Tabela8[[#This Row],[X2]]+T30+U30)/$D$6</f>
        <v>1.8663239074549267</v>
      </c>
      <c r="T31">
        <f>($G$7+Tabela8[[#This Row],[X1]]+Tabela8[[#This Row],[X2]]+Tabela8[[#This Row],[X3]])/$E$7</f>
        <v>1.9125964010281584</v>
      </c>
      <c r="U31">
        <f>($G$8-$C$8*Tabela8[[#This Row],[X2]]+Tabela8[[#This Row],[X3]]-Tabela8[[#This Row],[X4]])/$F$8</f>
        <v>1.9897172236508749</v>
      </c>
      <c r="V31">
        <f>ABS(Tabela8[[#This Row],[X1]]-Q30)</f>
        <v>1.3408163468398016E-12</v>
      </c>
      <c r="W31">
        <f>ABS(Tabela8[[#This Row],[X2]]-R30)</f>
        <v>6.3060667798708891E-13</v>
      </c>
      <c r="X31">
        <f>ABS(Tabela8[[#This Row],[X3]]-S30)</f>
        <v>1.2927436898735323E-12</v>
      </c>
      <c r="Y31">
        <f>ABS(Tabela8[[#This Row],[X4]]-T30)</f>
        <v>8.1623596770441509E-13</v>
      </c>
      <c r="Z31">
        <f>ABS(Tabela8[[#This Row],[X5]]-U30)</f>
        <v>1.9628743075372768E-13</v>
      </c>
      <c r="AA31">
        <f>MAX(Tabela8[[#This Row],[EX1]],Tabela8[[#This Row],[Ex2]],Tabela8[[#This Row],[EX3]],Tabela8[[#This Row],[EX4]],Tabela8[[#This Row],[EX5]])</f>
        <v>1.3408163468398016E-12</v>
      </c>
    </row>
    <row r="32" spans="2:27" x14ac:dyDescent="0.25">
      <c r="B32">
        <v>20</v>
      </c>
      <c r="C32">
        <f t="shared" si="0"/>
        <v>0.78663173873685355</v>
      </c>
      <c r="D32">
        <f t="shared" si="1"/>
        <v>-1.0025689958301254</v>
      </c>
      <c r="E32">
        <f t="shared" si="2"/>
        <v>1.8663233995356259</v>
      </c>
      <c r="F32">
        <f t="shared" si="3"/>
        <v>1.9125973767821909</v>
      </c>
      <c r="G32">
        <f t="shared" si="4"/>
        <v>1.9897149923174382</v>
      </c>
      <c r="H32">
        <f>ABS(Tabela82[[#This Row],[X1]]-C31)</f>
        <v>1.7843634091407878E-6</v>
      </c>
      <c r="I32">
        <f>ABS(Tabela82[[#This Row],[X2]]-D31)</f>
        <v>3.0381695790282492E-6</v>
      </c>
      <c r="J32">
        <f>ABS(Tabela82[[#This Row],[X3]]-E31)</f>
        <v>2.1108802388258852E-6</v>
      </c>
      <c r="K32">
        <f>ABS(Tabela82[[#This Row],[X4]]-F31)</f>
        <v>7.9685012588370796E-8</v>
      </c>
      <c r="L32">
        <f>ABS(Tabela82[[#This Row],[X5]]-G31)</f>
        <v>1.5000201711856676E-6</v>
      </c>
      <c r="M32">
        <f>MAX(Tabela82[[#This Row],[EX1]],Tabela82[[#This Row],[Ex2]],Tabela82[[#This Row],[EX3]],Tabela82[[#This Row],[EX4]],Tabela82[[#This Row],[EX5]])</f>
        <v>3.0381695790282492E-6</v>
      </c>
      <c r="P32">
        <v>20</v>
      </c>
      <c r="Q32">
        <f t="shared" si="5"/>
        <v>0.78663239074564106</v>
      </c>
      <c r="R32">
        <f>($G$5+Tabela8[[#This Row],[X1]]-S31-T31)/$C$5</f>
        <v>-1.0025706940875188</v>
      </c>
      <c r="S32">
        <f>($G$6-$B$6*Tabela8[[#This Row],[X1]]-Tabela8[[#This Row],[X2]]+T31+U31)/$D$6</f>
        <v>1.8663239074550539</v>
      </c>
      <c r="T32">
        <f>($G$7+Tabela8[[#This Row],[X1]]+Tabela8[[#This Row],[X2]]+Tabela8[[#This Row],[X3]])/$E$7</f>
        <v>1.9125964010282941</v>
      </c>
      <c r="U32">
        <f>($G$8-$C$8*Tabela8[[#This Row],[X2]]+Tabela8[[#This Row],[X3]]-Tabela8[[#This Row],[X4]])/$F$8</f>
        <v>1.9897172236504495</v>
      </c>
      <c r="V32">
        <f>ABS(Tabela8[[#This Row],[X1]]-Q31)</f>
        <v>4.3187675657918589E-13</v>
      </c>
      <c r="W32">
        <f>ABS(Tabela8[[#This Row],[X2]]-R31)</f>
        <v>8.4687812318406941E-13</v>
      </c>
      <c r="X32">
        <f>ABS(Tabela8[[#This Row],[X3]]-S31)</f>
        <v>1.2723155862204294E-13</v>
      </c>
      <c r="Y32">
        <f>ABS(Tabela8[[#This Row],[X4]]-T31)</f>
        <v>1.3566925360919413E-13</v>
      </c>
      <c r="Z32">
        <f>ABS(Tabela8[[#This Row],[X5]]-U31)</f>
        <v>4.2543746303635999E-13</v>
      </c>
      <c r="AA32">
        <f>MAX(Tabela8[[#This Row],[EX1]],Tabela8[[#This Row],[Ex2]],Tabela8[[#This Row],[EX3]],Tabela8[[#This Row],[EX4]],Tabela8[[#This Row],[EX5]])</f>
        <v>8.4687812318406941E-13</v>
      </c>
    </row>
    <row r="33" spans="2:27" x14ac:dyDescent="0.25">
      <c r="B33">
        <v>21</v>
      </c>
      <c r="C33">
        <f t="shared" si="0"/>
        <v>0.78663265099426516</v>
      </c>
      <c r="D33">
        <f t="shared" si="1"/>
        <v>-1.0025703208063454</v>
      </c>
      <c r="E33">
        <f t="shared" si="2"/>
        <v>1.8663235774912095</v>
      </c>
      <c r="F33">
        <f t="shared" si="3"/>
        <v>1.9125965356105885</v>
      </c>
      <c r="G33">
        <f t="shared" si="4"/>
        <v>1.9897160036034212</v>
      </c>
      <c r="H33">
        <f>ABS(Tabela82[[#This Row],[X1]]-C32)</f>
        <v>9.1225741161160556E-7</v>
      </c>
      <c r="I33">
        <f>ABS(Tabela82[[#This Row],[X2]]-D32)</f>
        <v>1.3249762200739923E-6</v>
      </c>
      <c r="J33">
        <f>ABS(Tabela82[[#This Row],[X3]]-E32)</f>
        <v>1.7795558360234054E-7</v>
      </c>
      <c r="K33">
        <f>ABS(Tabela82[[#This Row],[X4]]-F32)</f>
        <v>8.4117160237262567E-7</v>
      </c>
      <c r="L33">
        <f>ABS(Tabela82[[#This Row],[X5]]-G32)</f>
        <v>1.011285982954746E-6</v>
      </c>
      <c r="M33">
        <f>MAX(Tabela82[[#This Row],[EX1]],Tabela82[[#This Row],[Ex2]],Tabela82[[#This Row],[EX3]],Tabela82[[#This Row],[EX4]],Tabela82[[#This Row],[EX5]])</f>
        <v>1.3249762200739923E-6</v>
      </c>
      <c r="P33">
        <v>21</v>
      </c>
      <c r="Q33">
        <f t="shared" si="5"/>
        <v>0.78663239074550384</v>
      </c>
      <c r="R33">
        <f>($G$5+Tabela8[[#This Row],[X1]]-S32-T32)/$C$5</f>
        <v>-1.0025706940873853</v>
      </c>
      <c r="S33">
        <f>($G$6-$B$6*Tabela8[[#This Row],[X1]]-Tabela8[[#This Row],[X2]]+T32+U32)/$D$6</f>
        <v>1.866323907455024</v>
      </c>
      <c r="T33">
        <f>($G$7+Tabela8[[#This Row],[X1]]+Tabela8[[#This Row],[X2]]+Tabela8[[#This Row],[X3]])/$E$7</f>
        <v>1.9125964010282854</v>
      </c>
      <c r="U33">
        <f>($G$8-$C$8*Tabela8[[#This Row],[X2]]+Tabela8[[#This Row],[X3]]-Tabela8[[#This Row],[X4]])/$F$8</f>
        <v>1.9897172236503775</v>
      </c>
      <c r="V33">
        <f>ABS(Tabela8[[#This Row],[X1]]-Q32)</f>
        <v>1.3722356584366935E-13</v>
      </c>
      <c r="W33">
        <f>ABS(Tabela8[[#This Row],[X2]]-R32)</f>
        <v>1.3344880755994382E-13</v>
      </c>
      <c r="X33">
        <f>ABS(Tabela8[[#This Row],[X3]]-S32)</f>
        <v>2.9976021664879227E-14</v>
      </c>
      <c r="Y33">
        <f>ABS(Tabela8[[#This Row],[X4]]-T32)</f>
        <v>8.659739592076221E-15</v>
      </c>
      <c r="Z33">
        <f>ABS(Tabela8[[#This Row],[X5]]-U32)</f>
        <v>7.1942451995710144E-14</v>
      </c>
      <c r="AA33">
        <f>MAX(Tabela8[[#This Row],[EX1]],Tabela8[[#This Row],[Ex2]],Tabela8[[#This Row],[EX3]],Tabela8[[#This Row],[EX4]],Tabela8[[#This Row],[EX5]])</f>
        <v>1.3722356584366935E-13</v>
      </c>
    </row>
    <row r="34" spans="2:27" x14ac:dyDescent="0.25">
      <c r="B34">
        <v>22</v>
      </c>
      <c r="C34">
        <f t="shared" si="0"/>
        <v>0.78663268492792859</v>
      </c>
      <c r="D34">
        <f t="shared" si="1"/>
        <v>-1.0025708459641558</v>
      </c>
      <c r="E34">
        <f t="shared" si="2"/>
        <v>1.866323511606365</v>
      </c>
      <c r="F34">
        <f t="shared" si="3"/>
        <v>1.9125964769197825</v>
      </c>
      <c r="G34">
        <f t="shared" si="4"/>
        <v>1.9897169208733281</v>
      </c>
      <c r="H34">
        <f>ABS(Tabela82[[#This Row],[X1]]-C33)</f>
        <v>3.3933663434737582E-8</v>
      </c>
      <c r="I34">
        <f>ABS(Tabela82[[#This Row],[X2]]-D33)</f>
        <v>5.251578103493415E-7</v>
      </c>
      <c r="J34">
        <f>ABS(Tabela82[[#This Row],[X3]]-E33)</f>
        <v>6.5884844469010773E-8</v>
      </c>
      <c r="K34">
        <f>ABS(Tabela82[[#This Row],[X4]]-F33)</f>
        <v>5.8690805992966943E-8</v>
      </c>
      <c r="L34">
        <f>ABS(Tabela82[[#This Row],[X5]]-G33)</f>
        <v>9.1726990691931576E-7</v>
      </c>
      <c r="M34">
        <f>MAX(Tabela82[[#This Row],[EX1]],Tabela82[[#This Row],[Ex2]],Tabela82[[#This Row],[EX3]],Tabela82[[#This Row],[EX4]],Tabela82[[#This Row],[EX5]])</f>
        <v>9.1726990691931576E-7</v>
      </c>
      <c r="P34">
        <v>22</v>
      </c>
      <c r="Q34">
        <f t="shared" si="5"/>
        <v>0.78663239074549585</v>
      </c>
      <c r="R34">
        <f>($G$5+Tabela8[[#This Row],[X1]]-S33-T33)/$C$5</f>
        <v>-1.0025706940873953</v>
      </c>
      <c r="S34">
        <f>($G$6-$B$6*Tabela8[[#This Row],[X1]]-Tabela8[[#This Row],[X2]]+T33+U33)/$D$6</f>
        <v>1.8663239074550131</v>
      </c>
      <c r="T34">
        <f>($G$7+Tabela8[[#This Row],[X1]]+Tabela8[[#This Row],[X2]]+Tabela8[[#This Row],[X3]])/$E$7</f>
        <v>1.9125964010282783</v>
      </c>
      <c r="U34">
        <f>($G$8-$C$8*Tabela8[[#This Row],[X2]]+Tabela8[[#This Row],[X3]]-Tabela8[[#This Row],[X4]])/$F$8</f>
        <v>1.9897172236503815</v>
      </c>
      <c r="V34">
        <f>ABS(Tabela8[[#This Row],[X1]]-Q33)</f>
        <v>7.9936057773011271E-15</v>
      </c>
      <c r="W34">
        <f>ABS(Tabela8[[#This Row],[X2]]-R33)</f>
        <v>9.9920072216264089E-15</v>
      </c>
      <c r="X34">
        <f>ABS(Tabela8[[#This Row],[X3]]-S33)</f>
        <v>1.0880185641326534E-14</v>
      </c>
      <c r="Y34">
        <f>ABS(Tabela8[[#This Row],[X4]]-T33)</f>
        <v>7.1054273576010019E-15</v>
      </c>
      <c r="Z34">
        <f>ABS(Tabela8[[#This Row],[X5]]-U33)</f>
        <v>3.9968028886505635E-15</v>
      </c>
      <c r="AA34">
        <f>MAX(Tabela8[[#This Row],[EX1]],Tabela8[[#This Row],[Ex2]],Tabela8[[#This Row],[EX3]],Tabela8[[#This Row],[EX4]],Tabela8[[#This Row],[EX5]])</f>
        <v>1.0880185641326534E-14</v>
      </c>
    </row>
    <row r="35" spans="2:27" x14ac:dyDescent="0.25">
      <c r="B35">
        <v>23</v>
      </c>
      <c r="C35">
        <f t="shared" si="0"/>
        <v>0.78663260337111574</v>
      </c>
      <c r="D35">
        <f t="shared" si="1"/>
        <v>-1.0025708988005937</v>
      </c>
      <c r="E35">
        <f t="shared" si="2"/>
        <v>1.8663237747802817</v>
      </c>
      <c r="F35">
        <f t="shared" si="3"/>
        <v>1.9125963376425343</v>
      </c>
      <c r="G35">
        <f t="shared" si="4"/>
        <v>1.9897171816537238</v>
      </c>
      <c r="H35">
        <f>ABS(Tabela82[[#This Row],[X1]]-C34)</f>
        <v>8.1556812858707417E-8</v>
      </c>
      <c r="I35">
        <f>ABS(Tabela82[[#This Row],[X2]]-D34)</f>
        <v>5.2836437891556898E-8</v>
      </c>
      <c r="J35">
        <f>ABS(Tabela82[[#This Row],[X3]]-E34)</f>
        <v>2.6317391665919843E-7</v>
      </c>
      <c r="K35">
        <f>ABS(Tabela82[[#This Row],[X4]]-F34)</f>
        <v>1.3927724817897058E-7</v>
      </c>
      <c r="L35">
        <f>ABS(Tabela82[[#This Row],[X5]]-G34)</f>
        <v>2.6078039572219325E-7</v>
      </c>
      <c r="M35">
        <f>MAX(Tabela82[[#This Row],[EX1]],Tabela82[[#This Row],[Ex2]],Tabela82[[#This Row],[EX3]],Tabela82[[#This Row],[EX4]],Tabela82[[#This Row],[EX5]])</f>
        <v>2.6317391665919843E-7</v>
      </c>
      <c r="P35">
        <v>23</v>
      </c>
      <c r="Q35">
        <f t="shared" si="5"/>
        <v>0.78663239074550018</v>
      </c>
      <c r="R35">
        <f>($G$5+Tabela8[[#This Row],[X1]]-S34-T34)/$C$5</f>
        <v>-1.0025706940874028</v>
      </c>
      <c r="S35">
        <f>($G$6-$B$6*Tabela8[[#This Row],[X1]]-Tabela8[[#This Row],[X2]]+T34+U34)/$D$6</f>
        <v>1.8663239074550126</v>
      </c>
      <c r="T35">
        <f>($G$7+Tabela8[[#This Row],[X1]]+Tabela8[[#This Row],[X2]]+Tabela8[[#This Row],[X3]])/$E$7</f>
        <v>1.9125964010282774</v>
      </c>
      <c r="U35">
        <f>($G$8-$C$8*Tabela8[[#This Row],[X2]]+Tabela8[[#This Row],[X3]]-Tabela8[[#This Row],[X4]])/$F$8</f>
        <v>1.9897172236503851</v>
      </c>
      <c r="V35">
        <f>ABS(Tabela8[[#This Row],[X1]]-Q34)</f>
        <v>4.3298697960381105E-15</v>
      </c>
      <c r="W35">
        <f>ABS(Tabela8[[#This Row],[X2]]-R34)</f>
        <v>7.5495165674510645E-15</v>
      </c>
      <c r="X35">
        <f>ABS(Tabela8[[#This Row],[X3]]-S34)</f>
        <v>4.4408920985006262E-16</v>
      </c>
      <c r="Y35">
        <f>ABS(Tabela8[[#This Row],[X4]]-T34)</f>
        <v>8.8817841970012523E-16</v>
      </c>
      <c r="Z35">
        <f>ABS(Tabela8[[#This Row],[X5]]-U34)</f>
        <v>3.5527136788005009E-15</v>
      </c>
      <c r="AA35">
        <f>MAX(Tabela8[[#This Row],[EX1]],Tabela8[[#This Row],[Ex2]],Tabela8[[#This Row],[EX3]],Tabela8[[#This Row],[EX4]],Tabela8[[#This Row],[EX5]])</f>
        <v>7.5495165674510645E-15</v>
      </c>
    </row>
    <row r="36" spans="2:27" x14ac:dyDescent="0.25">
      <c r="B36">
        <v>24</v>
      </c>
      <c r="C36">
        <f t="shared" si="0"/>
        <v>0.78663248559164689</v>
      </c>
      <c r="D36">
        <f t="shared" si="1"/>
        <v>-1.0025708303160998</v>
      </c>
      <c r="E36">
        <f t="shared" si="2"/>
        <v>1.8663238422709241</v>
      </c>
      <c r="F36">
        <f t="shared" si="3"/>
        <v>1.9125963698377011</v>
      </c>
      <c r="G36">
        <f t="shared" si="4"/>
        <v>1.9897173086847337</v>
      </c>
      <c r="H36">
        <f>ABS(Tabela82[[#This Row],[X1]]-C35)</f>
        <v>1.177794688445033E-7</v>
      </c>
      <c r="I36">
        <f>ABS(Tabela82[[#This Row],[X2]]-D35)</f>
        <v>6.8484493853659956E-8</v>
      </c>
      <c r="J36">
        <f>ABS(Tabela82[[#This Row],[X3]]-E35)</f>
        <v>6.7490642408074564E-8</v>
      </c>
      <c r="K36">
        <f>ABS(Tabela82[[#This Row],[X4]]-F35)</f>
        <v>3.2195166754789284E-8</v>
      </c>
      <c r="L36">
        <f>ABS(Tabela82[[#This Row],[X5]]-G35)</f>
        <v>1.270310099332761E-7</v>
      </c>
      <c r="M36">
        <f>MAX(Tabela82[[#This Row],[EX1]],Tabela82[[#This Row],[Ex2]],Tabela82[[#This Row],[EX3]],Tabela82[[#This Row],[EX4]],Tabela82[[#This Row],[EX5]])</f>
        <v>1.270310099332761E-7</v>
      </c>
      <c r="P36">
        <v>24</v>
      </c>
      <c r="Q36">
        <f t="shared" si="5"/>
        <v>0.78663239074550129</v>
      </c>
      <c r="R36">
        <f>($G$5+Tabela8[[#This Row],[X1]]-S35-T35)/$C$5</f>
        <v>-1.0025706940874035</v>
      </c>
      <c r="S36">
        <f>($G$6-$B$6*Tabela8[[#This Row],[X1]]-Tabela8[[#This Row],[X2]]+T35+U35)/$D$6</f>
        <v>1.8663239074550126</v>
      </c>
      <c r="T36">
        <f>($G$7+Tabela8[[#This Row],[X1]]+Tabela8[[#This Row],[X2]]+Tabela8[[#This Row],[X3]])/$E$7</f>
        <v>1.9125964010282777</v>
      </c>
      <c r="U36">
        <f>($G$8-$C$8*Tabela8[[#This Row],[X2]]+Tabela8[[#This Row],[X3]]-Tabela8[[#This Row],[X4]])/$F$8</f>
        <v>1.9897172236503851</v>
      </c>
      <c r="V36">
        <f>ABS(Tabela8[[#This Row],[X1]]-Q35)</f>
        <v>1.1102230246251565E-15</v>
      </c>
      <c r="W36">
        <f>ABS(Tabela8[[#This Row],[X2]]-R35)</f>
        <v>6.6613381477509392E-16</v>
      </c>
      <c r="X36">
        <f>ABS(Tabela8[[#This Row],[X3]]-S35)</f>
        <v>0</v>
      </c>
      <c r="Y36">
        <f>ABS(Tabela8[[#This Row],[X4]]-T35)</f>
        <v>2.2204460492503131E-16</v>
      </c>
      <c r="Z36">
        <f>ABS(Tabela8[[#This Row],[X5]]-U35)</f>
        <v>0</v>
      </c>
      <c r="AA36">
        <f>MAX(Tabela8[[#This Row],[EX1]],Tabela8[[#This Row],[Ex2]],Tabela8[[#This Row],[EX3]],Tabela8[[#This Row],[EX4]],Tabela8[[#This Row],[EX5]])</f>
        <v>1.1102230246251565E-15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A6B7-6522-4FD9-BAC6-5BCEE39E9D7B}">
  <dimension ref="A1:AP230"/>
  <sheetViews>
    <sheetView tabSelected="1" workbookViewId="0">
      <selection activeCell="U8" sqref="U8"/>
    </sheetView>
  </sheetViews>
  <sheetFormatPr defaultRowHeight="15" x14ac:dyDescent="0.25"/>
  <sheetData>
    <row r="1" spans="1:19" x14ac:dyDescent="0.25">
      <c r="B1" t="s">
        <v>31</v>
      </c>
    </row>
    <row r="2" spans="1:19" x14ac:dyDescent="0.25">
      <c r="B2" s="8" t="s">
        <v>15</v>
      </c>
      <c r="C2" s="8" t="s">
        <v>16</v>
      </c>
      <c r="D2" s="8" t="s">
        <v>17</v>
      </c>
      <c r="E2" s="8" t="s">
        <v>20</v>
      </c>
      <c r="F2" s="8" t="s">
        <v>21</v>
      </c>
      <c r="G2" s="8" t="s">
        <v>22</v>
      </c>
      <c r="H2" s="8" t="s">
        <v>18</v>
      </c>
      <c r="I2" s="8" t="s">
        <v>19</v>
      </c>
      <c r="J2" s="8" t="s">
        <v>11</v>
      </c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>
        <v>1</v>
      </c>
      <c r="B3" s="8">
        <v>-1</v>
      </c>
      <c r="C3" s="8"/>
      <c r="D3" s="8"/>
      <c r="E3" s="8">
        <f>(SQRT(2))/2</f>
        <v>0.70710678118654757</v>
      </c>
      <c r="F3" s="8">
        <v>1</v>
      </c>
      <c r="G3" s="8"/>
      <c r="H3" s="8"/>
      <c r="I3" s="8"/>
      <c r="J3" s="8">
        <v>0</v>
      </c>
      <c r="K3" s="8"/>
      <c r="L3" s="6" t="s">
        <v>42</v>
      </c>
      <c r="M3" s="8"/>
      <c r="N3" s="6" t="s">
        <v>40</v>
      </c>
      <c r="O3" s="8"/>
      <c r="P3" s="8"/>
      <c r="Q3" s="8"/>
      <c r="R3" s="8"/>
      <c r="S3" s="8"/>
    </row>
    <row r="4" spans="1:19" x14ac:dyDescent="0.25">
      <c r="A4">
        <v>5</v>
      </c>
      <c r="B4" s="8"/>
      <c r="C4" s="8">
        <v>-1</v>
      </c>
      <c r="D4" s="8"/>
      <c r="E4" s="8">
        <f>(SQRT(2))/2</f>
        <v>0.70710678118654757</v>
      </c>
      <c r="F4" s="8"/>
      <c r="G4" s="8"/>
      <c r="H4" s="8"/>
      <c r="I4" s="8"/>
      <c r="J4" s="8">
        <v>0</v>
      </c>
      <c r="K4" s="8"/>
      <c r="L4" s="8" t="s">
        <v>15</v>
      </c>
      <c r="M4" s="8" t="s">
        <v>16</v>
      </c>
      <c r="N4" s="8" t="s">
        <v>17</v>
      </c>
      <c r="O4" s="8" t="s">
        <v>37</v>
      </c>
      <c r="P4" s="8" t="s">
        <v>38</v>
      </c>
      <c r="Q4" s="8" t="s">
        <v>39</v>
      </c>
      <c r="R4" s="8" t="s">
        <v>18</v>
      </c>
      <c r="S4" s="8" t="s">
        <v>19</v>
      </c>
    </row>
    <row r="5" spans="1:19" x14ac:dyDescent="0.25">
      <c r="A5">
        <v>2</v>
      </c>
      <c r="B5" s="8"/>
      <c r="C5" s="8"/>
      <c r="D5" s="8"/>
      <c r="E5" s="8">
        <f>-(SQRT(2))/2</f>
        <v>-0.70710678118654757</v>
      </c>
      <c r="F5" s="8"/>
      <c r="G5" s="8"/>
      <c r="H5" s="8">
        <f>(SQRT(3))/2</f>
        <v>0.8660254037844386</v>
      </c>
      <c r="I5" s="8"/>
      <c r="J5" s="8">
        <v>0</v>
      </c>
      <c r="K5" s="8"/>
      <c r="L5" s="8">
        <v>-14540.322690553454</v>
      </c>
      <c r="M5" s="8">
        <v>-3797.8039086205235</v>
      </c>
      <c r="N5" s="8">
        <v>6202.1960611356872</v>
      </c>
      <c r="O5" s="8">
        <v>-5370.9057948046948</v>
      </c>
      <c r="P5" s="8">
        <v>-10742.518696390576</v>
      </c>
      <c r="Q5" s="8">
        <v>10000</v>
      </c>
      <c r="R5" s="8">
        <v>12404.392182758953</v>
      </c>
      <c r="S5" s="8">
        <v>-10742.518696390576</v>
      </c>
    </row>
    <row r="6" spans="1:19" x14ac:dyDescent="0.25">
      <c r="A6">
        <v>3</v>
      </c>
      <c r="B6" s="8"/>
      <c r="C6" s="8">
        <v>-1</v>
      </c>
      <c r="D6" s="8"/>
      <c r="E6" s="8">
        <f>(SQRT(2))/2</f>
        <v>0.70710678118654757</v>
      </c>
      <c r="F6" s="8"/>
      <c r="G6" s="8"/>
      <c r="H6" s="8"/>
      <c r="I6" s="8"/>
      <c r="J6" s="8">
        <v>0</v>
      </c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>
        <v>4</v>
      </c>
      <c r="B7" s="8"/>
      <c r="C7" s="8"/>
      <c r="D7" s="8"/>
      <c r="E7" s="8"/>
      <c r="F7" s="8">
        <v>-1</v>
      </c>
      <c r="G7" s="8"/>
      <c r="H7" s="8"/>
      <c r="I7" s="8">
        <v>1</v>
      </c>
      <c r="J7" s="8">
        <v>0</v>
      </c>
      <c r="K7" s="8"/>
      <c r="L7" s="6" t="s">
        <v>35</v>
      </c>
      <c r="M7" s="8"/>
      <c r="N7" s="6" t="s">
        <v>41</v>
      </c>
      <c r="O7" s="8"/>
      <c r="P7" s="8"/>
      <c r="Q7" s="8"/>
      <c r="R7" s="8"/>
      <c r="S7" s="8"/>
    </row>
    <row r="8" spans="1:19" x14ac:dyDescent="0.25">
      <c r="A8">
        <v>6</v>
      </c>
      <c r="B8" s="8"/>
      <c r="C8" s="8"/>
      <c r="D8" s="8"/>
      <c r="E8" s="8"/>
      <c r="F8" s="8"/>
      <c r="G8" s="8">
        <v>1</v>
      </c>
      <c r="H8" s="8"/>
      <c r="I8" s="8"/>
      <c r="J8" s="8">
        <v>10</v>
      </c>
      <c r="K8" s="8"/>
      <c r="L8" s="8" t="s">
        <v>15</v>
      </c>
      <c r="M8" s="8" t="s">
        <v>16</v>
      </c>
      <c r="N8" s="8" t="s">
        <v>17</v>
      </c>
      <c r="O8" s="8" t="s">
        <v>37</v>
      </c>
      <c r="P8" s="8" t="s">
        <v>38</v>
      </c>
      <c r="Q8" s="8" t="s">
        <v>39</v>
      </c>
      <c r="R8" s="8" t="s">
        <v>18</v>
      </c>
      <c r="S8" s="8" t="s">
        <v>19</v>
      </c>
    </row>
    <row r="9" spans="1:19" x14ac:dyDescent="0.25">
      <c r="A9">
        <v>7</v>
      </c>
      <c r="B9" s="8"/>
      <c r="C9" s="8"/>
      <c r="D9" s="8"/>
      <c r="E9" s="8">
        <f>-(SQRT(2))/2</f>
        <v>-0.70710678118654757</v>
      </c>
      <c r="F9" s="8"/>
      <c r="G9" s="8">
        <v>-1</v>
      </c>
      <c r="H9" s="11">
        <f xml:space="preserve"> 1/2</f>
        <v>0.5</v>
      </c>
      <c r="I9" s="8"/>
      <c r="J9" s="8">
        <v>0</v>
      </c>
      <c r="K9" s="8"/>
      <c r="L9" s="8">
        <v>-14540.32267591534</v>
      </c>
      <c r="M9" s="8">
        <v>-3797.8039271409862</v>
      </c>
      <c r="N9" s="8">
        <v>6202.1960728590138</v>
      </c>
      <c r="O9" s="8">
        <v>-5370.9058049573932</v>
      </c>
      <c r="P9" s="8">
        <v>-10742.518716695973</v>
      </c>
      <c r="Q9" s="8">
        <v>10000</v>
      </c>
      <c r="R9" s="8">
        <v>12404.392168400869</v>
      </c>
      <c r="S9" s="8">
        <v>-10742.518736339891</v>
      </c>
    </row>
    <row r="10" spans="1:19" x14ac:dyDescent="0.25">
      <c r="A10">
        <v>8</v>
      </c>
      <c r="B10" s="8"/>
      <c r="C10" s="8"/>
      <c r="D10" s="8"/>
      <c r="E10" s="8"/>
      <c r="F10" s="8"/>
      <c r="G10" s="8"/>
      <c r="H10" s="8">
        <f>-(SQRT(3))/2</f>
        <v>-0.8660254037844386</v>
      </c>
      <c r="I10" s="8">
        <v>-1</v>
      </c>
      <c r="J10" s="8">
        <v>0</v>
      </c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8.75" x14ac:dyDescent="0.3">
      <c r="B12" s="7" t="s">
        <v>42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B13" s="8" t="s">
        <v>0</v>
      </c>
      <c r="C13" s="8" t="s">
        <v>15</v>
      </c>
      <c r="D13" s="8" t="s">
        <v>16</v>
      </c>
      <c r="E13" s="8" t="s">
        <v>17</v>
      </c>
      <c r="F13" s="8" t="s">
        <v>20</v>
      </c>
      <c r="G13" s="8" t="s">
        <v>21</v>
      </c>
      <c r="H13" s="8" t="s">
        <v>22</v>
      </c>
      <c r="I13" s="8" t="s">
        <v>18</v>
      </c>
      <c r="J13" s="8" t="s">
        <v>19</v>
      </c>
      <c r="K13" s="8" t="s">
        <v>23</v>
      </c>
      <c r="L13" s="8" t="s">
        <v>24</v>
      </c>
      <c r="M13" s="8" t="s">
        <v>25</v>
      </c>
      <c r="N13" s="8" t="s">
        <v>26</v>
      </c>
      <c r="O13" s="8" t="s">
        <v>27</v>
      </c>
      <c r="P13" s="8" t="s">
        <v>28</v>
      </c>
      <c r="Q13" s="8" t="s">
        <v>29</v>
      </c>
      <c r="R13" s="8" t="s">
        <v>30</v>
      </c>
      <c r="S13" s="8" t="s">
        <v>14</v>
      </c>
    </row>
    <row r="14" spans="1:19" x14ac:dyDescent="0.25"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</v>
      </c>
    </row>
    <row r="15" spans="1:19" x14ac:dyDescent="0.25">
      <c r="B15" s="8">
        <v>1</v>
      </c>
      <c r="C15" s="8">
        <f>(SQRT(2))/2*F14 + G14</f>
        <v>0</v>
      </c>
      <c r="D15" s="8">
        <f>SQRT(2)/2*F14</f>
        <v>0</v>
      </c>
      <c r="E15" s="8">
        <f>1/2*I14</f>
        <v>0</v>
      </c>
      <c r="F15" s="8">
        <f>(SQRT(2)/2 - SQRT(3)/2*I14)/2</f>
        <v>0.35355339059327379</v>
      </c>
      <c r="G15" s="8">
        <f xml:space="preserve"> J14</f>
        <v>0</v>
      </c>
      <c r="H15" s="8">
        <f>10000</f>
        <v>10000</v>
      </c>
      <c r="I15" s="8">
        <f>(SQRT(2)/2*F14 +H14)/(1/2)</f>
        <v>0</v>
      </c>
      <c r="J15" s="8">
        <f>-SQRT(3)/2*I14</f>
        <v>0</v>
      </c>
      <c r="K15" s="8">
        <f>ABS(Tabela1123[[#This Row],[F1]]-C14)</f>
        <v>0</v>
      </c>
      <c r="L15" s="8">
        <f>ABS(Tabela1123[[#This Row],[F2]]-D14)</f>
        <v>0</v>
      </c>
      <c r="M15" s="8">
        <f>ABS(Tabela1123[[#This Row],[F3]]-E14)</f>
        <v>0</v>
      </c>
      <c r="N15" s="8">
        <f>ABS(Tabela1123[[#This Row],[f1_]]-F14)</f>
        <v>0.35355339059327379</v>
      </c>
      <c r="O15" s="8">
        <f>ABS(Tabela1123[[#This Row],[f2_]]-G14)</f>
        <v>0</v>
      </c>
      <c r="P15" s="8">
        <f>ABS(Tabela1123[[#This Row],[f3_]]-H14)</f>
        <v>10000</v>
      </c>
      <c r="Q15" s="8">
        <f>ABS(Tabela1123[[#This Row],[f4]]-I14)</f>
        <v>0</v>
      </c>
      <c r="R15" s="8">
        <f>ABS(Tabela1123[[#This Row],[f5]]-J14)</f>
        <v>0</v>
      </c>
      <c r="S1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10000</v>
      </c>
    </row>
    <row r="16" spans="1:19" x14ac:dyDescent="0.25">
      <c r="B16" s="8">
        <v>2</v>
      </c>
      <c r="C16" s="8">
        <f t="shared" ref="C16:C79" si="0">(SQRT(2))/2*F15 + G15</f>
        <v>0.25000000000000006</v>
      </c>
      <c r="D16" s="8">
        <f t="shared" ref="D16:D79" si="1">SQRT(2)/2*F15</f>
        <v>0.25000000000000006</v>
      </c>
      <c r="E16" s="8">
        <f t="shared" ref="E16:E79" si="2">1/2*I15</f>
        <v>0</v>
      </c>
      <c r="F16" s="8">
        <f t="shared" ref="F16:F79" si="3">(SQRT(2)/2 - SQRT(3)/2*I15)/2</f>
        <v>0.35355339059327379</v>
      </c>
      <c r="G16" s="8">
        <f t="shared" ref="G16:G79" si="4" xml:space="preserve"> J15</f>
        <v>0</v>
      </c>
      <c r="H16" s="8">
        <f>10000</f>
        <v>10000</v>
      </c>
      <c r="I16" s="8">
        <f t="shared" ref="I16:I79" si="5">(SQRT(2)/2*F15 +H15)/(1/2)</f>
        <v>20000.5</v>
      </c>
      <c r="J16" s="8">
        <f t="shared" ref="J16:J79" si="6">-SQRT(3)/2*I15</f>
        <v>0</v>
      </c>
      <c r="K16" s="8">
        <f>ABS(Tabela1123[[#This Row],[F1]]-C15)</f>
        <v>0.25000000000000006</v>
      </c>
      <c r="L16" s="8">
        <f>ABS(Tabela1123[[#This Row],[F2]]-D15)</f>
        <v>0.25000000000000006</v>
      </c>
      <c r="M16" s="8">
        <f>ABS(Tabela1123[[#This Row],[F3]]-E15)</f>
        <v>0</v>
      </c>
      <c r="N16" s="8">
        <f>ABS(Tabela1123[[#This Row],[f1_]]-F15)</f>
        <v>0</v>
      </c>
      <c r="O16" s="8">
        <f>ABS(Tabela1123[[#This Row],[f2_]]-G15)</f>
        <v>0</v>
      </c>
      <c r="P16" s="8">
        <f>ABS(Tabela1123[[#This Row],[f3_]]-H15)</f>
        <v>0</v>
      </c>
      <c r="Q16" s="8">
        <f>ABS(Tabela1123[[#This Row],[f4]]-I15)</f>
        <v>20000.5</v>
      </c>
      <c r="R16" s="8">
        <f>ABS(Tabela1123[[#This Row],[f5]]-J15)</f>
        <v>0</v>
      </c>
      <c r="S1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20000.5</v>
      </c>
    </row>
    <row r="17" spans="2:32" x14ac:dyDescent="0.25">
      <c r="B17" s="8">
        <v>3</v>
      </c>
      <c r="C17" s="8">
        <f t="shared" si="0"/>
        <v>0.25000000000000006</v>
      </c>
      <c r="D17" s="8">
        <f t="shared" si="1"/>
        <v>0.25000000000000006</v>
      </c>
      <c r="E17" s="8">
        <f t="shared" si="2"/>
        <v>10000.25</v>
      </c>
      <c r="F17" s="8">
        <f t="shared" si="3"/>
        <v>-8660.1169908047395</v>
      </c>
      <c r="G17" s="8">
        <f t="shared" si="4"/>
        <v>0</v>
      </c>
      <c r="H17" s="8">
        <f>10000</f>
        <v>10000</v>
      </c>
      <c r="I17" s="8">
        <f t="shared" si="5"/>
        <v>20000.5</v>
      </c>
      <c r="J17" s="8">
        <f t="shared" si="6"/>
        <v>-17320.941088390664</v>
      </c>
      <c r="K17" s="8">
        <f>ABS(Tabela1123[[#This Row],[F1]]-C16)</f>
        <v>0</v>
      </c>
      <c r="L17" s="8">
        <f>ABS(Tabela1123[[#This Row],[F2]]-D16)</f>
        <v>0</v>
      </c>
      <c r="M17" s="8">
        <f>ABS(Tabela1123[[#This Row],[F3]]-E16)</f>
        <v>10000.25</v>
      </c>
      <c r="N17" s="8">
        <f>ABS(Tabela1123[[#This Row],[f1_]]-F16)</f>
        <v>8660.470544195332</v>
      </c>
      <c r="O17" s="8">
        <f>ABS(Tabela1123[[#This Row],[f2_]]-G16)</f>
        <v>0</v>
      </c>
      <c r="P17" s="8">
        <f>ABS(Tabela1123[[#This Row],[f3_]]-H16)</f>
        <v>0</v>
      </c>
      <c r="Q17" s="8">
        <f>ABS(Tabela1123[[#This Row],[f4]]-I16)</f>
        <v>0</v>
      </c>
      <c r="R17" s="8">
        <f>ABS(Tabela1123[[#This Row],[f5]]-J16)</f>
        <v>17320.941088390664</v>
      </c>
      <c r="S1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17320.941088390664</v>
      </c>
    </row>
    <row r="18" spans="2:32" x14ac:dyDescent="0.25">
      <c r="B18" s="8">
        <v>4</v>
      </c>
      <c r="C18" s="8">
        <f t="shared" si="0"/>
        <v>-6123.6274500668696</v>
      </c>
      <c r="D18" s="8">
        <f t="shared" si="1"/>
        <v>-6123.6274500668696</v>
      </c>
      <c r="E18" s="8">
        <f t="shared" si="2"/>
        <v>10000.25</v>
      </c>
      <c r="F18" s="8">
        <f t="shared" si="3"/>
        <v>-8660.1169908047395</v>
      </c>
      <c r="G18" s="8">
        <f t="shared" si="4"/>
        <v>-17320.941088390664</v>
      </c>
      <c r="H18" s="8">
        <f>10000</f>
        <v>10000</v>
      </c>
      <c r="I18" s="8">
        <f t="shared" si="5"/>
        <v>7752.7450998662607</v>
      </c>
      <c r="J18" s="8">
        <f t="shared" si="6"/>
        <v>-17320.941088390664</v>
      </c>
      <c r="K18" s="8">
        <f>ABS(Tabela1123[[#This Row],[F1]]-C17)</f>
        <v>6123.8774500668696</v>
      </c>
      <c r="L18" s="8">
        <f>ABS(Tabela1123[[#This Row],[F2]]-D17)</f>
        <v>6123.8774500668696</v>
      </c>
      <c r="M18" s="8">
        <f>ABS(Tabela1123[[#This Row],[F3]]-E17)</f>
        <v>0</v>
      </c>
      <c r="N18" s="8">
        <f>ABS(Tabela1123[[#This Row],[f1_]]-F17)</f>
        <v>0</v>
      </c>
      <c r="O18" s="8">
        <f>ABS(Tabela1123[[#This Row],[f2_]]-G17)</f>
        <v>17320.941088390664</v>
      </c>
      <c r="P18" s="8">
        <f>ABS(Tabela1123[[#This Row],[f3_]]-H17)</f>
        <v>0</v>
      </c>
      <c r="Q18" s="8">
        <f>ABS(Tabela1123[[#This Row],[f4]]-I17)</f>
        <v>12247.754900133739</v>
      </c>
      <c r="R18" s="8">
        <f>ABS(Tabela1123[[#This Row],[f5]]-J17)</f>
        <v>0</v>
      </c>
      <c r="S1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17320.941088390664</v>
      </c>
    </row>
    <row r="19" spans="2:32" x14ac:dyDescent="0.25">
      <c r="B19" s="8">
        <v>5</v>
      </c>
      <c r="C19" s="8">
        <f t="shared" si="0"/>
        <v>-23444.568538457534</v>
      </c>
      <c r="D19" s="8">
        <f t="shared" si="1"/>
        <v>-6123.6274500668696</v>
      </c>
      <c r="E19" s="8">
        <f t="shared" si="2"/>
        <v>3876.3725499331304</v>
      </c>
      <c r="F19" s="8">
        <f t="shared" si="3"/>
        <v>-3356.68354938416</v>
      </c>
      <c r="G19" s="8">
        <f t="shared" si="4"/>
        <v>-17320.941088390664</v>
      </c>
      <c r="H19" s="8">
        <f>10000</f>
        <v>10000</v>
      </c>
      <c r="I19" s="8">
        <f t="shared" si="5"/>
        <v>7752.7450998662607</v>
      </c>
      <c r="J19" s="8">
        <f t="shared" si="6"/>
        <v>-6714.0742055495066</v>
      </c>
      <c r="K19" s="8">
        <f>ABS(Tabela1123[[#This Row],[F1]]-C18)</f>
        <v>17320.941088390664</v>
      </c>
      <c r="L19" s="8">
        <f>ABS(Tabela1123[[#This Row],[F2]]-D18)</f>
        <v>0</v>
      </c>
      <c r="M19" s="8">
        <f>ABS(Tabela1123[[#This Row],[F3]]-E18)</f>
        <v>6123.8774500668696</v>
      </c>
      <c r="N19" s="8">
        <f>ABS(Tabela1123[[#This Row],[f1_]]-F18)</f>
        <v>5303.4334414205796</v>
      </c>
      <c r="O19" s="8">
        <f>ABS(Tabela1123[[#This Row],[f2_]]-G18)</f>
        <v>0</v>
      </c>
      <c r="P19" s="8">
        <f>ABS(Tabela1123[[#This Row],[f3_]]-H18)</f>
        <v>0</v>
      </c>
      <c r="Q19" s="8">
        <f>ABS(Tabela1123[[#This Row],[f4]]-I18)</f>
        <v>0</v>
      </c>
      <c r="R19" s="8">
        <f>ABS(Tabela1123[[#This Row],[f5]]-J18)</f>
        <v>10606.866882841157</v>
      </c>
      <c r="S1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17320.941088390664</v>
      </c>
    </row>
    <row r="20" spans="2:32" x14ac:dyDescent="0.25">
      <c r="B20" s="8">
        <v>6</v>
      </c>
      <c r="C20" s="8">
        <f t="shared" si="0"/>
        <v>-19694.474788457534</v>
      </c>
      <c r="D20" s="8">
        <f t="shared" si="1"/>
        <v>-2373.5337000668692</v>
      </c>
      <c r="E20" s="8">
        <f t="shared" si="2"/>
        <v>3876.3725499331304</v>
      </c>
      <c r="F20" s="8">
        <f t="shared" si="3"/>
        <v>-3356.68354938416</v>
      </c>
      <c r="G20" s="8">
        <f t="shared" si="4"/>
        <v>-6714.0742055495066</v>
      </c>
      <c r="H20" s="8">
        <f>10000</f>
        <v>10000</v>
      </c>
      <c r="I20" s="8">
        <f t="shared" si="5"/>
        <v>15252.932599866261</v>
      </c>
      <c r="J20" s="8">
        <f t="shared" si="6"/>
        <v>-6714.0742055495066</v>
      </c>
      <c r="K20" s="8">
        <f>ABS(Tabela1123[[#This Row],[F1]]-C19)</f>
        <v>3750.09375</v>
      </c>
      <c r="L20" s="8">
        <f>ABS(Tabela1123[[#This Row],[F2]]-D19)</f>
        <v>3750.0937500000005</v>
      </c>
      <c r="M20" s="8">
        <f>ABS(Tabela1123[[#This Row],[F3]]-E19)</f>
        <v>0</v>
      </c>
      <c r="N20" s="8">
        <f>ABS(Tabela1123[[#This Row],[f1_]]-F19)</f>
        <v>0</v>
      </c>
      <c r="O20" s="8">
        <f>ABS(Tabela1123[[#This Row],[f2_]]-G19)</f>
        <v>10606.866882841157</v>
      </c>
      <c r="P20" s="8">
        <f>ABS(Tabela1123[[#This Row],[f3_]]-H19)</f>
        <v>0</v>
      </c>
      <c r="Q20" s="8">
        <f>ABS(Tabela1123[[#This Row],[f4]]-I19)</f>
        <v>7500.1875</v>
      </c>
      <c r="R20" s="8">
        <f>ABS(Tabela1123[[#This Row],[f5]]-J19)</f>
        <v>0</v>
      </c>
      <c r="S2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10606.866882841157</v>
      </c>
    </row>
    <row r="21" spans="2:32" x14ac:dyDescent="0.25">
      <c r="B21" s="8">
        <v>7</v>
      </c>
      <c r="C21" s="8">
        <f t="shared" si="0"/>
        <v>-9087.6079056163762</v>
      </c>
      <c r="D21" s="8">
        <f t="shared" si="1"/>
        <v>-2373.5337000668692</v>
      </c>
      <c r="E21" s="8">
        <f t="shared" si="2"/>
        <v>7626.4662999331304</v>
      </c>
      <c r="F21" s="8">
        <f t="shared" si="3"/>
        <v>-6604.3600034574092</v>
      </c>
      <c r="G21" s="8">
        <f t="shared" si="4"/>
        <v>-6714.0742055495066</v>
      </c>
      <c r="H21" s="8">
        <f>10000</f>
        <v>10000</v>
      </c>
      <c r="I21" s="8">
        <f t="shared" si="5"/>
        <v>15252.932599866261</v>
      </c>
      <c r="J21" s="8">
        <f t="shared" si="6"/>
        <v>-13209.427113696005</v>
      </c>
      <c r="K21" s="8">
        <f>ABS(Tabela1123[[#This Row],[F1]]-C20)</f>
        <v>10606.866882841157</v>
      </c>
      <c r="L21" s="8">
        <f>ABS(Tabela1123[[#This Row],[F2]]-D20)</f>
        <v>0</v>
      </c>
      <c r="M21" s="8">
        <f>ABS(Tabela1123[[#This Row],[F3]]-E20)</f>
        <v>3750.09375</v>
      </c>
      <c r="N21" s="8">
        <f>ABS(Tabela1123[[#This Row],[f1_]]-F20)</f>
        <v>3247.6764540732493</v>
      </c>
      <c r="O21" s="8">
        <f>ABS(Tabela1123[[#This Row],[f2_]]-G20)</f>
        <v>0</v>
      </c>
      <c r="P21" s="8">
        <f>ABS(Tabela1123[[#This Row],[f3_]]-H20)</f>
        <v>0</v>
      </c>
      <c r="Q21" s="8">
        <f>ABS(Tabela1123[[#This Row],[f4]]-I20)</f>
        <v>0</v>
      </c>
      <c r="R21" s="8">
        <f>ABS(Tabela1123[[#This Row],[f5]]-J20)</f>
        <v>6495.3529081464985</v>
      </c>
      <c r="S2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10606.866882841157</v>
      </c>
    </row>
    <row r="22" spans="2:32" x14ac:dyDescent="0.25">
      <c r="B22" s="8">
        <v>8</v>
      </c>
      <c r="C22" s="8">
        <f t="shared" si="0"/>
        <v>-11384.061949391451</v>
      </c>
      <c r="D22" s="8">
        <f t="shared" si="1"/>
        <v>-4669.9877438419444</v>
      </c>
      <c r="E22" s="8">
        <f t="shared" si="2"/>
        <v>7626.4662999331304</v>
      </c>
      <c r="F22" s="8">
        <f t="shared" si="3"/>
        <v>-6604.3600034574092</v>
      </c>
      <c r="G22" s="8">
        <f t="shared" si="4"/>
        <v>-13209.427113696005</v>
      </c>
      <c r="H22" s="8">
        <f>10000</f>
        <v>10000</v>
      </c>
      <c r="I22" s="8">
        <f t="shared" si="5"/>
        <v>10660.024512316111</v>
      </c>
      <c r="J22" s="8">
        <f t="shared" si="6"/>
        <v>-13209.427113696005</v>
      </c>
      <c r="K22" s="8">
        <f>ABS(Tabela1123[[#This Row],[F1]]-C21)</f>
        <v>2296.4540437750748</v>
      </c>
      <c r="L22" s="8">
        <f>ABS(Tabela1123[[#This Row],[F2]]-D21)</f>
        <v>2296.4540437750752</v>
      </c>
      <c r="M22" s="8">
        <f>ABS(Tabela1123[[#This Row],[F3]]-E21)</f>
        <v>0</v>
      </c>
      <c r="N22" s="8">
        <f>ABS(Tabela1123[[#This Row],[f1_]]-F21)</f>
        <v>0</v>
      </c>
      <c r="O22" s="8">
        <f>ABS(Tabela1123[[#This Row],[f2_]]-G21)</f>
        <v>6495.3529081464985</v>
      </c>
      <c r="P22" s="8">
        <f>ABS(Tabela1123[[#This Row],[f3_]]-H21)</f>
        <v>0</v>
      </c>
      <c r="Q22" s="8">
        <f>ABS(Tabela1123[[#This Row],[f4]]-I21)</f>
        <v>4592.9080875501495</v>
      </c>
      <c r="R22" s="8">
        <f>ABS(Tabela1123[[#This Row],[f5]]-J21)</f>
        <v>0</v>
      </c>
      <c r="S2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6495.3529081464985</v>
      </c>
    </row>
    <row r="23" spans="2:32" x14ac:dyDescent="0.25">
      <c r="B23" s="8">
        <v>9</v>
      </c>
      <c r="C23" s="8">
        <f t="shared" si="0"/>
        <v>-17879.414857537951</v>
      </c>
      <c r="D23" s="8">
        <f t="shared" si="1"/>
        <v>-4669.9877438419444</v>
      </c>
      <c r="E23" s="8">
        <f t="shared" si="2"/>
        <v>5330.0122561580556</v>
      </c>
      <c r="F23" s="8">
        <f t="shared" si="3"/>
        <v>-4615.5724629246934</v>
      </c>
      <c r="G23" s="8">
        <f t="shared" si="4"/>
        <v>-13209.427113696005</v>
      </c>
      <c r="H23" s="8">
        <f>10000</f>
        <v>10000</v>
      </c>
      <c r="I23" s="8">
        <f t="shared" si="5"/>
        <v>10660.024512316111</v>
      </c>
      <c r="J23" s="8">
        <f t="shared" si="6"/>
        <v>-9231.8520326305734</v>
      </c>
      <c r="K23" s="8">
        <f>ABS(Tabela1123[[#This Row],[F1]]-C22)</f>
        <v>6495.3529081465003</v>
      </c>
      <c r="L23" s="8">
        <f>ABS(Tabela1123[[#This Row],[F2]]-D22)</f>
        <v>0</v>
      </c>
      <c r="M23" s="8">
        <f>ABS(Tabela1123[[#This Row],[F3]]-E22)</f>
        <v>2296.4540437750748</v>
      </c>
      <c r="N23" s="8">
        <f>ABS(Tabela1123[[#This Row],[f1_]]-F22)</f>
        <v>1988.7875405327159</v>
      </c>
      <c r="O23" s="8">
        <f>ABS(Tabela1123[[#This Row],[f2_]]-G22)</f>
        <v>0</v>
      </c>
      <c r="P23" s="8">
        <f>ABS(Tabela1123[[#This Row],[f3_]]-H22)</f>
        <v>0</v>
      </c>
      <c r="Q23" s="8">
        <f>ABS(Tabela1123[[#This Row],[f4]]-I22)</f>
        <v>0</v>
      </c>
      <c r="R23" s="8">
        <f>ABS(Tabela1123[[#This Row],[f5]]-J22)</f>
        <v>3977.5750810654317</v>
      </c>
      <c r="S2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6495.3529081465003</v>
      </c>
    </row>
    <row r="24" spans="2:32" x14ac:dyDescent="0.25">
      <c r="B24" s="8">
        <v>10</v>
      </c>
      <c r="C24" s="8">
        <f t="shared" si="0"/>
        <v>-16473.129701287951</v>
      </c>
      <c r="D24" s="8">
        <f t="shared" si="1"/>
        <v>-3263.7025875919458</v>
      </c>
      <c r="E24" s="8">
        <f t="shared" si="2"/>
        <v>5330.0122561580556</v>
      </c>
      <c r="F24" s="8">
        <f t="shared" si="3"/>
        <v>-4615.5724629246934</v>
      </c>
      <c r="G24" s="8">
        <f t="shared" si="4"/>
        <v>-9231.8520326305734</v>
      </c>
      <c r="H24" s="8">
        <f>10000</f>
        <v>10000</v>
      </c>
      <c r="I24" s="8">
        <f t="shared" si="5"/>
        <v>13472.594824816108</v>
      </c>
      <c r="J24" s="8">
        <f t="shared" si="6"/>
        <v>-9231.8520326305734</v>
      </c>
      <c r="K24" s="8">
        <f>ABS(Tabela1123[[#This Row],[F1]]-C23)</f>
        <v>1406.28515625</v>
      </c>
      <c r="L24" s="8">
        <f>ABS(Tabela1123[[#This Row],[F2]]-D23)</f>
        <v>1406.2851562499986</v>
      </c>
      <c r="M24" s="8">
        <f>ABS(Tabela1123[[#This Row],[F3]]-E23)</f>
        <v>0</v>
      </c>
      <c r="N24" s="8">
        <f>ABS(Tabela1123[[#This Row],[f1_]]-F23)</f>
        <v>0</v>
      </c>
      <c r="O24" s="8">
        <f>ABS(Tabela1123[[#This Row],[f2_]]-G23)</f>
        <v>3977.5750810654317</v>
      </c>
      <c r="P24" s="8">
        <f>ABS(Tabela1123[[#This Row],[f3_]]-H23)</f>
        <v>0</v>
      </c>
      <c r="Q24" s="8">
        <f>ABS(Tabela1123[[#This Row],[f4]]-I23)</f>
        <v>2812.5703124999964</v>
      </c>
      <c r="R24" s="8">
        <f>ABS(Tabela1123[[#This Row],[f5]]-J23)</f>
        <v>0</v>
      </c>
      <c r="S2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3977.5750810654317</v>
      </c>
      <c r="AF24" s="5"/>
    </row>
    <row r="25" spans="2:32" x14ac:dyDescent="0.25">
      <c r="B25" s="8">
        <v>11</v>
      </c>
      <c r="C25" s="8">
        <f t="shared" si="0"/>
        <v>-12495.55462022252</v>
      </c>
      <c r="D25" s="8">
        <f t="shared" si="1"/>
        <v>-3263.7025875919458</v>
      </c>
      <c r="E25" s="8">
        <f t="shared" si="2"/>
        <v>6736.2974124080538</v>
      </c>
      <c r="F25" s="8">
        <f t="shared" si="3"/>
        <v>-5833.4511332021602</v>
      </c>
      <c r="G25" s="8">
        <f t="shared" si="4"/>
        <v>-9231.8520326305734</v>
      </c>
      <c r="H25" s="8">
        <f>10000</f>
        <v>10000</v>
      </c>
      <c r="I25" s="8">
        <f t="shared" si="5"/>
        <v>13472.594824816108</v>
      </c>
      <c r="J25" s="8">
        <f t="shared" si="6"/>
        <v>-11667.609373185507</v>
      </c>
      <c r="K25" s="8">
        <f>ABS(Tabela1123[[#This Row],[F1]]-C24)</f>
        <v>3977.5750810654317</v>
      </c>
      <c r="L25" s="8">
        <f>ABS(Tabela1123[[#This Row],[F2]]-D24)</f>
        <v>0</v>
      </c>
      <c r="M25" s="8">
        <f>ABS(Tabela1123[[#This Row],[F3]]-E24)</f>
        <v>1406.2851562499982</v>
      </c>
      <c r="N25" s="8">
        <f>ABS(Tabela1123[[#This Row],[f1_]]-F24)</f>
        <v>1217.8786702774669</v>
      </c>
      <c r="O25" s="8">
        <f>ABS(Tabela1123[[#This Row],[f2_]]-G24)</f>
        <v>0</v>
      </c>
      <c r="P25" s="8">
        <f>ABS(Tabela1123[[#This Row],[f3_]]-H24)</f>
        <v>0</v>
      </c>
      <c r="Q25" s="8">
        <f>ABS(Tabela1123[[#This Row],[f4]]-I24)</f>
        <v>0</v>
      </c>
      <c r="R25" s="8">
        <f>ABS(Tabela1123[[#This Row],[f5]]-J24)</f>
        <v>2435.7573405549338</v>
      </c>
      <c r="S2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3977.5750810654317</v>
      </c>
    </row>
    <row r="26" spans="2:32" x14ac:dyDescent="0.25">
      <c r="B26" s="8">
        <v>12</v>
      </c>
      <c r="C26" s="8">
        <f t="shared" si="0"/>
        <v>-13356.724886638171</v>
      </c>
      <c r="D26" s="8">
        <f t="shared" si="1"/>
        <v>-4124.8728540075981</v>
      </c>
      <c r="E26" s="8">
        <f t="shared" si="2"/>
        <v>6736.2974124080538</v>
      </c>
      <c r="F26" s="8">
        <f t="shared" si="3"/>
        <v>-5833.4511332021602</v>
      </c>
      <c r="G26" s="8">
        <f t="shared" si="4"/>
        <v>-11667.609373185507</v>
      </c>
      <c r="H26" s="8">
        <f>10000</f>
        <v>10000</v>
      </c>
      <c r="I26" s="8">
        <f t="shared" si="5"/>
        <v>11750.254291984804</v>
      </c>
      <c r="J26" s="8">
        <f t="shared" si="6"/>
        <v>-11667.609373185507</v>
      </c>
      <c r="K26" s="8">
        <f>ABS(Tabela1123[[#This Row],[F1]]-C25)</f>
        <v>861.17026641565099</v>
      </c>
      <c r="L26" s="8">
        <f>ABS(Tabela1123[[#This Row],[F2]]-D25)</f>
        <v>861.17026641565235</v>
      </c>
      <c r="M26" s="8">
        <f>ABS(Tabela1123[[#This Row],[F3]]-E25)</f>
        <v>0</v>
      </c>
      <c r="N26" s="8">
        <f>ABS(Tabela1123[[#This Row],[f1_]]-F25)</f>
        <v>0</v>
      </c>
      <c r="O26" s="8">
        <f>ABS(Tabela1123[[#This Row],[f2_]]-G25)</f>
        <v>2435.7573405549338</v>
      </c>
      <c r="P26" s="8">
        <f>ABS(Tabela1123[[#This Row],[f3_]]-H25)</f>
        <v>0</v>
      </c>
      <c r="Q26" s="8">
        <f>ABS(Tabela1123[[#This Row],[f4]]-I25)</f>
        <v>1722.3405328313038</v>
      </c>
      <c r="R26" s="8">
        <f>ABS(Tabela1123[[#This Row],[f5]]-J25)</f>
        <v>0</v>
      </c>
      <c r="S2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2435.7573405549338</v>
      </c>
    </row>
    <row r="27" spans="2:32" x14ac:dyDescent="0.25">
      <c r="B27" s="8">
        <v>13</v>
      </c>
      <c r="C27" s="8">
        <f t="shared" si="0"/>
        <v>-15792.482227193104</v>
      </c>
      <c r="D27" s="8">
        <f t="shared" si="1"/>
        <v>-4124.8728540075981</v>
      </c>
      <c r="E27" s="8">
        <f t="shared" si="2"/>
        <v>5875.1271459924019</v>
      </c>
      <c r="F27" s="8">
        <f t="shared" si="3"/>
        <v>-5087.6558055023925</v>
      </c>
      <c r="G27" s="8">
        <f t="shared" si="4"/>
        <v>-11667.609373185507</v>
      </c>
      <c r="H27" s="8">
        <f>10000</f>
        <v>10000</v>
      </c>
      <c r="I27" s="8">
        <f t="shared" si="5"/>
        <v>11750.254291984804</v>
      </c>
      <c r="J27" s="8">
        <f t="shared" si="6"/>
        <v>-10176.018717785972</v>
      </c>
      <c r="K27" s="8">
        <f>ABS(Tabela1123[[#This Row],[F1]]-C26)</f>
        <v>2435.7573405549338</v>
      </c>
      <c r="L27" s="8">
        <f>ABS(Tabela1123[[#This Row],[F2]]-D26)</f>
        <v>0</v>
      </c>
      <c r="M27" s="8">
        <f>ABS(Tabela1123[[#This Row],[F3]]-E26)</f>
        <v>861.17026641565189</v>
      </c>
      <c r="N27" s="8">
        <f>ABS(Tabela1123[[#This Row],[f1_]]-F26)</f>
        <v>745.79532769976777</v>
      </c>
      <c r="O27" s="8">
        <f>ABS(Tabela1123[[#This Row],[f2_]]-G26)</f>
        <v>0</v>
      </c>
      <c r="P27" s="8">
        <f>ABS(Tabela1123[[#This Row],[f3_]]-H26)</f>
        <v>0</v>
      </c>
      <c r="Q27" s="8">
        <f>ABS(Tabela1123[[#This Row],[f4]]-I26)</f>
        <v>0</v>
      </c>
      <c r="R27" s="8">
        <f>ABS(Tabela1123[[#This Row],[f5]]-J26)</f>
        <v>1491.5906553995355</v>
      </c>
      <c r="S2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2435.7573405549338</v>
      </c>
    </row>
    <row r="28" spans="2:32" x14ac:dyDescent="0.25">
      <c r="B28" s="8">
        <v>14</v>
      </c>
      <c r="C28" s="8">
        <f t="shared" si="0"/>
        <v>-15265.125293599356</v>
      </c>
      <c r="D28" s="8">
        <f t="shared" si="1"/>
        <v>-3597.5159204138486</v>
      </c>
      <c r="E28" s="8">
        <f t="shared" si="2"/>
        <v>5875.1271459924019</v>
      </c>
      <c r="F28" s="8">
        <f t="shared" si="3"/>
        <v>-5087.6558055023925</v>
      </c>
      <c r="G28" s="8">
        <f t="shared" si="4"/>
        <v>-10176.018717785972</v>
      </c>
      <c r="H28" s="8">
        <f>10000</f>
        <v>10000</v>
      </c>
      <c r="I28" s="8">
        <f t="shared" si="5"/>
        <v>12804.968159172302</v>
      </c>
      <c r="J28" s="8">
        <f t="shared" si="6"/>
        <v>-10176.018717785972</v>
      </c>
      <c r="K28" s="8">
        <f>ABS(Tabela1123[[#This Row],[F1]]-C27)</f>
        <v>527.35693359374818</v>
      </c>
      <c r="L28" s="8">
        <f>ABS(Tabela1123[[#This Row],[F2]]-D27)</f>
        <v>527.35693359374955</v>
      </c>
      <c r="M28" s="8">
        <f>ABS(Tabela1123[[#This Row],[F3]]-E27)</f>
        <v>0</v>
      </c>
      <c r="N28" s="8">
        <f>ABS(Tabela1123[[#This Row],[f1_]]-F27)</f>
        <v>0</v>
      </c>
      <c r="O28" s="8">
        <f>ABS(Tabela1123[[#This Row],[f2_]]-G27)</f>
        <v>1491.5906553995355</v>
      </c>
      <c r="P28" s="8">
        <f>ABS(Tabela1123[[#This Row],[f3_]]-H27)</f>
        <v>0</v>
      </c>
      <c r="Q28" s="8">
        <f>ABS(Tabela1123[[#This Row],[f4]]-I27)</f>
        <v>1054.7138671874982</v>
      </c>
      <c r="R28" s="8">
        <f>ABS(Tabela1123[[#This Row],[f5]]-J27)</f>
        <v>0</v>
      </c>
      <c r="S2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1491.5906553995355</v>
      </c>
    </row>
    <row r="29" spans="2:32" x14ac:dyDescent="0.25">
      <c r="B29" s="8">
        <v>15</v>
      </c>
      <c r="C29" s="8">
        <f t="shared" si="0"/>
        <v>-13773.534638199821</v>
      </c>
      <c r="D29" s="8">
        <f t="shared" si="1"/>
        <v>-3597.5159204138486</v>
      </c>
      <c r="E29" s="8">
        <f t="shared" si="2"/>
        <v>6402.484079586151</v>
      </c>
      <c r="F29" s="8">
        <f t="shared" si="3"/>
        <v>-5544.3603068564425</v>
      </c>
      <c r="G29" s="8">
        <f t="shared" si="4"/>
        <v>-10176.018717785972</v>
      </c>
      <c r="H29" s="8">
        <f>10000</f>
        <v>10000</v>
      </c>
      <c r="I29" s="8">
        <f t="shared" si="5"/>
        <v>12804.968159172302</v>
      </c>
      <c r="J29" s="8">
        <f t="shared" si="6"/>
        <v>-11089.427720494072</v>
      </c>
      <c r="K29" s="8">
        <f>ABS(Tabela1123[[#This Row],[F1]]-C28)</f>
        <v>1491.5906553995355</v>
      </c>
      <c r="L29" s="8">
        <f>ABS(Tabela1123[[#This Row],[F2]]-D28)</f>
        <v>0</v>
      </c>
      <c r="M29" s="8">
        <f>ABS(Tabela1123[[#This Row],[F3]]-E28)</f>
        <v>527.35693359374909</v>
      </c>
      <c r="N29" s="8">
        <f>ABS(Tabela1123[[#This Row],[f1_]]-F28)</f>
        <v>456.70450135405008</v>
      </c>
      <c r="O29" s="8">
        <f>ABS(Tabela1123[[#This Row],[f2_]]-G28)</f>
        <v>0</v>
      </c>
      <c r="P29" s="8">
        <f>ABS(Tabela1123[[#This Row],[f3_]]-H28)</f>
        <v>0</v>
      </c>
      <c r="Q29" s="8">
        <f>ABS(Tabela1123[[#This Row],[f4]]-I28)</f>
        <v>0</v>
      </c>
      <c r="R29" s="8">
        <f>ABS(Tabela1123[[#This Row],[f5]]-J28)</f>
        <v>913.40900270810016</v>
      </c>
      <c r="S2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1491.5906553995355</v>
      </c>
    </row>
    <row r="30" spans="2:32" x14ac:dyDescent="0.25">
      <c r="B30" s="8">
        <v>16</v>
      </c>
      <c r="C30" s="8">
        <f t="shared" si="0"/>
        <v>-14096.47348810569</v>
      </c>
      <c r="D30" s="8">
        <f t="shared" si="1"/>
        <v>-3920.4547703197181</v>
      </c>
      <c r="E30" s="8">
        <f t="shared" si="2"/>
        <v>6402.484079586151</v>
      </c>
      <c r="F30" s="8">
        <f t="shared" si="3"/>
        <v>-5544.3603068564425</v>
      </c>
      <c r="G30" s="8">
        <f t="shared" si="4"/>
        <v>-11089.427720494072</v>
      </c>
      <c r="H30" s="8">
        <f>10000</f>
        <v>10000</v>
      </c>
      <c r="I30" s="8">
        <f t="shared" si="5"/>
        <v>12159.090459360563</v>
      </c>
      <c r="J30" s="8">
        <f t="shared" si="6"/>
        <v>-11089.427720494072</v>
      </c>
      <c r="K30" s="8">
        <f>ABS(Tabela1123[[#This Row],[F1]]-C29)</f>
        <v>322.93884990586957</v>
      </c>
      <c r="L30" s="8">
        <f>ABS(Tabela1123[[#This Row],[F2]]-D29)</f>
        <v>322.93884990586957</v>
      </c>
      <c r="M30" s="8">
        <f>ABS(Tabela1123[[#This Row],[F3]]-E29)</f>
        <v>0</v>
      </c>
      <c r="N30" s="8">
        <f>ABS(Tabela1123[[#This Row],[f1_]]-F29)</f>
        <v>0</v>
      </c>
      <c r="O30" s="8">
        <f>ABS(Tabela1123[[#This Row],[f2_]]-G29)</f>
        <v>913.40900270810016</v>
      </c>
      <c r="P30" s="8">
        <f>ABS(Tabela1123[[#This Row],[f3_]]-H29)</f>
        <v>0</v>
      </c>
      <c r="Q30" s="8">
        <f>ABS(Tabela1123[[#This Row],[f4]]-I29)</f>
        <v>645.87769981173915</v>
      </c>
      <c r="R30" s="8">
        <f>ABS(Tabela1123[[#This Row],[f5]]-J29)</f>
        <v>0</v>
      </c>
      <c r="S3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913.40900270810016</v>
      </c>
    </row>
    <row r="31" spans="2:32" x14ac:dyDescent="0.25">
      <c r="B31" s="8">
        <v>17</v>
      </c>
      <c r="C31" s="8">
        <f t="shared" si="0"/>
        <v>-15009.88249081379</v>
      </c>
      <c r="D31" s="8">
        <f t="shared" si="1"/>
        <v>-3920.4547703197181</v>
      </c>
      <c r="E31" s="8">
        <f t="shared" si="2"/>
        <v>6079.5452296802814</v>
      </c>
      <c r="F31" s="8">
        <f t="shared" si="3"/>
        <v>-5264.6870589690297</v>
      </c>
      <c r="G31" s="8">
        <f t="shared" si="4"/>
        <v>-11089.427720494072</v>
      </c>
      <c r="H31" s="8">
        <f>10000</f>
        <v>10000</v>
      </c>
      <c r="I31" s="8">
        <f t="shared" si="5"/>
        <v>12159.090459360563</v>
      </c>
      <c r="J31" s="8">
        <f t="shared" si="6"/>
        <v>-10530.081224719246</v>
      </c>
      <c r="K31" s="8">
        <f>ABS(Tabela1123[[#This Row],[F1]]-C30)</f>
        <v>913.40900270810016</v>
      </c>
      <c r="L31" s="8">
        <f>ABS(Tabela1123[[#This Row],[F2]]-D30)</f>
        <v>0</v>
      </c>
      <c r="M31" s="8">
        <f>ABS(Tabela1123[[#This Row],[F3]]-E30)</f>
        <v>322.93884990586957</v>
      </c>
      <c r="N31" s="8">
        <f>ABS(Tabela1123[[#This Row],[f1_]]-F30)</f>
        <v>279.6732478874128</v>
      </c>
      <c r="O31" s="8">
        <f>ABS(Tabela1123[[#This Row],[f2_]]-G30)</f>
        <v>0</v>
      </c>
      <c r="P31" s="8">
        <f>ABS(Tabela1123[[#This Row],[f3_]]-H30)</f>
        <v>0</v>
      </c>
      <c r="Q31" s="8">
        <f>ABS(Tabela1123[[#This Row],[f4]]-I30)</f>
        <v>0</v>
      </c>
      <c r="R31" s="8">
        <f>ABS(Tabela1123[[#This Row],[f5]]-J30)</f>
        <v>559.3464957748256</v>
      </c>
      <c r="S3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913.40900270810016</v>
      </c>
    </row>
    <row r="32" spans="2:32" x14ac:dyDescent="0.25">
      <c r="B32" s="8">
        <v>18</v>
      </c>
      <c r="C32" s="8">
        <f t="shared" si="0"/>
        <v>-14812.123640716134</v>
      </c>
      <c r="D32" s="8">
        <f t="shared" si="1"/>
        <v>-3722.6959202220623</v>
      </c>
      <c r="E32" s="8">
        <f t="shared" si="2"/>
        <v>6079.5452296802814</v>
      </c>
      <c r="F32" s="8">
        <f t="shared" si="3"/>
        <v>-5264.6870589690297</v>
      </c>
      <c r="G32" s="8">
        <f t="shared" si="4"/>
        <v>-10530.081224719246</v>
      </c>
      <c r="H32" s="8">
        <f>10000</f>
        <v>10000</v>
      </c>
      <c r="I32" s="8">
        <f t="shared" si="5"/>
        <v>12554.608159555875</v>
      </c>
      <c r="J32" s="8">
        <f t="shared" si="6"/>
        <v>-10530.081224719246</v>
      </c>
      <c r="K32" s="8">
        <f>ABS(Tabela1123[[#This Row],[F1]]-C31)</f>
        <v>197.75885009765625</v>
      </c>
      <c r="L32" s="8">
        <f>ABS(Tabela1123[[#This Row],[F2]]-D31)</f>
        <v>197.7588500976558</v>
      </c>
      <c r="M32" s="8">
        <f>ABS(Tabela1123[[#This Row],[F3]]-E31)</f>
        <v>0</v>
      </c>
      <c r="N32" s="8">
        <f>ABS(Tabela1123[[#This Row],[f1_]]-F31)</f>
        <v>0</v>
      </c>
      <c r="O32" s="8">
        <f>ABS(Tabela1123[[#This Row],[f2_]]-G31)</f>
        <v>559.3464957748256</v>
      </c>
      <c r="P32" s="8">
        <f>ABS(Tabela1123[[#This Row],[f3_]]-H31)</f>
        <v>0</v>
      </c>
      <c r="Q32" s="8">
        <f>ABS(Tabela1123[[#This Row],[f4]]-I31)</f>
        <v>395.5177001953125</v>
      </c>
      <c r="R32" s="8">
        <f>ABS(Tabela1123[[#This Row],[f5]]-J31)</f>
        <v>0</v>
      </c>
      <c r="S3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559.3464957748256</v>
      </c>
    </row>
    <row r="33" spans="2:33" x14ac:dyDescent="0.25">
      <c r="B33" s="8">
        <v>19</v>
      </c>
      <c r="C33" s="8">
        <f t="shared" si="0"/>
        <v>-14252.777144941309</v>
      </c>
      <c r="D33" s="8">
        <f t="shared" si="1"/>
        <v>-3722.6959202220623</v>
      </c>
      <c r="E33" s="8">
        <f t="shared" si="2"/>
        <v>6277.3040797779377</v>
      </c>
      <c r="F33" s="8">
        <f t="shared" si="3"/>
        <v>-5435.9512469767988</v>
      </c>
      <c r="G33" s="8">
        <f t="shared" si="4"/>
        <v>-10530.081224719246</v>
      </c>
      <c r="H33" s="8">
        <f>10000</f>
        <v>10000</v>
      </c>
      <c r="I33" s="8">
        <f t="shared" si="5"/>
        <v>12554.608159555875</v>
      </c>
      <c r="J33" s="8">
        <f t="shared" si="6"/>
        <v>-10872.609600734784</v>
      </c>
      <c r="K33" s="8">
        <f>ABS(Tabela1123[[#This Row],[F1]]-C32)</f>
        <v>559.3464957748256</v>
      </c>
      <c r="L33" s="8">
        <f>ABS(Tabela1123[[#This Row],[F2]]-D32)</f>
        <v>0</v>
      </c>
      <c r="M33" s="8">
        <f>ABS(Tabela1123[[#This Row],[F3]]-E32)</f>
        <v>197.75885009765625</v>
      </c>
      <c r="N33" s="8">
        <f>ABS(Tabela1123[[#This Row],[f1_]]-F32)</f>
        <v>171.26418800776901</v>
      </c>
      <c r="O33" s="8">
        <f>ABS(Tabela1123[[#This Row],[f2_]]-G32)</f>
        <v>0</v>
      </c>
      <c r="P33" s="8">
        <f>ABS(Tabela1123[[#This Row],[f3_]]-H32)</f>
        <v>0</v>
      </c>
      <c r="Q33" s="8">
        <f>ABS(Tabela1123[[#This Row],[f4]]-I32)</f>
        <v>0</v>
      </c>
      <c r="R33" s="8">
        <f>ABS(Tabela1123[[#This Row],[f5]]-J32)</f>
        <v>342.52837601553802</v>
      </c>
      <c r="S3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559.3464957748256</v>
      </c>
    </row>
    <row r="34" spans="2:33" x14ac:dyDescent="0.25">
      <c r="B34" s="8">
        <v>20</v>
      </c>
      <c r="C34" s="8">
        <f t="shared" si="0"/>
        <v>-14373.87921365601</v>
      </c>
      <c r="D34" s="8">
        <f t="shared" si="1"/>
        <v>-3843.7979889367639</v>
      </c>
      <c r="E34" s="8">
        <f t="shared" si="2"/>
        <v>6277.3040797779377</v>
      </c>
      <c r="F34" s="8">
        <f t="shared" si="3"/>
        <v>-5435.9512469767988</v>
      </c>
      <c r="G34" s="8">
        <f t="shared" si="4"/>
        <v>-10872.609600734784</v>
      </c>
      <c r="H34" s="8">
        <f>10000</f>
        <v>10000</v>
      </c>
      <c r="I34" s="8">
        <f t="shared" si="5"/>
        <v>12312.404022126473</v>
      </c>
      <c r="J34" s="8">
        <f t="shared" si="6"/>
        <v>-10872.609600734784</v>
      </c>
      <c r="K34" s="8">
        <f>ABS(Tabela1123[[#This Row],[F1]]-C33)</f>
        <v>121.10206871470109</v>
      </c>
      <c r="L34" s="8">
        <f>ABS(Tabela1123[[#This Row],[F2]]-D33)</f>
        <v>121.10206871470155</v>
      </c>
      <c r="M34" s="8">
        <f>ABS(Tabela1123[[#This Row],[F3]]-E33)</f>
        <v>0</v>
      </c>
      <c r="N34" s="8">
        <f>ABS(Tabela1123[[#This Row],[f1_]]-F33)</f>
        <v>0</v>
      </c>
      <c r="O34" s="8">
        <f>ABS(Tabela1123[[#This Row],[f2_]]-G33)</f>
        <v>342.52837601553802</v>
      </c>
      <c r="P34" s="8">
        <f>ABS(Tabela1123[[#This Row],[f3_]]-H33)</f>
        <v>0</v>
      </c>
      <c r="Q34" s="8">
        <f>ABS(Tabela1123[[#This Row],[f4]]-I33)</f>
        <v>242.20413742940218</v>
      </c>
      <c r="R34" s="8">
        <f>ABS(Tabela1123[[#This Row],[f5]]-J33)</f>
        <v>0</v>
      </c>
      <c r="S3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342.52837601553802</v>
      </c>
    </row>
    <row r="35" spans="2:33" x14ac:dyDescent="0.25">
      <c r="B35" s="8">
        <v>21</v>
      </c>
      <c r="C35" s="8">
        <f t="shared" si="0"/>
        <v>-14716.407589671548</v>
      </c>
      <c r="D35" s="8">
        <f t="shared" si="1"/>
        <v>-3843.7979889367639</v>
      </c>
      <c r="E35" s="8">
        <f t="shared" si="2"/>
        <v>6156.2020110632366</v>
      </c>
      <c r="F35" s="8">
        <f t="shared" si="3"/>
        <v>-5331.0737790190187</v>
      </c>
      <c r="G35" s="8">
        <f t="shared" si="4"/>
        <v>-10872.609600734784</v>
      </c>
      <c r="H35" s="8">
        <f>10000</f>
        <v>10000</v>
      </c>
      <c r="I35" s="8">
        <f t="shared" si="5"/>
        <v>12312.404022126473</v>
      </c>
      <c r="J35" s="8">
        <f t="shared" si="6"/>
        <v>-10662.854664819224</v>
      </c>
      <c r="K35" s="8">
        <f>ABS(Tabela1123[[#This Row],[F1]]-C34)</f>
        <v>342.52837601553802</v>
      </c>
      <c r="L35" s="8">
        <f>ABS(Tabela1123[[#This Row],[F2]]-D34)</f>
        <v>0</v>
      </c>
      <c r="M35" s="8">
        <f>ABS(Tabela1123[[#This Row],[F3]]-E34)</f>
        <v>121.10206871470109</v>
      </c>
      <c r="N35" s="8">
        <f>ABS(Tabela1123[[#This Row],[f1_]]-F34)</f>
        <v>104.87746795778003</v>
      </c>
      <c r="O35" s="8">
        <f>ABS(Tabela1123[[#This Row],[f2_]]-G34)</f>
        <v>0</v>
      </c>
      <c r="P35" s="8">
        <f>ABS(Tabela1123[[#This Row],[f3_]]-H34)</f>
        <v>0</v>
      </c>
      <c r="Q35" s="8">
        <f>ABS(Tabela1123[[#This Row],[f4]]-I34)</f>
        <v>0</v>
      </c>
      <c r="R35" s="8">
        <f>ABS(Tabela1123[[#This Row],[f5]]-J34)</f>
        <v>209.75493591556005</v>
      </c>
      <c r="S3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342.52837601553802</v>
      </c>
    </row>
    <row r="36" spans="2:33" x14ac:dyDescent="0.25">
      <c r="B36" s="8">
        <v>22</v>
      </c>
      <c r="C36" s="8">
        <f t="shared" si="0"/>
        <v>-14642.248020884927</v>
      </c>
      <c r="D36" s="8">
        <f t="shared" si="1"/>
        <v>-3769.6384201501423</v>
      </c>
      <c r="E36" s="8">
        <f t="shared" si="2"/>
        <v>6156.2020110632366</v>
      </c>
      <c r="F36" s="8">
        <f t="shared" si="3"/>
        <v>-5331.0737790190187</v>
      </c>
      <c r="G36" s="8">
        <f t="shared" si="4"/>
        <v>-10662.854664819224</v>
      </c>
      <c r="H36" s="8">
        <f>10000</f>
        <v>10000</v>
      </c>
      <c r="I36" s="8">
        <f t="shared" si="5"/>
        <v>12460.723159699715</v>
      </c>
      <c r="J36" s="8">
        <f t="shared" si="6"/>
        <v>-10662.854664819224</v>
      </c>
      <c r="K36" s="8">
        <f>ABS(Tabela1123[[#This Row],[F1]]-C35)</f>
        <v>74.159568786621094</v>
      </c>
      <c r="L36" s="8">
        <f>ABS(Tabela1123[[#This Row],[F2]]-D35)</f>
        <v>74.159568786621548</v>
      </c>
      <c r="M36" s="8">
        <f>ABS(Tabela1123[[#This Row],[F3]]-E35)</f>
        <v>0</v>
      </c>
      <c r="N36" s="8">
        <f>ABS(Tabela1123[[#This Row],[f1_]]-F35)</f>
        <v>0</v>
      </c>
      <c r="O36" s="8">
        <f>ABS(Tabela1123[[#This Row],[f2_]]-G35)</f>
        <v>209.75493591556005</v>
      </c>
      <c r="P36" s="8">
        <f>ABS(Tabela1123[[#This Row],[f3_]]-H35)</f>
        <v>0</v>
      </c>
      <c r="Q36" s="8">
        <f>ABS(Tabela1123[[#This Row],[f4]]-I35)</f>
        <v>148.31913757324219</v>
      </c>
      <c r="R36" s="8">
        <f>ABS(Tabela1123[[#This Row],[f5]]-J35)</f>
        <v>0</v>
      </c>
      <c r="S3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209.75493591556005</v>
      </c>
      <c r="AG36" s="5"/>
    </row>
    <row r="37" spans="2:33" x14ac:dyDescent="0.25">
      <c r="B37" s="8">
        <v>23</v>
      </c>
      <c r="C37" s="8">
        <f t="shared" si="0"/>
        <v>-14432.493084969366</v>
      </c>
      <c r="D37" s="8">
        <f t="shared" si="1"/>
        <v>-3769.6384201501423</v>
      </c>
      <c r="E37" s="8">
        <f t="shared" si="2"/>
        <v>6230.3615798498577</v>
      </c>
      <c r="F37" s="8">
        <f t="shared" si="3"/>
        <v>-5395.2978495219322</v>
      </c>
      <c r="G37" s="8">
        <f t="shared" si="4"/>
        <v>-10662.854664819224</v>
      </c>
      <c r="H37" s="8">
        <f>10000</f>
        <v>10000</v>
      </c>
      <c r="I37" s="8">
        <f t="shared" si="5"/>
        <v>12460.723159699715</v>
      </c>
      <c r="J37" s="8">
        <f t="shared" si="6"/>
        <v>-10791.302805825051</v>
      </c>
      <c r="K37" s="8">
        <f>ABS(Tabela1123[[#This Row],[F1]]-C36)</f>
        <v>209.75493591556005</v>
      </c>
      <c r="L37" s="8">
        <f>ABS(Tabela1123[[#This Row],[F2]]-D36)</f>
        <v>0</v>
      </c>
      <c r="M37" s="8">
        <f>ABS(Tabela1123[[#This Row],[F3]]-E36)</f>
        <v>74.159568786621094</v>
      </c>
      <c r="N37" s="8">
        <f>ABS(Tabela1123[[#This Row],[f1_]]-F36)</f>
        <v>64.224070502913492</v>
      </c>
      <c r="O37" s="8">
        <f>ABS(Tabela1123[[#This Row],[f2_]]-G36)</f>
        <v>0</v>
      </c>
      <c r="P37" s="8">
        <f>ABS(Tabela1123[[#This Row],[f3_]]-H36)</f>
        <v>0</v>
      </c>
      <c r="Q37" s="8">
        <f>ABS(Tabela1123[[#This Row],[f4]]-I36)</f>
        <v>0</v>
      </c>
      <c r="R37" s="8">
        <f>ABS(Tabela1123[[#This Row],[f5]]-J36)</f>
        <v>128.44814100582698</v>
      </c>
      <c r="S3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209.75493591556005</v>
      </c>
    </row>
    <row r="38" spans="2:33" x14ac:dyDescent="0.25">
      <c r="B38" s="8">
        <v>24</v>
      </c>
      <c r="C38" s="8">
        <f t="shared" si="0"/>
        <v>-14477.906360737379</v>
      </c>
      <c r="D38" s="8">
        <f t="shared" si="1"/>
        <v>-3815.0516959181555</v>
      </c>
      <c r="E38" s="8">
        <f t="shared" si="2"/>
        <v>6230.3615798498577</v>
      </c>
      <c r="F38" s="8">
        <f t="shared" si="3"/>
        <v>-5395.2978495219322</v>
      </c>
      <c r="G38" s="8">
        <f t="shared" si="4"/>
        <v>-10791.302805825051</v>
      </c>
      <c r="H38" s="8">
        <f>10000</f>
        <v>10000</v>
      </c>
      <c r="I38" s="8">
        <f t="shared" si="5"/>
        <v>12369.89660816369</v>
      </c>
      <c r="J38" s="8">
        <f t="shared" si="6"/>
        <v>-10791.302805825051</v>
      </c>
      <c r="K38" s="8">
        <f>ABS(Tabela1123[[#This Row],[F1]]-C37)</f>
        <v>45.413275768012682</v>
      </c>
      <c r="L38" s="8">
        <f>ABS(Tabela1123[[#This Row],[F2]]-D37)</f>
        <v>45.413275768013136</v>
      </c>
      <c r="M38" s="8">
        <f>ABS(Tabela1123[[#This Row],[F3]]-E37)</f>
        <v>0</v>
      </c>
      <c r="N38" s="8">
        <f>ABS(Tabela1123[[#This Row],[f1_]]-F37)</f>
        <v>0</v>
      </c>
      <c r="O38" s="8">
        <f>ABS(Tabela1123[[#This Row],[f2_]]-G37)</f>
        <v>128.44814100582698</v>
      </c>
      <c r="P38" s="8">
        <f>ABS(Tabela1123[[#This Row],[f3_]]-H37)</f>
        <v>0</v>
      </c>
      <c r="Q38" s="8">
        <f>ABS(Tabela1123[[#This Row],[f4]]-I37)</f>
        <v>90.826551536025363</v>
      </c>
      <c r="R38" s="8">
        <f>ABS(Tabela1123[[#This Row],[f5]]-J37)</f>
        <v>0</v>
      </c>
      <c r="S3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128.44814100582698</v>
      </c>
    </row>
    <row r="39" spans="2:33" x14ac:dyDescent="0.25">
      <c r="B39" s="8">
        <v>25</v>
      </c>
      <c r="C39" s="8">
        <f t="shared" si="0"/>
        <v>-14606.354501743206</v>
      </c>
      <c r="D39" s="8">
        <f t="shared" si="1"/>
        <v>-3815.0516959181555</v>
      </c>
      <c r="E39" s="8">
        <f t="shared" si="2"/>
        <v>6184.948304081845</v>
      </c>
      <c r="F39" s="8">
        <f t="shared" si="3"/>
        <v>-5355.9687990377652</v>
      </c>
      <c r="G39" s="8">
        <f t="shared" si="4"/>
        <v>-10791.302805825051</v>
      </c>
      <c r="H39" s="8">
        <f>10000</f>
        <v>10000</v>
      </c>
      <c r="I39" s="8">
        <f t="shared" si="5"/>
        <v>12369.89660816369</v>
      </c>
      <c r="J39" s="8">
        <f t="shared" si="6"/>
        <v>-10712.644704856717</v>
      </c>
      <c r="K39" s="8">
        <f>ABS(Tabela1123[[#This Row],[F1]]-C38)</f>
        <v>128.44814100582698</v>
      </c>
      <c r="L39" s="8">
        <f>ABS(Tabela1123[[#This Row],[F2]]-D38)</f>
        <v>0</v>
      </c>
      <c r="M39" s="8">
        <f>ABS(Tabela1123[[#This Row],[F3]]-E38)</f>
        <v>45.413275768012682</v>
      </c>
      <c r="N39" s="8">
        <f>ABS(Tabela1123[[#This Row],[f1_]]-F38)</f>
        <v>39.329050484167055</v>
      </c>
      <c r="O39" s="8">
        <f>ABS(Tabela1123[[#This Row],[f2_]]-G38)</f>
        <v>0</v>
      </c>
      <c r="P39" s="8">
        <f>ABS(Tabela1123[[#This Row],[f3_]]-H38)</f>
        <v>0</v>
      </c>
      <c r="Q39" s="8">
        <f>ABS(Tabela1123[[#This Row],[f4]]-I38)</f>
        <v>0</v>
      </c>
      <c r="R39" s="8">
        <f>ABS(Tabela1123[[#This Row],[f5]]-J38)</f>
        <v>78.658100968334111</v>
      </c>
      <c r="S3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128.44814100582698</v>
      </c>
    </row>
    <row r="40" spans="2:33" x14ac:dyDescent="0.25">
      <c r="B40" s="8">
        <v>26</v>
      </c>
      <c r="C40" s="8">
        <f t="shared" si="0"/>
        <v>-14578.544663448225</v>
      </c>
      <c r="D40" s="8">
        <f t="shared" si="1"/>
        <v>-3787.241857623173</v>
      </c>
      <c r="E40" s="8">
        <f t="shared" si="2"/>
        <v>6184.948304081845</v>
      </c>
      <c r="F40" s="8">
        <f t="shared" si="3"/>
        <v>-5355.9687990377652</v>
      </c>
      <c r="G40" s="8">
        <f t="shared" si="4"/>
        <v>-10712.644704856717</v>
      </c>
      <c r="H40" s="8">
        <f>10000</f>
        <v>10000</v>
      </c>
      <c r="I40" s="8">
        <f t="shared" si="5"/>
        <v>12425.516284753654</v>
      </c>
      <c r="J40" s="8">
        <f t="shared" si="6"/>
        <v>-10712.644704856717</v>
      </c>
      <c r="K40" s="8">
        <f>ABS(Tabela1123[[#This Row],[F1]]-C39)</f>
        <v>27.809838294981091</v>
      </c>
      <c r="L40" s="8">
        <f>ABS(Tabela1123[[#This Row],[F2]]-D39)</f>
        <v>27.809838294982455</v>
      </c>
      <c r="M40" s="8">
        <f>ABS(Tabela1123[[#This Row],[F3]]-E39)</f>
        <v>0</v>
      </c>
      <c r="N40" s="8">
        <f>ABS(Tabela1123[[#This Row],[f1_]]-F39)</f>
        <v>0</v>
      </c>
      <c r="O40" s="8">
        <f>ABS(Tabela1123[[#This Row],[f2_]]-G39)</f>
        <v>78.658100968334111</v>
      </c>
      <c r="P40" s="8">
        <f>ABS(Tabela1123[[#This Row],[f3_]]-H39)</f>
        <v>0</v>
      </c>
      <c r="Q40" s="8">
        <f>ABS(Tabela1123[[#This Row],[f4]]-I39)</f>
        <v>55.619676589964001</v>
      </c>
      <c r="R40" s="8">
        <f>ABS(Tabela1123[[#This Row],[f5]]-J39)</f>
        <v>0</v>
      </c>
      <c r="S4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78.658100968334111</v>
      </c>
    </row>
    <row r="41" spans="2:33" x14ac:dyDescent="0.25">
      <c r="B41" s="8">
        <v>27</v>
      </c>
      <c r="C41" s="8">
        <f t="shared" si="0"/>
        <v>-14499.886562479889</v>
      </c>
      <c r="D41" s="8">
        <f t="shared" si="1"/>
        <v>-3787.241857623173</v>
      </c>
      <c r="E41" s="8">
        <f t="shared" si="2"/>
        <v>6212.758142376827</v>
      </c>
      <c r="F41" s="8">
        <f t="shared" si="3"/>
        <v>-5380.0528254763567</v>
      </c>
      <c r="G41" s="8">
        <f t="shared" si="4"/>
        <v>-10712.644704856717</v>
      </c>
      <c r="H41" s="8">
        <f>10000</f>
        <v>10000</v>
      </c>
      <c r="I41" s="8">
        <f t="shared" si="5"/>
        <v>12425.516284753654</v>
      </c>
      <c r="J41" s="8">
        <f t="shared" si="6"/>
        <v>-10760.8127577339</v>
      </c>
      <c r="K41" s="8">
        <f>ABS(Tabela1123[[#This Row],[F1]]-C40)</f>
        <v>78.65810096833593</v>
      </c>
      <c r="L41" s="8">
        <f>ABS(Tabela1123[[#This Row],[F2]]-D40)</f>
        <v>0</v>
      </c>
      <c r="M41" s="8">
        <f>ABS(Tabela1123[[#This Row],[F3]]-E40)</f>
        <v>27.809838294982001</v>
      </c>
      <c r="N41" s="8">
        <f>ABS(Tabela1123[[#This Row],[f1_]]-F40)</f>
        <v>24.084026438591536</v>
      </c>
      <c r="O41" s="8">
        <f>ABS(Tabela1123[[#This Row],[f2_]]-G40)</f>
        <v>0</v>
      </c>
      <c r="P41" s="8">
        <f>ABS(Tabela1123[[#This Row],[f3_]]-H40)</f>
        <v>0</v>
      </c>
      <c r="Q41" s="8">
        <f>ABS(Tabela1123[[#This Row],[f4]]-I40)</f>
        <v>0</v>
      </c>
      <c r="R41" s="8">
        <f>ABS(Tabela1123[[#This Row],[f5]]-J40)</f>
        <v>48.168052877183072</v>
      </c>
      <c r="S4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78.65810096833593</v>
      </c>
    </row>
    <row r="42" spans="2:33" x14ac:dyDescent="0.25">
      <c r="B42" s="8">
        <v>28</v>
      </c>
      <c r="C42" s="8">
        <f t="shared" si="0"/>
        <v>-14516.916540892895</v>
      </c>
      <c r="D42" s="8">
        <f t="shared" si="1"/>
        <v>-3804.2718360361773</v>
      </c>
      <c r="E42" s="8">
        <f t="shared" si="2"/>
        <v>6212.758142376827</v>
      </c>
      <c r="F42" s="8">
        <f t="shared" si="3"/>
        <v>-5380.0528254763567</v>
      </c>
      <c r="G42" s="8">
        <f t="shared" si="4"/>
        <v>-10760.8127577339</v>
      </c>
      <c r="H42" s="8">
        <f>10000</f>
        <v>10000</v>
      </c>
      <c r="I42" s="8">
        <f t="shared" si="5"/>
        <v>12391.456327927644</v>
      </c>
      <c r="J42" s="8">
        <f t="shared" si="6"/>
        <v>-10760.8127577339</v>
      </c>
      <c r="K42" s="8">
        <f>ABS(Tabela1123[[#This Row],[F1]]-C41)</f>
        <v>17.029978413005665</v>
      </c>
      <c r="L42" s="8">
        <f>ABS(Tabela1123[[#This Row],[F2]]-D41)</f>
        <v>17.029978413004301</v>
      </c>
      <c r="M42" s="8">
        <f>ABS(Tabela1123[[#This Row],[F3]]-E41)</f>
        <v>0</v>
      </c>
      <c r="N42" s="8">
        <f>ABS(Tabela1123[[#This Row],[f1_]]-F41)</f>
        <v>0</v>
      </c>
      <c r="O42" s="8">
        <f>ABS(Tabela1123[[#This Row],[f2_]]-G41)</f>
        <v>48.168052877183072</v>
      </c>
      <c r="P42" s="8">
        <f>ABS(Tabela1123[[#This Row],[f3_]]-H41)</f>
        <v>0</v>
      </c>
      <c r="Q42" s="8">
        <f>ABS(Tabela1123[[#This Row],[f4]]-I41)</f>
        <v>34.059956826009511</v>
      </c>
      <c r="R42" s="8">
        <f>ABS(Tabela1123[[#This Row],[f5]]-J41)</f>
        <v>0</v>
      </c>
      <c r="S4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48.168052877183072</v>
      </c>
    </row>
    <row r="43" spans="2:33" x14ac:dyDescent="0.25">
      <c r="B43" s="8">
        <v>29</v>
      </c>
      <c r="C43" s="8">
        <f t="shared" si="0"/>
        <v>-14565.084593770078</v>
      </c>
      <c r="D43" s="8">
        <f t="shared" si="1"/>
        <v>-3804.2718360361773</v>
      </c>
      <c r="E43" s="8">
        <f t="shared" si="2"/>
        <v>6195.7281639638222</v>
      </c>
      <c r="F43" s="8">
        <f t="shared" si="3"/>
        <v>-5365.3044315447942</v>
      </c>
      <c r="G43" s="8">
        <f t="shared" si="4"/>
        <v>-10760.8127577339</v>
      </c>
      <c r="H43" s="8">
        <f>10000</f>
        <v>10000</v>
      </c>
      <c r="I43" s="8">
        <f t="shared" si="5"/>
        <v>12391.456327927644</v>
      </c>
      <c r="J43" s="8">
        <f t="shared" si="6"/>
        <v>-10731.315969870775</v>
      </c>
      <c r="K43" s="8">
        <f>ABS(Tabela1123[[#This Row],[F1]]-C42)</f>
        <v>48.168052877183072</v>
      </c>
      <c r="L43" s="8">
        <f>ABS(Tabela1123[[#This Row],[F2]]-D42)</f>
        <v>0</v>
      </c>
      <c r="M43" s="8">
        <f>ABS(Tabela1123[[#This Row],[F3]]-E42)</f>
        <v>17.029978413004756</v>
      </c>
      <c r="N43" s="8">
        <f>ABS(Tabela1123[[#This Row],[f1_]]-F42)</f>
        <v>14.748393931562532</v>
      </c>
      <c r="O43" s="8">
        <f>ABS(Tabela1123[[#This Row],[f2_]]-G42)</f>
        <v>0</v>
      </c>
      <c r="P43" s="8">
        <f>ABS(Tabela1123[[#This Row],[f3_]]-H42)</f>
        <v>0</v>
      </c>
      <c r="Q43" s="8">
        <f>ABS(Tabela1123[[#This Row],[f4]]-I42)</f>
        <v>0</v>
      </c>
      <c r="R43" s="8">
        <f>ABS(Tabela1123[[#This Row],[f5]]-J42)</f>
        <v>29.496787863125064</v>
      </c>
      <c r="S4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48.168052877183072</v>
      </c>
    </row>
    <row r="44" spans="2:33" x14ac:dyDescent="0.25">
      <c r="B44" s="8">
        <v>30</v>
      </c>
      <c r="C44" s="8">
        <f t="shared" si="0"/>
        <v>-14554.655904409459</v>
      </c>
      <c r="D44" s="8">
        <f t="shared" si="1"/>
        <v>-3793.8431466755587</v>
      </c>
      <c r="E44" s="8">
        <f t="shared" si="2"/>
        <v>6195.7281639638222</v>
      </c>
      <c r="F44" s="8">
        <f t="shared" si="3"/>
        <v>-5365.3044315447942</v>
      </c>
      <c r="G44" s="8">
        <f t="shared" si="4"/>
        <v>-10731.315969870775</v>
      </c>
      <c r="H44" s="8">
        <f>10000</f>
        <v>10000</v>
      </c>
      <c r="I44" s="8">
        <f t="shared" si="5"/>
        <v>12412.313706648882</v>
      </c>
      <c r="J44" s="8">
        <f t="shared" si="6"/>
        <v>-10731.315969870775</v>
      </c>
      <c r="K44" s="8">
        <f>ABS(Tabela1123[[#This Row],[F1]]-C43)</f>
        <v>10.428689360618591</v>
      </c>
      <c r="L44" s="8">
        <f>ABS(Tabela1123[[#This Row],[F2]]-D43)</f>
        <v>10.428689360618591</v>
      </c>
      <c r="M44" s="8">
        <f>ABS(Tabela1123[[#This Row],[F3]]-E43)</f>
        <v>0</v>
      </c>
      <c r="N44" s="8">
        <f>ABS(Tabela1123[[#This Row],[f1_]]-F43)</f>
        <v>0</v>
      </c>
      <c r="O44" s="8">
        <f>ABS(Tabela1123[[#This Row],[f2_]]-G43)</f>
        <v>29.496787863125064</v>
      </c>
      <c r="P44" s="8">
        <f>ABS(Tabela1123[[#This Row],[f3_]]-H43)</f>
        <v>0</v>
      </c>
      <c r="Q44" s="8">
        <f>ABS(Tabela1123[[#This Row],[f4]]-I43)</f>
        <v>20.857378721237183</v>
      </c>
      <c r="R44" s="8">
        <f>ABS(Tabela1123[[#This Row],[f5]]-J43)</f>
        <v>0</v>
      </c>
      <c r="S4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29.496787863125064</v>
      </c>
    </row>
    <row r="45" spans="2:33" x14ac:dyDescent="0.25">
      <c r="B45" s="8">
        <v>31</v>
      </c>
      <c r="C45" s="8">
        <f t="shared" si="0"/>
        <v>-14525.159116546334</v>
      </c>
      <c r="D45" s="8">
        <f t="shared" si="1"/>
        <v>-3793.8431466755587</v>
      </c>
      <c r="E45" s="8">
        <f t="shared" si="2"/>
        <v>6206.1568533244408</v>
      </c>
      <c r="F45" s="8">
        <f t="shared" si="3"/>
        <v>-5374.335941459266</v>
      </c>
      <c r="G45" s="8">
        <f t="shared" si="4"/>
        <v>-10731.315969870775</v>
      </c>
      <c r="H45" s="8">
        <f>10000</f>
        <v>10000</v>
      </c>
      <c r="I45" s="8">
        <f t="shared" si="5"/>
        <v>12412.313706648882</v>
      </c>
      <c r="J45" s="8">
        <f t="shared" si="6"/>
        <v>-10749.378989699719</v>
      </c>
      <c r="K45" s="8">
        <f>ABS(Tabela1123[[#This Row],[F1]]-C44)</f>
        <v>29.496787863125064</v>
      </c>
      <c r="L45" s="8">
        <f>ABS(Tabela1123[[#This Row],[F2]]-D44)</f>
        <v>0</v>
      </c>
      <c r="M45" s="8">
        <f>ABS(Tabela1123[[#This Row],[F3]]-E44)</f>
        <v>10.428689360618591</v>
      </c>
      <c r="N45" s="8">
        <f>ABS(Tabela1123[[#This Row],[f1_]]-F44)</f>
        <v>9.0315099144718261</v>
      </c>
      <c r="O45" s="8">
        <f>ABS(Tabela1123[[#This Row],[f2_]]-G44)</f>
        <v>0</v>
      </c>
      <c r="P45" s="8">
        <f>ABS(Tabela1123[[#This Row],[f3_]]-H44)</f>
        <v>0</v>
      </c>
      <c r="Q45" s="8">
        <f>ABS(Tabela1123[[#This Row],[f4]]-I44)</f>
        <v>0</v>
      </c>
      <c r="R45" s="8">
        <f>ABS(Tabela1123[[#This Row],[f5]]-J44)</f>
        <v>18.063019828943652</v>
      </c>
      <c r="S4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29.496787863125064</v>
      </c>
    </row>
    <row r="46" spans="2:33" x14ac:dyDescent="0.25">
      <c r="B46" s="8">
        <v>32</v>
      </c>
      <c r="C46" s="8">
        <f t="shared" si="0"/>
        <v>-14531.545358451211</v>
      </c>
      <c r="D46" s="8">
        <f t="shared" si="1"/>
        <v>-3800.2293885804352</v>
      </c>
      <c r="E46" s="8">
        <f t="shared" si="2"/>
        <v>6206.1568533244408</v>
      </c>
      <c r="F46" s="8">
        <f t="shared" si="3"/>
        <v>-5374.335941459266</v>
      </c>
      <c r="G46" s="8">
        <f t="shared" si="4"/>
        <v>-10749.378989699719</v>
      </c>
      <c r="H46" s="8">
        <f>10000</f>
        <v>10000</v>
      </c>
      <c r="I46" s="8">
        <f t="shared" si="5"/>
        <v>12399.541222839129</v>
      </c>
      <c r="J46" s="8">
        <f t="shared" si="6"/>
        <v>-10749.378989699719</v>
      </c>
      <c r="K46" s="8">
        <f>ABS(Tabela1123[[#This Row],[F1]]-C45)</f>
        <v>6.3862419048764423</v>
      </c>
      <c r="L46" s="8">
        <f>ABS(Tabela1123[[#This Row],[F2]]-D45)</f>
        <v>6.3862419048764423</v>
      </c>
      <c r="M46" s="8">
        <f>ABS(Tabela1123[[#This Row],[F3]]-E45)</f>
        <v>0</v>
      </c>
      <c r="N46" s="8">
        <f>ABS(Tabela1123[[#This Row],[f1_]]-F45)</f>
        <v>0</v>
      </c>
      <c r="O46" s="8">
        <f>ABS(Tabela1123[[#This Row],[f2_]]-G45)</f>
        <v>18.063019828943652</v>
      </c>
      <c r="P46" s="8">
        <f>ABS(Tabela1123[[#This Row],[f3_]]-H45)</f>
        <v>0</v>
      </c>
      <c r="Q46" s="8">
        <f>ABS(Tabela1123[[#This Row],[f4]]-I45)</f>
        <v>12.772483809752885</v>
      </c>
      <c r="R46" s="8">
        <f>ABS(Tabela1123[[#This Row],[f5]]-J45)</f>
        <v>0</v>
      </c>
      <c r="S4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18.063019828943652</v>
      </c>
    </row>
    <row r="47" spans="2:33" x14ac:dyDescent="0.25">
      <c r="B47" s="8">
        <v>33</v>
      </c>
      <c r="C47" s="8">
        <f t="shared" si="0"/>
        <v>-14549.608378280154</v>
      </c>
      <c r="D47" s="8">
        <f t="shared" si="1"/>
        <v>-3800.2293885804352</v>
      </c>
      <c r="E47" s="8">
        <f t="shared" si="2"/>
        <v>6199.7706114195644</v>
      </c>
      <c r="F47" s="8">
        <f t="shared" si="3"/>
        <v>-5368.8052937349303</v>
      </c>
      <c r="G47" s="8">
        <f t="shared" si="4"/>
        <v>-10749.378989699719</v>
      </c>
      <c r="H47" s="8">
        <f>10000</f>
        <v>10000</v>
      </c>
      <c r="I47" s="8">
        <f t="shared" si="5"/>
        <v>12399.541222839129</v>
      </c>
      <c r="J47" s="8">
        <f t="shared" si="6"/>
        <v>-10738.317694251047</v>
      </c>
      <c r="K47" s="8">
        <f>ABS(Tabela1123[[#This Row],[F1]]-C46)</f>
        <v>18.063019828943652</v>
      </c>
      <c r="L47" s="8">
        <f>ABS(Tabela1123[[#This Row],[F2]]-D46)</f>
        <v>0</v>
      </c>
      <c r="M47" s="8">
        <f>ABS(Tabela1123[[#This Row],[F3]]-E46)</f>
        <v>6.3862419048764423</v>
      </c>
      <c r="N47" s="8">
        <f>ABS(Tabela1123[[#This Row],[f1_]]-F46)</f>
        <v>5.5306477243357222</v>
      </c>
      <c r="O47" s="8">
        <f>ABS(Tabela1123[[#This Row],[f2_]]-G46)</f>
        <v>0</v>
      </c>
      <c r="P47" s="8">
        <f>ABS(Tabela1123[[#This Row],[f3_]]-H46)</f>
        <v>0</v>
      </c>
      <c r="Q47" s="8">
        <f>ABS(Tabela1123[[#This Row],[f4]]-I46)</f>
        <v>0</v>
      </c>
      <c r="R47" s="8">
        <f>ABS(Tabela1123[[#This Row],[f5]]-J46)</f>
        <v>11.061295448671444</v>
      </c>
      <c r="S4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18.063019828943652</v>
      </c>
    </row>
    <row r="48" spans="2:33" x14ac:dyDescent="0.25">
      <c r="B48" s="8">
        <v>34</v>
      </c>
      <c r="C48" s="8">
        <f t="shared" si="0"/>
        <v>-14545.697619769922</v>
      </c>
      <c r="D48" s="8">
        <f t="shared" si="1"/>
        <v>-3796.3186300702037</v>
      </c>
      <c r="E48" s="8">
        <f t="shared" si="2"/>
        <v>6199.7706114195644</v>
      </c>
      <c r="F48" s="8">
        <f t="shared" si="3"/>
        <v>-5368.8052937349303</v>
      </c>
      <c r="G48" s="8">
        <f t="shared" si="4"/>
        <v>-10738.317694251047</v>
      </c>
      <c r="H48" s="8">
        <f>10000</f>
        <v>10000</v>
      </c>
      <c r="I48" s="8">
        <f t="shared" si="5"/>
        <v>12407.362739859593</v>
      </c>
      <c r="J48" s="8">
        <f t="shared" si="6"/>
        <v>-10738.317694251047</v>
      </c>
      <c r="K48" s="8">
        <f>ABS(Tabela1123[[#This Row],[F1]]-C47)</f>
        <v>3.9107585102319717</v>
      </c>
      <c r="L48" s="8">
        <f>ABS(Tabela1123[[#This Row],[F2]]-D47)</f>
        <v>3.910758510231517</v>
      </c>
      <c r="M48" s="8">
        <f>ABS(Tabela1123[[#This Row],[F3]]-E47)</f>
        <v>0</v>
      </c>
      <c r="N48" s="8">
        <f>ABS(Tabela1123[[#This Row],[f1_]]-F47)</f>
        <v>0</v>
      </c>
      <c r="O48" s="8">
        <f>ABS(Tabela1123[[#This Row],[f2_]]-G47)</f>
        <v>11.061295448671444</v>
      </c>
      <c r="P48" s="8">
        <f>ABS(Tabela1123[[#This Row],[f3_]]-H47)</f>
        <v>0</v>
      </c>
      <c r="Q48" s="8">
        <f>ABS(Tabela1123[[#This Row],[f4]]-I47)</f>
        <v>7.8215170204639435</v>
      </c>
      <c r="R48" s="8">
        <f>ABS(Tabela1123[[#This Row],[f5]]-J47)</f>
        <v>0</v>
      </c>
      <c r="S4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11.061295448671444</v>
      </c>
    </row>
    <row r="49" spans="2:42" x14ac:dyDescent="0.25">
      <c r="B49" s="8">
        <v>35</v>
      </c>
      <c r="C49" s="8">
        <f t="shared" si="0"/>
        <v>-14534.636324321251</v>
      </c>
      <c r="D49" s="8">
        <f t="shared" si="1"/>
        <v>-3796.3186300702037</v>
      </c>
      <c r="E49" s="8">
        <f t="shared" si="2"/>
        <v>6203.6813699297963</v>
      </c>
      <c r="F49" s="8">
        <f t="shared" si="3"/>
        <v>-5372.1921099528581</v>
      </c>
      <c r="G49" s="8">
        <f t="shared" si="4"/>
        <v>-10738.317694251047</v>
      </c>
      <c r="H49" s="8">
        <f>10000</f>
        <v>10000</v>
      </c>
      <c r="I49" s="8">
        <f t="shared" si="5"/>
        <v>12407.362739859593</v>
      </c>
      <c r="J49" s="8">
        <f t="shared" si="6"/>
        <v>-10745.091326686903</v>
      </c>
      <c r="K49" s="8">
        <f>ABS(Tabela1123[[#This Row],[F1]]-C48)</f>
        <v>11.061295448671444</v>
      </c>
      <c r="L49" s="8">
        <f>ABS(Tabela1123[[#This Row],[F2]]-D48)</f>
        <v>0</v>
      </c>
      <c r="M49" s="8">
        <f>ABS(Tabela1123[[#This Row],[F3]]-E48)</f>
        <v>3.9107585102319717</v>
      </c>
      <c r="N49" s="8">
        <f>ABS(Tabela1123[[#This Row],[f1_]]-F48)</f>
        <v>3.3868162179278443</v>
      </c>
      <c r="O49" s="8">
        <f>ABS(Tabela1123[[#This Row],[f2_]]-G48)</f>
        <v>0</v>
      </c>
      <c r="P49" s="8">
        <f>ABS(Tabela1123[[#This Row],[f3_]]-H48)</f>
        <v>0</v>
      </c>
      <c r="Q49" s="8">
        <f>ABS(Tabela1123[[#This Row],[f4]]-I48)</f>
        <v>0</v>
      </c>
      <c r="R49" s="8">
        <f>ABS(Tabela1123[[#This Row],[f5]]-J48)</f>
        <v>6.7736324358556885</v>
      </c>
      <c r="S4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11.061295448671444</v>
      </c>
      <c r="AP49" s="5"/>
    </row>
    <row r="50" spans="2:42" x14ac:dyDescent="0.25">
      <c r="B50" s="8">
        <v>36</v>
      </c>
      <c r="C50" s="8">
        <f t="shared" si="0"/>
        <v>-14537.03116503558</v>
      </c>
      <c r="D50" s="8">
        <f t="shared" si="1"/>
        <v>-3798.713470784533</v>
      </c>
      <c r="E50" s="8">
        <f t="shared" si="2"/>
        <v>6203.6813699297963</v>
      </c>
      <c r="F50" s="8">
        <f t="shared" si="3"/>
        <v>-5372.1921099528581</v>
      </c>
      <c r="G50" s="8">
        <f t="shared" si="4"/>
        <v>-10745.091326686903</v>
      </c>
      <c r="H50" s="8">
        <f>10000</f>
        <v>10000</v>
      </c>
      <c r="I50" s="8">
        <f t="shared" si="5"/>
        <v>12402.573058430935</v>
      </c>
      <c r="J50" s="8">
        <f t="shared" si="6"/>
        <v>-10745.091326686903</v>
      </c>
      <c r="K50" s="8">
        <f>ABS(Tabela1123[[#This Row],[F1]]-C49)</f>
        <v>2.3948407143288932</v>
      </c>
      <c r="L50" s="8">
        <f>ABS(Tabela1123[[#This Row],[F2]]-D49)</f>
        <v>2.394840714329348</v>
      </c>
      <c r="M50" s="8">
        <f>ABS(Tabela1123[[#This Row],[F3]]-E49)</f>
        <v>0</v>
      </c>
      <c r="N50" s="8">
        <f>ABS(Tabela1123[[#This Row],[f1_]]-F49)</f>
        <v>0</v>
      </c>
      <c r="O50" s="8">
        <f>ABS(Tabela1123[[#This Row],[f2_]]-G49)</f>
        <v>6.7736324358556885</v>
      </c>
      <c r="P50" s="8">
        <f>ABS(Tabela1123[[#This Row],[f3_]]-H49)</f>
        <v>0</v>
      </c>
      <c r="Q50" s="8">
        <f>ABS(Tabela1123[[#This Row],[f4]]-I49)</f>
        <v>4.7896814286577865</v>
      </c>
      <c r="R50" s="8">
        <f>ABS(Tabela1123[[#This Row],[f5]]-J49)</f>
        <v>0</v>
      </c>
      <c r="S5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6.7736324358556885</v>
      </c>
    </row>
    <row r="51" spans="2:42" x14ac:dyDescent="0.25">
      <c r="B51" s="8">
        <v>37</v>
      </c>
      <c r="C51" s="8">
        <f t="shared" si="0"/>
        <v>-14543.804797471435</v>
      </c>
      <c r="D51" s="8">
        <f t="shared" si="1"/>
        <v>-3798.713470784533</v>
      </c>
      <c r="E51" s="8">
        <f t="shared" si="2"/>
        <v>6201.2865292154675</v>
      </c>
      <c r="F51" s="8">
        <f t="shared" si="3"/>
        <v>-5370.1181170562313</v>
      </c>
      <c r="G51" s="8">
        <f t="shared" si="4"/>
        <v>-10745.091326686903</v>
      </c>
      <c r="H51" s="8">
        <f>10000</f>
        <v>10000</v>
      </c>
      <c r="I51" s="8">
        <f t="shared" si="5"/>
        <v>12402.573058430935</v>
      </c>
      <c r="J51" s="8">
        <f t="shared" si="6"/>
        <v>-10740.943340893649</v>
      </c>
      <c r="K51" s="8">
        <f>ABS(Tabela1123[[#This Row],[F1]]-C50)</f>
        <v>6.7736324358556885</v>
      </c>
      <c r="L51" s="8">
        <f>ABS(Tabela1123[[#This Row],[F2]]-D50)</f>
        <v>0</v>
      </c>
      <c r="M51" s="8">
        <f>ABS(Tabela1123[[#This Row],[F3]]-E50)</f>
        <v>2.3948407143288932</v>
      </c>
      <c r="N51" s="8">
        <f>ABS(Tabela1123[[#This Row],[f1_]]-F50)</f>
        <v>2.0739928966268053</v>
      </c>
      <c r="O51" s="8">
        <f>ABS(Tabela1123[[#This Row],[f2_]]-G50)</f>
        <v>0</v>
      </c>
      <c r="P51" s="8">
        <f>ABS(Tabela1123[[#This Row],[f3_]]-H50)</f>
        <v>0</v>
      </c>
      <c r="Q51" s="8">
        <f>ABS(Tabela1123[[#This Row],[f4]]-I50)</f>
        <v>0</v>
      </c>
      <c r="R51" s="8">
        <f>ABS(Tabela1123[[#This Row],[f5]]-J50)</f>
        <v>4.1479857932536106</v>
      </c>
      <c r="S5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6.7736324358556885</v>
      </c>
      <c r="AP51" s="5"/>
    </row>
    <row r="52" spans="2:42" x14ac:dyDescent="0.25">
      <c r="B52" s="8">
        <v>38</v>
      </c>
      <c r="C52" s="8">
        <f t="shared" si="0"/>
        <v>-14542.338263030098</v>
      </c>
      <c r="D52" s="8">
        <f t="shared" si="1"/>
        <v>-3797.2469363431956</v>
      </c>
      <c r="E52" s="8">
        <f t="shared" si="2"/>
        <v>6201.2865292154675</v>
      </c>
      <c r="F52" s="8">
        <f t="shared" si="3"/>
        <v>-5370.1181170562313</v>
      </c>
      <c r="G52" s="8">
        <f t="shared" si="4"/>
        <v>-10740.943340893649</v>
      </c>
      <c r="H52" s="8">
        <f>10000</f>
        <v>10000</v>
      </c>
      <c r="I52" s="8">
        <f t="shared" si="5"/>
        <v>12405.506127313609</v>
      </c>
      <c r="J52" s="8">
        <f t="shared" si="6"/>
        <v>-10740.943340893649</v>
      </c>
      <c r="K52" s="8">
        <f>ABS(Tabela1123[[#This Row],[F1]]-C51)</f>
        <v>1.4665344413369894</v>
      </c>
      <c r="L52" s="8">
        <f>ABS(Tabela1123[[#This Row],[F2]]-D51)</f>
        <v>1.4665344413374442</v>
      </c>
      <c r="M52" s="8">
        <f>ABS(Tabela1123[[#This Row],[F3]]-E51)</f>
        <v>0</v>
      </c>
      <c r="N52" s="8">
        <f>ABS(Tabela1123[[#This Row],[f1_]]-F51)</f>
        <v>0</v>
      </c>
      <c r="O52" s="8">
        <f>ABS(Tabela1123[[#This Row],[f2_]]-G51)</f>
        <v>4.1479857932536106</v>
      </c>
      <c r="P52" s="8">
        <f>ABS(Tabela1123[[#This Row],[f3_]]-H51)</f>
        <v>0</v>
      </c>
      <c r="Q52" s="8">
        <f>ABS(Tabela1123[[#This Row],[f4]]-I51)</f>
        <v>2.9330688826739788</v>
      </c>
      <c r="R52" s="8">
        <f>ABS(Tabela1123[[#This Row],[f5]]-J51)</f>
        <v>0</v>
      </c>
      <c r="S5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4.1479857932536106</v>
      </c>
    </row>
    <row r="53" spans="2:42" x14ac:dyDescent="0.25">
      <c r="B53" s="8">
        <v>39</v>
      </c>
      <c r="C53" s="8">
        <f t="shared" si="0"/>
        <v>-14538.190277236845</v>
      </c>
      <c r="D53" s="8">
        <f t="shared" si="1"/>
        <v>-3797.2469363431956</v>
      </c>
      <c r="E53" s="8">
        <f t="shared" si="2"/>
        <v>6202.7530636568044</v>
      </c>
      <c r="F53" s="8">
        <f t="shared" si="3"/>
        <v>-5371.3881731379543</v>
      </c>
      <c r="G53" s="8">
        <f t="shared" si="4"/>
        <v>-10740.943340893649</v>
      </c>
      <c r="H53" s="8">
        <f>10000</f>
        <v>10000</v>
      </c>
      <c r="I53" s="8">
        <f t="shared" si="5"/>
        <v>12405.506127313609</v>
      </c>
      <c r="J53" s="8">
        <f t="shared" si="6"/>
        <v>-10743.483453057095</v>
      </c>
      <c r="K53" s="8">
        <f>ABS(Tabela1123[[#This Row],[F1]]-C52)</f>
        <v>4.1479857932536106</v>
      </c>
      <c r="L53" s="8">
        <f>ABS(Tabela1123[[#This Row],[F2]]-D52)</f>
        <v>0</v>
      </c>
      <c r="M53" s="8">
        <f>ABS(Tabela1123[[#This Row],[F3]]-E52)</f>
        <v>1.4665344413369894</v>
      </c>
      <c r="N53" s="8">
        <f>ABS(Tabela1123[[#This Row],[f1_]]-F52)</f>
        <v>1.2700560817229416</v>
      </c>
      <c r="O53" s="8">
        <f>ABS(Tabela1123[[#This Row],[f2_]]-G52)</f>
        <v>0</v>
      </c>
      <c r="P53" s="8">
        <f>ABS(Tabela1123[[#This Row],[f3_]]-H52)</f>
        <v>0</v>
      </c>
      <c r="Q53" s="8">
        <f>ABS(Tabela1123[[#This Row],[f4]]-I52)</f>
        <v>0</v>
      </c>
      <c r="R53" s="8">
        <f>ABS(Tabela1123[[#This Row],[f5]]-J52)</f>
        <v>2.5401121634458832</v>
      </c>
      <c r="S5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4.1479857932536106</v>
      </c>
    </row>
    <row r="54" spans="2:42" x14ac:dyDescent="0.25">
      <c r="B54" s="8">
        <v>40</v>
      </c>
      <c r="C54" s="8">
        <f t="shared" si="0"/>
        <v>-14539.088342504718</v>
      </c>
      <c r="D54" s="8">
        <f t="shared" si="1"/>
        <v>-3798.1450016110689</v>
      </c>
      <c r="E54" s="8">
        <f t="shared" si="2"/>
        <v>6202.7530636568044</v>
      </c>
      <c r="F54" s="8">
        <f t="shared" si="3"/>
        <v>-5371.3881731379543</v>
      </c>
      <c r="G54" s="8">
        <f t="shared" si="4"/>
        <v>-10743.483453057095</v>
      </c>
      <c r="H54" s="8">
        <f>10000</f>
        <v>10000</v>
      </c>
      <c r="I54" s="8">
        <f t="shared" si="5"/>
        <v>12403.709996777863</v>
      </c>
      <c r="J54" s="8">
        <f t="shared" si="6"/>
        <v>-10743.483453057095</v>
      </c>
      <c r="K54" s="8">
        <f>ABS(Tabela1123[[#This Row],[F1]]-C53)</f>
        <v>0.89806526787288021</v>
      </c>
      <c r="L54" s="8">
        <f>ABS(Tabela1123[[#This Row],[F2]]-D53)</f>
        <v>0.89806526787333496</v>
      </c>
      <c r="M54" s="8">
        <f>ABS(Tabela1123[[#This Row],[F3]]-E53)</f>
        <v>0</v>
      </c>
      <c r="N54" s="8">
        <f>ABS(Tabela1123[[#This Row],[f1_]]-F53)</f>
        <v>0</v>
      </c>
      <c r="O54" s="8">
        <f>ABS(Tabela1123[[#This Row],[f2_]]-G53)</f>
        <v>2.5401121634458832</v>
      </c>
      <c r="P54" s="8">
        <f>ABS(Tabela1123[[#This Row],[f3_]]-H53)</f>
        <v>0</v>
      </c>
      <c r="Q54" s="8">
        <f>ABS(Tabela1123[[#This Row],[f4]]-I53)</f>
        <v>1.7961305357457604</v>
      </c>
      <c r="R54" s="8">
        <f>ABS(Tabela1123[[#This Row],[f5]]-J53)</f>
        <v>0</v>
      </c>
      <c r="S5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2.5401121634458832</v>
      </c>
    </row>
    <row r="55" spans="2:42" x14ac:dyDescent="0.25">
      <c r="B55" s="8">
        <v>41</v>
      </c>
      <c r="C55" s="8">
        <f t="shared" si="0"/>
        <v>-14541.628454668164</v>
      </c>
      <c r="D55" s="8">
        <f t="shared" si="1"/>
        <v>-3798.1450016110689</v>
      </c>
      <c r="E55" s="8">
        <f t="shared" si="2"/>
        <v>6201.8549983889316</v>
      </c>
      <c r="F55" s="8">
        <f t="shared" si="3"/>
        <v>-5370.6104258017203</v>
      </c>
      <c r="G55" s="8">
        <f t="shared" si="4"/>
        <v>-10743.483453057095</v>
      </c>
      <c r="H55" s="8">
        <f>10000</f>
        <v>10000</v>
      </c>
      <c r="I55" s="8">
        <f t="shared" si="5"/>
        <v>12403.709996777863</v>
      </c>
      <c r="J55" s="8">
        <f t="shared" si="6"/>
        <v>-10741.927958384627</v>
      </c>
      <c r="K55" s="8">
        <f>ABS(Tabela1123[[#This Row],[F1]]-C54)</f>
        <v>2.5401121634458832</v>
      </c>
      <c r="L55" s="8">
        <f>ABS(Tabela1123[[#This Row],[F2]]-D54)</f>
        <v>0</v>
      </c>
      <c r="M55" s="8">
        <f>ABS(Tabela1123[[#This Row],[F3]]-E54)</f>
        <v>0.89806526787288021</v>
      </c>
      <c r="N55" s="8">
        <f>ABS(Tabela1123[[#This Row],[f1_]]-F54)</f>
        <v>0.77774733623391512</v>
      </c>
      <c r="O55" s="8">
        <f>ABS(Tabela1123[[#This Row],[f2_]]-G54)</f>
        <v>0</v>
      </c>
      <c r="P55" s="8">
        <f>ABS(Tabela1123[[#This Row],[f3_]]-H54)</f>
        <v>0</v>
      </c>
      <c r="Q55" s="8">
        <f>ABS(Tabela1123[[#This Row],[f4]]-I54)</f>
        <v>0</v>
      </c>
      <c r="R55" s="8">
        <f>ABS(Tabela1123[[#This Row],[f5]]-J54)</f>
        <v>1.5554946724678302</v>
      </c>
      <c r="S5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2.5401121634458832</v>
      </c>
    </row>
    <row r="56" spans="2:42" x14ac:dyDescent="0.25">
      <c r="B56" s="8">
        <v>42</v>
      </c>
      <c r="C56" s="8">
        <f t="shared" si="0"/>
        <v>-14541.078504252662</v>
      </c>
      <c r="D56" s="8">
        <f t="shared" si="1"/>
        <v>-3797.595051195568</v>
      </c>
      <c r="E56" s="8">
        <f t="shared" si="2"/>
        <v>6201.8549983889316</v>
      </c>
      <c r="F56" s="8">
        <f t="shared" si="3"/>
        <v>-5370.6104258017203</v>
      </c>
      <c r="G56" s="8">
        <f t="shared" si="4"/>
        <v>-10741.927958384627</v>
      </c>
      <c r="H56" s="8">
        <f>10000</f>
        <v>10000</v>
      </c>
      <c r="I56" s="8">
        <f t="shared" si="5"/>
        <v>12404.809897608864</v>
      </c>
      <c r="J56" s="8">
        <f t="shared" si="6"/>
        <v>-10741.927958384627</v>
      </c>
      <c r="K56" s="8">
        <f>ABS(Tabela1123[[#This Row],[F1]]-C55)</f>
        <v>0.54995041550137103</v>
      </c>
      <c r="L56" s="8">
        <f>ABS(Tabela1123[[#This Row],[F2]]-D55)</f>
        <v>0.54995041550091628</v>
      </c>
      <c r="M56" s="8">
        <f>ABS(Tabela1123[[#This Row],[F3]]-E55)</f>
        <v>0</v>
      </c>
      <c r="N56" s="8">
        <f>ABS(Tabela1123[[#This Row],[f1_]]-F55)</f>
        <v>0</v>
      </c>
      <c r="O56" s="8">
        <f>ABS(Tabela1123[[#This Row],[f2_]]-G55)</f>
        <v>1.5554946724678302</v>
      </c>
      <c r="P56" s="8">
        <f>ABS(Tabela1123[[#This Row],[f3_]]-H55)</f>
        <v>0</v>
      </c>
      <c r="Q56" s="8">
        <f>ABS(Tabela1123[[#This Row],[f4]]-I55)</f>
        <v>1.0999008310009231</v>
      </c>
      <c r="R56" s="8">
        <f>ABS(Tabela1123[[#This Row],[f5]]-J55)</f>
        <v>0</v>
      </c>
      <c r="S5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1.5554946724678302</v>
      </c>
    </row>
    <row r="57" spans="2:42" x14ac:dyDescent="0.25">
      <c r="B57" s="8">
        <v>43</v>
      </c>
      <c r="C57" s="8">
        <f t="shared" si="0"/>
        <v>-14539.523009580196</v>
      </c>
      <c r="D57" s="8">
        <f t="shared" si="1"/>
        <v>-3797.595051195568</v>
      </c>
      <c r="E57" s="8">
        <f t="shared" si="2"/>
        <v>6202.404948804432</v>
      </c>
      <c r="F57" s="8">
        <f t="shared" si="3"/>
        <v>-5371.0866968323653</v>
      </c>
      <c r="G57" s="8">
        <f t="shared" si="4"/>
        <v>-10741.927958384627</v>
      </c>
      <c r="H57" s="8">
        <f>10000</f>
        <v>10000</v>
      </c>
      <c r="I57" s="8">
        <f t="shared" si="5"/>
        <v>12404.809897608864</v>
      </c>
      <c r="J57" s="8">
        <f t="shared" si="6"/>
        <v>-10742.880500445917</v>
      </c>
      <c r="K57" s="8">
        <f>ABS(Tabela1123[[#This Row],[F1]]-C56)</f>
        <v>1.5554946724660113</v>
      </c>
      <c r="L57" s="8">
        <f>ABS(Tabela1123[[#This Row],[F2]]-D56)</f>
        <v>0</v>
      </c>
      <c r="M57" s="8">
        <f>ABS(Tabela1123[[#This Row],[F3]]-E56)</f>
        <v>0.54995041550046153</v>
      </c>
      <c r="N57" s="8">
        <f>ABS(Tabela1123[[#This Row],[f1_]]-F56)</f>
        <v>0.47627103064496623</v>
      </c>
      <c r="O57" s="8">
        <f>ABS(Tabela1123[[#This Row],[f2_]]-G56)</f>
        <v>0</v>
      </c>
      <c r="P57" s="8">
        <f>ABS(Tabela1123[[#This Row],[f3_]]-H56)</f>
        <v>0</v>
      </c>
      <c r="Q57" s="8">
        <f>ABS(Tabela1123[[#This Row],[f4]]-I56)</f>
        <v>0</v>
      </c>
      <c r="R57" s="8">
        <f>ABS(Tabela1123[[#This Row],[f5]]-J56)</f>
        <v>0.95254206128993246</v>
      </c>
      <c r="S5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1.5554946724660113</v>
      </c>
    </row>
    <row r="58" spans="2:42" x14ac:dyDescent="0.25">
      <c r="B58" s="8">
        <v>44</v>
      </c>
      <c r="C58" s="8">
        <f t="shared" si="0"/>
        <v>-14539.859784055647</v>
      </c>
      <c r="D58" s="8">
        <f t="shared" si="1"/>
        <v>-3797.9318256710199</v>
      </c>
      <c r="E58" s="8">
        <f t="shared" si="2"/>
        <v>6202.404948804432</v>
      </c>
      <c r="F58" s="8">
        <f t="shared" si="3"/>
        <v>-5371.0866968323653</v>
      </c>
      <c r="G58" s="8">
        <f t="shared" si="4"/>
        <v>-10742.880500445917</v>
      </c>
      <c r="H58" s="8">
        <f>10000</f>
        <v>10000</v>
      </c>
      <c r="I58" s="8">
        <f t="shared" si="5"/>
        <v>12404.136348657961</v>
      </c>
      <c r="J58" s="8">
        <f t="shared" si="6"/>
        <v>-10742.880500445917</v>
      </c>
      <c r="K58" s="8">
        <f>ABS(Tabela1123[[#This Row],[F1]]-C57)</f>
        <v>0.33677447545051109</v>
      </c>
      <c r="L58" s="8">
        <f>ABS(Tabela1123[[#This Row],[F2]]-D57)</f>
        <v>0.33677447545187533</v>
      </c>
      <c r="M58" s="8">
        <f>ABS(Tabela1123[[#This Row],[F3]]-E57)</f>
        <v>0</v>
      </c>
      <c r="N58" s="8">
        <f>ABS(Tabela1123[[#This Row],[f1_]]-F57)</f>
        <v>0</v>
      </c>
      <c r="O58" s="8">
        <f>ABS(Tabela1123[[#This Row],[f2_]]-G57)</f>
        <v>0.95254206128993246</v>
      </c>
      <c r="P58" s="8">
        <f>ABS(Tabela1123[[#This Row],[f3_]]-H57)</f>
        <v>0</v>
      </c>
      <c r="Q58" s="8">
        <f>ABS(Tabela1123[[#This Row],[f4]]-I57)</f>
        <v>0.67354895090284117</v>
      </c>
      <c r="R58" s="8">
        <f>ABS(Tabela1123[[#This Row],[f5]]-J57)</f>
        <v>0</v>
      </c>
      <c r="S5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0.95254206128993246</v>
      </c>
    </row>
    <row r="59" spans="2:42" x14ac:dyDescent="0.25">
      <c r="B59" s="8">
        <v>45</v>
      </c>
      <c r="C59" s="8">
        <f t="shared" si="0"/>
        <v>-14540.812326116937</v>
      </c>
      <c r="D59" s="8">
        <f t="shared" si="1"/>
        <v>-3797.9318256710199</v>
      </c>
      <c r="E59" s="8">
        <f t="shared" si="2"/>
        <v>6202.0681743289806</v>
      </c>
      <c r="F59" s="8">
        <f t="shared" si="3"/>
        <v>-5370.7950415812784</v>
      </c>
      <c r="G59" s="8">
        <f t="shared" si="4"/>
        <v>-10742.880500445917</v>
      </c>
      <c r="H59" s="8">
        <f>10000</f>
        <v>10000</v>
      </c>
      <c r="I59" s="8">
        <f t="shared" si="5"/>
        <v>12404.136348657961</v>
      </c>
      <c r="J59" s="8">
        <f t="shared" si="6"/>
        <v>-10742.297189943743</v>
      </c>
      <c r="K59" s="8">
        <f>ABS(Tabela1123[[#This Row],[F1]]-C58)</f>
        <v>0.95254206128993246</v>
      </c>
      <c r="L59" s="8">
        <f>ABS(Tabela1123[[#This Row],[F2]]-D58)</f>
        <v>0</v>
      </c>
      <c r="M59" s="8">
        <f>ABS(Tabela1123[[#This Row],[F3]]-E58)</f>
        <v>0.33677447545142059</v>
      </c>
      <c r="N59" s="8">
        <f>ABS(Tabela1123[[#This Row],[f1_]]-F58)</f>
        <v>0.29165525108692236</v>
      </c>
      <c r="O59" s="8">
        <f>ABS(Tabela1123[[#This Row],[f2_]]-G58)</f>
        <v>0</v>
      </c>
      <c r="P59" s="8">
        <f>ABS(Tabela1123[[#This Row],[f3_]]-H58)</f>
        <v>0</v>
      </c>
      <c r="Q59" s="8">
        <f>ABS(Tabela1123[[#This Row],[f4]]-I58)</f>
        <v>0</v>
      </c>
      <c r="R59" s="8">
        <f>ABS(Tabela1123[[#This Row],[f5]]-J58)</f>
        <v>0.58331050217384472</v>
      </c>
      <c r="S5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0.95254206128993246</v>
      </c>
    </row>
    <row r="60" spans="2:42" x14ac:dyDescent="0.25">
      <c r="B60" s="8">
        <v>46</v>
      </c>
      <c r="C60" s="8">
        <f t="shared" si="0"/>
        <v>-14540.606094711125</v>
      </c>
      <c r="D60" s="8">
        <f t="shared" si="1"/>
        <v>-3797.7255942652077</v>
      </c>
      <c r="E60" s="8">
        <f t="shared" si="2"/>
        <v>6202.0681743289806</v>
      </c>
      <c r="F60" s="8">
        <f t="shared" si="3"/>
        <v>-5370.7950415812784</v>
      </c>
      <c r="G60" s="8">
        <f t="shared" si="4"/>
        <v>-10742.297189943743</v>
      </c>
      <c r="H60" s="8">
        <f>10000</f>
        <v>10000</v>
      </c>
      <c r="I60" s="8">
        <f t="shared" si="5"/>
        <v>12404.548811469584</v>
      </c>
      <c r="J60" s="8">
        <f t="shared" si="6"/>
        <v>-10742.297189943743</v>
      </c>
      <c r="K60" s="8">
        <f>ABS(Tabela1123[[#This Row],[F1]]-C59)</f>
        <v>0.20623140581119515</v>
      </c>
      <c r="L60" s="8">
        <f>ABS(Tabela1123[[#This Row],[F2]]-D59)</f>
        <v>0.20623140581210464</v>
      </c>
      <c r="M60" s="8">
        <f>ABS(Tabela1123[[#This Row],[F3]]-E59)</f>
        <v>0</v>
      </c>
      <c r="N60" s="8">
        <f>ABS(Tabela1123[[#This Row],[f1_]]-F59)</f>
        <v>0</v>
      </c>
      <c r="O60" s="8">
        <f>ABS(Tabela1123[[#This Row],[f2_]]-G59)</f>
        <v>0.58331050217384472</v>
      </c>
      <c r="P60" s="8">
        <f>ABS(Tabela1123[[#This Row],[f3_]]-H59)</f>
        <v>0</v>
      </c>
      <c r="Q60" s="8">
        <f>ABS(Tabela1123[[#This Row],[f4]]-I59)</f>
        <v>0.41246281162239029</v>
      </c>
      <c r="R60" s="8">
        <f>ABS(Tabela1123[[#This Row],[f5]]-J59)</f>
        <v>0</v>
      </c>
      <c r="S6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0.58331050217384472</v>
      </c>
    </row>
    <row r="61" spans="2:42" x14ac:dyDescent="0.25">
      <c r="B61" s="8">
        <v>47</v>
      </c>
      <c r="C61" s="8">
        <f t="shared" si="0"/>
        <v>-14540.022784208952</v>
      </c>
      <c r="D61" s="8">
        <f t="shared" si="1"/>
        <v>-3797.7255942652077</v>
      </c>
      <c r="E61" s="8">
        <f t="shared" si="2"/>
        <v>6202.2744057347918</v>
      </c>
      <c r="F61" s="8">
        <f t="shared" si="3"/>
        <v>-5370.9736432177688</v>
      </c>
      <c r="G61" s="8">
        <f t="shared" si="4"/>
        <v>-10742.297189943743</v>
      </c>
      <c r="H61" s="8">
        <f>10000</f>
        <v>10000</v>
      </c>
      <c r="I61" s="8">
        <f t="shared" si="5"/>
        <v>12404.548811469584</v>
      </c>
      <c r="J61" s="8">
        <f t="shared" si="6"/>
        <v>-10742.654393216724</v>
      </c>
      <c r="K61" s="8">
        <f>ABS(Tabela1123[[#This Row],[F1]]-C60)</f>
        <v>0.58331050217384472</v>
      </c>
      <c r="L61" s="8">
        <f>ABS(Tabela1123[[#This Row],[F2]]-D60)</f>
        <v>0</v>
      </c>
      <c r="M61" s="8">
        <f>ABS(Tabela1123[[#This Row],[F3]]-E60)</f>
        <v>0.20623140581119515</v>
      </c>
      <c r="N61" s="8">
        <f>ABS(Tabela1123[[#This Row],[f1_]]-F60)</f>
        <v>0.17860163649038441</v>
      </c>
      <c r="O61" s="8">
        <f>ABS(Tabela1123[[#This Row],[f2_]]-G60)</f>
        <v>0</v>
      </c>
      <c r="P61" s="8">
        <f>ABS(Tabela1123[[#This Row],[f3_]]-H60)</f>
        <v>0</v>
      </c>
      <c r="Q61" s="8">
        <f>ABS(Tabela1123[[#This Row],[f4]]-I60)</f>
        <v>0</v>
      </c>
      <c r="R61" s="8">
        <f>ABS(Tabela1123[[#This Row],[f5]]-J60)</f>
        <v>0.35720327298076882</v>
      </c>
      <c r="S6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0.58331050217384472</v>
      </c>
    </row>
    <row r="62" spans="2:42" x14ac:dyDescent="0.25">
      <c r="B62" s="8">
        <v>48</v>
      </c>
      <c r="C62" s="8">
        <f t="shared" si="0"/>
        <v>-14540.149074637244</v>
      </c>
      <c r="D62" s="8">
        <f t="shared" si="1"/>
        <v>-3797.8518846935012</v>
      </c>
      <c r="E62" s="8">
        <f t="shared" si="2"/>
        <v>6202.2744057347918</v>
      </c>
      <c r="F62" s="8">
        <f t="shared" si="3"/>
        <v>-5370.9736432177688</v>
      </c>
      <c r="G62" s="8">
        <f t="shared" si="4"/>
        <v>-10742.654393216724</v>
      </c>
      <c r="H62" s="8">
        <f>10000</f>
        <v>10000</v>
      </c>
      <c r="I62" s="8">
        <f t="shared" si="5"/>
        <v>12404.296230612998</v>
      </c>
      <c r="J62" s="8">
        <f t="shared" si="6"/>
        <v>-10742.654393216724</v>
      </c>
      <c r="K62" s="8">
        <f>ABS(Tabela1123[[#This Row],[F1]]-C61)</f>
        <v>0.12629042829212267</v>
      </c>
      <c r="L62" s="8">
        <f>ABS(Tabela1123[[#This Row],[F2]]-D61)</f>
        <v>0.12629042829348691</v>
      </c>
      <c r="M62" s="8">
        <f>ABS(Tabela1123[[#This Row],[F3]]-E61)</f>
        <v>0</v>
      </c>
      <c r="N62" s="8">
        <f>ABS(Tabela1123[[#This Row],[f1_]]-F61)</f>
        <v>0</v>
      </c>
      <c r="O62" s="8">
        <f>ABS(Tabela1123[[#This Row],[f2_]]-G61)</f>
        <v>0.35720327298076882</v>
      </c>
      <c r="P62" s="8">
        <f>ABS(Tabela1123[[#This Row],[f3_]]-H61)</f>
        <v>0</v>
      </c>
      <c r="Q62" s="8">
        <f>ABS(Tabela1123[[#This Row],[f4]]-I61)</f>
        <v>0.25258085658606433</v>
      </c>
      <c r="R62" s="8">
        <f>ABS(Tabela1123[[#This Row],[f5]]-J61)</f>
        <v>0</v>
      </c>
      <c r="S6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0.35720327298076882</v>
      </c>
    </row>
    <row r="63" spans="2:42" x14ac:dyDescent="0.25">
      <c r="B63" s="8">
        <v>49</v>
      </c>
      <c r="C63" s="8">
        <f t="shared" si="0"/>
        <v>-14540.506277910226</v>
      </c>
      <c r="D63" s="8">
        <f t="shared" si="1"/>
        <v>-3797.8518846935012</v>
      </c>
      <c r="E63" s="8">
        <f t="shared" si="2"/>
        <v>6202.1481153064988</v>
      </c>
      <c r="F63" s="8">
        <f t="shared" si="3"/>
        <v>-5370.8642724986121</v>
      </c>
      <c r="G63" s="8">
        <f t="shared" si="4"/>
        <v>-10742.654393216724</v>
      </c>
      <c r="H63" s="8">
        <f>10000</f>
        <v>10000</v>
      </c>
      <c r="I63" s="8">
        <f t="shared" si="5"/>
        <v>12404.296230612998</v>
      </c>
      <c r="J63" s="8">
        <f t="shared" si="6"/>
        <v>-10742.435651778411</v>
      </c>
      <c r="K63" s="8">
        <f>ABS(Tabela1123[[#This Row],[F1]]-C62)</f>
        <v>0.35720327298258781</v>
      </c>
      <c r="L63" s="8">
        <f>ABS(Tabela1123[[#This Row],[F2]]-D62)</f>
        <v>0</v>
      </c>
      <c r="M63" s="8">
        <f>ABS(Tabela1123[[#This Row],[F3]]-E62)</f>
        <v>0.12629042829303216</v>
      </c>
      <c r="N63" s="8">
        <f>ABS(Tabela1123[[#This Row],[f1_]]-F62)</f>
        <v>0.10937071915668639</v>
      </c>
      <c r="O63" s="8">
        <f>ABS(Tabela1123[[#This Row],[f2_]]-G62)</f>
        <v>0</v>
      </c>
      <c r="P63" s="8">
        <f>ABS(Tabela1123[[#This Row],[f3_]]-H62)</f>
        <v>0</v>
      </c>
      <c r="Q63" s="8">
        <f>ABS(Tabela1123[[#This Row],[f4]]-I62)</f>
        <v>0</v>
      </c>
      <c r="R63" s="8">
        <f>ABS(Tabela1123[[#This Row],[f5]]-J62)</f>
        <v>0.21874143831337278</v>
      </c>
      <c r="S6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0.35720327298258781</v>
      </c>
    </row>
    <row r="64" spans="2:42" x14ac:dyDescent="0.25">
      <c r="B64" s="8">
        <v>50</v>
      </c>
      <c r="C64" s="8">
        <f t="shared" si="0"/>
        <v>-14540.428941133046</v>
      </c>
      <c r="D64" s="8">
        <f t="shared" si="1"/>
        <v>-3797.7745479163223</v>
      </c>
      <c r="E64" s="8">
        <f t="shared" si="2"/>
        <v>6202.1481153064988</v>
      </c>
      <c r="F64" s="8">
        <f t="shared" si="3"/>
        <v>-5370.8642724986121</v>
      </c>
      <c r="G64" s="8">
        <f t="shared" si="4"/>
        <v>-10742.435651778411</v>
      </c>
      <c r="H64" s="8">
        <f>10000</f>
        <v>10000</v>
      </c>
      <c r="I64" s="8">
        <f t="shared" si="5"/>
        <v>12404.450904167355</v>
      </c>
      <c r="J64" s="8">
        <f t="shared" si="6"/>
        <v>-10742.435651778411</v>
      </c>
      <c r="K64" s="8">
        <f>ABS(Tabela1123[[#This Row],[F1]]-C63)</f>
        <v>7.7336777179880301E-2</v>
      </c>
      <c r="L64" s="8">
        <f>ABS(Tabela1123[[#This Row],[F2]]-D63)</f>
        <v>7.7336777178970806E-2</v>
      </c>
      <c r="M64" s="8">
        <f>ABS(Tabela1123[[#This Row],[F3]]-E63)</f>
        <v>0</v>
      </c>
      <c r="N64" s="8">
        <f>ABS(Tabela1123[[#This Row],[f1_]]-F63)</f>
        <v>0</v>
      </c>
      <c r="O64" s="8">
        <f>ABS(Tabela1123[[#This Row],[f2_]]-G63)</f>
        <v>0.21874143831337278</v>
      </c>
      <c r="P64" s="8">
        <f>ABS(Tabela1123[[#This Row],[f3_]]-H63)</f>
        <v>0</v>
      </c>
      <c r="Q64" s="8">
        <f>ABS(Tabela1123[[#This Row],[f4]]-I63)</f>
        <v>0.15467355435794161</v>
      </c>
      <c r="R64" s="8">
        <f>ABS(Tabela1123[[#This Row],[f5]]-J63)</f>
        <v>0</v>
      </c>
      <c r="S6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0.21874143831337278</v>
      </c>
    </row>
    <row r="65" spans="2:19" x14ac:dyDescent="0.25">
      <c r="B65" s="8">
        <v>51</v>
      </c>
      <c r="C65" s="8">
        <f t="shared" si="0"/>
        <v>-14540.210199694733</v>
      </c>
      <c r="D65" s="8">
        <f t="shared" si="1"/>
        <v>-3797.7745479163223</v>
      </c>
      <c r="E65" s="8">
        <f t="shared" si="2"/>
        <v>6202.2254520836777</v>
      </c>
      <c r="F65" s="8">
        <f t="shared" si="3"/>
        <v>-5370.9312481122961</v>
      </c>
      <c r="G65" s="8">
        <f t="shared" si="4"/>
        <v>-10742.435651778411</v>
      </c>
      <c r="H65" s="8">
        <f>10000</f>
        <v>10000</v>
      </c>
      <c r="I65" s="8">
        <f t="shared" si="5"/>
        <v>12404.450904167355</v>
      </c>
      <c r="J65" s="8">
        <f t="shared" si="6"/>
        <v>-10742.569603005779</v>
      </c>
      <c r="K65" s="8">
        <f>ABS(Tabela1123[[#This Row],[F1]]-C64)</f>
        <v>0.21874143831337278</v>
      </c>
      <c r="L65" s="8">
        <f>ABS(Tabela1123[[#This Row],[F2]]-D64)</f>
        <v>0</v>
      </c>
      <c r="M65" s="8">
        <f>ABS(Tabela1123[[#This Row],[F3]]-E64)</f>
        <v>7.7336777178970806E-2</v>
      </c>
      <c r="N65" s="8">
        <f>ABS(Tabela1123[[#This Row],[f1_]]-F64)</f>
        <v>6.697561368400784E-2</v>
      </c>
      <c r="O65" s="8">
        <f>ABS(Tabela1123[[#This Row],[f2_]]-G64)</f>
        <v>0</v>
      </c>
      <c r="P65" s="8">
        <f>ABS(Tabela1123[[#This Row],[f3_]]-H64)</f>
        <v>0</v>
      </c>
      <c r="Q65" s="8">
        <f>ABS(Tabela1123[[#This Row],[f4]]-I64)</f>
        <v>0</v>
      </c>
      <c r="R65" s="8">
        <f>ABS(Tabela1123[[#This Row],[f5]]-J64)</f>
        <v>0.13395122736801568</v>
      </c>
      <c r="S6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0.21874143831337278</v>
      </c>
    </row>
    <row r="66" spans="2:19" x14ac:dyDescent="0.25">
      <c r="B66" s="8">
        <v>52</v>
      </c>
      <c r="C66" s="8">
        <f t="shared" si="0"/>
        <v>-14540.257558605343</v>
      </c>
      <c r="D66" s="8">
        <f t="shared" si="1"/>
        <v>-3797.8219068269323</v>
      </c>
      <c r="E66" s="8">
        <f t="shared" si="2"/>
        <v>6202.2254520836777</v>
      </c>
      <c r="F66" s="8">
        <f t="shared" si="3"/>
        <v>-5370.9312481122961</v>
      </c>
      <c r="G66" s="8">
        <f t="shared" si="4"/>
        <v>-10742.569603005779</v>
      </c>
      <c r="H66" s="8">
        <f>10000</f>
        <v>10000</v>
      </c>
      <c r="I66" s="8">
        <f t="shared" si="5"/>
        <v>12404.356186346136</v>
      </c>
      <c r="J66" s="8">
        <f t="shared" si="6"/>
        <v>-10742.569603005779</v>
      </c>
      <c r="K66" s="8">
        <f>ABS(Tabela1123[[#This Row],[F1]]-C65)</f>
        <v>4.7358910609546001E-2</v>
      </c>
      <c r="L66" s="8">
        <f>ABS(Tabela1123[[#This Row],[F2]]-D65)</f>
        <v>4.7358910610000748E-2</v>
      </c>
      <c r="M66" s="8">
        <f>ABS(Tabela1123[[#This Row],[F3]]-E65)</f>
        <v>0</v>
      </c>
      <c r="N66" s="8">
        <f>ABS(Tabela1123[[#This Row],[f1_]]-F65)</f>
        <v>0</v>
      </c>
      <c r="O66" s="8">
        <f>ABS(Tabela1123[[#This Row],[f2_]]-G65)</f>
        <v>0.13395122736801568</v>
      </c>
      <c r="P66" s="8">
        <f>ABS(Tabela1123[[#This Row],[f3_]]-H65)</f>
        <v>0</v>
      </c>
      <c r="Q66" s="8">
        <f>ABS(Tabela1123[[#This Row],[f4]]-I65)</f>
        <v>9.4717821219092002E-2</v>
      </c>
      <c r="R66" s="8">
        <f>ABS(Tabela1123[[#This Row],[f5]]-J65)</f>
        <v>0</v>
      </c>
      <c r="S6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0.13395122736801568</v>
      </c>
    </row>
    <row r="67" spans="2:19" x14ac:dyDescent="0.25">
      <c r="B67" s="8">
        <v>53</v>
      </c>
      <c r="C67" s="8">
        <f t="shared" si="0"/>
        <v>-14540.391509832711</v>
      </c>
      <c r="D67" s="8">
        <f t="shared" si="1"/>
        <v>-3797.8219068269323</v>
      </c>
      <c r="E67" s="8">
        <f t="shared" si="2"/>
        <v>6202.1780931730682</v>
      </c>
      <c r="F67" s="8">
        <f t="shared" si="3"/>
        <v>-5370.8902340926124</v>
      </c>
      <c r="G67" s="8">
        <f t="shared" si="4"/>
        <v>-10742.569603005779</v>
      </c>
      <c r="H67" s="8">
        <f>10000</f>
        <v>10000</v>
      </c>
      <c r="I67" s="8">
        <f t="shared" si="5"/>
        <v>12404.356186346136</v>
      </c>
      <c r="J67" s="8">
        <f t="shared" si="6"/>
        <v>-10742.487574966412</v>
      </c>
      <c r="K67" s="8">
        <f>ABS(Tabela1123[[#This Row],[F1]]-C66)</f>
        <v>0.13395122736801568</v>
      </c>
      <c r="L67" s="8">
        <f>ABS(Tabela1123[[#This Row],[F2]]-D66)</f>
        <v>0</v>
      </c>
      <c r="M67" s="8">
        <f>ABS(Tabela1123[[#This Row],[F3]]-E66)</f>
        <v>4.7358910609546001E-2</v>
      </c>
      <c r="N67" s="8">
        <f>ABS(Tabela1123[[#This Row],[f1_]]-F66)</f>
        <v>4.101401968364371E-2</v>
      </c>
      <c r="O67" s="8">
        <f>ABS(Tabela1123[[#This Row],[f2_]]-G66)</f>
        <v>0</v>
      </c>
      <c r="P67" s="8">
        <f>ABS(Tabela1123[[#This Row],[f3_]]-H66)</f>
        <v>0</v>
      </c>
      <c r="Q67" s="8">
        <f>ABS(Tabela1123[[#This Row],[f4]]-I66)</f>
        <v>0</v>
      </c>
      <c r="R67" s="8">
        <f>ABS(Tabela1123[[#This Row],[f5]]-J66)</f>
        <v>8.202803936728742E-2</v>
      </c>
      <c r="S6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0.13395122736801568</v>
      </c>
    </row>
    <row r="68" spans="2:19" x14ac:dyDescent="0.25">
      <c r="B68" s="8">
        <v>54</v>
      </c>
      <c r="C68" s="8">
        <f t="shared" si="0"/>
        <v>-14540.36250854127</v>
      </c>
      <c r="D68" s="8">
        <f t="shared" si="1"/>
        <v>-3797.7929055354903</v>
      </c>
      <c r="E68" s="8">
        <f t="shared" si="2"/>
        <v>6202.1780931730682</v>
      </c>
      <c r="F68" s="8">
        <f t="shared" si="3"/>
        <v>-5370.8902340926124</v>
      </c>
      <c r="G68" s="8">
        <f t="shared" si="4"/>
        <v>-10742.487574966412</v>
      </c>
      <c r="H68" s="8">
        <f>10000</f>
        <v>10000</v>
      </c>
      <c r="I68" s="8">
        <f t="shared" si="5"/>
        <v>12404.414188929019</v>
      </c>
      <c r="J68" s="8">
        <f t="shared" si="6"/>
        <v>-10742.487574966412</v>
      </c>
      <c r="K68" s="8">
        <f>ABS(Tabela1123[[#This Row],[F1]]-C67)</f>
        <v>2.9001291441090871E-2</v>
      </c>
      <c r="L68" s="8">
        <f>ABS(Tabela1123[[#This Row],[F2]]-D67)</f>
        <v>2.9001291442000365E-2</v>
      </c>
      <c r="M68" s="8">
        <f>ABS(Tabela1123[[#This Row],[F3]]-E67)</f>
        <v>0</v>
      </c>
      <c r="N68" s="8">
        <f>ABS(Tabela1123[[#This Row],[f1_]]-F67)</f>
        <v>0</v>
      </c>
      <c r="O68" s="8">
        <f>ABS(Tabela1123[[#This Row],[f2_]]-G67)</f>
        <v>8.202803936728742E-2</v>
      </c>
      <c r="P68" s="8">
        <f>ABS(Tabela1123[[#This Row],[f3_]]-H67)</f>
        <v>0</v>
      </c>
      <c r="Q68" s="8">
        <f>ABS(Tabela1123[[#This Row],[f4]]-I67)</f>
        <v>5.8002582882181741E-2</v>
      </c>
      <c r="R68" s="8">
        <f>ABS(Tabela1123[[#This Row],[f5]]-J67)</f>
        <v>0</v>
      </c>
      <c r="S6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8.202803936728742E-2</v>
      </c>
    </row>
    <row r="69" spans="2:19" x14ac:dyDescent="0.25">
      <c r="B69" s="8">
        <v>55</v>
      </c>
      <c r="C69" s="8">
        <f t="shared" si="0"/>
        <v>-14540.280480501902</v>
      </c>
      <c r="D69" s="8">
        <f t="shared" si="1"/>
        <v>-3797.7929055354903</v>
      </c>
      <c r="E69" s="8">
        <f t="shared" si="2"/>
        <v>6202.2070944645093</v>
      </c>
      <c r="F69" s="8">
        <f t="shared" si="3"/>
        <v>-5370.9153499477434</v>
      </c>
      <c r="G69" s="8">
        <f t="shared" si="4"/>
        <v>-10742.487574966412</v>
      </c>
      <c r="H69" s="8">
        <f>10000</f>
        <v>10000</v>
      </c>
      <c r="I69" s="8">
        <f t="shared" si="5"/>
        <v>12404.414188929019</v>
      </c>
      <c r="J69" s="8">
        <f t="shared" si="6"/>
        <v>-10742.537806676673</v>
      </c>
      <c r="K69" s="8">
        <f>ABS(Tabela1123[[#This Row],[F1]]-C68)</f>
        <v>8.202803936728742E-2</v>
      </c>
      <c r="L69" s="8">
        <f>ABS(Tabela1123[[#This Row],[F2]]-D68)</f>
        <v>0</v>
      </c>
      <c r="M69" s="8">
        <f>ABS(Tabela1123[[#This Row],[F3]]-E68)</f>
        <v>2.9001291441090871E-2</v>
      </c>
      <c r="N69" s="8">
        <f>ABS(Tabela1123[[#This Row],[f1_]]-F68)</f>
        <v>2.5115855130934506E-2</v>
      </c>
      <c r="O69" s="8">
        <f>ABS(Tabela1123[[#This Row],[f2_]]-G68)</f>
        <v>0</v>
      </c>
      <c r="P69" s="8">
        <f>ABS(Tabela1123[[#This Row],[f3_]]-H68)</f>
        <v>0</v>
      </c>
      <c r="Q69" s="8">
        <f>ABS(Tabela1123[[#This Row],[f4]]-I68)</f>
        <v>0</v>
      </c>
      <c r="R69" s="8">
        <f>ABS(Tabela1123[[#This Row],[f5]]-J68)</f>
        <v>5.0231710261869011E-2</v>
      </c>
      <c r="S6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8.202803936728742E-2</v>
      </c>
    </row>
    <row r="70" spans="2:19" x14ac:dyDescent="0.25">
      <c r="B70" s="8">
        <v>56</v>
      </c>
      <c r="C70" s="8">
        <f t="shared" si="0"/>
        <v>-14540.29824009338</v>
      </c>
      <c r="D70" s="8">
        <f t="shared" si="1"/>
        <v>-3797.8106651269686</v>
      </c>
      <c r="E70" s="8">
        <f t="shared" si="2"/>
        <v>6202.2070944645093</v>
      </c>
      <c r="F70" s="8">
        <f t="shared" si="3"/>
        <v>-5370.9153499477434</v>
      </c>
      <c r="G70" s="8">
        <f t="shared" si="4"/>
        <v>-10742.537806676673</v>
      </c>
      <c r="H70" s="8">
        <f>10000</f>
        <v>10000</v>
      </c>
      <c r="I70" s="8">
        <f t="shared" si="5"/>
        <v>12404.378669746064</v>
      </c>
      <c r="J70" s="8">
        <f t="shared" si="6"/>
        <v>-10742.537806676673</v>
      </c>
      <c r="K70" s="8">
        <f>ABS(Tabela1123[[#This Row],[F1]]-C69)</f>
        <v>1.7759591477442882E-2</v>
      </c>
      <c r="L70" s="8">
        <f>ABS(Tabela1123[[#This Row],[F2]]-D69)</f>
        <v>1.7759591478352377E-2</v>
      </c>
      <c r="M70" s="8">
        <f>ABS(Tabela1123[[#This Row],[F3]]-E69)</f>
        <v>0</v>
      </c>
      <c r="N70" s="8">
        <f>ABS(Tabela1123[[#This Row],[f1_]]-F69)</f>
        <v>0</v>
      </c>
      <c r="O70" s="8">
        <f>ABS(Tabela1123[[#This Row],[f2_]]-G69)</f>
        <v>5.0231710261869011E-2</v>
      </c>
      <c r="P70" s="8">
        <f>ABS(Tabela1123[[#This Row],[f3_]]-H69)</f>
        <v>0</v>
      </c>
      <c r="Q70" s="8">
        <f>ABS(Tabela1123[[#This Row],[f4]]-I69)</f>
        <v>3.5519182954885764E-2</v>
      </c>
      <c r="R70" s="8">
        <f>ABS(Tabela1123[[#This Row],[f5]]-J69)</f>
        <v>0</v>
      </c>
      <c r="S7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5.0231710261869011E-2</v>
      </c>
    </row>
    <row r="71" spans="2:19" x14ac:dyDescent="0.25">
      <c r="B71" s="8">
        <v>57</v>
      </c>
      <c r="C71" s="8">
        <f t="shared" si="0"/>
        <v>-14540.348471803642</v>
      </c>
      <c r="D71" s="8">
        <f t="shared" si="1"/>
        <v>-3797.8106651269686</v>
      </c>
      <c r="E71" s="8">
        <f t="shared" si="2"/>
        <v>6202.1893348730318</v>
      </c>
      <c r="F71" s="8">
        <f t="shared" si="3"/>
        <v>-5370.8999696903629</v>
      </c>
      <c r="G71" s="8">
        <f t="shared" si="4"/>
        <v>-10742.537806676673</v>
      </c>
      <c r="H71" s="8">
        <f>10000</f>
        <v>10000</v>
      </c>
      <c r="I71" s="8">
        <f t="shared" si="5"/>
        <v>12404.378669746064</v>
      </c>
      <c r="J71" s="8">
        <f t="shared" si="6"/>
        <v>-10742.507046161913</v>
      </c>
      <c r="K71" s="8">
        <f>ABS(Tabela1123[[#This Row],[F1]]-C70)</f>
        <v>5.0231710261869011E-2</v>
      </c>
      <c r="L71" s="8">
        <f>ABS(Tabela1123[[#This Row],[F2]]-D70)</f>
        <v>0</v>
      </c>
      <c r="M71" s="8">
        <f>ABS(Tabela1123[[#This Row],[F3]]-E70)</f>
        <v>1.7759591477442882E-2</v>
      </c>
      <c r="N71" s="8">
        <f>ABS(Tabela1123[[#This Row],[f1_]]-F70)</f>
        <v>1.5380257380456896E-2</v>
      </c>
      <c r="O71" s="8">
        <f>ABS(Tabela1123[[#This Row],[f2_]]-G70)</f>
        <v>0</v>
      </c>
      <c r="P71" s="8">
        <f>ABS(Tabela1123[[#This Row],[f3_]]-H70)</f>
        <v>0</v>
      </c>
      <c r="Q71" s="8">
        <f>ABS(Tabela1123[[#This Row],[f4]]-I70)</f>
        <v>0</v>
      </c>
      <c r="R71" s="8">
        <f>ABS(Tabela1123[[#This Row],[f5]]-J70)</f>
        <v>3.0760514760913793E-2</v>
      </c>
      <c r="S7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5.0231710261869011E-2</v>
      </c>
    </row>
    <row r="72" spans="2:19" x14ac:dyDescent="0.25">
      <c r="B72" s="8">
        <v>58</v>
      </c>
      <c r="C72" s="8">
        <f t="shared" si="0"/>
        <v>-14540.337596319352</v>
      </c>
      <c r="D72" s="8">
        <f t="shared" si="1"/>
        <v>-3797.7997896426787</v>
      </c>
      <c r="E72" s="8">
        <f t="shared" si="2"/>
        <v>6202.1893348730318</v>
      </c>
      <c r="F72" s="8">
        <f t="shared" si="3"/>
        <v>-5370.8999696903629</v>
      </c>
      <c r="G72" s="8">
        <f t="shared" si="4"/>
        <v>-10742.507046161913</v>
      </c>
      <c r="H72" s="8">
        <f>10000</f>
        <v>10000</v>
      </c>
      <c r="I72" s="8">
        <f t="shared" si="5"/>
        <v>12404.400420714643</v>
      </c>
      <c r="J72" s="8">
        <f t="shared" si="6"/>
        <v>-10742.507046161913</v>
      </c>
      <c r="K72" s="8">
        <f>ABS(Tabela1123[[#This Row],[F1]]-C71)</f>
        <v>1.0875484289499582E-2</v>
      </c>
      <c r="L72" s="8">
        <f>ABS(Tabela1123[[#This Row],[F2]]-D71)</f>
        <v>1.0875484289954329E-2</v>
      </c>
      <c r="M72" s="8">
        <f>ABS(Tabela1123[[#This Row],[F3]]-E71)</f>
        <v>0</v>
      </c>
      <c r="N72" s="8">
        <f>ABS(Tabela1123[[#This Row],[f1_]]-F71)</f>
        <v>0</v>
      </c>
      <c r="O72" s="8">
        <f>ABS(Tabela1123[[#This Row],[f2_]]-G71)</f>
        <v>3.0760514760913793E-2</v>
      </c>
      <c r="P72" s="8">
        <f>ABS(Tabela1123[[#This Row],[f3_]]-H71)</f>
        <v>0</v>
      </c>
      <c r="Q72" s="8">
        <f>ABS(Tabela1123[[#This Row],[f4]]-I71)</f>
        <v>2.1750968578999164E-2</v>
      </c>
      <c r="R72" s="8">
        <f>ABS(Tabela1123[[#This Row],[f5]]-J71)</f>
        <v>0</v>
      </c>
      <c r="S7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3.0760514760913793E-2</v>
      </c>
    </row>
    <row r="73" spans="2:19" x14ac:dyDescent="0.25">
      <c r="B73" s="8">
        <v>59</v>
      </c>
      <c r="C73" s="8">
        <f t="shared" si="0"/>
        <v>-14540.306835804591</v>
      </c>
      <c r="D73" s="8">
        <f t="shared" si="1"/>
        <v>-3797.7997896426787</v>
      </c>
      <c r="E73" s="8">
        <f t="shared" si="2"/>
        <v>6202.2002103573213</v>
      </c>
      <c r="F73" s="8">
        <f t="shared" si="3"/>
        <v>-5370.9093881360359</v>
      </c>
      <c r="G73" s="8">
        <f t="shared" si="4"/>
        <v>-10742.507046161913</v>
      </c>
      <c r="H73" s="8">
        <f>10000</f>
        <v>10000</v>
      </c>
      <c r="I73" s="8">
        <f t="shared" si="5"/>
        <v>12404.400420714643</v>
      </c>
      <c r="J73" s="8">
        <f t="shared" si="6"/>
        <v>-10742.525883053258</v>
      </c>
      <c r="K73" s="8">
        <f>ABS(Tabela1123[[#This Row],[F1]]-C72)</f>
        <v>3.0760514760913793E-2</v>
      </c>
      <c r="L73" s="8">
        <f>ABS(Tabela1123[[#This Row],[F2]]-D72)</f>
        <v>0</v>
      </c>
      <c r="M73" s="8">
        <f>ABS(Tabela1123[[#This Row],[F3]]-E72)</f>
        <v>1.0875484289499582E-2</v>
      </c>
      <c r="N73" s="8">
        <f>ABS(Tabela1123[[#This Row],[f1_]]-F72)</f>
        <v>9.4184456729635713E-3</v>
      </c>
      <c r="O73" s="8">
        <f>ABS(Tabela1123[[#This Row],[f2_]]-G72)</f>
        <v>0</v>
      </c>
      <c r="P73" s="8">
        <f>ABS(Tabela1123[[#This Row],[f3_]]-H72)</f>
        <v>0</v>
      </c>
      <c r="Q73" s="8">
        <f>ABS(Tabela1123[[#This Row],[f4]]-I72)</f>
        <v>0</v>
      </c>
      <c r="R73" s="8">
        <f>ABS(Tabela1123[[#This Row],[f5]]-J72)</f>
        <v>1.8836891345927143E-2</v>
      </c>
      <c r="S7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3.0760514760913793E-2</v>
      </c>
    </row>
    <row r="74" spans="2:19" x14ac:dyDescent="0.25">
      <c r="B74" s="8">
        <v>60</v>
      </c>
      <c r="C74" s="8">
        <f t="shared" si="0"/>
        <v>-14540.313495651395</v>
      </c>
      <c r="D74" s="8">
        <f t="shared" si="1"/>
        <v>-3797.806449489482</v>
      </c>
      <c r="E74" s="8">
        <f t="shared" si="2"/>
        <v>6202.2002103573213</v>
      </c>
      <c r="F74" s="8">
        <f t="shared" si="3"/>
        <v>-5370.9093881360359</v>
      </c>
      <c r="G74" s="8">
        <f t="shared" si="4"/>
        <v>-10742.525883053258</v>
      </c>
      <c r="H74" s="8">
        <f>10000</f>
        <v>10000</v>
      </c>
      <c r="I74" s="8">
        <f t="shared" si="5"/>
        <v>12404.387101021035</v>
      </c>
      <c r="J74" s="8">
        <f t="shared" si="6"/>
        <v>-10742.525883053258</v>
      </c>
      <c r="K74" s="8">
        <f>ABS(Tabela1123[[#This Row],[F1]]-C73)</f>
        <v>6.6598468038137071E-3</v>
      </c>
      <c r="L74" s="8">
        <f>ABS(Tabela1123[[#This Row],[F2]]-D73)</f>
        <v>6.6598468033589597E-3</v>
      </c>
      <c r="M74" s="8">
        <f>ABS(Tabela1123[[#This Row],[F3]]-E73)</f>
        <v>0</v>
      </c>
      <c r="N74" s="8">
        <f>ABS(Tabela1123[[#This Row],[f1_]]-F73)</f>
        <v>0</v>
      </c>
      <c r="O74" s="8">
        <f>ABS(Tabela1123[[#This Row],[f2_]]-G73)</f>
        <v>1.8836891345927143E-2</v>
      </c>
      <c r="P74" s="8">
        <f>ABS(Tabela1123[[#This Row],[f3_]]-H73)</f>
        <v>0</v>
      </c>
      <c r="Q74" s="8">
        <f>ABS(Tabela1123[[#This Row],[f4]]-I73)</f>
        <v>1.3319693607627414E-2</v>
      </c>
      <c r="R74" s="8">
        <f>ABS(Tabela1123[[#This Row],[f5]]-J73)</f>
        <v>0</v>
      </c>
      <c r="S7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1.8836891345927143E-2</v>
      </c>
    </row>
    <row r="75" spans="2:19" x14ac:dyDescent="0.25">
      <c r="B75" s="8">
        <v>61</v>
      </c>
      <c r="C75" s="8">
        <f t="shared" si="0"/>
        <v>-14540.332332542741</v>
      </c>
      <c r="D75" s="8">
        <f t="shared" si="1"/>
        <v>-3797.806449489482</v>
      </c>
      <c r="E75" s="8">
        <f t="shared" si="2"/>
        <v>6202.1935505105175</v>
      </c>
      <c r="F75" s="8">
        <f t="shared" si="3"/>
        <v>-5370.9036205395187</v>
      </c>
      <c r="G75" s="8">
        <f t="shared" si="4"/>
        <v>-10742.525883053258</v>
      </c>
      <c r="H75" s="8">
        <f>10000</f>
        <v>10000</v>
      </c>
      <c r="I75" s="8">
        <f t="shared" si="5"/>
        <v>12404.387101021035</v>
      </c>
      <c r="J75" s="8">
        <f t="shared" si="6"/>
        <v>-10742.514347860224</v>
      </c>
      <c r="K75" s="8">
        <f>ABS(Tabela1123[[#This Row],[F1]]-C74)</f>
        <v>1.8836891345927143E-2</v>
      </c>
      <c r="L75" s="8">
        <f>ABS(Tabela1123[[#This Row],[F2]]-D74)</f>
        <v>0</v>
      </c>
      <c r="M75" s="8">
        <f>ABS(Tabela1123[[#This Row],[F3]]-E74)</f>
        <v>6.6598468038137071E-3</v>
      </c>
      <c r="N75" s="8">
        <f>ABS(Tabela1123[[#This Row],[f1_]]-F74)</f>
        <v>5.7675965172165888E-3</v>
      </c>
      <c r="O75" s="8">
        <f>ABS(Tabela1123[[#This Row],[f2_]]-G74)</f>
        <v>0</v>
      </c>
      <c r="P75" s="8">
        <f>ABS(Tabela1123[[#This Row],[f3_]]-H74)</f>
        <v>0</v>
      </c>
      <c r="Q75" s="8">
        <f>ABS(Tabela1123[[#This Row],[f4]]-I74)</f>
        <v>0</v>
      </c>
      <c r="R75" s="8">
        <f>ABS(Tabela1123[[#This Row],[f5]]-J74)</f>
        <v>1.1535193034433178E-2</v>
      </c>
      <c r="S7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1.8836891345927143E-2</v>
      </c>
    </row>
    <row r="76" spans="2:19" x14ac:dyDescent="0.25">
      <c r="B76" s="8">
        <v>62</v>
      </c>
      <c r="C76" s="8">
        <f t="shared" si="0"/>
        <v>-14540.328254236132</v>
      </c>
      <c r="D76" s="8">
        <f t="shared" si="1"/>
        <v>-3797.8023711828737</v>
      </c>
      <c r="E76" s="8">
        <f t="shared" si="2"/>
        <v>6202.1935505105175</v>
      </c>
      <c r="F76" s="8">
        <f t="shared" si="3"/>
        <v>-5370.9036205395187</v>
      </c>
      <c r="G76" s="8">
        <f t="shared" si="4"/>
        <v>-10742.514347860224</v>
      </c>
      <c r="H76" s="8">
        <f>10000</f>
        <v>10000</v>
      </c>
      <c r="I76" s="8">
        <f t="shared" si="5"/>
        <v>12404.395257634253</v>
      </c>
      <c r="J76" s="8">
        <f t="shared" si="6"/>
        <v>-10742.514347860224</v>
      </c>
      <c r="K76" s="8">
        <f>ABS(Tabela1123[[#This Row],[F1]]-C75)</f>
        <v>4.0783066087897168E-3</v>
      </c>
      <c r="L76" s="8">
        <f>ABS(Tabela1123[[#This Row],[F2]]-D75)</f>
        <v>4.0783066083349695E-3</v>
      </c>
      <c r="M76" s="8">
        <f>ABS(Tabela1123[[#This Row],[F3]]-E75)</f>
        <v>0</v>
      </c>
      <c r="N76" s="8">
        <f>ABS(Tabela1123[[#This Row],[f1_]]-F75)</f>
        <v>0</v>
      </c>
      <c r="O76" s="8">
        <f>ABS(Tabela1123[[#This Row],[f2_]]-G75)</f>
        <v>1.1535193034433178E-2</v>
      </c>
      <c r="P76" s="8">
        <f>ABS(Tabela1123[[#This Row],[f3_]]-H75)</f>
        <v>0</v>
      </c>
      <c r="Q76" s="8">
        <f>ABS(Tabela1123[[#This Row],[f4]]-I75)</f>
        <v>8.1566132175794337E-3</v>
      </c>
      <c r="R76" s="8">
        <f>ABS(Tabela1123[[#This Row],[f5]]-J75)</f>
        <v>0</v>
      </c>
      <c r="S7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1.1535193034433178E-2</v>
      </c>
    </row>
    <row r="77" spans="2:19" x14ac:dyDescent="0.25">
      <c r="B77" s="8">
        <v>63</v>
      </c>
      <c r="C77" s="8">
        <f t="shared" si="0"/>
        <v>-14540.316719043098</v>
      </c>
      <c r="D77" s="8">
        <f t="shared" si="1"/>
        <v>-3797.8023711828737</v>
      </c>
      <c r="E77" s="8">
        <f t="shared" si="2"/>
        <v>6202.1976288171263</v>
      </c>
      <c r="F77" s="8">
        <f t="shared" si="3"/>
        <v>-5370.9071524566461</v>
      </c>
      <c r="G77" s="8">
        <f t="shared" si="4"/>
        <v>-10742.514347860224</v>
      </c>
      <c r="H77" s="8">
        <f>10000</f>
        <v>10000</v>
      </c>
      <c r="I77" s="8">
        <f t="shared" si="5"/>
        <v>12404.395257634253</v>
      </c>
      <c r="J77" s="8">
        <f t="shared" si="6"/>
        <v>-10742.521411694479</v>
      </c>
      <c r="K77" s="8">
        <f>ABS(Tabela1123[[#This Row],[F1]]-C76)</f>
        <v>1.1535193034433178E-2</v>
      </c>
      <c r="L77" s="8">
        <f>ABS(Tabela1123[[#This Row],[F2]]-D76)</f>
        <v>0</v>
      </c>
      <c r="M77" s="8">
        <f>ABS(Tabela1123[[#This Row],[F3]]-E76)</f>
        <v>4.0783066087897168E-3</v>
      </c>
      <c r="N77" s="8">
        <f>ABS(Tabela1123[[#This Row],[f1_]]-F76)</f>
        <v>3.5319171274750261E-3</v>
      </c>
      <c r="O77" s="8">
        <f>ABS(Tabela1123[[#This Row],[f2_]]-G76)</f>
        <v>0</v>
      </c>
      <c r="P77" s="8">
        <f>ABS(Tabela1123[[#This Row],[f3_]]-H76)</f>
        <v>0</v>
      </c>
      <c r="Q77" s="8">
        <f>ABS(Tabela1123[[#This Row],[f4]]-I76)</f>
        <v>0</v>
      </c>
      <c r="R77" s="8">
        <f>ABS(Tabela1123[[#This Row],[f5]]-J76)</f>
        <v>7.0638342549500521E-3</v>
      </c>
      <c r="S7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1.1535193034433178E-2</v>
      </c>
    </row>
    <row r="78" spans="2:19" x14ac:dyDescent="0.25">
      <c r="B78" s="8">
        <v>64</v>
      </c>
      <c r="C78" s="8">
        <f t="shared" si="0"/>
        <v>-14540.319216485648</v>
      </c>
      <c r="D78" s="8">
        <f t="shared" si="1"/>
        <v>-3797.8048686254251</v>
      </c>
      <c r="E78" s="8">
        <f t="shared" si="2"/>
        <v>6202.1976288171263</v>
      </c>
      <c r="F78" s="8">
        <f t="shared" si="3"/>
        <v>-5370.9071524566461</v>
      </c>
      <c r="G78" s="8">
        <f t="shared" si="4"/>
        <v>-10742.521411694479</v>
      </c>
      <c r="H78" s="8">
        <f>10000</f>
        <v>10000</v>
      </c>
      <c r="I78" s="8">
        <f t="shared" si="5"/>
        <v>12404.39026274915</v>
      </c>
      <c r="J78" s="8">
        <f t="shared" si="6"/>
        <v>-10742.521411694479</v>
      </c>
      <c r="K78" s="8">
        <f>ABS(Tabela1123[[#This Row],[F1]]-C77)</f>
        <v>2.4974425505206455E-3</v>
      </c>
      <c r="L78" s="8">
        <f>ABS(Tabela1123[[#This Row],[F2]]-D77)</f>
        <v>2.4974425514301402E-3</v>
      </c>
      <c r="M78" s="8">
        <f>ABS(Tabela1123[[#This Row],[F3]]-E77)</f>
        <v>0</v>
      </c>
      <c r="N78" s="8">
        <f>ABS(Tabela1123[[#This Row],[f1_]]-F77)</f>
        <v>0</v>
      </c>
      <c r="O78" s="8">
        <f>ABS(Tabela1123[[#This Row],[f2_]]-G77)</f>
        <v>7.0638342549500521E-3</v>
      </c>
      <c r="P78" s="8">
        <f>ABS(Tabela1123[[#This Row],[f3_]]-H77)</f>
        <v>0</v>
      </c>
      <c r="Q78" s="8">
        <f>ABS(Tabela1123[[#This Row],[f4]]-I77)</f>
        <v>4.9948851028602803E-3</v>
      </c>
      <c r="R78" s="8">
        <f>ABS(Tabela1123[[#This Row],[f5]]-J77)</f>
        <v>0</v>
      </c>
      <c r="S7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7.0638342549500521E-3</v>
      </c>
    </row>
    <row r="79" spans="2:19" x14ac:dyDescent="0.25">
      <c r="B79" s="8">
        <v>65</v>
      </c>
      <c r="C79" s="8">
        <f t="shared" si="0"/>
        <v>-14540.326280319903</v>
      </c>
      <c r="D79" s="8">
        <f t="shared" si="1"/>
        <v>-3797.8048686254251</v>
      </c>
      <c r="E79" s="8">
        <f t="shared" si="2"/>
        <v>6202.1951313745749</v>
      </c>
      <c r="F79" s="8">
        <f t="shared" si="3"/>
        <v>-5370.9049896079523</v>
      </c>
      <c r="G79" s="8">
        <f t="shared" si="4"/>
        <v>-10742.521411694479</v>
      </c>
      <c r="H79" s="8">
        <f>10000</f>
        <v>10000</v>
      </c>
      <c r="I79" s="8">
        <f t="shared" si="5"/>
        <v>12404.39026274915</v>
      </c>
      <c r="J79" s="8">
        <f t="shared" si="6"/>
        <v>-10742.517085997091</v>
      </c>
      <c r="K79" s="8">
        <f>ABS(Tabela1123[[#This Row],[F1]]-C78)</f>
        <v>7.0638342549500521E-3</v>
      </c>
      <c r="L79" s="8">
        <f>ABS(Tabela1123[[#This Row],[F2]]-D78)</f>
        <v>0</v>
      </c>
      <c r="M79" s="8">
        <f>ABS(Tabela1123[[#This Row],[F3]]-E78)</f>
        <v>2.4974425514301402E-3</v>
      </c>
      <c r="N79" s="8">
        <f>ABS(Tabela1123[[#This Row],[f1_]]-F78)</f>
        <v>2.162848693842534E-3</v>
      </c>
      <c r="O79" s="8">
        <f>ABS(Tabela1123[[#This Row],[f2_]]-G78)</f>
        <v>0</v>
      </c>
      <c r="P79" s="8">
        <f>ABS(Tabela1123[[#This Row],[f3_]]-H78)</f>
        <v>0</v>
      </c>
      <c r="Q79" s="8">
        <f>ABS(Tabela1123[[#This Row],[f4]]-I78)</f>
        <v>0</v>
      </c>
      <c r="R79" s="8">
        <f>ABS(Tabela1123[[#This Row],[f5]]-J78)</f>
        <v>4.325697387685068E-3</v>
      </c>
      <c r="S7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7.0638342549500521E-3</v>
      </c>
    </row>
    <row r="80" spans="2:19" x14ac:dyDescent="0.25">
      <c r="B80" s="8">
        <v>66</v>
      </c>
      <c r="C80" s="8">
        <f t="shared" ref="C80:C119" si="7">(SQRT(2))/2*F79 + G79</f>
        <v>-14540.324750954926</v>
      </c>
      <c r="D80" s="8">
        <f t="shared" ref="D80:D119" si="8">SQRT(2)/2*F79</f>
        <v>-3797.803339260447</v>
      </c>
      <c r="E80" s="8">
        <f t="shared" ref="E80:E119" si="9">1/2*I79</f>
        <v>6202.1951313745749</v>
      </c>
      <c r="F80" s="8">
        <f t="shared" ref="F80:F119" si="10">(SQRT(2)/2 - SQRT(3)/2*I79)/2</f>
        <v>-5370.9049896079523</v>
      </c>
      <c r="G80" s="8">
        <f t="shared" ref="G80:G119" si="11" xml:space="preserve"> J79</f>
        <v>-10742.517085997091</v>
      </c>
      <c r="H80" s="8">
        <f>10000</f>
        <v>10000</v>
      </c>
      <c r="I80" s="8">
        <f t="shared" ref="I80:I119" si="12">(SQRT(2)/2*F79 +H79)/(1/2)</f>
        <v>12404.393321479107</v>
      </c>
      <c r="J80" s="8">
        <f t="shared" ref="J80:J119" si="13">-SQRT(3)/2*I79</f>
        <v>-10742.517085997091</v>
      </c>
      <c r="K80" s="8">
        <f>ABS(Tabela1123[[#This Row],[F1]]-C79)</f>
        <v>1.5293649776140228E-3</v>
      </c>
      <c r="L80" s="8">
        <f>ABS(Tabela1123[[#This Row],[F2]]-D79)</f>
        <v>1.5293649780687701E-3</v>
      </c>
      <c r="M80" s="8">
        <f>ABS(Tabela1123[[#This Row],[F3]]-E79)</f>
        <v>0</v>
      </c>
      <c r="N80" s="8">
        <f>ABS(Tabela1123[[#This Row],[f1_]]-F79)</f>
        <v>0</v>
      </c>
      <c r="O80" s="8">
        <f>ABS(Tabela1123[[#This Row],[f2_]]-G79)</f>
        <v>4.325697387685068E-3</v>
      </c>
      <c r="P80" s="8">
        <f>ABS(Tabela1123[[#This Row],[f3_]]-H79)</f>
        <v>0</v>
      </c>
      <c r="Q80" s="8">
        <f>ABS(Tabela1123[[#This Row],[f4]]-I79)</f>
        <v>3.058729957047035E-3</v>
      </c>
      <c r="R80" s="8">
        <f>ABS(Tabela1123[[#This Row],[f5]]-J79)</f>
        <v>0</v>
      </c>
      <c r="S8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4.325697387685068E-3</v>
      </c>
    </row>
    <row r="81" spans="2:19" x14ac:dyDescent="0.25">
      <c r="B81" s="8">
        <v>67</v>
      </c>
      <c r="C81" s="8">
        <f t="shared" si="7"/>
        <v>-14540.320425257538</v>
      </c>
      <c r="D81" s="8">
        <f t="shared" si="8"/>
        <v>-3797.803339260447</v>
      </c>
      <c r="E81" s="8">
        <f t="shared" si="9"/>
        <v>6202.1966607395534</v>
      </c>
      <c r="F81" s="8">
        <f t="shared" si="10"/>
        <v>-5370.9063140768749</v>
      </c>
      <c r="G81" s="8">
        <f t="shared" si="11"/>
        <v>-10742.517085997091</v>
      </c>
      <c r="H81" s="8">
        <f>10000</f>
        <v>10000</v>
      </c>
      <c r="I81" s="8">
        <f t="shared" si="12"/>
        <v>12404.393321479107</v>
      </c>
      <c r="J81" s="8">
        <f t="shared" si="13"/>
        <v>-10742.519734934936</v>
      </c>
      <c r="K81" s="8">
        <f>ABS(Tabela1123[[#This Row],[F1]]-C80)</f>
        <v>4.325697387685068E-3</v>
      </c>
      <c r="L81" s="8">
        <f>ABS(Tabela1123[[#This Row],[F2]]-D80)</f>
        <v>0</v>
      </c>
      <c r="M81" s="8">
        <f>ABS(Tabela1123[[#This Row],[F3]]-E80)</f>
        <v>1.5293649785235175E-3</v>
      </c>
      <c r="N81" s="8">
        <f>ABS(Tabela1123[[#This Row],[f1_]]-F80)</f>
        <v>1.3244689225757611E-3</v>
      </c>
      <c r="O81" s="8">
        <f>ABS(Tabela1123[[#This Row],[f2_]]-G80)</f>
        <v>0</v>
      </c>
      <c r="P81" s="8">
        <f>ABS(Tabela1123[[#This Row],[f3_]]-H80)</f>
        <v>0</v>
      </c>
      <c r="Q81" s="8">
        <f>ABS(Tabela1123[[#This Row],[f4]]-I80)</f>
        <v>0</v>
      </c>
      <c r="R81" s="8">
        <f>ABS(Tabela1123[[#This Row],[f5]]-J80)</f>
        <v>2.6489378451515222E-3</v>
      </c>
      <c r="S8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4.325697387685068E-3</v>
      </c>
    </row>
    <row r="82" spans="2:19" x14ac:dyDescent="0.25">
      <c r="B82" s="8">
        <v>68</v>
      </c>
      <c r="C82" s="8">
        <f t="shared" si="7"/>
        <v>-14540.321361798495</v>
      </c>
      <c r="D82" s="8">
        <f t="shared" si="8"/>
        <v>-3797.8042758014035</v>
      </c>
      <c r="E82" s="8">
        <f t="shared" si="9"/>
        <v>6202.1966607395534</v>
      </c>
      <c r="F82" s="8">
        <f t="shared" si="10"/>
        <v>-5370.9063140768749</v>
      </c>
      <c r="G82" s="8">
        <f t="shared" si="11"/>
        <v>-10742.519734934936</v>
      </c>
      <c r="H82" s="8">
        <f>10000</f>
        <v>10000</v>
      </c>
      <c r="I82" s="8">
        <f t="shared" si="12"/>
        <v>12404.391448397193</v>
      </c>
      <c r="J82" s="8">
        <f t="shared" si="13"/>
        <v>-10742.519734934936</v>
      </c>
      <c r="K82" s="8">
        <f>ABS(Tabela1123[[#This Row],[F1]]-C81)</f>
        <v>9.365409568999894E-4</v>
      </c>
      <c r="L82" s="8">
        <f>ABS(Tabela1123[[#This Row],[F2]]-D81)</f>
        <v>9.3654095644524205E-4</v>
      </c>
      <c r="M82" s="8">
        <f>ABS(Tabela1123[[#This Row],[F3]]-E81)</f>
        <v>0</v>
      </c>
      <c r="N82" s="8">
        <f>ABS(Tabela1123[[#This Row],[f1_]]-F81)</f>
        <v>0</v>
      </c>
      <c r="O82" s="8">
        <f>ABS(Tabela1123[[#This Row],[f2_]]-G81)</f>
        <v>2.6489378451515222E-3</v>
      </c>
      <c r="P82" s="8">
        <f>ABS(Tabela1123[[#This Row],[f3_]]-H81)</f>
        <v>0</v>
      </c>
      <c r="Q82" s="8">
        <f>ABS(Tabela1123[[#This Row],[f4]]-I81)</f>
        <v>1.8730819137999788E-3</v>
      </c>
      <c r="R82" s="8">
        <f>ABS(Tabela1123[[#This Row],[f5]]-J81)</f>
        <v>0</v>
      </c>
      <c r="S8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2.6489378451515222E-3</v>
      </c>
    </row>
    <row r="83" spans="2:19" x14ac:dyDescent="0.25">
      <c r="B83" s="8">
        <v>69</v>
      </c>
      <c r="C83" s="8">
        <f t="shared" si="7"/>
        <v>-14540.32401073634</v>
      </c>
      <c r="D83" s="8">
        <f t="shared" si="8"/>
        <v>-3797.8042758014035</v>
      </c>
      <c r="E83" s="8">
        <f t="shared" si="9"/>
        <v>6202.1957241985965</v>
      </c>
      <c r="F83" s="8">
        <f t="shared" si="10"/>
        <v>-5370.9055030086147</v>
      </c>
      <c r="G83" s="8">
        <f t="shared" si="11"/>
        <v>-10742.519734934936</v>
      </c>
      <c r="H83" s="8">
        <f>10000</f>
        <v>10000</v>
      </c>
      <c r="I83" s="8">
        <f t="shared" si="12"/>
        <v>12404.391448397193</v>
      </c>
      <c r="J83" s="8">
        <f t="shared" si="13"/>
        <v>-10742.518112798416</v>
      </c>
      <c r="K83" s="8">
        <f>ABS(Tabela1123[[#This Row],[F1]]-C82)</f>
        <v>2.6489378451515222E-3</v>
      </c>
      <c r="L83" s="8">
        <f>ABS(Tabela1123[[#This Row],[F2]]-D82)</f>
        <v>0</v>
      </c>
      <c r="M83" s="8">
        <f>ABS(Tabela1123[[#This Row],[F3]]-E82)</f>
        <v>9.365409568999894E-4</v>
      </c>
      <c r="N83" s="8">
        <f>ABS(Tabela1123[[#This Row],[f1_]]-F82)</f>
        <v>8.1106826019095024E-4</v>
      </c>
      <c r="O83" s="8">
        <f>ABS(Tabela1123[[#This Row],[f2_]]-G82)</f>
        <v>0</v>
      </c>
      <c r="P83" s="8">
        <f>ABS(Tabela1123[[#This Row],[f3_]]-H82)</f>
        <v>0</v>
      </c>
      <c r="Q83" s="8">
        <f>ABS(Tabela1123[[#This Row],[f4]]-I82)</f>
        <v>0</v>
      </c>
      <c r="R83" s="8">
        <f>ABS(Tabela1123[[#This Row],[f5]]-J82)</f>
        <v>1.6221365203819005E-3</v>
      </c>
      <c r="S8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2.6489378451515222E-3</v>
      </c>
    </row>
    <row r="84" spans="2:19" x14ac:dyDescent="0.25">
      <c r="B84" s="8">
        <v>70</v>
      </c>
      <c r="C84" s="8">
        <f t="shared" si="7"/>
        <v>-14540.323437224473</v>
      </c>
      <c r="D84" s="8">
        <f t="shared" si="8"/>
        <v>-3797.8037022895369</v>
      </c>
      <c r="E84" s="8">
        <f t="shared" si="9"/>
        <v>6202.1957241985965</v>
      </c>
      <c r="F84" s="8">
        <f t="shared" si="10"/>
        <v>-5370.9055030086147</v>
      </c>
      <c r="G84" s="8">
        <f t="shared" si="11"/>
        <v>-10742.518112798416</v>
      </c>
      <c r="H84" s="8">
        <f>10000</f>
        <v>10000</v>
      </c>
      <c r="I84" s="8">
        <f t="shared" si="12"/>
        <v>12404.392595420926</v>
      </c>
      <c r="J84" s="8">
        <f t="shared" si="13"/>
        <v>-10742.518112798416</v>
      </c>
      <c r="K84" s="8">
        <f>ABS(Tabela1123[[#This Row],[F1]]-C83)</f>
        <v>5.7351186660525855E-4</v>
      </c>
      <c r="L84" s="8">
        <f>ABS(Tabela1123[[#This Row],[F2]]-D83)</f>
        <v>5.7351186660525855E-4</v>
      </c>
      <c r="M84" s="8">
        <f>ABS(Tabela1123[[#This Row],[F3]]-E83)</f>
        <v>0</v>
      </c>
      <c r="N84" s="8">
        <f>ABS(Tabela1123[[#This Row],[f1_]]-F83)</f>
        <v>0</v>
      </c>
      <c r="O84" s="8">
        <f>ABS(Tabela1123[[#This Row],[f2_]]-G83)</f>
        <v>1.6221365203819005E-3</v>
      </c>
      <c r="P84" s="8">
        <f>ABS(Tabela1123[[#This Row],[f3_]]-H83)</f>
        <v>0</v>
      </c>
      <c r="Q84" s="8">
        <f>ABS(Tabela1123[[#This Row],[f4]]-I83)</f>
        <v>1.1470237332105171E-3</v>
      </c>
      <c r="R84" s="8">
        <f>ABS(Tabela1123[[#This Row],[f5]]-J83)</f>
        <v>0</v>
      </c>
      <c r="S8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1.6221365203819005E-3</v>
      </c>
    </row>
    <row r="85" spans="2:19" x14ac:dyDescent="0.25">
      <c r="B85" s="8">
        <v>71</v>
      </c>
      <c r="C85" s="8">
        <f t="shared" si="7"/>
        <v>-14540.321815087953</v>
      </c>
      <c r="D85" s="8">
        <f t="shared" si="8"/>
        <v>-3797.8037022895369</v>
      </c>
      <c r="E85" s="8">
        <f t="shared" si="9"/>
        <v>6202.1962977104631</v>
      </c>
      <c r="F85" s="8">
        <f t="shared" si="10"/>
        <v>-5370.9059996844608</v>
      </c>
      <c r="G85" s="8">
        <f t="shared" si="11"/>
        <v>-10742.518112798416</v>
      </c>
      <c r="H85" s="8">
        <f>10000</f>
        <v>10000</v>
      </c>
      <c r="I85" s="8">
        <f t="shared" si="12"/>
        <v>12404.392595420926</v>
      </c>
      <c r="J85" s="8">
        <f t="shared" si="13"/>
        <v>-10742.519106150108</v>
      </c>
      <c r="K85" s="8">
        <f>ABS(Tabela1123[[#This Row],[F1]]-C84)</f>
        <v>1.6221365203819005E-3</v>
      </c>
      <c r="L85" s="8">
        <f>ABS(Tabela1123[[#This Row],[F2]]-D84)</f>
        <v>0</v>
      </c>
      <c r="M85" s="8">
        <f>ABS(Tabela1123[[#This Row],[F3]]-E84)</f>
        <v>5.7351186660525855E-4</v>
      </c>
      <c r="N85" s="8">
        <f>ABS(Tabela1123[[#This Row],[f1_]]-F84)</f>
        <v>4.9667584607959725E-4</v>
      </c>
      <c r="O85" s="8">
        <f>ABS(Tabela1123[[#This Row],[f2_]]-G84)</f>
        <v>0</v>
      </c>
      <c r="P85" s="8">
        <f>ABS(Tabela1123[[#This Row],[f3_]]-H84)</f>
        <v>0</v>
      </c>
      <c r="Q85" s="8">
        <f>ABS(Tabela1123[[#This Row],[f4]]-I84)</f>
        <v>0</v>
      </c>
      <c r="R85" s="8">
        <f>ABS(Tabela1123[[#This Row],[f5]]-J84)</f>
        <v>9.933516921591945E-4</v>
      </c>
      <c r="S8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1.6221365203819005E-3</v>
      </c>
    </row>
    <row r="86" spans="2:19" x14ac:dyDescent="0.25">
      <c r="B86" s="8">
        <v>72</v>
      </c>
      <c r="C86" s="8">
        <f t="shared" si="7"/>
        <v>-14540.322166290811</v>
      </c>
      <c r="D86" s="8">
        <f t="shared" si="8"/>
        <v>-3797.8040534923957</v>
      </c>
      <c r="E86" s="8">
        <f t="shared" si="9"/>
        <v>6202.1962977104631</v>
      </c>
      <c r="F86" s="8">
        <f t="shared" si="10"/>
        <v>-5370.9059996844608</v>
      </c>
      <c r="G86" s="8">
        <f t="shared" si="11"/>
        <v>-10742.519106150108</v>
      </c>
      <c r="H86" s="8">
        <f>10000</f>
        <v>10000</v>
      </c>
      <c r="I86" s="8">
        <f t="shared" si="12"/>
        <v>12404.391893015209</v>
      </c>
      <c r="J86" s="8">
        <f t="shared" si="13"/>
        <v>-10742.519106150108</v>
      </c>
      <c r="K86" s="8">
        <f>ABS(Tabela1123[[#This Row],[F1]]-C85)</f>
        <v>3.5120285792800132E-4</v>
      </c>
      <c r="L86" s="8">
        <f>ABS(Tabela1123[[#This Row],[F2]]-D85)</f>
        <v>3.5120285883749602E-4</v>
      </c>
      <c r="M86" s="8">
        <f>ABS(Tabela1123[[#This Row],[F3]]-E85)</f>
        <v>0</v>
      </c>
      <c r="N86" s="8">
        <f>ABS(Tabela1123[[#This Row],[f1_]]-F85)</f>
        <v>0</v>
      </c>
      <c r="O86" s="8">
        <f>ABS(Tabela1123[[#This Row],[f2_]]-G85)</f>
        <v>9.933516921591945E-4</v>
      </c>
      <c r="P86" s="8">
        <f>ABS(Tabela1123[[#This Row],[f3_]]-H85)</f>
        <v>0</v>
      </c>
      <c r="Q86" s="8">
        <f>ABS(Tabela1123[[#This Row],[f4]]-I85)</f>
        <v>7.0240571767499205E-4</v>
      </c>
      <c r="R86" s="8">
        <f>ABS(Tabela1123[[#This Row],[f5]]-J85)</f>
        <v>0</v>
      </c>
      <c r="S8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9.933516921591945E-4</v>
      </c>
    </row>
    <row r="87" spans="2:19" x14ac:dyDescent="0.25">
      <c r="B87" s="8">
        <v>73</v>
      </c>
      <c r="C87" s="8">
        <f t="shared" si="7"/>
        <v>-14540.323159642503</v>
      </c>
      <c r="D87" s="8">
        <f t="shared" si="8"/>
        <v>-3797.8040534923957</v>
      </c>
      <c r="E87" s="8">
        <f t="shared" si="9"/>
        <v>6202.1959465076043</v>
      </c>
      <c r="F87" s="8">
        <f t="shared" si="10"/>
        <v>-5370.9056955338629</v>
      </c>
      <c r="G87" s="8">
        <f t="shared" si="11"/>
        <v>-10742.519106150108</v>
      </c>
      <c r="H87" s="8">
        <f>10000</f>
        <v>10000</v>
      </c>
      <c r="I87" s="8">
        <f t="shared" si="12"/>
        <v>12404.391893015209</v>
      </c>
      <c r="J87" s="8">
        <f t="shared" si="13"/>
        <v>-10742.518497848912</v>
      </c>
      <c r="K87" s="8">
        <f>ABS(Tabela1123[[#This Row],[F1]]-C86)</f>
        <v>9.933516921591945E-4</v>
      </c>
      <c r="L87" s="8">
        <f>ABS(Tabela1123[[#This Row],[F2]]-D86)</f>
        <v>0</v>
      </c>
      <c r="M87" s="8">
        <f>ABS(Tabela1123[[#This Row],[F3]]-E86)</f>
        <v>3.5120285883749602E-4</v>
      </c>
      <c r="N87" s="8">
        <f>ABS(Tabela1123[[#This Row],[f1_]]-F86)</f>
        <v>3.0415059791266685E-4</v>
      </c>
      <c r="O87" s="8">
        <f>ABS(Tabela1123[[#This Row],[f2_]]-G86)</f>
        <v>0</v>
      </c>
      <c r="P87" s="8">
        <f>ABS(Tabela1123[[#This Row],[f3_]]-H86)</f>
        <v>0</v>
      </c>
      <c r="Q87" s="8">
        <f>ABS(Tabela1123[[#This Row],[f4]]-I86)</f>
        <v>0</v>
      </c>
      <c r="R87" s="8">
        <f>ABS(Tabela1123[[#This Row],[f5]]-J86)</f>
        <v>6.0830119582533371E-4</v>
      </c>
      <c r="S8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9.933516921591945E-4</v>
      </c>
    </row>
    <row r="88" spans="2:19" x14ac:dyDescent="0.25">
      <c r="B88" s="8">
        <v>74</v>
      </c>
      <c r="C88" s="8">
        <f t="shared" si="7"/>
        <v>-14540.322944575553</v>
      </c>
      <c r="D88" s="8">
        <f t="shared" si="8"/>
        <v>-3797.8038384254451</v>
      </c>
      <c r="E88" s="8">
        <f t="shared" si="9"/>
        <v>6202.1959465076043</v>
      </c>
      <c r="F88" s="8">
        <f t="shared" si="10"/>
        <v>-5370.9056955338629</v>
      </c>
      <c r="G88" s="8">
        <f t="shared" si="11"/>
        <v>-10742.518497848912</v>
      </c>
      <c r="H88" s="8">
        <f>10000</f>
        <v>10000</v>
      </c>
      <c r="I88" s="8">
        <f t="shared" si="12"/>
        <v>12404.39232314911</v>
      </c>
      <c r="J88" s="8">
        <f t="shared" si="13"/>
        <v>-10742.518497848912</v>
      </c>
      <c r="K88" s="8">
        <f>ABS(Tabela1123[[#This Row],[F1]]-C87)</f>
        <v>2.1506694974959828E-4</v>
      </c>
      <c r="L88" s="8">
        <f>ABS(Tabela1123[[#This Row],[F2]]-D87)</f>
        <v>2.1506695065909298E-4</v>
      </c>
      <c r="M88" s="8">
        <f>ABS(Tabela1123[[#This Row],[F3]]-E87)</f>
        <v>0</v>
      </c>
      <c r="N88" s="8">
        <f>ABS(Tabela1123[[#This Row],[f1_]]-F87)</f>
        <v>0</v>
      </c>
      <c r="O88" s="8">
        <f>ABS(Tabela1123[[#This Row],[f2_]]-G87)</f>
        <v>6.0830119582533371E-4</v>
      </c>
      <c r="P88" s="8">
        <f>ABS(Tabela1123[[#This Row],[f3_]]-H87)</f>
        <v>0</v>
      </c>
      <c r="Q88" s="8">
        <f>ABS(Tabela1123[[#This Row],[f4]]-I87)</f>
        <v>4.3013390131818596E-4</v>
      </c>
      <c r="R88" s="8">
        <f>ABS(Tabela1123[[#This Row],[f5]]-J87)</f>
        <v>0</v>
      </c>
      <c r="S8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6.0830119582533371E-4</v>
      </c>
    </row>
    <row r="89" spans="2:19" x14ac:dyDescent="0.25">
      <c r="B89" s="8">
        <v>75</v>
      </c>
      <c r="C89" s="8">
        <f t="shared" si="7"/>
        <v>-14540.322336274357</v>
      </c>
      <c r="D89" s="8">
        <f t="shared" si="8"/>
        <v>-3797.8038384254451</v>
      </c>
      <c r="E89" s="8">
        <f t="shared" si="9"/>
        <v>6202.1961615745549</v>
      </c>
      <c r="F89" s="8">
        <f t="shared" si="10"/>
        <v>-5370.9058817873056</v>
      </c>
      <c r="G89" s="8">
        <f t="shared" si="11"/>
        <v>-10742.518497848912</v>
      </c>
      <c r="H89" s="8">
        <f>10000</f>
        <v>10000</v>
      </c>
      <c r="I89" s="8">
        <f t="shared" si="12"/>
        <v>12404.39232314911</v>
      </c>
      <c r="J89" s="8">
        <f t="shared" si="13"/>
        <v>-10742.518870355798</v>
      </c>
      <c r="K89" s="8">
        <f>ABS(Tabela1123[[#This Row],[F1]]-C88)</f>
        <v>6.0830119582533371E-4</v>
      </c>
      <c r="L89" s="8">
        <f>ABS(Tabela1123[[#This Row],[F2]]-D88)</f>
        <v>0</v>
      </c>
      <c r="M89" s="8">
        <f>ABS(Tabela1123[[#This Row],[F3]]-E88)</f>
        <v>2.1506695065909298E-4</v>
      </c>
      <c r="N89" s="8">
        <f>ABS(Tabela1123[[#This Row],[f1_]]-F88)</f>
        <v>1.8625344273459632E-4</v>
      </c>
      <c r="O89" s="8">
        <f>ABS(Tabela1123[[#This Row],[f2_]]-G88)</f>
        <v>0</v>
      </c>
      <c r="P89" s="8">
        <f>ABS(Tabela1123[[#This Row],[f3_]]-H88)</f>
        <v>0</v>
      </c>
      <c r="Q89" s="8">
        <f>ABS(Tabela1123[[#This Row],[f4]]-I88)</f>
        <v>0</v>
      </c>
      <c r="R89" s="8">
        <f>ABS(Tabela1123[[#This Row],[f5]]-J88)</f>
        <v>3.7250688546919264E-4</v>
      </c>
      <c r="S8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6.0830119582533371E-4</v>
      </c>
    </row>
    <row r="90" spans="2:19" x14ac:dyDescent="0.25">
      <c r="B90" s="8">
        <v>76</v>
      </c>
      <c r="C90" s="8">
        <f t="shared" si="7"/>
        <v>-14540.322467975429</v>
      </c>
      <c r="D90" s="8">
        <f t="shared" si="8"/>
        <v>-3797.8039701265175</v>
      </c>
      <c r="E90" s="8">
        <f t="shared" si="9"/>
        <v>6202.1961615745549</v>
      </c>
      <c r="F90" s="8">
        <f t="shared" si="10"/>
        <v>-5370.9058817873056</v>
      </c>
      <c r="G90" s="8">
        <f t="shared" si="11"/>
        <v>-10742.518870355798</v>
      </c>
      <c r="H90" s="8">
        <f>10000</f>
        <v>10000</v>
      </c>
      <c r="I90" s="8">
        <f t="shared" si="12"/>
        <v>12404.392059746966</v>
      </c>
      <c r="J90" s="8">
        <f t="shared" si="13"/>
        <v>-10742.518870355798</v>
      </c>
      <c r="K90" s="8">
        <f>ABS(Tabela1123[[#This Row],[F1]]-C89)</f>
        <v>1.3170107195037417E-4</v>
      </c>
      <c r="L90" s="8">
        <f>ABS(Tabela1123[[#This Row],[F2]]-D89)</f>
        <v>1.3170107240512152E-4</v>
      </c>
      <c r="M90" s="8">
        <f>ABS(Tabela1123[[#This Row],[F3]]-E89)</f>
        <v>0</v>
      </c>
      <c r="N90" s="8">
        <f>ABS(Tabela1123[[#This Row],[f1_]]-F89)</f>
        <v>0</v>
      </c>
      <c r="O90" s="8">
        <f>ABS(Tabela1123[[#This Row],[f2_]]-G89)</f>
        <v>3.7250688546919264E-4</v>
      </c>
      <c r="P90" s="8">
        <f>ABS(Tabela1123[[#This Row],[f3_]]-H89)</f>
        <v>0</v>
      </c>
      <c r="Q90" s="8">
        <f>ABS(Tabela1123[[#This Row],[f4]]-I89)</f>
        <v>2.6340214390074834E-4</v>
      </c>
      <c r="R90" s="8">
        <f>ABS(Tabela1123[[#This Row],[f5]]-J89)</f>
        <v>0</v>
      </c>
      <c r="S9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3.7250688546919264E-4</v>
      </c>
    </row>
    <row r="91" spans="2:19" x14ac:dyDescent="0.25">
      <c r="B91" s="8">
        <v>77</v>
      </c>
      <c r="C91" s="8">
        <f t="shared" si="7"/>
        <v>-14540.322840482315</v>
      </c>
      <c r="D91" s="8">
        <f t="shared" si="8"/>
        <v>-3797.8039701265175</v>
      </c>
      <c r="E91" s="8">
        <f t="shared" si="9"/>
        <v>6202.196029873483</v>
      </c>
      <c r="F91" s="8">
        <f t="shared" si="10"/>
        <v>-5370.9057677308319</v>
      </c>
      <c r="G91" s="8">
        <f t="shared" si="11"/>
        <v>-10742.518870355798</v>
      </c>
      <c r="H91" s="8">
        <f>10000</f>
        <v>10000</v>
      </c>
      <c r="I91" s="8">
        <f t="shared" si="12"/>
        <v>12404.392059746966</v>
      </c>
      <c r="J91" s="8">
        <f t="shared" si="13"/>
        <v>-10742.518642242851</v>
      </c>
      <c r="K91" s="8">
        <f>ABS(Tabela1123[[#This Row],[F1]]-C90)</f>
        <v>3.7250688546919264E-4</v>
      </c>
      <c r="L91" s="8">
        <f>ABS(Tabela1123[[#This Row],[F2]]-D90)</f>
        <v>0</v>
      </c>
      <c r="M91" s="8">
        <f>ABS(Tabela1123[[#This Row],[F3]]-E90)</f>
        <v>1.3170107195037417E-4</v>
      </c>
      <c r="N91" s="8">
        <f>ABS(Tabela1123[[#This Row],[f1_]]-F90)</f>
        <v>1.1405647364881588E-4</v>
      </c>
      <c r="O91" s="8">
        <f>ABS(Tabela1123[[#This Row],[f2_]]-G90)</f>
        <v>0</v>
      </c>
      <c r="P91" s="8">
        <f>ABS(Tabela1123[[#This Row],[f3_]]-H90)</f>
        <v>0</v>
      </c>
      <c r="Q91" s="8">
        <f>ABS(Tabela1123[[#This Row],[f4]]-I90)</f>
        <v>0</v>
      </c>
      <c r="R91" s="8">
        <f>ABS(Tabela1123[[#This Row],[f5]]-J90)</f>
        <v>2.2811294729763176E-4</v>
      </c>
      <c r="S9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3.7250688546919264E-4</v>
      </c>
    </row>
    <row r="92" spans="2:19" x14ac:dyDescent="0.25">
      <c r="B92" s="8">
        <v>78</v>
      </c>
      <c r="C92" s="8">
        <f t="shared" si="7"/>
        <v>-14540.32275983221</v>
      </c>
      <c r="D92" s="8">
        <f t="shared" si="8"/>
        <v>-3797.8038894764118</v>
      </c>
      <c r="E92" s="8">
        <f t="shared" si="9"/>
        <v>6202.196029873483</v>
      </c>
      <c r="F92" s="8">
        <f t="shared" si="10"/>
        <v>-5370.9057677308319</v>
      </c>
      <c r="G92" s="8">
        <f t="shared" si="11"/>
        <v>-10742.518642242851</v>
      </c>
      <c r="H92" s="8">
        <f>10000</f>
        <v>10000</v>
      </c>
      <c r="I92" s="8">
        <f t="shared" si="12"/>
        <v>12404.392221047176</v>
      </c>
      <c r="J92" s="8">
        <f t="shared" si="13"/>
        <v>-10742.518642242851</v>
      </c>
      <c r="K92" s="8">
        <f>ABS(Tabela1123[[#This Row],[F1]]-C91)</f>
        <v>8.0650104791857302E-5</v>
      </c>
      <c r="L92" s="8">
        <f>ABS(Tabela1123[[#This Row],[F2]]-D91)</f>
        <v>8.0650105701352004E-5</v>
      </c>
      <c r="M92" s="8">
        <f>ABS(Tabela1123[[#This Row],[F3]]-E91)</f>
        <v>0</v>
      </c>
      <c r="N92" s="8">
        <f>ABS(Tabela1123[[#This Row],[f1_]]-F91)</f>
        <v>0</v>
      </c>
      <c r="O92" s="8">
        <f>ABS(Tabela1123[[#This Row],[f2_]]-G91)</f>
        <v>2.2811294729763176E-4</v>
      </c>
      <c r="P92" s="8">
        <f>ABS(Tabela1123[[#This Row],[f3_]]-H91)</f>
        <v>0</v>
      </c>
      <c r="Q92" s="8">
        <f>ABS(Tabela1123[[#This Row],[f4]]-I91)</f>
        <v>1.613002095837146E-4</v>
      </c>
      <c r="R92" s="8">
        <f>ABS(Tabela1123[[#This Row],[f5]]-J91)</f>
        <v>0</v>
      </c>
      <c r="S9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2.2811294729763176E-4</v>
      </c>
    </row>
    <row r="93" spans="2:19" x14ac:dyDescent="0.25">
      <c r="B93" s="8">
        <v>79</v>
      </c>
      <c r="C93" s="8">
        <f t="shared" si="7"/>
        <v>-14540.322531719263</v>
      </c>
      <c r="D93" s="8">
        <f t="shared" si="8"/>
        <v>-3797.8038894764118</v>
      </c>
      <c r="E93" s="8">
        <f t="shared" si="9"/>
        <v>6202.1961105235878</v>
      </c>
      <c r="F93" s="8">
        <f t="shared" si="10"/>
        <v>-5370.9058375758714</v>
      </c>
      <c r="G93" s="8">
        <f t="shared" si="11"/>
        <v>-10742.518642242851</v>
      </c>
      <c r="H93" s="8">
        <f>10000</f>
        <v>10000</v>
      </c>
      <c r="I93" s="8">
        <f t="shared" si="12"/>
        <v>12404.392221047176</v>
      </c>
      <c r="J93" s="8">
        <f t="shared" si="13"/>
        <v>-10742.518781932929</v>
      </c>
      <c r="K93" s="8">
        <f>ABS(Tabela1123[[#This Row],[F1]]-C92)</f>
        <v>2.2811294729763176E-4</v>
      </c>
      <c r="L93" s="8">
        <f>ABS(Tabela1123[[#This Row],[F2]]-D92)</f>
        <v>0</v>
      </c>
      <c r="M93" s="8">
        <f>ABS(Tabela1123[[#This Row],[F3]]-E92)</f>
        <v>8.0650104791857302E-5</v>
      </c>
      <c r="N93" s="8">
        <f>ABS(Tabela1123[[#This Row],[f1_]]-F92)</f>
        <v>6.9845039433857892E-5</v>
      </c>
      <c r="O93" s="8">
        <f>ABS(Tabela1123[[#This Row],[f2_]]-G92)</f>
        <v>0</v>
      </c>
      <c r="P93" s="8">
        <f>ABS(Tabela1123[[#This Row],[f3_]]-H92)</f>
        <v>0</v>
      </c>
      <c r="Q93" s="8">
        <f>ABS(Tabela1123[[#This Row],[f4]]-I92)</f>
        <v>0</v>
      </c>
      <c r="R93" s="8">
        <f>ABS(Tabela1123[[#This Row],[f5]]-J92)</f>
        <v>1.3969007886771578E-4</v>
      </c>
      <c r="S9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2.2811294729763176E-4</v>
      </c>
    </row>
    <row r="94" spans="2:19" x14ac:dyDescent="0.25">
      <c r="B94" s="8">
        <v>80</v>
      </c>
      <c r="C94" s="8">
        <f t="shared" si="7"/>
        <v>-14540.322581107164</v>
      </c>
      <c r="D94" s="8">
        <f t="shared" si="8"/>
        <v>-3797.8039388643128</v>
      </c>
      <c r="E94" s="8">
        <f t="shared" si="9"/>
        <v>6202.1961105235878</v>
      </c>
      <c r="F94" s="8">
        <f t="shared" si="10"/>
        <v>-5370.9058375758714</v>
      </c>
      <c r="G94" s="8">
        <f t="shared" si="11"/>
        <v>-10742.518781932929</v>
      </c>
      <c r="H94" s="8">
        <f>10000</f>
        <v>10000</v>
      </c>
      <c r="I94" s="8">
        <f t="shared" si="12"/>
        <v>12404.392122271374</v>
      </c>
      <c r="J94" s="8">
        <f t="shared" si="13"/>
        <v>-10742.518781932929</v>
      </c>
      <c r="K94" s="8">
        <f>ABS(Tabela1123[[#This Row],[F1]]-C93)</f>
        <v>4.9387901526642963E-5</v>
      </c>
      <c r="L94" s="8">
        <f>ABS(Tabela1123[[#This Row],[F2]]-D93)</f>
        <v>4.9387901071895612E-5</v>
      </c>
      <c r="M94" s="8">
        <f>ABS(Tabela1123[[#This Row],[F3]]-E93)</f>
        <v>0</v>
      </c>
      <c r="N94" s="8">
        <f>ABS(Tabela1123[[#This Row],[f1_]]-F93)</f>
        <v>0</v>
      </c>
      <c r="O94" s="8">
        <f>ABS(Tabela1123[[#This Row],[f2_]]-G93)</f>
        <v>1.3969007886771578E-4</v>
      </c>
      <c r="P94" s="8">
        <f>ABS(Tabela1123[[#This Row],[f3_]]-H93)</f>
        <v>0</v>
      </c>
      <c r="Q94" s="8">
        <f>ABS(Tabela1123[[#This Row],[f4]]-I93)</f>
        <v>9.8775801234296523E-5</v>
      </c>
      <c r="R94" s="8">
        <f>ABS(Tabela1123[[#This Row],[f5]]-J93)</f>
        <v>0</v>
      </c>
      <c r="S9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1.3969007886771578E-4</v>
      </c>
    </row>
    <row r="95" spans="2:19" x14ac:dyDescent="0.25">
      <c r="B95" s="8">
        <v>81</v>
      </c>
      <c r="C95" s="8">
        <f t="shared" si="7"/>
        <v>-14540.322720797241</v>
      </c>
      <c r="D95" s="8">
        <f t="shared" si="8"/>
        <v>-3797.8039388643128</v>
      </c>
      <c r="E95" s="8">
        <f t="shared" si="9"/>
        <v>6202.1960611356872</v>
      </c>
      <c r="F95" s="8">
        <f t="shared" si="10"/>
        <v>-5370.9057948046948</v>
      </c>
      <c r="G95" s="8">
        <f t="shared" si="11"/>
        <v>-10742.518781932929</v>
      </c>
      <c r="H95" s="8">
        <f>10000</f>
        <v>10000</v>
      </c>
      <c r="I95" s="8">
        <f t="shared" si="12"/>
        <v>12404.392122271374</v>
      </c>
      <c r="J95" s="8">
        <f t="shared" si="13"/>
        <v>-10742.518696390576</v>
      </c>
      <c r="K95" s="8">
        <f>ABS(Tabela1123[[#This Row],[F1]]-C94)</f>
        <v>1.3969007704872638E-4</v>
      </c>
      <c r="L95" s="8">
        <f>ABS(Tabela1123[[#This Row],[F2]]-D94)</f>
        <v>0</v>
      </c>
      <c r="M95" s="8">
        <f>ABS(Tabela1123[[#This Row],[F3]]-E94)</f>
        <v>4.9387900617148262E-5</v>
      </c>
      <c r="N95" s="8">
        <f>ABS(Tabela1123[[#This Row],[f1_]]-F94)</f>
        <v>4.2771176595124416E-5</v>
      </c>
      <c r="O95" s="8">
        <f>ABS(Tabela1123[[#This Row],[f2_]]-G94)</f>
        <v>0</v>
      </c>
      <c r="P95" s="8">
        <f>ABS(Tabela1123[[#This Row],[f3_]]-H94)</f>
        <v>0</v>
      </c>
      <c r="Q95" s="8">
        <f>ABS(Tabela1123[[#This Row],[f4]]-I94)</f>
        <v>0</v>
      </c>
      <c r="R95" s="8">
        <f>ABS(Tabela1123[[#This Row],[f5]]-J94)</f>
        <v>8.5542353190248832E-5</v>
      </c>
      <c r="S9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1.3969007704872638E-4</v>
      </c>
    </row>
    <row r="96" spans="2:19" x14ac:dyDescent="0.25">
      <c r="B96" s="9">
        <v>82</v>
      </c>
      <c r="C96" s="9">
        <f t="shared" si="7"/>
        <v>-14540.322690553454</v>
      </c>
      <c r="D96" s="9">
        <f t="shared" si="8"/>
        <v>-3797.8039086205235</v>
      </c>
      <c r="E96" s="9">
        <f t="shared" si="9"/>
        <v>6202.1960611356872</v>
      </c>
      <c r="F96" s="9">
        <f t="shared" si="10"/>
        <v>-5370.9057948046948</v>
      </c>
      <c r="G96" s="9">
        <f t="shared" si="11"/>
        <v>-10742.518696390576</v>
      </c>
      <c r="H96" s="9">
        <f>10000</f>
        <v>10000</v>
      </c>
      <c r="I96" s="9">
        <f t="shared" si="12"/>
        <v>12404.392182758953</v>
      </c>
      <c r="J96" s="9">
        <f t="shared" si="13"/>
        <v>-10742.518696390576</v>
      </c>
      <c r="K96" s="9">
        <f>ABS(Tabela1123[[#This Row],[F1]]-C95)</f>
        <v>3.0243787477957085E-5</v>
      </c>
      <c r="L96" s="9">
        <f>ABS(Tabela1123[[#This Row],[F2]]-D95)</f>
        <v>3.0243789296946488E-5</v>
      </c>
      <c r="M96" s="9">
        <f>ABS(Tabela1123[[#This Row],[F3]]-E95)</f>
        <v>0</v>
      </c>
      <c r="N96" s="9">
        <f>ABS(Tabela1123[[#This Row],[f1_]]-F95)</f>
        <v>0</v>
      </c>
      <c r="O96" s="9">
        <f>ABS(Tabela1123[[#This Row],[f2_]]-G95)</f>
        <v>8.5542353190248832E-5</v>
      </c>
      <c r="P96" s="9">
        <f>ABS(Tabela1123[[#This Row],[f3_]]-H95)</f>
        <v>0</v>
      </c>
      <c r="Q96" s="9">
        <f>ABS(Tabela1123[[#This Row],[f4]]-I95)</f>
        <v>6.0487578593892977E-5</v>
      </c>
      <c r="R96" s="9">
        <f>ABS(Tabela1123[[#This Row],[f5]]-J95)</f>
        <v>0</v>
      </c>
      <c r="S96" s="9">
        <f>MAX(Tabela1123[[#This Row],[EF1]],Tabela1123[[#This Row],[EF2]],Tabela1123[[#This Row],[EF3]],Tabela1123[[#This Row],[Ef1_]],Tabela1123[[#This Row],[Ef2_]],Tabela1123[[#This Row],[Ef3_]],Tabela1123[[#This Row],[Ef4]],Tabela1123[[#This Row],[Ef5]])</f>
        <v>8.5542353190248832E-5</v>
      </c>
    </row>
    <row r="97" spans="2:19" x14ac:dyDescent="0.25">
      <c r="B97" s="8">
        <v>83</v>
      </c>
      <c r="C97" s="8">
        <f t="shared" si="7"/>
        <v>-14540.322605011101</v>
      </c>
      <c r="D97" s="8">
        <f t="shared" si="8"/>
        <v>-3797.8039086205235</v>
      </c>
      <c r="E97" s="8">
        <f t="shared" si="9"/>
        <v>6202.1960913794765</v>
      </c>
      <c r="F97" s="8">
        <f t="shared" si="10"/>
        <v>-5370.9058209965842</v>
      </c>
      <c r="G97" s="8">
        <f t="shared" si="11"/>
        <v>-10742.518696390576</v>
      </c>
      <c r="H97" s="8">
        <f>10000</f>
        <v>10000</v>
      </c>
      <c r="I97" s="8">
        <f t="shared" si="12"/>
        <v>12404.392182758953</v>
      </c>
      <c r="J97" s="8">
        <f t="shared" si="13"/>
        <v>-10742.518748774355</v>
      </c>
      <c r="K97" s="8">
        <f>ABS(Tabela1123[[#This Row],[F1]]-C96)</f>
        <v>8.5542353190248832E-5</v>
      </c>
      <c r="L97" s="8">
        <f>ABS(Tabela1123[[#This Row],[F2]]-D96)</f>
        <v>0</v>
      </c>
      <c r="M97" s="8">
        <f>ABS(Tabela1123[[#This Row],[F3]]-E96)</f>
        <v>3.0243789296946488E-5</v>
      </c>
      <c r="N97" s="8">
        <f>ABS(Tabela1123[[#This Row],[f1_]]-F96)</f>
        <v>2.6191889446636196E-5</v>
      </c>
      <c r="O97" s="8">
        <f>ABS(Tabela1123[[#This Row],[f2_]]-G96)</f>
        <v>0</v>
      </c>
      <c r="P97" s="8">
        <f>ABS(Tabela1123[[#This Row],[f3_]]-H96)</f>
        <v>0</v>
      </c>
      <c r="Q97" s="8">
        <f>ABS(Tabela1123[[#This Row],[f4]]-I96)</f>
        <v>0</v>
      </c>
      <c r="R97" s="8">
        <f>ABS(Tabela1123[[#This Row],[f5]]-J96)</f>
        <v>5.2383778893272392E-5</v>
      </c>
      <c r="S9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8.5542353190248832E-5</v>
      </c>
    </row>
    <row r="98" spans="2:19" x14ac:dyDescent="0.25">
      <c r="B98" s="8">
        <v>84</v>
      </c>
      <c r="C98" s="8">
        <f t="shared" si="7"/>
        <v>-14540.322623531563</v>
      </c>
      <c r="D98" s="8">
        <f t="shared" si="8"/>
        <v>-3797.8039271409862</v>
      </c>
      <c r="E98" s="8">
        <f t="shared" si="9"/>
        <v>6202.1960913794765</v>
      </c>
      <c r="F98" s="8">
        <f t="shared" si="10"/>
        <v>-5370.9058209965842</v>
      </c>
      <c r="G98" s="8">
        <f t="shared" si="11"/>
        <v>-10742.518748774355</v>
      </c>
      <c r="H98" s="8">
        <f>10000</f>
        <v>10000</v>
      </c>
      <c r="I98" s="8">
        <f t="shared" si="12"/>
        <v>12404.392145718028</v>
      </c>
      <c r="J98" s="8">
        <f t="shared" si="13"/>
        <v>-10742.518748774355</v>
      </c>
      <c r="K98" s="8">
        <f>ABS(Tabela1123[[#This Row],[F1]]-C97)</f>
        <v>1.852046261774376E-5</v>
      </c>
      <c r="L98" s="8">
        <f>ABS(Tabela1123[[#This Row],[F2]]-D97)</f>
        <v>1.852046261774376E-5</v>
      </c>
      <c r="M98" s="8">
        <f>ABS(Tabela1123[[#This Row],[F3]]-E97)</f>
        <v>0</v>
      </c>
      <c r="N98" s="8">
        <f>ABS(Tabela1123[[#This Row],[f1_]]-F97)</f>
        <v>0</v>
      </c>
      <c r="O98" s="8">
        <f>ABS(Tabela1123[[#This Row],[f2_]]-G97)</f>
        <v>5.2383778893272392E-5</v>
      </c>
      <c r="P98" s="8">
        <f>ABS(Tabela1123[[#This Row],[f3_]]-H97)</f>
        <v>0</v>
      </c>
      <c r="Q98" s="8">
        <f>ABS(Tabela1123[[#This Row],[f4]]-I97)</f>
        <v>3.7040925235487521E-5</v>
      </c>
      <c r="R98" s="8">
        <f>ABS(Tabela1123[[#This Row],[f5]]-J97)</f>
        <v>0</v>
      </c>
      <c r="S9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5.2383778893272392E-5</v>
      </c>
    </row>
    <row r="99" spans="2:19" x14ac:dyDescent="0.25">
      <c r="B99" s="8">
        <v>85</v>
      </c>
      <c r="C99" s="8">
        <f t="shared" si="7"/>
        <v>-14540.32267591534</v>
      </c>
      <c r="D99" s="8">
        <f t="shared" si="8"/>
        <v>-3797.8039271409862</v>
      </c>
      <c r="E99" s="8">
        <f t="shared" si="9"/>
        <v>6202.1960728590138</v>
      </c>
      <c r="F99" s="8">
        <f t="shared" si="10"/>
        <v>-5370.9058049573932</v>
      </c>
      <c r="G99" s="8">
        <f t="shared" si="11"/>
        <v>-10742.518748774355</v>
      </c>
      <c r="H99" s="8">
        <f>10000</f>
        <v>10000</v>
      </c>
      <c r="I99" s="8">
        <f t="shared" si="12"/>
        <v>12404.392145718028</v>
      </c>
      <c r="J99" s="8">
        <f t="shared" si="13"/>
        <v>-10742.518716695973</v>
      </c>
      <c r="K99" s="8">
        <f>ABS(Tabela1123[[#This Row],[F1]]-C98)</f>
        <v>5.2383777074282989E-5</v>
      </c>
      <c r="L99" s="8">
        <f>ABS(Tabela1123[[#This Row],[F2]]-D98)</f>
        <v>0</v>
      </c>
      <c r="M99" s="8">
        <f>ABS(Tabela1123[[#This Row],[F3]]-E98)</f>
        <v>1.852046261774376E-5</v>
      </c>
      <c r="N99" s="8">
        <f>ABS(Tabela1123[[#This Row],[f1_]]-F98)</f>
        <v>1.6039190995797981E-5</v>
      </c>
      <c r="O99" s="8">
        <f>ABS(Tabela1123[[#This Row],[f2_]]-G98)</f>
        <v>0</v>
      </c>
      <c r="P99" s="8">
        <f>ABS(Tabela1123[[#This Row],[f3_]]-H98)</f>
        <v>0</v>
      </c>
      <c r="Q99" s="8">
        <f>ABS(Tabela1123[[#This Row],[f4]]-I98)</f>
        <v>0</v>
      </c>
      <c r="R99" s="8">
        <f>ABS(Tabela1123[[#This Row],[f5]]-J98)</f>
        <v>3.2078381991595961E-5</v>
      </c>
      <c r="S9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5.2383777074282989E-5</v>
      </c>
    </row>
    <row r="100" spans="2:19" x14ac:dyDescent="0.25">
      <c r="B100" s="8">
        <v>86</v>
      </c>
      <c r="C100" s="8">
        <f t="shared" si="7"/>
        <v>-14540.32266457392</v>
      </c>
      <c r="D100" s="8">
        <f t="shared" si="8"/>
        <v>-3797.8039157995654</v>
      </c>
      <c r="E100" s="8">
        <f t="shared" si="9"/>
        <v>6202.1960728590138</v>
      </c>
      <c r="F100" s="8">
        <f t="shared" si="10"/>
        <v>-5370.9058049573932</v>
      </c>
      <c r="G100" s="8">
        <f t="shared" si="11"/>
        <v>-10742.518716695973</v>
      </c>
      <c r="H100" s="8">
        <f>10000</f>
        <v>10000</v>
      </c>
      <c r="I100" s="8">
        <f t="shared" si="12"/>
        <v>12404.392168400869</v>
      </c>
      <c r="J100" s="8">
        <f t="shared" si="13"/>
        <v>-10742.518716695973</v>
      </c>
      <c r="K100" s="8">
        <f>ABS(Tabela1123[[#This Row],[F1]]-C99)</f>
        <v>1.1341420758981258E-5</v>
      </c>
      <c r="L100" s="8">
        <f>ABS(Tabela1123[[#This Row],[F2]]-D99)</f>
        <v>1.1341420758981258E-5</v>
      </c>
      <c r="M100" s="8">
        <f>ABS(Tabela1123[[#This Row],[F3]]-E99)</f>
        <v>0</v>
      </c>
      <c r="N100" s="8">
        <f>ABS(Tabela1123[[#This Row],[f1_]]-F99)</f>
        <v>0</v>
      </c>
      <c r="O100" s="8">
        <f>ABS(Tabela1123[[#This Row],[f2_]]-G99)</f>
        <v>3.2078381991595961E-5</v>
      </c>
      <c r="P100" s="8">
        <f>ABS(Tabela1123[[#This Row],[f3_]]-H99)</f>
        <v>0</v>
      </c>
      <c r="Q100" s="8">
        <f>ABS(Tabela1123[[#This Row],[f4]]-I99)</f>
        <v>2.2682841517962515E-5</v>
      </c>
      <c r="R100" s="8">
        <f>ABS(Tabela1123[[#This Row],[f5]]-J99)</f>
        <v>0</v>
      </c>
      <c r="S10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3.2078381991595961E-5</v>
      </c>
    </row>
    <row r="101" spans="2:19" x14ac:dyDescent="0.25">
      <c r="B101" s="8">
        <v>87</v>
      </c>
      <c r="C101" s="8">
        <f t="shared" si="7"/>
        <v>-14540.322632495539</v>
      </c>
      <c r="D101" s="8">
        <f t="shared" si="8"/>
        <v>-3797.8039157995654</v>
      </c>
      <c r="E101" s="8">
        <f t="shared" si="9"/>
        <v>6202.1960842004346</v>
      </c>
      <c r="F101" s="8">
        <f t="shared" si="10"/>
        <v>-5370.9058147793521</v>
      </c>
      <c r="G101" s="8">
        <f t="shared" si="11"/>
        <v>-10742.518716695973</v>
      </c>
      <c r="H101" s="8">
        <f>10000</f>
        <v>10000</v>
      </c>
      <c r="I101" s="8">
        <f t="shared" si="12"/>
        <v>12404.392168400869</v>
      </c>
      <c r="J101" s="8">
        <f t="shared" si="13"/>
        <v>-10742.518736339891</v>
      </c>
      <c r="K101" s="8">
        <f>ABS(Tabela1123[[#This Row],[F1]]-C100)</f>
        <v>3.2078380172606558E-5</v>
      </c>
      <c r="L101" s="8">
        <f>ABS(Tabela1123[[#This Row],[F2]]-D100)</f>
        <v>0</v>
      </c>
      <c r="M101" s="8">
        <f>ABS(Tabela1123[[#This Row],[F3]]-E100)</f>
        <v>1.1341420758981258E-5</v>
      </c>
      <c r="N101" s="8">
        <f>ABS(Tabela1123[[#This Row],[f1_]]-F100)</f>
        <v>9.8219588835490867E-6</v>
      </c>
      <c r="O101" s="8">
        <f>ABS(Tabela1123[[#This Row],[f2_]]-G100)</f>
        <v>0</v>
      </c>
      <c r="P101" s="8">
        <f>ABS(Tabela1123[[#This Row],[f3_]]-H100)</f>
        <v>0</v>
      </c>
      <c r="Q101" s="8">
        <f>ABS(Tabela1123[[#This Row],[f4]]-I100)</f>
        <v>0</v>
      </c>
      <c r="R101" s="8">
        <f>ABS(Tabela1123[[#This Row],[f5]]-J100)</f>
        <v>1.9643917767098173E-5</v>
      </c>
      <c r="S10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3.2078380172606558E-5</v>
      </c>
    </row>
    <row r="102" spans="2:19" x14ac:dyDescent="0.25">
      <c r="B102" s="8">
        <v>88</v>
      </c>
      <c r="C102" s="8">
        <f t="shared" si="7"/>
        <v>-14540.322639440712</v>
      </c>
      <c r="D102" s="8">
        <f t="shared" si="8"/>
        <v>-3797.8039227447393</v>
      </c>
      <c r="E102" s="8">
        <f t="shared" si="9"/>
        <v>6202.1960842004346</v>
      </c>
      <c r="F102" s="8">
        <f t="shared" si="10"/>
        <v>-5370.9058147793521</v>
      </c>
      <c r="G102" s="8">
        <f t="shared" si="11"/>
        <v>-10742.518736339891</v>
      </c>
      <c r="H102" s="8">
        <f>10000</f>
        <v>10000</v>
      </c>
      <c r="I102" s="8">
        <f t="shared" si="12"/>
        <v>12404.392154510522</v>
      </c>
      <c r="J102" s="8">
        <f t="shared" si="13"/>
        <v>-10742.518736339891</v>
      </c>
      <c r="K102" s="8">
        <f>ABS(Tabela1123[[#This Row],[F1]]-C101)</f>
        <v>6.9451725721592084E-6</v>
      </c>
      <c r="L102" s="8">
        <f>ABS(Tabela1123[[#This Row],[F2]]-D101)</f>
        <v>6.945173936401261E-6</v>
      </c>
      <c r="M102" s="8">
        <f>ABS(Tabela1123[[#This Row],[F3]]-E101)</f>
        <v>0</v>
      </c>
      <c r="N102" s="8">
        <f>ABS(Tabela1123[[#This Row],[f1_]]-F101)</f>
        <v>0</v>
      </c>
      <c r="O102" s="8">
        <f>ABS(Tabela1123[[#This Row],[f2_]]-G101)</f>
        <v>1.9643917767098173E-5</v>
      </c>
      <c r="P102" s="8">
        <f>ABS(Tabela1123[[#This Row],[f3_]]-H101)</f>
        <v>0</v>
      </c>
      <c r="Q102" s="8">
        <f>ABS(Tabela1123[[#This Row],[f4]]-I101)</f>
        <v>1.389034696330782E-5</v>
      </c>
      <c r="R102" s="8">
        <f>ABS(Tabela1123[[#This Row],[f5]]-J101)</f>
        <v>0</v>
      </c>
      <c r="S10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1.9643917767098173E-5</v>
      </c>
    </row>
    <row r="103" spans="2:19" x14ac:dyDescent="0.25">
      <c r="B103" s="8">
        <v>89</v>
      </c>
      <c r="C103" s="8">
        <f t="shared" si="7"/>
        <v>-14540.32265908463</v>
      </c>
      <c r="D103" s="8">
        <f t="shared" si="8"/>
        <v>-3797.8039227447393</v>
      </c>
      <c r="E103" s="8">
        <f t="shared" si="9"/>
        <v>6202.1960772552611</v>
      </c>
      <c r="F103" s="8">
        <f t="shared" si="10"/>
        <v>-5370.9058087646554</v>
      </c>
      <c r="G103" s="8">
        <f t="shared" si="11"/>
        <v>-10742.518736339891</v>
      </c>
      <c r="H103" s="8">
        <f>10000</f>
        <v>10000</v>
      </c>
      <c r="I103" s="8">
        <f t="shared" si="12"/>
        <v>12404.392154510522</v>
      </c>
      <c r="J103" s="8">
        <f t="shared" si="13"/>
        <v>-10742.518724310497</v>
      </c>
      <c r="K103" s="8">
        <f>ABS(Tabela1123[[#This Row],[F1]]-C102)</f>
        <v>1.9643917767098173E-5</v>
      </c>
      <c r="L103" s="8">
        <f>ABS(Tabela1123[[#This Row],[F2]]-D102)</f>
        <v>0</v>
      </c>
      <c r="M103" s="8">
        <f>ABS(Tabela1123[[#This Row],[F3]]-E102)</f>
        <v>6.9451734816539101E-6</v>
      </c>
      <c r="N103" s="8">
        <f>ABS(Tabela1123[[#This Row],[f1_]]-F102)</f>
        <v>6.0146967371110804E-6</v>
      </c>
      <c r="O103" s="8">
        <f>ABS(Tabela1123[[#This Row],[f2_]]-G102)</f>
        <v>0</v>
      </c>
      <c r="P103" s="8">
        <f>ABS(Tabela1123[[#This Row],[f3_]]-H102)</f>
        <v>0</v>
      </c>
      <c r="Q103" s="8">
        <f>ABS(Tabela1123[[#This Row],[f4]]-I102)</f>
        <v>0</v>
      </c>
      <c r="R103" s="8">
        <f>ABS(Tabela1123[[#This Row],[f5]]-J102)</f>
        <v>1.2029393474222161E-5</v>
      </c>
      <c r="S10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1.9643917767098173E-5</v>
      </c>
    </row>
    <row r="104" spans="2:19" x14ac:dyDescent="0.25">
      <c r="B104" s="8">
        <v>90</v>
      </c>
      <c r="C104" s="8">
        <f t="shared" si="7"/>
        <v>-14540.322654831598</v>
      </c>
      <c r="D104" s="8">
        <f t="shared" si="8"/>
        <v>-3797.8039184917066</v>
      </c>
      <c r="E104" s="8">
        <f t="shared" si="9"/>
        <v>6202.1960772552611</v>
      </c>
      <c r="F104" s="8">
        <f t="shared" si="10"/>
        <v>-5370.9058087646554</v>
      </c>
      <c r="G104" s="8">
        <f t="shared" si="11"/>
        <v>-10742.518724310497</v>
      </c>
      <c r="H104" s="8">
        <f>10000</f>
        <v>10000</v>
      </c>
      <c r="I104" s="8">
        <f t="shared" si="12"/>
        <v>12404.392163016586</v>
      </c>
      <c r="J104" s="8">
        <f t="shared" si="13"/>
        <v>-10742.518724310497</v>
      </c>
      <c r="K104" s="8">
        <f>ABS(Tabela1123[[#This Row],[F1]]-C103)</f>
        <v>4.2530318751232699E-6</v>
      </c>
      <c r="L104" s="8">
        <f>ABS(Tabela1123[[#This Row],[F2]]-D103)</f>
        <v>4.2530327846179716E-6</v>
      </c>
      <c r="M104" s="8">
        <f>ABS(Tabela1123[[#This Row],[F3]]-E103)</f>
        <v>0</v>
      </c>
      <c r="N104" s="8">
        <f>ABS(Tabela1123[[#This Row],[f1_]]-F103)</f>
        <v>0</v>
      </c>
      <c r="O104" s="8">
        <f>ABS(Tabela1123[[#This Row],[f2_]]-G103)</f>
        <v>1.2029393474222161E-5</v>
      </c>
      <c r="P104" s="8">
        <f>ABS(Tabela1123[[#This Row],[f3_]]-H103)</f>
        <v>0</v>
      </c>
      <c r="Q104" s="8">
        <f>ABS(Tabela1123[[#This Row],[f4]]-I103)</f>
        <v>8.5060637502465397E-6</v>
      </c>
      <c r="R104" s="8">
        <f>ABS(Tabela1123[[#This Row],[f5]]-J103)</f>
        <v>0</v>
      </c>
      <c r="S10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1.2029393474222161E-5</v>
      </c>
    </row>
    <row r="105" spans="2:19" x14ac:dyDescent="0.25">
      <c r="B105" s="8">
        <v>91</v>
      </c>
      <c r="C105" s="8">
        <f t="shared" si="7"/>
        <v>-14540.322642802204</v>
      </c>
      <c r="D105" s="8">
        <f t="shared" si="8"/>
        <v>-3797.8039184917066</v>
      </c>
      <c r="E105" s="8">
        <f t="shared" si="9"/>
        <v>6202.196081508293</v>
      </c>
      <c r="F105" s="8">
        <f t="shared" si="10"/>
        <v>-5370.9058124478888</v>
      </c>
      <c r="G105" s="8">
        <f t="shared" si="11"/>
        <v>-10742.518724310497</v>
      </c>
      <c r="H105" s="8">
        <f>10000</f>
        <v>10000</v>
      </c>
      <c r="I105" s="8">
        <f t="shared" si="12"/>
        <v>12404.392163016586</v>
      </c>
      <c r="J105" s="8">
        <f t="shared" si="13"/>
        <v>-10742.518731676964</v>
      </c>
      <c r="K105" s="8">
        <f>ABS(Tabela1123[[#This Row],[F1]]-C104)</f>
        <v>1.2029393474222161E-5</v>
      </c>
      <c r="L105" s="8">
        <f>ABS(Tabela1123[[#This Row],[F2]]-D104)</f>
        <v>0</v>
      </c>
      <c r="M105" s="8">
        <f>ABS(Tabela1123[[#This Row],[F3]]-E104)</f>
        <v>4.2530318751232699E-6</v>
      </c>
      <c r="N105" s="8">
        <f>ABS(Tabela1123[[#This Row],[f1_]]-F104)</f>
        <v>3.6832334444625303E-6</v>
      </c>
      <c r="O105" s="8">
        <f>ABS(Tabela1123[[#This Row],[f2_]]-G104)</f>
        <v>0</v>
      </c>
      <c r="P105" s="8">
        <f>ABS(Tabela1123[[#This Row],[f3_]]-H104)</f>
        <v>0</v>
      </c>
      <c r="Q105" s="8">
        <f>ABS(Tabela1123[[#This Row],[f4]]-I104)</f>
        <v>0</v>
      </c>
      <c r="R105" s="8">
        <f>ABS(Tabela1123[[#This Row],[f5]]-J104)</f>
        <v>7.3664668889250606E-6</v>
      </c>
      <c r="S10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1.2029393474222161E-5</v>
      </c>
    </row>
    <row r="106" spans="2:19" x14ac:dyDescent="0.25">
      <c r="B106" s="8">
        <v>92</v>
      </c>
      <c r="C106" s="8">
        <f t="shared" si="7"/>
        <v>-14540.322645406643</v>
      </c>
      <c r="D106" s="8">
        <f t="shared" si="8"/>
        <v>-3797.803921096146</v>
      </c>
      <c r="E106" s="8">
        <f t="shared" si="9"/>
        <v>6202.196081508293</v>
      </c>
      <c r="F106" s="8">
        <f t="shared" si="10"/>
        <v>-5370.9058124478888</v>
      </c>
      <c r="G106" s="8">
        <f t="shared" si="11"/>
        <v>-10742.518731676964</v>
      </c>
      <c r="H106" s="8">
        <f>10000</f>
        <v>10000</v>
      </c>
      <c r="I106" s="8">
        <f t="shared" si="12"/>
        <v>12404.392157807708</v>
      </c>
      <c r="J106" s="8">
        <f t="shared" si="13"/>
        <v>-10742.518731676964</v>
      </c>
      <c r="K106" s="8">
        <f>ABS(Tabela1123[[#This Row],[F1]]-C105)</f>
        <v>2.604438122943975E-6</v>
      </c>
      <c r="L106" s="8">
        <f>ABS(Tabela1123[[#This Row],[F2]]-D105)</f>
        <v>2.6044394871860277E-6</v>
      </c>
      <c r="M106" s="8">
        <f>ABS(Tabela1123[[#This Row],[F3]]-E105)</f>
        <v>0</v>
      </c>
      <c r="N106" s="8">
        <f>ABS(Tabela1123[[#This Row],[f1_]]-F105)</f>
        <v>0</v>
      </c>
      <c r="O106" s="8">
        <f>ABS(Tabela1123[[#This Row],[f2_]]-G105)</f>
        <v>7.3664668889250606E-6</v>
      </c>
      <c r="P106" s="8">
        <f>ABS(Tabela1123[[#This Row],[f3_]]-H105)</f>
        <v>0</v>
      </c>
      <c r="Q106" s="8">
        <f>ABS(Tabela1123[[#This Row],[f4]]-I105)</f>
        <v>5.2088780648773536E-6</v>
      </c>
      <c r="R106" s="8">
        <f>ABS(Tabela1123[[#This Row],[f5]]-J105)</f>
        <v>0</v>
      </c>
      <c r="S10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7.3664668889250606E-6</v>
      </c>
    </row>
    <row r="107" spans="2:19" x14ac:dyDescent="0.25">
      <c r="B107" s="8">
        <v>93</v>
      </c>
      <c r="C107" s="8">
        <f t="shared" si="7"/>
        <v>-14540.322652773109</v>
      </c>
      <c r="D107" s="8">
        <f t="shared" si="8"/>
        <v>-3797.803921096146</v>
      </c>
      <c r="E107" s="8">
        <f t="shared" si="9"/>
        <v>6202.196078903854</v>
      </c>
      <c r="F107" s="8">
        <f t="shared" si="10"/>
        <v>-5370.9058101923783</v>
      </c>
      <c r="G107" s="8">
        <f t="shared" si="11"/>
        <v>-10742.518731676964</v>
      </c>
      <c r="H107" s="8">
        <f>10000</f>
        <v>10000</v>
      </c>
      <c r="I107" s="8">
        <f t="shared" si="12"/>
        <v>12404.392157807708</v>
      </c>
      <c r="J107" s="8">
        <f t="shared" si="13"/>
        <v>-10742.518727165943</v>
      </c>
      <c r="K107" s="8">
        <f>ABS(Tabela1123[[#This Row],[F1]]-C106)</f>
        <v>7.3664668889250606E-6</v>
      </c>
      <c r="L107" s="8">
        <f>ABS(Tabela1123[[#This Row],[F2]]-D106)</f>
        <v>0</v>
      </c>
      <c r="M107" s="8">
        <f>ABS(Tabela1123[[#This Row],[F3]]-E106)</f>
        <v>2.6044390324386768E-6</v>
      </c>
      <c r="N107" s="8">
        <f>ABS(Tabela1123[[#This Row],[f1_]]-F106)</f>
        <v>2.2555104806087911E-6</v>
      </c>
      <c r="O107" s="8">
        <f>ABS(Tabela1123[[#This Row],[f2_]]-G106)</f>
        <v>0</v>
      </c>
      <c r="P107" s="8">
        <f>ABS(Tabela1123[[#This Row],[f3_]]-H106)</f>
        <v>0</v>
      </c>
      <c r="Q107" s="8">
        <f>ABS(Tabela1123[[#This Row],[f4]]-I106)</f>
        <v>0</v>
      </c>
      <c r="R107" s="8">
        <f>ABS(Tabela1123[[#This Row],[f5]]-J106)</f>
        <v>4.5110209612175822E-6</v>
      </c>
      <c r="S10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7.3664668889250606E-6</v>
      </c>
    </row>
    <row r="108" spans="2:19" x14ac:dyDescent="0.25">
      <c r="B108" s="8">
        <v>94</v>
      </c>
      <c r="C108" s="8">
        <f t="shared" si="7"/>
        <v>-14540.322651178223</v>
      </c>
      <c r="D108" s="8">
        <f t="shared" si="8"/>
        <v>-3797.8039195012589</v>
      </c>
      <c r="E108" s="8">
        <f t="shared" si="9"/>
        <v>6202.196078903854</v>
      </c>
      <c r="F108" s="8">
        <f t="shared" si="10"/>
        <v>-5370.9058101923783</v>
      </c>
      <c r="G108" s="8">
        <f t="shared" si="11"/>
        <v>-10742.518727165943</v>
      </c>
      <c r="H108" s="8">
        <f>10000</f>
        <v>10000</v>
      </c>
      <c r="I108" s="8">
        <f t="shared" si="12"/>
        <v>12404.392160997482</v>
      </c>
      <c r="J108" s="8">
        <f t="shared" si="13"/>
        <v>-10742.518727165943</v>
      </c>
      <c r="K108" s="8">
        <f>ABS(Tabela1123[[#This Row],[F1]]-C107)</f>
        <v>1.5948862710501999E-6</v>
      </c>
      <c r="L108" s="8">
        <f>ABS(Tabela1123[[#This Row],[F2]]-D107)</f>
        <v>1.5948871805449016E-6</v>
      </c>
      <c r="M108" s="8">
        <f>ABS(Tabela1123[[#This Row],[F3]]-E107)</f>
        <v>0</v>
      </c>
      <c r="N108" s="8">
        <f>ABS(Tabela1123[[#This Row],[f1_]]-F107)</f>
        <v>0</v>
      </c>
      <c r="O108" s="8">
        <f>ABS(Tabela1123[[#This Row],[f2_]]-G107)</f>
        <v>4.5110209612175822E-6</v>
      </c>
      <c r="P108" s="8">
        <f>ABS(Tabela1123[[#This Row],[f3_]]-H107)</f>
        <v>0</v>
      </c>
      <c r="Q108" s="8">
        <f>ABS(Tabela1123[[#This Row],[f4]]-I107)</f>
        <v>3.1897743610898033E-6</v>
      </c>
      <c r="R108" s="8">
        <f>ABS(Tabela1123[[#This Row],[f5]]-J107)</f>
        <v>0</v>
      </c>
      <c r="S10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4.5110209612175822E-6</v>
      </c>
    </row>
    <row r="109" spans="2:19" x14ac:dyDescent="0.25">
      <c r="B109" s="8">
        <v>95</v>
      </c>
      <c r="C109" s="8">
        <f t="shared" si="7"/>
        <v>-14540.322646667202</v>
      </c>
      <c r="D109" s="8">
        <f t="shared" si="8"/>
        <v>-3797.8039195012589</v>
      </c>
      <c r="E109" s="8">
        <f t="shared" si="9"/>
        <v>6202.1960804987411</v>
      </c>
      <c r="F109" s="8">
        <f t="shared" si="10"/>
        <v>-5370.9058115735916</v>
      </c>
      <c r="G109" s="8">
        <f t="shared" si="11"/>
        <v>-10742.518727165943</v>
      </c>
      <c r="H109" s="8">
        <f>10000</f>
        <v>10000</v>
      </c>
      <c r="I109" s="8">
        <f t="shared" si="12"/>
        <v>12404.392160997482</v>
      </c>
      <c r="J109" s="8">
        <f t="shared" si="13"/>
        <v>-10742.51872992837</v>
      </c>
      <c r="K109" s="8">
        <f>ABS(Tabela1123[[#This Row],[F1]]-C108)</f>
        <v>4.5110209612175822E-6</v>
      </c>
      <c r="L109" s="8">
        <f>ABS(Tabela1123[[#This Row],[F2]]-D108)</f>
        <v>0</v>
      </c>
      <c r="M109" s="8">
        <f>ABS(Tabela1123[[#This Row],[F3]]-E108)</f>
        <v>1.5948871805449016E-6</v>
      </c>
      <c r="N109" s="8">
        <f>ABS(Tabela1123[[#This Row],[f1_]]-F108)</f>
        <v>1.3812132237944752E-6</v>
      </c>
      <c r="O109" s="8">
        <f>ABS(Tabela1123[[#This Row],[f2_]]-G108)</f>
        <v>0</v>
      </c>
      <c r="P109" s="8">
        <f>ABS(Tabela1123[[#This Row],[f3_]]-H108)</f>
        <v>0</v>
      </c>
      <c r="Q109" s="8">
        <f>ABS(Tabela1123[[#This Row],[f4]]-I108)</f>
        <v>0</v>
      </c>
      <c r="R109" s="8">
        <f>ABS(Tabela1123[[#This Row],[f5]]-J108)</f>
        <v>2.7624264475889504E-6</v>
      </c>
      <c r="S10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4.5110209612175822E-6</v>
      </c>
    </row>
    <row r="110" spans="2:19" x14ac:dyDescent="0.25">
      <c r="B110" s="8">
        <v>96</v>
      </c>
      <c r="C110" s="8">
        <f t="shared" si="7"/>
        <v>-14540.322647643869</v>
      </c>
      <c r="D110" s="8">
        <f t="shared" si="8"/>
        <v>-3797.8039204779243</v>
      </c>
      <c r="E110" s="8">
        <f t="shared" si="9"/>
        <v>6202.1960804987411</v>
      </c>
      <c r="F110" s="8">
        <f t="shared" si="10"/>
        <v>-5370.9058115735916</v>
      </c>
      <c r="G110" s="8">
        <f t="shared" si="11"/>
        <v>-10742.51872992837</v>
      </c>
      <c r="H110" s="8">
        <f>10000</f>
        <v>10000</v>
      </c>
      <c r="I110" s="8">
        <f t="shared" si="12"/>
        <v>12404.392159044151</v>
      </c>
      <c r="J110" s="8">
        <f t="shared" si="13"/>
        <v>-10742.51872992837</v>
      </c>
      <c r="K110" s="8">
        <f>ABS(Tabela1123[[#This Row],[F1]]-C109)</f>
        <v>9.7666634246706963E-7</v>
      </c>
      <c r="L110" s="8">
        <f>ABS(Tabela1123[[#This Row],[F2]]-D109)</f>
        <v>9.7666543297236785E-7</v>
      </c>
      <c r="M110" s="8">
        <f>ABS(Tabela1123[[#This Row],[F3]]-E109)</f>
        <v>0</v>
      </c>
      <c r="N110" s="8">
        <f>ABS(Tabela1123[[#This Row],[f1_]]-F109)</f>
        <v>0</v>
      </c>
      <c r="O110" s="8">
        <f>ABS(Tabela1123[[#This Row],[f2_]]-G109)</f>
        <v>2.7624264475889504E-6</v>
      </c>
      <c r="P110" s="8">
        <f>ABS(Tabela1123[[#This Row],[f3_]]-H109)</f>
        <v>0</v>
      </c>
      <c r="Q110" s="8">
        <f>ABS(Tabela1123[[#This Row],[f4]]-I109)</f>
        <v>1.9533308659447357E-6</v>
      </c>
      <c r="R110" s="8">
        <f>ABS(Tabela1123[[#This Row],[f5]]-J109)</f>
        <v>0</v>
      </c>
      <c r="S110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2.7624264475889504E-6</v>
      </c>
    </row>
    <row r="111" spans="2:19" x14ac:dyDescent="0.25">
      <c r="B111" s="8">
        <v>97</v>
      </c>
      <c r="C111" s="8">
        <f t="shared" si="7"/>
        <v>-14540.322650406295</v>
      </c>
      <c r="D111" s="8">
        <f t="shared" si="8"/>
        <v>-3797.8039204779243</v>
      </c>
      <c r="E111" s="8">
        <f t="shared" si="9"/>
        <v>6202.1960795220757</v>
      </c>
      <c r="F111" s="8">
        <f t="shared" si="10"/>
        <v>-5370.9058107277742</v>
      </c>
      <c r="G111" s="8">
        <f t="shared" si="11"/>
        <v>-10742.51872992837</v>
      </c>
      <c r="H111" s="8">
        <f>10000</f>
        <v>10000</v>
      </c>
      <c r="I111" s="8">
        <f t="shared" si="12"/>
        <v>12404.392159044151</v>
      </c>
      <c r="J111" s="8">
        <f t="shared" si="13"/>
        <v>-10742.518728236735</v>
      </c>
      <c r="K111" s="8">
        <f>ABS(Tabela1123[[#This Row],[F1]]-C110)</f>
        <v>2.7624264475889504E-6</v>
      </c>
      <c r="L111" s="8">
        <f>ABS(Tabela1123[[#This Row],[F2]]-D110)</f>
        <v>0</v>
      </c>
      <c r="M111" s="8">
        <f>ABS(Tabela1123[[#This Row],[F3]]-E110)</f>
        <v>9.7666543297236785E-7</v>
      </c>
      <c r="N111" s="8">
        <f>ABS(Tabela1123[[#This Row],[f1_]]-F110)</f>
        <v>8.4581733972299844E-7</v>
      </c>
      <c r="O111" s="8">
        <f>ABS(Tabela1123[[#This Row],[f2_]]-G110)</f>
        <v>0</v>
      </c>
      <c r="P111" s="8">
        <f>ABS(Tabela1123[[#This Row],[f3_]]-H110)</f>
        <v>0</v>
      </c>
      <c r="Q111" s="8">
        <f>ABS(Tabela1123[[#This Row],[f4]]-I110)</f>
        <v>0</v>
      </c>
      <c r="R111" s="8">
        <f>ABS(Tabela1123[[#This Row],[f5]]-J110)</f>
        <v>1.6916346794459969E-6</v>
      </c>
      <c r="S111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2.7624264475889504E-6</v>
      </c>
    </row>
    <row r="112" spans="2:19" x14ac:dyDescent="0.25">
      <c r="B112" s="8">
        <v>98</v>
      </c>
      <c r="C112" s="8">
        <f t="shared" si="7"/>
        <v>-14540.322649808211</v>
      </c>
      <c r="D112" s="8">
        <f t="shared" si="8"/>
        <v>-3797.803919879841</v>
      </c>
      <c r="E112" s="8">
        <f t="shared" si="9"/>
        <v>6202.1960795220757</v>
      </c>
      <c r="F112" s="8">
        <f t="shared" si="10"/>
        <v>-5370.9058107277742</v>
      </c>
      <c r="G112" s="8">
        <f t="shared" si="11"/>
        <v>-10742.518728236735</v>
      </c>
      <c r="H112" s="8">
        <f>10000</f>
        <v>10000</v>
      </c>
      <c r="I112" s="8">
        <f t="shared" si="12"/>
        <v>12404.392160240317</v>
      </c>
      <c r="J112" s="8">
        <f t="shared" si="13"/>
        <v>-10742.518728236735</v>
      </c>
      <c r="K112" s="8">
        <f>ABS(Tabela1123[[#This Row],[F1]]-C111)</f>
        <v>5.9808371588587761E-7</v>
      </c>
      <c r="L112" s="8">
        <f>ABS(Tabela1123[[#This Row],[F2]]-D111)</f>
        <v>5.9808326113852672E-7</v>
      </c>
      <c r="M112" s="8">
        <f>ABS(Tabela1123[[#This Row],[F3]]-E111)</f>
        <v>0</v>
      </c>
      <c r="N112" s="8">
        <f>ABS(Tabela1123[[#This Row],[f1_]]-F111)</f>
        <v>0</v>
      </c>
      <c r="O112" s="8">
        <f>ABS(Tabela1123[[#This Row],[f2_]]-G111)</f>
        <v>1.6916346794459969E-6</v>
      </c>
      <c r="P112" s="8">
        <f>ABS(Tabela1123[[#This Row],[f3_]]-H111)</f>
        <v>0</v>
      </c>
      <c r="Q112" s="8">
        <f>ABS(Tabela1123[[#This Row],[f4]]-I111)</f>
        <v>1.1961656127823517E-6</v>
      </c>
      <c r="R112" s="8">
        <f>ABS(Tabela1123[[#This Row],[f5]]-J111)</f>
        <v>0</v>
      </c>
      <c r="S112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1.6916346794459969E-6</v>
      </c>
    </row>
    <row r="113" spans="2:19" x14ac:dyDescent="0.25">
      <c r="B113" s="8">
        <v>99</v>
      </c>
      <c r="C113" s="8">
        <f t="shared" si="7"/>
        <v>-14540.322648116577</v>
      </c>
      <c r="D113" s="8">
        <f t="shared" si="8"/>
        <v>-3797.803919879841</v>
      </c>
      <c r="E113" s="8">
        <f t="shared" si="9"/>
        <v>6202.1960801201585</v>
      </c>
      <c r="F113" s="8">
        <f t="shared" si="10"/>
        <v>-5370.9058112457296</v>
      </c>
      <c r="G113" s="8">
        <f t="shared" si="11"/>
        <v>-10742.518728236735</v>
      </c>
      <c r="H113" s="8">
        <f>10000</f>
        <v>10000</v>
      </c>
      <c r="I113" s="8">
        <f t="shared" si="12"/>
        <v>12404.392160240317</v>
      </c>
      <c r="J113" s="8">
        <f t="shared" si="13"/>
        <v>-10742.518729272646</v>
      </c>
      <c r="K113" s="8">
        <f>ABS(Tabela1123[[#This Row],[F1]]-C112)</f>
        <v>1.6916346794459969E-6</v>
      </c>
      <c r="L113" s="8">
        <f>ABS(Tabela1123[[#This Row],[F2]]-D112)</f>
        <v>0</v>
      </c>
      <c r="M113" s="8">
        <f>ABS(Tabela1123[[#This Row],[F3]]-E112)</f>
        <v>5.9808280639117584E-7</v>
      </c>
      <c r="N113" s="8">
        <f>ABS(Tabela1123[[#This Row],[f1_]]-F112)</f>
        <v>5.1795541367027909E-7</v>
      </c>
      <c r="O113" s="8">
        <f>ABS(Tabela1123[[#This Row],[f2_]]-G112)</f>
        <v>0</v>
      </c>
      <c r="P113" s="8">
        <f>ABS(Tabela1123[[#This Row],[f3_]]-H112)</f>
        <v>0</v>
      </c>
      <c r="Q113" s="8">
        <f>ABS(Tabela1123[[#This Row],[f4]]-I112)</f>
        <v>0</v>
      </c>
      <c r="R113" s="8">
        <f>ABS(Tabela1123[[#This Row],[f5]]-J112)</f>
        <v>1.0359108273405582E-6</v>
      </c>
      <c r="S113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1.6916346794459969E-6</v>
      </c>
    </row>
    <row r="114" spans="2:19" x14ac:dyDescent="0.25">
      <c r="B114" s="8">
        <v>100</v>
      </c>
      <c r="C114" s="8">
        <f t="shared" si="7"/>
        <v>-14540.322648482826</v>
      </c>
      <c r="D114" s="8">
        <f t="shared" si="8"/>
        <v>-3797.8039202460909</v>
      </c>
      <c r="E114" s="8">
        <f t="shared" si="9"/>
        <v>6202.1960801201585</v>
      </c>
      <c r="F114" s="8">
        <f t="shared" si="10"/>
        <v>-5370.9058112457296</v>
      </c>
      <c r="G114" s="8">
        <f t="shared" si="11"/>
        <v>-10742.518729272646</v>
      </c>
      <c r="H114" s="8">
        <f>10000</f>
        <v>10000</v>
      </c>
      <c r="I114" s="8">
        <f t="shared" si="12"/>
        <v>12404.392159507817</v>
      </c>
      <c r="J114" s="8">
        <f t="shared" si="13"/>
        <v>-10742.518729272646</v>
      </c>
      <c r="K114" s="8">
        <f>ABS(Tabela1123[[#This Row],[F1]]-C113)</f>
        <v>3.6624987842515111E-7</v>
      </c>
      <c r="L114" s="8">
        <f>ABS(Tabela1123[[#This Row],[F2]]-D113)</f>
        <v>3.6624987842515111E-7</v>
      </c>
      <c r="M114" s="8">
        <f>ABS(Tabela1123[[#This Row],[F3]]-E113)</f>
        <v>0</v>
      </c>
      <c r="N114" s="8">
        <f>ABS(Tabela1123[[#This Row],[f1_]]-F113)</f>
        <v>0</v>
      </c>
      <c r="O114" s="8">
        <f>ABS(Tabela1123[[#This Row],[f2_]]-G113)</f>
        <v>1.0359108273405582E-6</v>
      </c>
      <c r="P114" s="8">
        <f>ABS(Tabela1123[[#This Row],[f3_]]-H113)</f>
        <v>0</v>
      </c>
      <c r="Q114" s="8">
        <f>ABS(Tabela1123[[#This Row],[f4]]-I113)</f>
        <v>7.3249975685030222E-7</v>
      </c>
      <c r="R114" s="8">
        <f>ABS(Tabela1123[[#This Row],[f5]]-J113)</f>
        <v>0</v>
      </c>
      <c r="S114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1.0359108273405582E-6</v>
      </c>
    </row>
    <row r="115" spans="2:19" x14ac:dyDescent="0.25">
      <c r="B115" s="8">
        <v>101</v>
      </c>
      <c r="C115" s="8">
        <f t="shared" si="7"/>
        <v>-14540.322649518737</v>
      </c>
      <c r="D115" s="8">
        <f t="shared" si="8"/>
        <v>-3797.8039202460909</v>
      </c>
      <c r="E115" s="8">
        <f t="shared" si="9"/>
        <v>6202.1960797539086</v>
      </c>
      <c r="F115" s="8">
        <f t="shared" si="10"/>
        <v>-5370.9058109285479</v>
      </c>
      <c r="G115" s="8">
        <f t="shared" si="11"/>
        <v>-10742.518729272646</v>
      </c>
      <c r="H115" s="8">
        <f>10000</f>
        <v>10000</v>
      </c>
      <c r="I115" s="8">
        <f t="shared" si="12"/>
        <v>12404.392159507817</v>
      </c>
      <c r="J115" s="8">
        <f t="shared" si="13"/>
        <v>-10742.518728638282</v>
      </c>
      <c r="K115" s="8">
        <f>ABS(Tabela1123[[#This Row],[F1]]-C114)</f>
        <v>1.0359108273405582E-6</v>
      </c>
      <c r="L115" s="8">
        <f>ABS(Tabela1123[[#This Row],[F2]]-D114)</f>
        <v>0</v>
      </c>
      <c r="M115" s="8">
        <f>ABS(Tabela1123[[#This Row],[F3]]-E114)</f>
        <v>3.6624987842515111E-7</v>
      </c>
      <c r="N115" s="8">
        <f>ABS(Tabela1123[[#This Row],[f1_]]-F114)</f>
        <v>3.1718172976979986E-7</v>
      </c>
      <c r="O115" s="8">
        <f>ABS(Tabela1123[[#This Row],[f2_]]-G114)</f>
        <v>0</v>
      </c>
      <c r="P115" s="8">
        <f>ABS(Tabela1123[[#This Row],[f3_]]-H114)</f>
        <v>0</v>
      </c>
      <c r="Q115" s="8">
        <f>ABS(Tabela1123[[#This Row],[f4]]-I114)</f>
        <v>0</v>
      </c>
      <c r="R115" s="8">
        <f>ABS(Tabela1123[[#This Row],[f5]]-J114)</f>
        <v>6.3436345953959972E-7</v>
      </c>
      <c r="S115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1.0359108273405582E-6</v>
      </c>
    </row>
    <row r="116" spans="2:19" x14ac:dyDescent="0.25">
      <c r="B116" s="8">
        <v>102</v>
      </c>
      <c r="C116" s="8">
        <f t="shared" si="7"/>
        <v>-14540.322649294456</v>
      </c>
      <c r="D116" s="8">
        <f t="shared" si="8"/>
        <v>-3797.8039200218095</v>
      </c>
      <c r="E116" s="8">
        <f t="shared" si="9"/>
        <v>6202.1960797539086</v>
      </c>
      <c r="F116" s="8">
        <f t="shared" si="10"/>
        <v>-5370.9058109285479</v>
      </c>
      <c r="G116" s="8">
        <f t="shared" si="11"/>
        <v>-10742.518728638282</v>
      </c>
      <c r="H116" s="8">
        <f>10000</f>
        <v>10000</v>
      </c>
      <c r="I116" s="8">
        <f t="shared" si="12"/>
        <v>12404.39215995638</v>
      </c>
      <c r="J116" s="8">
        <f t="shared" si="13"/>
        <v>-10742.518728638282</v>
      </c>
      <c r="K116" s="8">
        <f>ABS(Tabela1123[[#This Row],[F1]]-C115)</f>
        <v>2.242813934572041E-7</v>
      </c>
      <c r="L116" s="8">
        <f>ABS(Tabela1123[[#This Row],[F2]]-D115)</f>
        <v>2.242813934572041E-7</v>
      </c>
      <c r="M116" s="8">
        <f>ABS(Tabela1123[[#This Row],[F3]]-E115)</f>
        <v>0</v>
      </c>
      <c r="N116" s="8">
        <f>ABS(Tabela1123[[#This Row],[f1_]]-F115)</f>
        <v>0</v>
      </c>
      <c r="O116" s="8">
        <f>ABS(Tabela1123[[#This Row],[f2_]]-G115)</f>
        <v>6.3436345953959972E-7</v>
      </c>
      <c r="P116" s="8">
        <f>ABS(Tabela1123[[#This Row],[f3_]]-H115)</f>
        <v>0</v>
      </c>
      <c r="Q116" s="8">
        <f>ABS(Tabela1123[[#This Row],[f4]]-I115)</f>
        <v>4.4856278691440821E-7</v>
      </c>
      <c r="R116" s="8">
        <f>ABS(Tabela1123[[#This Row],[f5]]-J115)</f>
        <v>0</v>
      </c>
      <c r="S116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6.3436345953959972E-7</v>
      </c>
    </row>
    <row r="117" spans="2:19" x14ac:dyDescent="0.25">
      <c r="B117" s="8">
        <v>103</v>
      </c>
      <c r="C117" s="8">
        <f t="shared" si="7"/>
        <v>-14540.322648660092</v>
      </c>
      <c r="D117" s="8">
        <f t="shared" si="8"/>
        <v>-3797.8039200218095</v>
      </c>
      <c r="E117" s="8">
        <f t="shared" si="9"/>
        <v>6202.19607997819</v>
      </c>
      <c r="F117" s="8">
        <f t="shared" si="10"/>
        <v>-5370.9058111227805</v>
      </c>
      <c r="G117" s="8">
        <f t="shared" si="11"/>
        <v>-10742.518728638282</v>
      </c>
      <c r="H117" s="8">
        <f>10000</f>
        <v>10000</v>
      </c>
      <c r="I117" s="8">
        <f t="shared" si="12"/>
        <v>12404.39215995638</v>
      </c>
      <c r="J117" s="8">
        <f t="shared" si="13"/>
        <v>-10742.518729026748</v>
      </c>
      <c r="K117" s="8">
        <f>ABS(Tabela1123[[#This Row],[F1]]-C116)</f>
        <v>6.3436345953959972E-7</v>
      </c>
      <c r="L117" s="8">
        <f>ABS(Tabela1123[[#This Row],[F2]]-D116)</f>
        <v>0</v>
      </c>
      <c r="M117" s="8">
        <f>ABS(Tabela1123[[#This Row],[F3]]-E116)</f>
        <v>2.242813934572041E-7</v>
      </c>
      <c r="N117" s="8">
        <f>ABS(Tabela1123[[#This Row],[f1_]]-F116)</f>
        <v>1.9423259800532833E-7</v>
      </c>
      <c r="O117" s="8">
        <f>ABS(Tabela1123[[#This Row],[f2_]]-G116)</f>
        <v>0</v>
      </c>
      <c r="P117" s="8">
        <f>ABS(Tabela1123[[#This Row],[f3_]]-H116)</f>
        <v>0</v>
      </c>
      <c r="Q117" s="8">
        <f>ABS(Tabela1123[[#This Row],[f4]]-I116)</f>
        <v>0</v>
      </c>
      <c r="R117" s="8">
        <f>ABS(Tabela1123[[#This Row],[f5]]-J116)</f>
        <v>3.8846519601065665E-7</v>
      </c>
      <c r="S117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6.3436345953959972E-7</v>
      </c>
    </row>
    <row r="118" spans="2:19" x14ac:dyDescent="0.25">
      <c r="B118" s="8">
        <v>104</v>
      </c>
      <c r="C118" s="8">
        <f t="shared" si="7"/>
        <v>-14540.322648797435</v>
      </c>
      <c r="D118" s="8">
        <f t="shared" si="8"/>
        <v>-3797.8039201591528</v>
      </c>
      <c r="E118" s="8">
        <f t="shared" si="9"/>
        <v>6202.19607997819</v>
      </c>
      <c r="F118" s="8">
        <f t="shared" si="10"/>
        <v>-5370.9058111227805</v>
      </c>
      <c r="G118" s="8">
        <f t="shared" si="11"/>
        <v>-10742.518729026748</v>
      </c>
      <c r="H118" s="8">
        <f>10000</f>
        <v>10000</v>
      </c>
      <c r="I118" s="8">
        <f t="shared" si="12"/>
        <v>12404.392159681694</v>
      </c>
      <c r="J118" s="8">
        <f t="shared" si="13"/>
        <v>-10742.518729026748</v>
      </c>
      <c r="K118" s="8">
        <f>ABS(Tabela1123[[#This Row],[F1]]-C117)</f>
        <v>1.3734279491472989E-7</v>
      </c>
      <c r="L118" s="8">
        <f>ABS(Tabela1123[[#This Row],[F2]]-D117)</f>
        <v>1.3734324966208078E-7</v>
      </c>
      <c r="M118" s="8">
        <f>ABS(Tabela1123[[#This Row],[F3]]-E117)</f>
        <v>0</v>
      </c>
      <c r="N118" s="8">
        <f>ABS(Tabela1123[[#This Row],[f1_]]-F117)</f>
        <v>0</v>
      </c>
      <c r="O118" s="8">
        <f>ABS(Tabela1123[[#This Row],[f2_]]-G117)</f>
        <v>3.8846519601065665E-7</v>
      </c>
      <c r="P118" s="8">
        <f>ABS(Tabela1123[[#This Row],[f3_]]-H117)</f>
        <v>0</v>
      </c>
      <c r="Q118" s="8">
        <f>ABS(Tabela1123[[#This Row],[f4]]-I117)</f>
        <v>2.7468558982945979E-7</v>
      </c>
      <c r="R118" s="8">
        <f>ABS(Tabela1123[[#This Row],[f5]]-J117)</f>
        <v>0</v>
      </c>
      <c r="S118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3.8846519601065665E-7</v>
      </c>
    </row>
    <row r="119" spans="2:19" x14ac:dyDescent="0.25">
      <c r="B119" s="8">
        <v>105</v>
      </c>
      <c r="C119" s="8">
        <f t="shared" si="7"/>
        <v>-14540.3226491859</v>
      </c>
      <c r="D119" s="8">
        <f t="shared" si="8"/>
        <v>-3797.8039201591528</v>
      </c>
      <c r="E119" s="8">
        <f t="shared" si="9"/>
        <v>6202.1960798408472</v>
      </c>
      <c r="F119" s="8">
        <f t="shared" si="10"/>
        <v>-5370.9058110038386</v>
      </c>
      <c r="G119" s="8">
        <f t="shared" si="11"/>
        <v>-10742.518729026748</v>
      </c>
      <c r="H119" s="8">
        <f>10000</f>
        <v>10000</v>
      </c>
      <c r="I119" s="8">
        <f t="shared" si="12"/>
        <v>12404.392159681694</v>
      </c>
      <c r="J119" s="8">
        <f t="shared" si="13"/>
        <v>-10742.518728788864</v>
      </c>
      <c r="K119" s="8">
        <f>ABS(Tabela1123[[#This Row],[F1]]-C118)</f>
        <v>3.8846519601065665E-7</v>
      </c>
      <c r="L119" s="8">
        <f>ABS(Tabela1123[[#This Row],[F2]]-D118)</f>
        <v>0</v>
      </c>
      <c r="M119" s="8">
        <f>ABS(Tabela1123[[#This Row],[F3]]-E118)</f>
        <v>1.3734279491472989E-7</v>
      </c>
      <c r="N119" s="8">
        <f>ABS(Tabela1123[[#This Row],[f1_]]-F118)</f>
        <v>1.1894189810846001E-7</v>
      </c>
      <c r="O119" s="8">
        <f>ABS(Tabela1123[[#This Row],[f2_]]-G118)</f>
        <v>0</v>
      </c>
      <c r="P119" s="8">
        <f>ABS(Tabela1123[[#This Row],[f3_]]-H118)</f>
        <v>0</v>
      </c>
      <c r="Q119" s="8">
        <f>ABS(Tabela1123[[#This Row],[f4]]-I118)</f>
        <v>0</v>
      </c>
      <c r="R119" s="8">
        <f>ABS(Tabela1123[[#This Row],[f5]]-J118)</f>
        <v>2.3788379621692002E-7</v>
      </c>
      <c r="S119" s="8">
        <f>MAX(Tabela1123[[#This Row],[EF1]],Tabela1123[[#This Row],[EF2]],Tabela1123[[#This Row],[EF3]],Tabela1123[[#This Row],[Ef1_]],Tabela1123[[#This Row],[Ef2_]],Tabela1123[[#This Row],[Ef3_]],Tabela1123[[#This Row],[Ef4]],Tabela1123[[#This Row],[Ef5]])</f>
        <v>3.8846519601065665E-7</v>
      </c>
    </row>
    <row r="120" spans="2:19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2:19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2:19" x14ac:dyDescent="0.2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2:19" ht="18.75" x14ac:dyDescent="0.3">
      <c r="B123" s="7" t="s">
        <v>35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2:19" x14ac:dyDescent="0.25">
      <c r="B124" s="8" t="s">
        <v>0</v>
      </c>
      <c r="C124" s="8" t="s">
        <v>15</v>
      </c>
      <c r="D124" s="8" t="s">
        <v>16</v>
      </c>
      <c r="E124" s="8" t="s">
        <v>17</v>
      </c>
      <c r="F124" s="8" t="s">
        <v>20</v>
      </c>
      <c r="G124" s="8" t="s">
        <v>21</v>
      </c>
      <c r="H124" s="8" t="s">
        <v>22</v>
      </c>
      <c r="I124" s="8" t="s">
        <v>18</v>
      </c>
      <c r="J124" s="8" t="s">
        <v>19</v>
      </c>
      <c r="K124" s="8" t="s">
        <v>23</v>
      </c>
      <c r="L124" s="8" t="s">
        <v>24</v>
      </c>
      <c r="M124" s="8" t="s">
        <v>25</v>
      </c>
      <c r="N124" s="8" t="s">
        <v>26</v>
      </c>
      <c r="O124" s="8" t="s">
        <v>27</v>
      </c>
      <c r="P124" s="8" t="s">
        <v>28</v>
      </c>
      <c r="Q124" s="8" t="s">
        <v>29</v>
      </c>
      <c r="R124" s="8" t="s">
        <v>30</v>
      </c>
      <c r="S124" s="8" t="s">
        <v>14</v>
      </c>
    </row>
    <row r="125" spans="2:19" x14ac:dyDescent="0.25"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0</v>
      </c>
    </row>
    <row r="126" spans="2:19" x14ac:dyDescent="0.25">
      <c r="B126" s="8">
        <v>1</v>
      </c>
      <c r="C126" s="8">
        <f>(SQRT(2))/2*F125 + G125</f>
        <v>0</v>
      </c>
      <c r="D126" s="8">
        <f>SQRT(2)/2*F125</f>
        <v>0</v>
      </c>
      <c r="E126" s="8">
        <f>1/2*I125</f>
        <v>0</v>
      </c>
      <c r="F126" s="8">
        <f>(SQRT(2)/2 - SQRT(3)/2*I125)/2</f>
        <v>0.35355339059327379</v>
      </c>
      <c r="G126" s="8">
        <f xml:space="preserve"> J125</f>
        <v>0</v>
      </c>
      <c r="H126" s="8">
        <f>10000</f>
        <v>10000</v>
      </c>
      <c r="I126" s="8">
        <f>(SQRT(2)/2*Tabela11424[[#This Row],[f1_]] +Tabela11424[[#This Row],[f3_]])/(1/2)</f>
        <v>20000.5</v>
      </c>
      <c r="J126" s="8">
        <f>-SQRT(3)/2*Tabela11424[[#This Row],[f4]]</f>
        <v>-17320.941088390664</v>
      </c>
      <c r="K126" s="8">
        <f>ABS(Tabela11424[[#This Row],[F1]]-C125)</f>
        <v>0</v>
      </c>
      <c r="L126" s="8">
        <f>ABS(Tabela11424[[#This Row],[F2]]-D125)</f>
        <v>0</v>
      </c>
      <c r="M126" s="8">
        <f>ABS(Tabela11424[[#This Row],[F3]]-E125)</f>
        <v>0</v>
      </c>
      <c r="N126" s="8">
        <f>ABS(Tabela11424[[#This Row],[f1_]]-F125)</f>
        <v>0.35355339059327379</v>
      </c>
      <c r="O126" s="8">
        <f>ABS(Tabela11424[[#This Row],[f2_]]-G125)</f>
        <v>0</v>
      </c>
      <c r="P126" s="8">
        <f>ABS(Tabela11424[[#This Row],[f3_]]-H125)</f>
        <v>10000</v>
      </c>
      <c r="Q126" s="8">
        <f>ABS(Tabela11424[[#This Row],[f4]]-I125)</f>
        <v>20000.5</v>
      </c>
      <c r="R126" s="8">
        <f>ABS(Tabela11424[[#This Row],[f5]]-J125)</f>
        <v>17320.941088390664</v>
      </c>
      <c r="S12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20000.5</v>
      </c>
    </row>
    <row r="127" spans="2:19" x14ac:dyDescent="0.25">
      <c r="B127" s="8">
        <v>2</v>
      </c>
      <c r="C127" s="8">
        <f t="shared" ref="C127:C190" si="14">(SQRT(2))/2*F126 + G126</f>
        <v>0.25000000000000006</v>
      </c>
      <c r="D127" s="8">
        <f t="shared" ref="D127:D190" si="15">SQRT(2)/2*F126</f>
        <v>0.25000000000000006</v>
      </c>
      <c r="E127" s="8">
        <f t="shared" ref="E127:E190" si="16">1/2*I126</f>
        <v>10000.25</v>
      </c>
      <c r="F127" s="8">
        <f t="shared" ref="F127:F190" si="17">(SQRT(2)/2 - SQRT(3)/2*I126)/2</f>
        <v>-8660.1169908047395</v>
      </c>
      <c r="G127" s="8">
        <f t="shared" ref="G127:G190" si="18" xml:space="preserve"> J126</f>
        <v>-17320.941088390664</v>
      </c>
      <c r="H127" s="8">
        <f>10000</f>
        <v>10000</v>
      </c>
      <c r="I127" s="8">
        <f>(SQRT(2)/2*Tabela11424[[#This Row],[f1_]] +Tabela11424[[#This Row],[f3_]])/(1/2)</f>
        <v>7752.7450998662607</v>
      </c>
      <c r="J127" s="8">
        <f>-SQRT(3)/2*Tabela11424[[#This Row],[f4]]</f>
        <v>-6714.0742055495066</v>
      </c>
      <c r="K127" s="8">
        <f>ABS(Tabela11424[[#This Row],[F1]]-C126)</f>
        <v>0.25000000000000006</v>
      </c>
      <c r="L127" s="8">
        <f>ABS(Tabela11424[[#This Row],[F2]]-D126)</f>
        <v>0.25000000000000006</v>
      </c>
      <c r="M127" s="8">
        <f>ABS(Tabela11424[[#This Row],[F3]]-E126)</f>
        <v>10000.25</v>
      </c>
      <c r="N127" s="8">
        <f>ABS(Tabela11424[[#This Row],[f1_]]-F126)</f>
        <v>8660.470544195332</v>
      </c>
      <c r="O127" s="8">
        <f>ABS(Tabela11424[[#This Row],[f2_]]-G126)</f>
        <v>17320.941088390664</v>
      </c>
      <c r="P127" s="8">
        <f>ABS(Tabela11424[[#This Row],[f3_]]-H126)</f>
        <v>0</v>
      </c>
      <c r="Q127" s="8">
        <f>ABS(Tabela11424[[#This Row],[f4]]-I126)</f>
        <v>12247.754900133739</v>
      </c>
      <c r="R127" s="8">
        <f>ABS(Tabela11424[[#This Row],[f5]]-J126)</f>
        <v>10606.866882841157</v>
      </c>
      <c r="S12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17320.941088390664</v>
      </c>
    </row>
    <row r="128" spans="2:19" x14ac:dyDescent="0.25">
      <c r="B128" s="8">
        <v>3</v>
      </c>
      <c r="C128" s="8">
        <f t="shared" si="14"/>
        <v>-23444.568538457534</v>
      </c>
      <c r="D128" s="8">
        <f t="shared" si="15"/>
        <v>-6123.6274500668696</v>
      </c>
      <c r="E128" s="8">
        <f t="shared" si="16"/>
        <v>3876.3725499331304</v>
      </c>
      <c r="F128" s="8">
        <f t="shared" si="17"/>
        <v>-3356.68354938416</v>
      </c>
      <c r="G128" s="8">
        <f t="shared" si="18"/>
        <v>-6714.0742055495066</v>
      </c>
      <c r="H128" s="8">
        <f>10000</f>
        <v>10000</v>
      </c>
      <c r="I128" s="8">
        <f>(SQRT(2)/2*Tabela11424[[#This Row],[f1_]] +Tabela11424[[#This Row],[f3_]])/(1/2)</f>
        <v>15252.932599866261</v>
      </c>
      <c r="J128" s="8">
        <f>-SQRT(3)/2*Tabela11424[[#This Row],[f4]]</f>
        <v>-13209.427113696005</v>
      </c>
      <c r="K128" s="8">
        <f>ABS(Tabela11424[[#This Row],[F1]]-C127)</f>
        <v>23444.818538457534</v>
      </c>
      <c r="L128" s="8">
        <f>ABS(Tabela11424[[#This Row],[F2]]-D127)</f>
        <v>6123.8774500668696</v>
      </c>
      <c r="M128" s="8">
        <f>ABS(Tabela11424[[#This Row],[F3]]-E127)</f>
        <v>6123.8774500668696</v>
      </c>
      <c r="N128" s="8">
        <f>ABS(Tabela11424[[#This Row],[f1_]]-F127)</f>
        <v>5303.4334414205796</v>
      </c>
      <c r="O128" s="8">
        <f>ABS(Tabela11424[[#This Row],[f2_]]-G127)</f>
        <v>10606.866882841157</v>
      </c>
      <c r="P128" s="8">
        <f>ABS(Tabela11424[[#This Row],[f3_]]-H127)</f>
        <v>0</v>
      </c>
      <c r="Q128" s="8">
        <f>ABS(Tabela11424[[#This Row],[f4]]-I127)</f>
        <v>7500.1875</v>
      </c>
      <c r="R128" s="8">
        <f>ABS(Tabela11424[[#This Row],[f5]]-J127)</f>
        <v>6495.3529081464985</v>
      </c>
      <c r="S12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23444.818538457534</v>
      </c>
    </row>
    <row r="129" spans="2:19" x14ac:dyDescent="0.25">
      <c r="B129" s="8">
        <v>4</v>
      </c>
      <c r="C129" s="8">
        <f t="shared" si="14"/>
        <v>-9087.6079056163762</v>
      </c>
      <c r="D129" s="8">
        <f t="shared" si="15"/>
        <v>-2373.5337000668692</v>
      </c>
      <c r="E129" s="8">
        <f t="shared" si="16"/>
        <v>7626.4662999331304</v>
      </c>
      <c r="F129" s="8">
        <f t="shared" si="17"/>
        <v>-6604.3600034574092</v>
      </c>
      <c r="G129" s="8">
        <f t="shared" si="18"/>
        <v>-13209.427113696005</v>
      </c>
      <c r="H129" s="8">
        <f>10000</f>
        <v>10000</v>
      </c>
      <c r="I129" s="8">
        <f>(SQRT(2)/2*Tabela11424[[#This Row],[f1_]] +Tabela11424[[#This Row],[f3_]])/(1/2)</f>
        <v>10660.024512316111</v>
      </c>
      <c r="J129" s="8">
        <f>-SQRT(3)/2*Tabela11424[[#This Row],[f4]]</f>
        <v>-9231.8520326305734</v>
      </c>
      <c r="K129" s="8">
        <f>ABS(Tabela11424[[#This Row],[F1]]-C128)</f>
        <v>14356.960632841157</v>
      </c>
      <c r="L129" s="8">
        <f>ABS(Tabela11424[[#This Row],[F2]]-D128)</f>
        <v>3750.0937500000005</v>
      </c>
      <c r="M129" s="8">
        <f>ABS(Tabela11424[[#This Row],[F3]]-E128)</f>
        <v>3750.09375</v>
      </c>
      <c r="N129" s="8">
        <f>ABS(Tabela11424[[#This Row],[f1_]]-F128)</f>
        <v>3247.6764540732493</v>
      </c>
      <c r="O129" s="8">
        <f>ABS(Tabela11424[[#This Row],[f2_]]-G128)</f>
        <v>6495.3529081464985</v>
      </c>
      <c r="P129" s="8">
        <f>ABS(Tabela11424[[#This Row],[f3_]]-H128)</f>
        <v>0</v>
      </c>
      <c r="Q129" s="8">
        <f>ABS(Tabela11424[[#This Row],[f4]]-I128)</f>
        <v>4592.9080875501495</v>
      </c>
      <c r="R129" s="8">
        <f>ABS(Tabela11424[[#This Row],[f5]]-J128)</f>
        <v>3977.5750810654317</v>
      </c>
      <c r="S12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14356.960632841157</v>
      </c>
    </row>
    <row r="130" spans="2:19" x14ac:dyDescent="0.25">
      <c r="B130" s="8">
        <v>5</v>
      </c>
      <c r="C130" s="8">
        <f t="shared" si="14"/>
        <v>-17879.414857537951</v>
      </c>
      <c r="D130" s="8">
        <f t="shared" si="15"/>
        <v>-4669.9877438419444</v>
      </c>
      <c r="E130" s="8">
        <f t="shared" si="16"/>
        <v>5330.0122561580556</v>
      </c>
      <c r="F130" s="8">
        <f t="shared" si="17"/>
        <v>-4615.5724629246934</v>
      </c>
      <c r="G130" s="8">
        <f t="shared" si="18"/>
        <v>-9231.8520326305734</v>
      </c>
      <c r="H130" s="8">
        <f>10000</f>
        <v>10000</v>
      </c>
      <c r="I130" s="8">
        <f>(SQRT(2)/2*Tabela11424[[#This Row],[f1_]] +Tabela11424[[#This Row],[f3_]])/(1/2)</f>
        <v>13472.594824816108</v>
      </c>
      <c r="J130" s="8">
        <f>-SQRT(3)/2*Tabela11424[[#This Row],[f4]]</f>
        <v>-11667.609373185507</v>
      </c>
      <c r="K130" s="8">
        <f>ABS(Tabela11424[[#This Row],[F1]]-C129)</f>
        <v>8791.8069519215751</v>
      </c>
      <c r="L130" s="8">
        <f>ABS(Tabela11424[[#This Row],[F2]]-D129)</f>
        <v>2296.4540437750752</v>
      </c>
      <c r="M130" s="8">
        <f>ABS(Tabela11424[[#This Row],[F3]]-E129)</f>
        <v>2296.4540437750748</v>
      </c>
      <c r="N130" s="8">
        <f>ABS(Tabela11424[[#This Row],[f1_]]-F129)</f>
        <v>1988.7875405327159</v>
      </c>
      <c r="O130" s="8">
        <f>ABS(Tabela11424[[#This Row],[f2_]]-G129)</f>
        <v>3977.5750810654317</v>
      </c>
      <c r="P130" s="8">
        <f>ABS(Tabela11424[[#This Row],[f3_]]-H129)</f>
        <v>0</v>
      </c>
      <c r="Q130" s="8">
        <f>ABS(Tabela11424[[#This Row],[f4]]-I129)</f>
        <v>2812.5703124999964</v>
      </c>
      <c r="R130" s="8">
        <f>ABS(Tabela11424[[#This Row],[f5]]-J129)</f>
        <v>2435.7573405549338</v>
      </c>
      <c r="S13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8791.8069519215751</v>
      </c>
    </row>
    <row r="131" spans="2:19" x14ac:dyDescent="0.25">
      <c r="B131" s="8">
        <v>6</v>
      </c>
      <c r="C131" s="8">
        <f t="shared" si="14"/>
        <v>-12495.55462022252</v>
      </c>
      <c r="D131" s="8">
        <f t="shared" si="15"/>
        <v>-3263.7025875919458</v>
      </c>
      <c r="E131" s="8">
        <f t="shared" si="16"/>
        <v>6736.2974124080538</v>
      </c>
      <c r="F131" s="8">
        <f t="shared" si="17"/>
        <v>-5833.4511332021602</v>
      </c>
      <c r="G131" s="8">
        <f t="shared" si="18"/>
        <v>-11667.609373185507</v>
      </c>
      <c r="H131" s="8">
        <f>10000</f>
        <v>10000</v>
      </c>
      <c r="I131" s="8">
        <f>(SQRT(2)/2*Tabela11424[[#This Row],[f1_]] +Tabela11424[[#This Row],[f3_]])/(1/2)</f>
        <v>11750.254291984804</v>
      </c>
      <c r="J131" s="8">
        <f>-SQRT(3)/2*Tabela11424[[#This Row],[f4]]</f>
        <v>-10176.018717785972</v>
      </c>
      <c r="K131" s="8">
        <f>ABS(Tabela11424[[#This Row],[F1]]-C130)</f>
        <v>5383.8602373154317</v>
      </c>
      <c r="L131" s="8">
        <f>ABS(Tabela11424[[#This Row],[F2]]-D130)</f>
        <v>1406.2851562499986</v>
      </c>
      <c r="M131" s="8">
        <f>ABS(Tabela11424[[#This Row],[F3]]-E130)</f>
        <v>1406.2851562499982</v>
      </c>
      <c r="N131" s="8">
        <f>ABS(Tabela11424[[#This Row],[f1_]]-F130)</f>
        <v>1217.8786702774669</v>
      </c>
      <c r="O131" s="8">
        <f>ABS(Tabela11424[[#This Row],[f2_]]-G130)</f>
        <v>2435.7573405549338</v>
      </c>
      <c r="P131" s="8">
        <f>ABS(Tabela11424[[#This Row],[f3_]]-H130)</f>
        <v>0</v>
      </c>
      <c r="Q131" s="8">
        <f>ABS(Tabela11424[[#This Row],[f4]]-I130)</f>
        <v>1722.3405328313038</v>
      </c>
      <c r="R131" s="8">
        <f>ABS(Tabela11424[[#This Row],[f5]]-J130)</f>
        <v>1491.5906553995355</v>
      </c>
      <c r="S13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5383.8602373154317</v>
      </c>
    </row>
    <row r="132" spans="2:19" x14ac:dyDescent="0.25">
      <c r="B132" s="8">
        <v>7</v>
      </c>
      <c r="C132" s="8">
        <f t="shared" si="14"/>
        <v>-15792.482227193104</v>
      </c>
      <c r="D132" s="8">
        <f t="shared" si="15"/>
        <v>-4124.8728540075981</v>
      </c>
      <c r="E132" s="8">
        <f t="shared" si="16"/>
        <v>5875.1271459924019</v>
      </c>
      <c r="F132" s="8">
        <f t="shared" si="17"/>
        <v>-5087.6558055023925</v>
      </c>
      <c r="G132" s="8">
        <f t="shared" si="18"/>
        <v>-10176.018717785972</v>
      </c>
      <c r="H132" s="8">
        <f>10000</f>
        <v>10000</v>
      </c>
      <c r="I132" s="8">
        <f>(SQRT(2)/2*Tabela11424[[#This Row],[f1_]] +Tabela11424[[#This Row],[f3_]])/(1/2)</f>
        <v>12804.968159172302</v>
      </c>
      <c r="J132" s="8">
        <f>-SQRT(3)/2*Tabela11424[[#This Row],[f4]]</f>
        <v>-11089.427720494072</v>
      </c>
      <c r="K132" s="8">
        <f>ABS(Tabela11424[[#This Row],[F1]]-C131)</f>
        <v>3296.9276069705847</v>
      </c>
      <c r="L132" s="8">
        <f>ABS(Tabela11424[[#This Row],[F2]]-D131)</f>
        <v>861.17026641565235</v>
      </c>
      <c r="M132" s="8">
        <f>ABS(Tabela11424[[#This Row],[F3]]-E131)</f>
        <v>861.17026641565189</v>
      </c>
      <c r="N132" s="8">
        <f>ABS(Tabela11424[[#This Row],[f1_]]-F131)</f>
        <v>745.79532769976777</v>
      </c>
      <c r="O132" s="8">
        <f>ABS(Tabela11424[[#This Row],[f2_]]-G131)</f>
        <v>1491.5906553995355</v>
      </c>
      <c r="P132" s="8">
        <f>ABS(Tabela11424[[#This Row],[f3_]]-H131)</f>
        <v>0</v>
      </c>
      <c r="Q132" s="8">
        <f>ABS(Tabela11424[[#This Row],[f4]]-I131)</f>
        <v>1054.7138671874982</v>
      </c>
      <c r="R132" s="8">
        <f>ABS(Tabela11424[[#This Row],[f5]]-J131)</f>
        <v>913.40900270810016</v>
      </c>
      <c r="S13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3296.9276069705847</v>
      </c>
    </row>
    <row r="133" spans="2:19" x14ac:dyDescent="0.25">
      <c r="B133" s="8">
        <v>8</v>
      </c>
      <c r="C133" s="8">
        <f t="shared" si="14"/>
        <v>-13773.534638199821</v>
      </c>
      <c r="D133" s="8">
        <f t="shared" si="15"/>
        <v>-3597.5159204138486</v>
      </c>
      <c r="E133" s="8">
        <f t="shared" si="16"/>
        <v>6402.484079586151</v>
      </c>
      <c r="F133" s="8">
        <f t="shared" si="17"/>
        <v>-5544.3603068564425</v>
      </c>
      <c r="G133" s="8">
        <f t="shared" si="18"/>
        <v>-11089.427720494072</v>
      </c>
      <c r="H133" s="8">
        <f>10000</f>
        <v>10000</v>
      </c>
      <c r="I133" s="8">
        <f>(SQRT(2)/2*Tabela11424[[#This Row],[f1_]] +Tabela11424[[#This Row],[f3_]])/(1/2)</f>
        <v>12159.090459360563</v>
      </c>
      <c r="J133" s="8">
        <f>-SQRT(3)/2*Tabela11424[[#This Row],[f4]]</f>
        <v>-10530.081224719246</v>
      </c>
      <c r="K133" s="8">
        <f>ABS(Tabela11424[[#This Row],[F1]]-C132)</f>
        <v>2018.9475889932837</v>
      </c>
      <c r="L133" s="8">
        <f>ABS(Tabela11424[[#This Row],[F2]]-D132)</f>
        <v>527.35693359374955</v>
      </c>
      <c r="M133" s="8">
        <f>ABS(Tabela11424[[#This Row],[F3]]-E132)</f>
        <v>527.35693359374909</v>
      </c>
      <c r="N133" s="8">
        <f>ABS(Tabela11424[[#This Row],[f1_]]-F132)</f>
        <v>456.70450135405008</v>
      </c>
      <c r="O133" s="8">
        <f>ABS(Tabela11424[[#This Row],[f2_]]-G132)</f>
        <v>913.40900270810016</v>
      </c>
      <c r="P133" s="8">
        <f>ABS(Tabela11424[[#This Row],[f3_]]-H132)</f>
        <v>0</v>
      </c>
      <c r="Q133" s="8">
        <f>ABS(Tabela11424[[#This Row],[f4]]-I132)</f>
        <v>645.87769981173915</v>
      </c>
      <c r="R133" s="8">
        <f>ABS(Tabela11424[[#This Row],[f5]]-J132)</f>
        <v>559.3464957748256</v>
      </c>
      <c r="S13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2018.9475889932837</v>
      </c>
    </row>
    <row r="134" spans="2:19" x14ac:dyDescent="0.25">
      <c r="B134" s="8">
        <v>9</v>
      </c>
      <c r="C134" s="8">
        <f t="shared" si="14"/>
        <v>-15009.88249081379</v>
      </c>
      <c r="D134" s="8">
        <f t="shared" si="15"/>
        <v>-3920.4547703197181</v>
      </c>
      <c r="E134" s="8">
        <f t="shared" si="16"/>
        <v>6079.5452296802814</v>
      </c>
      <c r="F134" s="8">
        <f t="shared" si="17"/>
        <v>-5264.6870589690297</v>
      </c>
      <c r="G134" s="8">
        <f t="shared" si="18"/>
        <v>-10530.081224719246</v>
      </c>
      <c r="H134" s="8">
        <f>10000</f>
        <v>10000</v>
      </c>
      <c r="I134" s="8">
        <f>(SQRT(2)/2*Tabela11424[[#This Row],[f1_]] +Tabela11424[[#This Row],[f3_]])/(1/2)</f>
        <v>12554.608159555875</v>
      </c>
      <c r="J134" s="8">
        <f>-SQRT(3)/2*Tabela11424[[#This Row],[f4]]</f>
        <v>-10872.609600734784</v>
      </c>
      <c r="K134" s="8">
        <f>ABS(Tabela11424[[#This Row],[F1]]-C133)</f>
        <v>1236.3478526139697</v>
      </c>
      <c r="L134" s="8">
        <f>ABS(Tabela11424[[#This Row],[F2]]-D133)</f>
        <v>322.93884990586957</v>
      </c>
      <c r="M134" s="8">
        <f>ABS(Tabela11424[[#This Row],[F3]]-E133)</f>
        <v>322.93884990586957</v>
      </c>
      <c r="N134" s="8">
        <f>ABS(Tabela11424[[#This Row],[f1_]]-F133)</f>
        <v>279.6732478874128</v>
      </c>
      <c r="O134" s="8">
        <f>ABS(Tabela11424[[#This Row],[f2_]]-G133)</f>
        <v>559.3464957748256</v>
      </c>
      <c r="P134" s="8">
        <f>ABS(Tabela11424[[#This Row],[f3_]]-H133)</f>
        <v>0</v>
      </c>
      <c r="Q134" s="8">
        <f>ABS(Tabela11424[[#This Row],[f4]]-I133)</f>
        <v>395.5177001953125</v>
      </c>
      <c r="R134" s="8">
        <f>ABS(Tabela11424[[#This Row],[f5]]-J133)</f>
        <v>342.52837601553802</v>
      </c>
      <c r="S13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1236.3478526139697</v>
      </c>
    </row>
    <row r="135" spans="2:19" x14ac:dyDescent="0.25">
      <c r="B135" s="8">
        <v>10</v>
      </c>
      <c r="C135" s="8">
        <f t="shared" si="14"/>
        <v>-14252.777144941309</v>
      </c>
      <c r="D135" s="8">
        <f t="shared" si="15"/>
        <v>-3722.6959202220623</v>
      </c>
      <c r="E135" s="8">
        <f t="shared" si="16"/>
        <v>6277.3040797779377</v>
      </c>
      <c r="F135" s="8">
        <f t="shared" si="17"/>
        <v>-5435.9512469767988</v>
      </c>
      <c r="G135" s="8">
        <f t="shared" si="18"/>
        <v>-10872.609600734784</v>
      </c>
      <c r="H135" s="8">
        <f>10000</f>
        <v>10000</v>
      </c>
      <c r="I135" s="8">
        <f>(SQRT(2)/2*Tabela11424[[#This Row],[f1_]] +Tabela11424[[#This Row],[f3_]])/(1/2)</f>
        <v>12312.404022126473</v>
      </c>
      <c r="J135" s="8">
        <f>-SQRT(3)/2*Tabela11424[[#This Row],[f4]]</f>
        <v>-10662.854664819224</v>
      </c>
      <c r="K135" s="8">
        <f>ABS(Tabela11424[[#This Row],[F1]]-C134)</f>
        <v>757.10534587248185</v>
      </c>
      <c r="L135" s="8">
        <f>ABS(Tabela11424[[#This Row],[F2]]-D134)</f>
        <v>197.7588500976558</v>
      </c>
      <c r="M135" s="8">
        <f>ABS(Tabela11424[[#This Row],[F3]]-E134)</f>
        <v>197.75885009765625</v>
      </c>
      <c r="N135" s="8">
        <f>ABS(Tabela11424[[#This Row],[f1_]]-F134)</f>
        <v>171.26418800776901</v>
      </c>
      <c r="O135" s="8">
        <f>ABS(Tabela11424[[#This Row],[f2_]]-G134)</f>
        <v>342.52837601553802</v>
      </c>
      <c r="P135" s="8">
        <f>ABS(Tabela11424[[#This Row],[f3_]]-H134)</f>
        <v>0</v>
      </c>
      <c r="Q135" s="8">
        <f>ABS(Tabela11424[[#This Row],[f4]]-I134)</f>
        <v>242.20413742940218</v>
      </c>
      <c r="R135" s="8">
        <f>ABS(Tabela11424[[#This Row],[f5]]-J134)</f>
        <v>209.75493591556005</v>
      </c>
      <c r="S13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757.10534587248185</v>
      </c>
    </row>
    <row r="136" spans="2:19" x14ac:dyDescent="0.25">
      <c r="B136" s="8">
        <v>11</v>
      </c>
      <c r="C136" s="8">
        <f t="shared" si="14"/>
        <v>-14716.407589671548</v>
      </c>
      <c r="D136" s="8">
        <f t="shared" si="15"/>
        <v>-3843.7979889367639</v>
      </c>
      <c r="E136" s="8">
        <f t="shared" si="16"/>
        <v>6156.2020110632366</v>
      </c>
      <c r="F136" s="8">
        <f t="shared" si="17"/>
        <v>-5331.0737790190187</v>
      </c>
      <c r="G136" s="8">
        <f t="shared" si="18"/>
        <v>-10662.854664819224</v>
      </c>
      <c r="H136" s="8">
        <f>10000</f>
        <v>10000</v>
      </c>
      <c r="I136" s="8">
        <f>(SQRT(2)/2*Tabela11424[[#This Row],[f1_]] +Tabela11424[[#This Row],[f3_]])/(1/2)</f>
        <v>12460.723159699715</v>
      </c>
      <c r="J136" s="8">
        <f>-SQRT(3)/2*Tabela11424[[#This Row],[f4]]</f>
        <v>-10791.302805825051</v>
      </c>
      <c r="K136" s="8">
        <f>ABS(Tabela11424[[#This Row],[F1]]-C135)</f>
        <v>463.63044473023911</v>
      </c>
      <c r="L136" s="8">
        <f>ABS(Tabela11424[[#This Row],[F2]]-D135)</f>
        <v>121.10206871470155</v>
      </c>
      <c r="M136" s="8">
        <f>ABS(Tabela11424[[#This Row],[F3]]-E135)</f>
        <v>121.10206871470109</v>
      </c>
      <c r="N136" s="8">
        <f>ABS(Tabela11424[[#This Row],[f1_]]-F135)</f>
        <v>104.87746795778003</v>
      </c>
      <c r="O136" s="8">
        <f>ABS(Tabela11424[[#This Row],[f2_]]-G135)</f>
        <v>209.75493591556005</v>
      </c>
      <c r="P136" s="8">
        <f>ABS(Tabela11424[[#This Row],[f3_]]-H135)</f>
        <v>0</v>
      </c>
      <c r="Q136" s="8">
        <f>ABS(Tabela11424[[#This Row],[f4]]-I135)</f>
        <v>148.31913757324219</v>
      </c>
      <c r="R136" s="8">
        <f>ABS(Tabela11424[[#This Row],[f5]]-J135)</f>
        <v>128.44814100582698</v>
      </c>
      <c r="S13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463.63044473023911</v>
      </c>
    </row>
    <row r="137" spans="2:19" x14ac:dyDescent="0.25">
      <c r="B137" s="8">
        <v>12</v>
      </c>
      <c r="C137" s="8">
        <f t="shared" si="14"/>
        <v>-14432.493084969366</v>
      </c>
      <c r="D137" s="8">
        <f t="shared" si="15"/>
        <v>-3769.6384201501423</v>
      </c>
      <c r="E137" s="8">
        <f t="shared" si="16"/>
        <v>6230.3615798498577</v>
      </c>
      <c r="F137" s="8">
        <f t="shared" si="17"/>
        <v>-5395.2978495219322</v>
      </c>
      <c r="G137" s="8">
        <f t="shared" si="18"/>
        <v>-10791.302805825051</v>
      </c>
      <c r="H137" s="8">
        <f>10000</f>
        <v>10000</v>
      </c>
      <c r="I137" s="8">
        <f>(SQRT(2)/2*Tabela11424[[#This Row],[f1_]] +Tabela11424[[#This Row],[f3_]])/(1/2)</f>
        <v>12369.89660816369</v>
      </c>
      <c r="J137" s="8">
        <f>-SQRT(3)/2*Tabela11424[[#This Row],[f4]]</f>
        <v>-10712.644704856717</v>
      </c>
      <c r="K137" s="8">
        <f>ABS(Tabela11424[[#This Row],[F1]]-C136)</f>
        <v>283.91450470218115</v>
      </c>
      <c r="L137" s="8">
        <f>ABS(Tabela11424[[#This Row],[F2]]-D136)</f>
        <v>74.159568786621548</v>
      </c>
      <c r="M137" s="8">
        <f>ABS(Tabela11424[[#This Row],[F3]]-E136)</f>
        <v>74.159568786621094</v>
      </c>
      <c r="N137" s="8">
        <f>ABS(Tabela11424[[#This Row],[f1_]]-F136)</f>
        <v>64.224070502913492</v>
      </c>
      <c r="O137" s="8">
        <f>ABS(Tabela11424[[#This Row],[f2_]]-G136)</f>
        <v>128.44814100582698</v>
      </c>
      <c r="P137" s="8">
        <f>ABS(Tabela11424[[#This Row],[f3_]]-H136)</f>
        <v>0</v>
      </c>
      <c r="Q137" s="8">
        <f>ABS(Tabela11424[[#This Row],[f4]]-I136)</f>
        <v>90.826551536025363</v>
      </c>
      <c r="R137" s="8">
        <f>ABS(Tabela11424[[#This Row],[f5]]-J136)</f>
        <v>78.658100968334111</v>
      </c>
      <c r="S13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283.91450470218115</v>
      </c>
    </row>
    <row r="138" spans="2:19" x14ac:dyDescent="0.25">
      <c r="B138" s="8">
        <v>13</v>
      </c>
      <c r="C138" s="8">
        <f t="shared" si="14"/>
        <v>-14606.354501743206</v>
      </c>
      <c r="D138" s="8">
        <f t="shared" si="15"/>
        <v>-3815.0516959181555</v>
      </c>
      <c r="E138" s="8">
        <f t="shared" si="16"/>
        <v>6184.948304081845</v>
      </c>
      <c r="F138" s="8">
        <f t="shared" si="17"/>
        <v>-5355.9687990377652</v>
      </c>
      <c r="G138" s="8">
        <f t="shared" si="18"/>
        <v>-10712.644704856717</v>
      </c>
      <c r="H138" s="8">
        <f>10000</f>
        <v>10000</v>
      </c>
      <c r="I138" s="8">
        <f>(SQRT(2)/2*Tabela11424[[#This Row],[f1_]] +Tabela11424[[#This Row],[f3_]])/(1/2)</f>
        <v>12425.516284753654</v>
      </c>
      <c r="J138" s="8">
        <f>-SQRT(3)/2*Tabela11424[[#This Row],[f4]]</f>
        <v>-10760.8127577339</v>
      </c>
      <c r="K138" s="8">
        <f>ABS(Tabela11424[[#This Row],[F1]]-C137)</f>
        <v>173.86141677383966</v>
      </c>
      <c r="L138" s="8">
        <f>ABS(Tabela11424[[#This Row],[F2]]-D137)</f>
        <v>45.413275768013136</v>
      </c>
      <c r="M138" s="8">
        <f>ABS(Tabela11424[[#This Row],[F3]]-E137)</f>
        <v>45.413275768012682</v>
      </c>
      <c r="N138" s="8">
        <f>ABS(Tabela11424[[#This Row],[f1_]]-F137)</f>
        <v>39.329050484167055</v>
      </c>
      <c r="O138" s="8">
        <f>ABS(Tabela11424[[#This Row],[f2_]]-G137)</f>
        <v>78.658100968334111</v>
      </c>
      <c r="P138" s="8">
        <f>ABS(Tabela11424[[#This Row],[f3_]]-H137)</f>
        <v>0</v>
      </c>
      <c r="Q138" s="8">
        <f>ABS(Tabela11424[[#This Row],[f4]]-I137)</f>
        <v>55.619676589964001</v>
      </c>
      <c r="R138" s="8">
        <f>ABS(Tabela11424[[#This Row],[f5]]-J137)</f>
        <v>48.168052877183072</v>
      </c>
      <c r="S13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173.86141677383966</v>
      </c>
    </row>
    <row r="139" spans="2:19" x14ac:dyDescent="0.25">
      <c r="B139" s="8">
        <v>14</v>
      </c>
      <c r="C139" s="8">
        <f t="shared" si="14"/>
        <v>-14499.886562479889</v>
      </c>
      <c r="D139" s="8">
        <f t="shared" si="15"/>
        <v>-3787.241857623173</v>
      </c>
      <c r="E139" s="8">
        <f t="shared" si="16"/>
        <v>6212.758142376827</v>
      </c>
      <c r="F139" s="8">
        <f t="shared" si="17"/>
        <v>-5380.0528254763567</v>
      </c>
      <c r="G139" s="8">
        <f t="shared" si="18"/>
        <v>-10760.8127577339</v>
      </c>
      <c r="H139" s="8">
        <f>10000</f>
        <v>10000</v>
      </c>
      <c r="I139" s="8">
        <f>(SQRT(2)/2*Tabela11424[[#This Row],[f1_]] +Tabela11424[[#This Row],[f3_]])/(1/2)</f>
        <v>12391.456327927644</v>
      </c>
      <c r="J139" s="8">
        <f>-SQRT(3)/2*Tabela11424[[#This Row],[f4]]</f>
        <v>-10731.315969870775</v>
      </c>
      <c r="K139" s="8">
        <f>ABS(Tabela11424[[#This Row],[F1]]-C138)</f>
        <v>106.46793926331702</v>
      </c>
      <c r="L139" s="8">
        <f>ABS(Tabela11424[[#This Row],[F2]]-D138)</f>
        <v>27.809838294982455</v>
      </c>
      <c r="M139" s="8">
        <f>ABS(Tabela11424[[#This Row],[F3]]-E138)</f>
        <v>27.809838294982001</v>
      </c>
      <c r="N139" s="8">
        <f>ABS(Tabela11424[[#This Row],[f1_]]-F138)</f>
        <v>24.084026438591536</v>
      </c>
      <c r="O139" s="8">
        <f>ABS(Tabela11424[[#This Row],[f2_]]-G138)</f>
        <v>48.168052877183072</v>
      </c>
      <c r="P139" s="8">
        <f>ABS(Tabela11424[[#This Row],[f3_]]-H138)</f>
        <v>0</v>
      </c>
      <c r="Q139" s="8">
        <f>ABS(Tabela11424[[#This Row],[f4]]-I138)</f>
        <v>34.059956826009511</v>
      </c>
      <c r="R139" s="8">
        <f>ABS(Tabela11424[[#This Row],[f5]]-J138)</f>
        <v>29.496787863125064</v>
      </c>
      <c r="S13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106.46793926331702</v>
      </c>
    </row>
    <row r="140" spans="2:19" x14ac:dyDescent="0.25">
      <c r="B140" s="8">
        <v>15</v>
      </c>
      <c r="C140" s="8">
        <f t="shared" si="14"/>
        <v>-14565.084593770078</v>
      </c>
      <c r="D140" s="8">
        <f t="shared" si="15"/>
        <v>-3804.2718360361773</v>
      </c>
      <c r="E140" s="8">
        <f t="shared" si="16"/>
        <v>6195.7281639638222</v>
      </c>
      <c r="F140" s="8">
        <f t="shared" si="17"/>
        <v>-5365.3044315447942</v>
      </c>
      <c r="G140" s="8">
        <f t="shared" si="18"/>
        <v>-10731.315969870775</v>
      </c>
      <c r="H140" s="8">
        <f>10000</f>
        <v>10000</v>
      </c>
      <c r="I140" s="8">
        <f>(SQRT(2)/2*Tabela11424[[#This Row],[f1_]] +Tabela11424[[#This Row],[f3_]])/(1/2)</f>
        <v>12412.313706648882</v>
      </c>
      <c r="J140" s="8">
        <f>-SQRT(3)/2*Tabela11424[[#This Row],[f4]]</f>
        <v>-10749.378989699719</v>
      </c>
      <c r="K140" s="8">
        <f>ABS(Tabela11424[[#This Row],[F1]]-C139)</f>
        <v>65.198031290188737</v>
      </c>
      <c r="L140" s="8">
        <f>ABS(Tabela11424[[#This Row],[F2]]-D139)</f>
        <v>17.029978413004301</v>
      </c>
      <c r="M140" s="8">
        <f>ABS(Tabela11424[[#This Row],[F3]]-E139)</f>
        <v>17.029978413004756</v>
      </c>
      <c r="N140" s="8">
        <f>ABS(Tabela11424[[#This Row],[f1_]]-F139)</f>
        <v>14.748393931562532</v>
      </c>
      <c r="O140" s="8">
        <f>ABS(Tabela11424[[#This Row],[f2_]]-G139)</f>
        <v>29.496787863125064</v>
      </c>
      <c r="P140" s="8">
        <f>ABS(Tabela11424[[#This Row],[f3_]]-H139)</f>
        <v>0</v>
      </c>
      <c r="Q140" s="8">
        <f>ABS(Tabela11424[[#This Row],[f4]]-I139)</f>
        <v>20.857378721237183</v>
      </c>
      <c r="R140" s="8">
        <f>ABS(Tabela11424[[#This Row],[f5]]-J139)</f>
        <v>18.063019828943652</v>
      </c>
      <c r="S14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65.198031290188737</v>
      </c>
    </row>
    <row r="141" spans="2:19" x14ac:dyDescent="0.25">
      <c r="B141" s="8">
        <v>16</v>
      </c>
      <c r="C141" s="8">
        <f t="shared" si="14"/>
        <v>-14525.159116546334</v>
      </c>
      <c r="D141" s="8">
        <f t="shared" si="15"/>
        <v>-3793.8431466755587</v>
      </c>
      <c r="E141" s="8">
        <f t="shared" si="16"/>
        <v>6206.1568533244408</v>
      </c>
      <c r="F141" s="8">
        <f t="shared" si="17"/>
        <v>-5374.335941459266</v>
      </c>
      <c r="G141" s="8">
        <f t="shared" si="18"/>
        <v>-10749.378989699719</v>
      </c>
      <c r="H141" s="8">
        <f>10000</f>
        <v>10000</v>
      </c>
      <c r="I141" s="8">
        <f>(SQRT(2)/2*Tabela11424[[#This Row],[f1_]] +Tabela11424[[#This Row],[f3_]])/(1/2)</f>
        <v>12399.541222839129</v>
      </c>
      <c r="J141" s="8">
        <f>-SQRT(3)/2*Tabela11424[[#This Row],[f4]]</f>
        <v>-10738.317694251047</v>
      </c>
      <c r="K141" s="8">
        <f>ABS(Tabela11424[[#This Row],[F1]]-C140)</f>
        <v>39.925477223743655</v>
      </c>
      <c r="L141" s="8">
        <f>ABS(Tabela11424[[#This Row],[F2]]-D140)</f>
        <v>10.428689360618591</v>
      </c>
      <c r="M141" s="8">
        <f>ABS(Tabela11424[[#This Row],[F3]]-E140)</f>
        <v>10.428689360618591</v>
      </c>
      <c r="N141" s="8">
        <f>ABS(Tabela11424[[#This Row],[f1_]]-F140)</f>
        <v>9.0315099144718261</v>
      </c>
      <c r="O141" s="8">
        <f>ABS(Tabela11424[[#This Row],[f2_]]-G140)</f>
        <v>18.063019828943652</v>
      </c>
      <c r="P141" s="8">
        <f>ABS(Tabela11424[[#This Row],[f3_]]-H140)</f>
        <v>0</v>
      </c>
      <c r="Q141" s="8">
        <f>ABS(Tabela11424[[#This Row],[f4]]-I140)</f>
        <v>12.772483809752885</v>
      </c>
      <c r="R141" s="8">
        <f>ABS(Tabela11424[[#This Row],[f5]]-J140)</f>
        <v>11.061295448671444</v>
      </c>
      <c r="S14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39.925477223743655</v>
      </c>
    </row>
    <row r="142" spans="2:19" x14ac:dyDescent="0.25">
      <c r="B142" s="8">
        <v>17</v>
      </c>
      <c r="C142" s="8">
        <f t="shared" si="14"/>
        <v>-14549.608378280154</v>
      </c>
      <c r="D142" s="8">
        <f t="shared" si="15"/>
        <v>-3800.2293885804352</v>
      </c>
      <c r="E142" s="8">
        <f t="shared" si="16"/>
        <v>6199.7706114195644</v>
      </c>
      <c r="F142" s="8">
        <f t="shared" si="17"/>
        <v>-5368.8052937349303</v>
      </c>
      <c r="G142" s="8">
        <f t="shared" si="18"/>
        <v>-10738.317694251047</v>
      </c>
      <c r="H142" s="8">
        <f>10000</f>
        <v>10000</v>
      </c>
      <c r="I142" s="8">
        <f>(SQRT(2)/2*Tabela11424[[#This Row],[f1_]] +Tabela11424[[#This Row],[f3_]])/(1/2)</f>
        <v>12407.362739859593</v>
      </c>
      <c r="J142" s="8">
        <f>-SQRT(3)/2*Tabela11424[[#This Row],[f4]]</f>
        <v>-10745.091326686903</v>
      </c>
      <c r="K142" s="8">
        <f>ABS(Tabela11424[[#This Row],[F1]]-C141)</f>
        <v>24.449261733820094</v>
      </c>
      <c r="L142" s="8">
        <f>ABS(Tabela11424[[#This Row],[F2]]-D141)</f>
        <v>6.3862419048764423</v>
      </c>
      <c r="M142" s="8">
        <f>ABS(Tabela11424[[#This Row],[F3]]-E141)</f>
        <v>6.3862419048764423</v>
      </c>
      <c r="N142" s="8">
        <f>ABS(Tabela11424[[#This Row],[f1_]]-F141)</f>
        <v>5.5306477243357222</v>
      </c>
      <c r="O142" s="8">
        <f>ABS(Tabela11424[[#This Row],[f2_]]-G141)</f>
        <v>11.061295448671444</v>
      </c>
      <c r="P142" s="8">
        <f>ABS(Tabela11424[[#This Row],[f3_]]-H141)</f>
        <v>0</v>
      </c>
      <c r="Q142" s="8">
        <f>ABS(Tabela11424[[#This Row],[f4]]-I141)</f>
        <v>7.8215170204639435</v>
      </c>
      <c r="R142" s="8">
        <f>ABS(Tabela11424[[#This Row],[f5]]-J141)</f>
        <v>6.7736324358556885</v>
      </c>
      <c r="S14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24.449261733820094</v>
      </c>
    </row>
    <row r="143" spans="2:19" x14ac:dyDescent="0.25">
      <c r="B143" s="8">
        <v>18</v>
      </c>
      <c r="C143" s="8">
        <f t="shared" si="14"/>
        <v>-14534.636324321251</v>
      </c>
      <c r="D143" s="8">
        <f t="shared" si="15"/>
        <v>-3796.3186300702037</v>
      </c>
      <c r="E143" s="8">
        <f t="shared" si="16"/>
        <v>6203.6813699297963</v>
      </c>
      <c r="F143" s="8">
        <f t="shared" si="17"/>
        <v>-5372.1921099528581</v>
      </c>
      <c r="G143" s="8">
        <f t="shared" si="18"/>
        <v>-10745.091326686903</v>
      </c>
      <c r="H143" s="8">
        <f>10000</f>
        <v>10000</v>
      </c>
      <c r="I143" s="8">
        <f>(SQRT(2)/2*Tabela11424[[#This Row],[f1_]] +Tabela11424[[#This Row],[f3_]])/(1/2)</f>
        <v>12402.573058430935</v>
      </c>
      <c r="J143" s="8">
        <f>-SQRT(3)/2*Tabela11424[[#This Row],[f4]]</f>
        <v>-10740.943340893649</v>
      </c>
      <c r="K143" s="8">
        <f>ABS(Tabela11424[[#This Row],[F1]]-C142)</f>
        <v>14.972053958903416</v>
      </c>
      <c r="L143" s="8">
        <f>ABS(Tabela11424[[#This Row],[F2]]-D142)</f>
        <v>3.910758510231517</v>
      </c>
      <c r="M143" s="8">
        <f>ABS(Tabela11424[[#This Row],[F3]]-E142)</f>
        <v>3.9107585102319717</v>
      </c>
      <c r="N143" s="8">
        <f>ABS(Tabela11424[[#This Row],[f1_]]-F142)</f>
        <v>3.3868162179278443</v>
      </c>
      <c r="O143" s="8">
        <f>ABS(Tabela11424[[#This Row],[f2_]]-G142)</f>
        <v>6.7736324358556885</v>
      </c>
      <c r="P143" s="8">
        <f>ABS(Tabela11424[[#This Row],[f3_]]-H142)</f>
        <v>0</v>
      </c>
      <c r="Q143" s="8">
        <f>ABS(Tabela11424[[#This Row],[f4]]-I142)</f>
        <v>4.7896814286577865</v>
      </c>
      <c r="R143" s="8">
        <f>ABS(Tabela11424[[#This Row],[f5]]-J142)</f>
        <v>4.1479857932536106</v>
      </c>
      <c r="S14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14.972053958903416</v>
      </c>
    </row>
    <row r="144" spans="2:19" x14ac:dyDescent="0.25">
      <c r="B144" s="8">
        <v>19</v>
      </c>
      <c r="C144" s="8">
        <f t="shared" si="14"/>
        <v>-14543.804797471435</v>
      </c>
      <c r="D144" s="8">
        <f t="shared" si="15"/>
        <v>-3798.713470784533</v>
      </c>
      <c r="E144" s="8">
        <f t="shared" si="16"/>
        <v>6201.2865292154675</v>
      </c>
      <c r="F144" s="8">
        <f t="shared" si="17"/>
        <v>-5370.1181170562313</v>
      </c>
      <c r="G144" s="8">
        <f t="shared" si="18"/>
        <v>-10740.943340893649</v>
      </c>
      <c r="H144" s="8">
        <f>10000</f>
        <v>10000</v>
      </c>
      <c r="I144" s="8">
        <f>(SQRT(2)/2*Tabela11424[[#This Row],[f1_]] +Tabela11424[[#This Row],[f3_]])/(1/2)</f>
        <v>12405.506127313609</v>
      </c>
      <c r="J144" s="8">
        <f>-SQRT(3)/2*Tabela11424[[#This Row],[f4]]</f>
        <v>-10743.483453057095</v>
      </c>
      <c r="K144" s="8">
        <f>ABS(Tabela11424[[#This Row],[F1]]-C143)</f>
        <v>9.1684731501845818</v>
      </c>
      <c r="L144" s="8">
        <f>ABS(Tabela11424[[#This Row],[F2]]-D143)</f>
        <v>2.394840714329348</v>
      </c>
      <c r="M144" s="8">
        <f>ABS(Tabela11424[[#This Row],[F3]]-E143)</f>
        <v>2.3948407143288932</v>
      </c>
      <c r="N144" s="8">
        <f>ABS(Tabela11424[[#This Row],[f1_]]-F143)</f>
        <v>2.0739928966268053</v>
      </c>
      <c r="O144" s="8">
        <f>ABS(Tabela11424[[#This Row],[f2_]]-G143)</f>
        <v>4.1479857932536106</v>
      </c>
      <c r="P144" s="8">
        <f>ABS(Tabela11424[[#This Row],[f3_]]-H143)</f>
        <v>0</v>
      </c>
      <c r="Q144" s="8">
        <f>ABS(Tabela11424[[#This Row],[f4]]-I143)</f>
        <v>2.9330688826739788</v>
      </c>
      <c r="R144" s="8">
        <f>ABS(Tabela11424[[#This Row],[f5]]-J143)</f>
        <v>2.5401121634458832</v>
      </c>
      <c r="S14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9.1684731501845818</v>
      </c>
    </row>
    <row r="145" spans="2:19" x14ac:dyDescent="0.25">
      <c r="B145" s="8">
        <v>20</v>
      </c>
      <c r="C145" s="8">
        <f t="shared" si="14"/>
        <v>-14538.190277236845</v>
      </c>
      <c r="D145" s="8">
        <f t="shared" si="15"/>
        <v>-3797.2469363431956</v>
      </c>
      <c r="E145" s="8">
        <f t="shared" si="16"/>
        <v>6202.7530636568044</v>
      </c>
      <c r="F145" s="8">
        <f t="shared" si="17"/>
        <v>-5371.3881731379543</v>
      </c>
      <c r="G145" s="8">
        <f t="shared" si="18"/>
        <v>-10743.483453057095</v>
      </c>
      <c r="H145" s="8">
        <f>10000</f>
        <v>10000</v>
      </c>
      <c r="I145" s="8">
        <f>(SQRT(2)/2*Tabela11424[[#This Row],[f1_]] +Tabela11424[[#This Row],[f3_]])/(1/2)</f>
        <v>12403.709996777863</v>
      </c>
      <c r="J145" s="8">
        <f>-SQRT(3)/2*Tabela11424[[#This Row],[f4]]</f>
        <v>-10741.927958384627</v>
      </c>
      <c r="K145" s="8">
        <f>ABS(Tabela11424[[#This Row],[F1]]-C144)</f>
        <v>5.6145202345906</v>
      </c>
      <c r="L145" s="8">
        <f>ABS(Tabela11424[[#This Row],[F2]]-D144)</f>
        <v>1.4665344413374442</v>
      </c>
      <c r="M145" s="8">
        <f>ABS(Tabela11424[[#This Row],[F3]]-E144)</f>
        <v>1.4665344413369894</v>
      </c>
      <c r="N145" s="8">
        <f>ABS(Tabela11424[[#This Row],[f1_]]-F144)</f>
        <v>1.2700560817229416</v>
      </c>
      <c r="O145" s="8">
        <f>ABS(Tabela11424[[#This Row],[f2_]]-G144)</f>
        <v>2.5401121634458832</v>
      </c>
      <c r="P145" s="8">
        <f>ABS(Tabela11424[[#This Row],[f3_]]-H144)</f>
        <v>0</v>
      </c>
      <c r="Q145" s="8">
        <f>ABS(Tabela11424[[#This Row],[f4]]-I144)</f>
        <v>1.7961305357457604</v>
      </c>
      <c r="R145" s="8">
        <f>ABS(Tabela11424[[#This Row],[f5]]-J144)</f>
        <v>1.5554946724678302</v>
      </c>
      <c r="S14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5.6145202345906</v>
      </c>
    </row>
    <row r="146" spans="2:19" x14ac:dyDescent="0.25">
      <c r="B146" s="8">
        <v>21</v>
      </c>
      <c r="C146" s="8">
        <f t="shared" si="14"/>
        <v>-14541.628454668164</v>
      </c>
      <c r="D146" s="8">
        <f t="shared" si="15"/>
        <v>-3798.1450016110689</v>
      </c>
      <c r="E146" s="8">
        <f t="shared" si="16"/>
        <v>6201.8549983889316</v>
      </c>
      <c r="F146" s="8">
        <f t="shared" si="17"/>
        <v>-5370.6104258017203</v>
      </c>
      <c r="G146" s="8">
        <f t="shared" si="18"/>
        <v>-10741.927958384627</v>
      </c>
      <c r="H146" s="8">
        <f>10000</f>
        <v>10000</v>
      </c>
      <c r="I146" s="8">
        <f>(SQRT(2)/2*Tabela11424[[#This Row],[f1_]] +Tabela11424[[#This Row],[f3_]])/(1/2)</f>
        <v>12404.809897608864</v>
      </c>
      <c r="J146" s="8">
        <f>-SQRT(3)/2*Tabela11424[[#This Row],[f4]]</f>
        <v>-10742.880500445917</v>
      </c>
      <c r="K146" s="8">
        <f>ABS(Tabela11424[[#This Row],[F1]]-C145)</f>
        <v>3.4381774313187634</v>
      </c>
      <c r="L146" s="8">
        <f>ABS(Tabela11424[[#This Row],[F2]]-D145)</f>
        <v>0.89806526787333496</v>
      </c>
      <c r="M146" s="8">
        <f>ABS(Tabela11424[[#This Row],[F3]]-E145)</f>
        <v>0.89806526787288021</v>
      </c>
      <c r="N146" s="8">
        <f>ABS(Tabela11424[[#This Row],[f1_]]-F145)</f>
        <v>0.77774733623391512</v>
      </c>
      <c r="O146" s="8">
        <f>ABS(Tabela11424[[#This Row],[f2_]]-G145)</f>
        <v>1.5554946724678302</v>
      </c>
      <c r="P146" s="8">
        <f>ABS(Tabela11424[[#This Row],[f3_]]-H145)</f>
        <v>0</v>
      </c>
      <c r="Q146" s="8">
        <f>ABS(Tabela11424[[#This Row],[f4]]-I145)</f>
        <v>1.0999008310009231</v>
      </c>
      <c r="R146" s="8">
        <f>ABS(Tabela11424[[#This Row],[f5]]-J145)</f>
        <v>0.95254206128993246</v>
      </c>
      <c r="S14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3.4381774313187634</v>
      </c>
    </row>
    <row r="147" spans="2:19" x14ac:dyDescent="0.25">
      <c r="B147" s="8">
        <v>22</v>
      </c>
      <c r="C147" s="8">
        <f t="shared" si="14"/>
        <v>-14539.523009580196</v>
      </c>
      <c r="D147" s="8">
        <f t="shared" si="15"/>
        <v>-3797.595051195568</v>
      </c>
      <c r="E147" s="8">
        <f t="shared" si="16"/>
        <v>6202.404948804432</v>
      </c>
      <c r="F147" s="8">
        <f t="shared" si="17"/>
        <v>-5371.0866968323653</v>
      </c>
      <c r="G147" s="8">
        <f t="shared" si="18"/>
        <v>-10742.880500445917</v>
      </c>
      <c r="H147" s="8">
        <f>10000</f>
        <v>10000</v>
      </c>
      <c r="I147" s="8">
        <f>(SQRT(2)/2*Tabela11424[[#This Row],[f1_]] +Tabela11424[[#This Row],[f3_]])/(1/2)</f>
        <v>12404.136348657961</v>
      </c>
      <c r="J147" s="8">
        <f>-SQRT(3)/2*Tabela11424[[#This Row],[f4]]</f>
        <v>-10742.297189943743</v>
      </c>
      <c r="K147" s="8">
        <f>ABS(Tabela11424[[#This Row],[F1]]-C146)</f>
        <v>2.1054450879673823</v>
      </c>
      <c r="L147" s="8">
        <f>ABS(Tabela11424[[#This Row],[F2]]-D146)</f>
        <v>0.54995041550091628</v>
      </c>
      <c r="M147" s="8">
        <f>ABS(Tabela11424[[#This Row],[F3]]-E146)</f>
        <v>0.54995041550046153</v>
      </c>
      <c r="N147" s="8">
        <f>ABS(Tabela11424[[#This Row],[f1_]]-F146)</f>
        <v>0.47627103064496623</v>
      </c>
      <c r="O147" s="8">
        <f>ABS(Tabela11424[[#This Row],[f2_]]-G146)</f>
        <v>0.95254206128993246</v>
      </c>
      <c r="P147" s="8">
        <f>ABS(Tabela11424[[#This Row],[f3_]]-H146)</f>
        <v>0</v>
      </c>
      <c r="Q147" s="8">
        <f>ABS(Tabela11424[[#This Row],[f4]]-I146)</f>
        <v>0.67354895090284117</v>
      </c>
      <c r="R147" s="8">
        <f>ABS(Tabela11424[[#This Row],[f5]]-J146)</f>
        <v>0.58331050217384472</v>
      </c>
      <c r="S14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2.1054450879673823</v>
      </c>
    </row>
    <row r="148" spans="2:19" x14ac:dyDescent="0.25">
      <c r="B148" s="8">
        <v>23</v>
      </c>
      <c r="C148" s="8">
        <f t="shared" si="14"/>
        <v>-14540.812326116937</v>
      </c>
      <c r="D148" s="8">
        <f t="shared" si="15"/>
        <v>-3797.9318256710199</v>
      </c>
      <c r="E148" s="8">
        <f t="shared" si="16"/>
        <v>6202.0681743289806</v>
      </c>
      <c r="F148" s="8">
        <f t="shared" si="17"/>
        <v>-5370.7950415812784</v>
      </c>
      <c r="G148" s="8">
        <f t="shared" si="18"/>
        <v>-10742.297189943743</v>
      </c>
      <c r="H148" s="8">
        <f>10000</f>
        <v>10000</v>
      </c>
      <c r="I148" s="8">
        <f>(SQRT(2)/2*Tabela11424[[#This Row],[f1_]] +Tabela11424[[#This Row],[f3_]])/(1/2)</f>
        <v>12404.548811469584</v>
      </c>
      <c r="J148" s="8">
        <f>-SQRT(3)/2*Tabela11424[[#This Row],[f4]]</f>
        <v>-10742.654393216724</v>
      </c>
      <c r="K148" s="8">
        <f>ABS(Tabela11424[[#This Row],[F1]]-C147)</f>
        <v>1.2893165367404436</v>
      </c>
      <c r="L148" s="8">
        <f>ABS(Tabela11424[[#This Row],[F2]]-D147)</f>
        <v>0.33677447545187533</v>
      </c>
      <c r="M148" s="8">
        <f>ABS(Tabela11424[[#This Row],[F3]]-E147)</f>
        <v>0.33677447545142059</v>
      </c>
      <c r="N148" s="8">
        <f>ABS(Tabela11424[[#This Row],[f1_]]-F147)</f>
        <v>0.29165525108692236</v>
      </c>
      <c r="O148" s="8">
        <f>ABS(Tabela11424[[#This Row],[f2_]]-G147)</f>
        <v>0.58331050217384472</v>
      </c>
      <c r="P148" s="8">
        <f>ABS(Tabela11424[[#This Row],[f3_]]-H147)</f>
        <v>0</v>
      </c>
      <c r="Q148" s="8">
        <f>ABS(Tabela11424[[#This Row],[f4]]-I147)</f>
        <v>0.41246281162239029</v>
      </c>
      <c r="R148" s="8">
        <f>ABS(Tabela11424[[#This Row],[f5]]-J147)</f>
        <v>0.35720327298076882</v>
      </c>
      <c r="S14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1.2893165367404436</v>
      </c>
    </row>
    <row r="149" spans="2:19" x14ac:dyDescent="0.25">
      <c r="B149" s="8">
        <v>24</v>
      </c>
      <c r="C149" s="8">
        <f t="shared" si="14"/>
        <v>-14540.022784208952</v>
      </c>
      <c r="D149" s="8">
        <f t="shared" si="15"/>
        <v>-3797.7255942652077</v>
      </c>
      <c r="E149" s="8">
        <f t="shared" si="16"/>
        <v>6202.2744057347918</v>
      </c>
      <c r="F149" s="8">
        <f t="shared" si="17"/>
        <v>-5370.9736432177688</v>
      </c>
      <c r="G149" s="8">
        <f t="shared" si="18"/>
        <v>-10742.654393216724</v>
      </c>
      <c r="H149" s="8">
        <f>10000</f>
        <v>10000</v>
      </c>
      <c r="I149" s="8">
        <f>(SQRT(2)/2*Tabela11424[[#This Row],[f1_]] +Tabela11424[[#This Row],[f3_]])/(1/2)</f>
        <v>12404.296230612998</v>
      </c>
      <c r="J149" s="8">
        <f>-SQRT(3)/2*Tabela11424[[#This Row],[f4]]</f>
        <v>-10742.435651778411</v>
      </c>
      <c r="K149" s="8">
        <f>ABS(Tabela11424[[#This Row],[F1]]-C148)</f>
        <v>0.78954190798503987</v>
      </c>
      <c r="L149" s="8">
        <f>ABS(Tabela11424[[#This Row],[F2]]-D148)</f>
        <v>0.20623140581210464</v>
      </c>
      <c r="M149" s="8">
        <f>ABS(Tabela11424[[#This Row],[F3]]-E148)</f>
        <v>0.20623140581119515</v>
      </c>
      <c r="N149" s="8">
        <f>ABS(Tabela11424[[#This Row],[f1_]]-F148)</f>
        <v>0.17860163649038441</v>
      </c>
      <c r="O149" s="8">
        <f>ABS(Tabela11424[[#This Row],[f2_]]-G148)</f>
        <v>0.35720327298076882</v>
      </c>
      <c r="P149" s="8">
        <f>ABS(Tabela11424[[#This Row],[f3_]]-H148)</f>
        <v>0</v>
      </c>
      <c r="Q149" s="8">
        <f>ABS(Tabela11424[[#This Row],[f4]]-I148)</f>
        <v>0.25258085658606433</v>
      </c>
      <c r="R149" s="8">
        <f>ABS(Tabela11424[[#This Row],[f5]]-J148)</f>
        <v>0.21874143831337278</v>
      </c>
      <c r="S14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0.78954190798503987</v>
      </c>
    </row>
    <row r="150" spans="2:19" x14ac:dyDescent="0.25">
      <c r="B150" s="8">
        <v>25</v>
      </c>
      <c r="C150" s="8">
        <f t="shared" si="14"/>
        <v>-14540.506277910226</v>
      </c>
      <c r="D150" s="8">
        <f t="shared" si="15"/>
        <v>-3797.8518846935012</v>
      </c>
      <c r="E150" s="8">
        <f t="shared" si="16"/>
        <v>6202.1481153064988</v>
      </c>
      <c r="F150" s="8">
        <f t="shared" si="17"/>
        <v>-5370.8642724986121</v>
      </c>
      <c r="G150" s="8">
        <f t="shared" si="18"/>
        <v>-10742.435651778411</v>
      </c>
      <c r="H150" s="8">
        <f>10000</f>
        <v>10000</v>
      </c>
      <c r="I150" s="8">
        <f>(SQRT(2)/2*Tabela11424[[#This Row],[f1_]] +Tabela11424[[#This Row],[f3_]])/(1/2)</f>
        <v>12404.450904167355</v>
      </c>
      <c r="J150" s="8">
        <f>-SQRT(3)/2*Tabela11424[[#This Row],[f4]]</f>
        <v>-10742.569603005779</v>
      </c>
      <c r="K150" s="8">
        <f>ABS(Tabela11424[[#This Row],[F1]]-C149)</f>
        <v>0.48349370127471047</v>
      </c>
      <c r="L150" s="8">
        <f>ABS(Tabela11424[[#This Row],[F2]]-D149)</f>
        <v>0.12629042829348691</v>
      </c>
      <c r="M150" s="8">
        <f>ABS(Tabela11424[[#This Row],[F3]]-E149)</f>
        <v>0.12629042829303216</v>
      </c>
      <c r="N150" s="8">
        <f>ABS(Tabela11424[[#This Row],[f1_]]-F149)</f>
        <v>0.10937071915668639</v>
      </c>
      <c r="O150" s="8">
        <f>ABS(Tabela11424[[#This Row],[f2_]]-G149)</f>
        <v>0.21874143831337278</v>
      </c>
      <c r="P150" s="8">
        <f>ABS(Tabela11424[[#This Row],[f3_]]-H149)</f>
        <v>0</v>
      </c>
      <c r="Q150" s="8">
        <f>ABS(Tabela11424[[#This Row],[f4]]-I149)</f>
        <v>0.15467355435794161</v>
      </c>
      <c r="R150" s="8">
        <f>ABS(Tabela11424[[#This Row],[f5]]-J149)</f>
        <v>0.13395122736801568</v>
      </c>
      <c r="S15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0.48349370127471047</v>
      </c>
    </row>
    <row r="151" spans="2:19" x14ac:dyDescent="0.25">
      <c r="B151" s="8">
        <v>26</v>
      </c>
      <c r="C151" s="8">
        <f t="shared" si="14"/>
        <v>-14540.210199694733</v>
      </c>
      <c r="D151" s="8">
        <f t="shared" si="15"/>
        <v>-3797.7745479163223</v>
      </c>
      <c r="E151" s="8">
        <f t="shared" si="16"/>
        <v>6202.2254520836777</v>
      </c>
      <c r="F151" s="8">
        <f t="shared" si="17"/>
        <v>-5370.9312481122961</v>
      </c>
      <c r="G151" s="8">
        <f t="shared" si="18"/>
        <v>-10742.569603005779</v>
      </c>
      <c r="H151" s="8">
        <f>10000</f>
        <v>10000</v>
      </c>
      <c r="I151" s="8">
        <f>(SQRT(2)/2*Tabela11424[[#This Row],[f1_]] +Tabela11424[[#This Row],[f3_]])/(1/2)</f>
        <v>12404.356186346136</v>
      </c>
      <c r="J151" s="8">
        <f>-SQRT(3)/2*Tabela11424[[#This Row],[f4]]</f>
        <v>-10742.487574966412</v>
      </c>
      <c r="K151" s="8">
        <f>ABS(Tabela11424[[#This Row],[F1]]-C150)</f>
        <v>0.29607821549325308</v>
      </c>
      <c r="L151" s="8">
        <f>ABS(Tabela11424[[#This Row],[F2]]-D150)</f>
        <v>7.7336777178970806E-2</v>
      </c>
      <c r="M151" s="8">
        <f>ABS(Tabela11424[[#This Row],[F3]]-E150)</f>
        <v>7.7336777178970806E-2</v>
      </c>
      <c r="N151" s="8">
        <f>ABS(Tabela11424[[#This Row],[f1_]]-F150)</f>
        <v>6.697561368400784E-2</v>
      </c>
      <c r="O151" s="8">
        <f>ABS(Tabela11424[[#This Row],[f2_]]-G150)</f>
        <v>0.13395122736801568</v>
      </c>
      <c r="P151" s="8">
        <f>ABS(Tabela11424[[#This Row],[f3_]]-H150)</f>
        <v>0</v>
      </c>
      <c r="Q151" s="8">
        <f>ABS(Tabela11424[[#This Row],[f4]]-I150)</f>
        <v>9.4717821219092002E-2</v>
      </c>
      <c r="R151" s="8">
        <f>ABS(Tabela11424[[#This Row],[f5]]-J150)</f>
        <v>8.202803936728742E-2</v>
      </c>
      <c r="S15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0.29607821549325308</v>
      </c>
    </row>
    <row r="152" spans="2:19" x14ac:dyDescent="0.25">
      <c r="B152" s="8">
        <v>27</v>
      </c>
      <c r="C152" s="8">
        <f t="shared" si="14"/>
        <v>-14540.391509832711</v>
      </c>
      <c r="D152" s="8">
        <f t="shared" si="15"/>
        <v>-3797.8219068269323</v>
      </c>
      <c r="E152" s="8">
        <f t="shared" si="16"/>
        <v>6202.1780931730682</v>
      </c>
      <c r="F152" s="8">
        <f t="shared" si="17"/>
        <v>-5370.8902340926124</v>
      </c>
      <c r="G152" s="8">
        <f t="shared" si="18"/>
        <v>-10742.487574966412</v>
      </c>
      <c r="H152" s="8">
        <f>10000</f>
        <v>10000</v>
      </c>
      <c r="I152" s="8">
        <f>(SQRT(2)/2*Tabela11424[[#This Row],[f1_]] +Tabela11424[[#This Row],[f3_]])/(1/2)</f>
        <v>12404.414188929019</v>
      </c>
      <c r="J152" s="8">
        <f>-SQRT(3)/2*Tabela11424[[#This Row],[f4]]</f>
        <v>-10742.537806676673</v>
      </c>
      <c r="K152" s="8">
        <f>ABS(Tabela11424[[#This Row],[F1]]-C151)</f>
        <v>0.18131013797756168</v>
      </c>
      <c r="L152" s="8">
        <f>ABS(Tabela11424[[#This Row],[F2]]-D151)</f>
        <v>4.7358910610000748E-2</v>
      </c>
      <c r="M152" s="8">
        <f>ABS(Tabela11424[[#This Row],[F3]]-E151)</f>
        <v>4.7358910609546001E-2</v>
      </c>
      <c r="N152" s="8">
        <f>ABS(Tabela11424[[#This Row],[f1_]]-F151)</f>
        <v>4.101401968364371E-2</v>
      </c>
      <c r="O152" s="8">
        <f>ABS(Tabela11424[[#This Row],[f2_]]-G151)</f>
        <v>8.202803936728742E-2</v>
      </c>
      <c r="P152" s="8">
        <f>ABS(Tabela11424[[#This Row],[f3_]]-H151)</f>
        <v>0</v>
      </c>
      <c r="Q152" s="8">
        <f>ABS(Tabela11424[[#This Row],[f4]]-I151)</f>
        <v>5.8002582882181741E-2</v>
      </c>
      <c r="R152" s="8">
        <f>ABS(Tabela11424[[#This Row],[f5]]-J151)</f>
        <v>5.0231710261869011E-2</v>
      </c>
      <c r="S15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0.18131013797756168</v>
      </c>
    </row>
    <row r="153" spans="2:19" x14ac:dyDescent="0.25">
      <c r="B153" s="8">
        <v>28</v>
      </c>
      <c r="C153" s="8">
        <f t="shared" si="14"/>
        <v>-14540.280480501902</v>
      </c>
      <c r="D153" s="8">
        <f t="shared" si="15"/>
        <v>-3797.7929055354903</v>
      </c>
      <c r="E153" s="8">
        <f t="shared" si="16"/>
        <v>6202.2070944645093</v>
      </c>
      <c r="F153" s="8">
        <f t="shared" si="17"/>
        <v>-5370.9153499477434</v>
      </c>
      <c r="G153" s="8">
        <f t="shared" si="18"/>
        <v>-10742.537806676673</v>
      </c>
      <c r="H153" s="8">
        <f>10000</f>
        <v>10000</v>
      </c>
      <c r="I153" s="8">
        <f>(SQRT(2)/2*Tabela11424[[#This Row],[f1_]] +Tabela11424[[#This Row],[f3_]])/(1/2)</f>
        <v>12404.378669746064</v>
      </c>
      <c r="J153" s="8">
        <f>-SQRT(3)/2*Tabela11424[[#This Row],[f4]]</f>
        <v>-10742.507046161913</v>
      </c>
      <c r="K153" s="8">
        <f>ABS(Tabela11424[[#This Row],[F1]]-C152)</f>
        <v>0.11102933080837829</v>
      </c>
      <c r="L153" s="8">
        <f>ABS(Tabela11424[[#This Row],[F2]]-D152)</f>
        <v>2.9001291442000365E-2</v>
      </c>
      <c r="M153" s="8">
        <f>ABS(Tabela11424[[#This Row],[F3]]-E152)</f>
        <v>2.9001291441090871E-2</v>
      </c>
      <c r="N153" s="8">
        <f>ABS(Tabela11424[[#This Row],[f1_]]-F152)</f>
        <v>2.5115855130934506E-2</v>
      </c>
      <c r="O153" s="8">
        <f>ABS(Tabela11424[[#This Row],[f2_]]-G152)</f>
        <v>5.0231710261869011E-2</v>
      </c>
      <c r="P153" s="8">
        <f>ABS(Tabela11424[[#This Row],[f3_]]-H152)</f>
        <v>0</v>
      </c>
      <c r="Q153" s="8">
        <f>ABS(Tabela11424[[#This Row],[f4]]-I152)</f>
        <v>3.5519182954885764E-2</v>
      </c>
      <c r="R153" s="8">
        <f>ABS(Tabela11424[[#This Row],[f5]]-J152)</f>
        <v>3.0760514760913793E-2</v>
      </c>
      <c r="S15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0.11102933080837829</v>
      </c>
    </row>
    <row r="154" spans="2:19" x14ac:dyDescent="0.25">
      <c r="B154" s="8">
        <v>29</v>
      </c>
      <c r="C154" s="8">
        <f t="shared" si="14"/>
        <v>-14540.348471803642</v>
      </c>
      <c r="D154" s="8">
        <f t="shared" si="15"/>
        <v>-3797.8106651269686</v>
      </c>
      <c r="E154" s="8">
        <f t="shared" si="16"/>
        <v>6202.1893348730318</v>
      </c>
      <c r="F154" s="8">
        <f t="shared" si="17"/>
        <v>-5370.8999696903629</v>
      </c>
      <c r="G154" s="8">
        <f t="shared" si="18"/>
        <v>-10742.507046161913</v>
      </c>
      <c r="H154" s="8">
        <f>10000</f>
        <v>10000</v>
      </c>
      <c r="I154" s="8">
        <f>(SQRT(2)/2*Tabela11424[[#This Row],[f1_]] +Tabela11424[[#This Row],[f3_]])/(1/2)</f>
        <v>12404.400420714643</v>
      </c>
      <c r="J154" s="8">
        <f>-SQRT(3)/2*Tabela11424[[#This Row],[f4]]</f>
        <v>-10742.525883053258</v>
      </c>
      <c r="K154" s="8">
        <f>ABS(Tabela11424[[#This Row],[F1]]-C153)</f>
        <v>6.7991301739311893E-2</v>
      </c>
      <c r="L154" s="8">
        <f>ABS(Tabela11424[[#This Row],[F2]]-D153)</f>
        <v>1.7759591478352377E-2</v>
      </c>
      <c r="M154" s="8">
        <f>ABS(Tabela11424[[#This Row],[F3]]-E153)</f>
        <v>1.7759591477442882E-2</v>
      </c>
      <c r="N154" s="8">
        <f>ABS(Tabela11424[[#This Row],[f1_]]-F153)</f>
        <v>1.5380257380456896E-2</v>
      </c>
      <c r="O154" s="8">
        <f>ABS(Tabela11424[[#This Row],[f2_]]-G153)</f>
        <v>3.0760514760913793E-2</v>
      </c>
      <c r="P154" s="8">
        <f>ABS(Tabela11424[[#This Row],[f3_]]-H153)</f>
        <v>0</v>
      </c>
      <c r="Q154" s="8">
        <f>ABS(Tabela11424[[#This Row],[f4]]-I153)</f>
        <v>2.1750968578999164E-2</v>
      </c>
      <c r="R154" s="8">
        <f>ABS(Tabela11424[[#This Row],[f5]]-J153)</f>
        <v>1.8836891345927143E-2</v>
      </c>
      <c r="S15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6.7991301739311893E-2</v>
      </c>
    </row>
    <row r="155" spans="2:19" x14ac:dyDescent="0.25">
      <c r="B155" s="8">
        <v>30</v>
      </c>
      <c r="C155" s="8">
        <f t="shared" si="14"/>
        <v>-14540.306835804591</v>
      </c>
      <c r="D155" s="8">
        <f t="shared" si="15"/>
        <v>-3797.7997896426787</v>
      </c>
      <c r="E155" s="8">
        <f t="shared" si="16"/>
        <v>6202.2002103573213</v>
      </c>
      <c r="F155" s="8">
        <f t="shared" si="17"/>
        <v>-5370.9093881360359</v>
      </c>
      <c r="G155" s="8">
        <f t="shared" si="18"/>
        <v>-10742.525883053258</v>
      </c>
      <c r="H155" s="8">
        <f>10000</f>
        <v>10000</v>
      </c>
      <c r="I155" s="8">
        <f>(SQRT(2)/2*Tabela11424[[#This Row],[f1_]] +Tabela11424[[#This Row],[f3_]])/(1/2)</f>
        <v>12404.387101021035</v>
      </c>
      <c r="J155" s="8">
        <f>-SQRT(3)/2*Tabela11424[[#This Row],[f4]]</f>
        <v>-10742.514347860224</v>
      </c>
      <c r="K155" s="8">
        <f>ABS(Tabela11424[[#This Row],[F1]]-C154)</f>
        <v>4.1635999050413375E-2</v>
      </c>
      <c r="L155" s="8">
        <f>ABS(Tabela11424[[#This Row],[F2]]-D154)</f>
        <v>1.0875484289954329E-2</v>
      </c>
      <c r="M155" s="8">
        <f>ABS(Tabela11424[[#This Row],[F3]]-E154)</f>
        <v>1.0875484289499582E-2</v>
      </c>
      <c r="N155" s="8">
        <f>ABS(Tabela11424[[#This Row],[f1_]]-F154)</f>
        <v>9.4184456729635713E-3</v>
      </c>
      <c r="O155" s="8">
        <f>ABS(Tabela11424[[#This Row],[f2_]]-G154)</f>
        <v>1.8836891345927143E-2</v>
      </c>
      <c r="P155" s="8">
        <f>ABS(Tabela11424[[#This Row],[f3_]]-H154)</f>
        <v>0</v>
      </c>
      <c r="Q155" s="8">
        <f>ABS(Tabela11424[[#This Row],[f4]]-I154)</f>
        <v>1.3319693607627414E-2</v>
      </c>
      <c r="R155" s="8">
        <f>ABS(Tabela11424[[#This Row],[f5]]-J154)</f>
        <v>1.1535193034433178E-2</v>
      </c>
      <c r="S15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4.1635999050413375E-2</v>
      </c>
    </row>
    <row r="156" spans="2:19" x14ac:dyDescent="0.25">
      <c r="B156" s="8">
        <v>31</v>
      </c>
      <c r="C156" s="8">
        <f t="shared" si="14"/>
        <v>-14540.332332542741</v>
      </c>
      <c r="D156" s="8">
        <f t="shared" si="15"/>
        <v>-3797.806449489482</v>
      </c>
      <c r="E156" s="8">
        <f t="shared" si="16"/>
        <v>6202.1935505105175</v>
      </c>
      <c r="F156" s="8">
        <f t="shared" si="17"/>
        <v>-5370.9036205395187</v>
      </c>
      <c r="G156" s="8">
        <f t="shared" si="18"/>
        <v>-10742.514347860224</v>
      </c>
      <c r="H156" s="8">
        <f>10000</f>
        <v>10000</v>
      </c>
      <c r="I156" s="8">
        <f>(SQRT(2)/2*Tabela11424[[#This Row],[f1_]] +Tabela11424[[#This Row],[f3_]])/(1/2)</f>
        <v>12404.395257634253</v>
      </c>
      <c r="J156" s="8">
        <f>-SQRT(3)/2*Tabela11424[[#This Row],[f4]]</f>
        <v>-10742.521411694479</v>
      </c>
      <c r="K156" s="8">
        <f>ABS(Tabela11424[[#This Row],[F1]]-C155)</f>
        <v>2.549673814974085E-2</v>
      </c>
      <c r="L156" s="8">
        <f>ABS(Tabela11424[[#This Row],[F2]]-D155)</f>
        <v>6.6598468033589597E-3</v>
      </c>
      <c r="M156" s="8">
        <f>ABS(Tabela11424[[#This Row],[F3]]-E155)</f>
        <v>6.6598468038137071E-3</v>
      </c>
      <c r="N156" s="8">
        <f>ABS(Tabela11424[[#This Row],[f1_]]-F155)</f>
        <v>5.7675965172165888E-3</v>
      </c>
      <c r="O156" s="8">
        <f>ABS(Tabela11424[[#This Row],[f2_]]-G155)</f>
        <v>1.1535193034433178E-2</v>
      </c>
      <c r="P156" s="8">
        <f>ABS(Tabela11424[[#This Row],[f3_]]-H155)</f>
        <v>0</v>
      </c>
      <c r="Q156" s="8">
        <f>ABS(Tabela11424[[#This Row],[f4]]-I155)</f>
        <v>8.1566132175794337E-3</v>
      </c>
      <c r="R156" s="8">
        <f>ABS(Tabela11424[[#This Row],[f5]]-J155)</f>
        <v>7.0638342549500521E-3</v>
      </c>
      <c r="S15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2.549673814974085E-2</v>
      </c>
    </row>
    <row r="157" spans="2:19" x14ac:dyDescent="0.25">
      <c r="B157" s="8">
        <v>32</v>
      </c>
      <c r="C157" s="8">
        <f t="shared" si="14"/>
        <v>-14540.316719043098</v>
      </c>
      <c r="D157" s="8">
        <f t="shared" si="15"/>
        <v>-3797.8023711828737</v>
      </c>
      <c r="E157" s="8">
        <f t="shared" si="16"/>
        <v>6202.1976288171263</v>
      </c>
      <c r="F157" s="8">
        <f t="shared" si="17"/>
        <v>-5370.9071524566461</v>
      </c>
      <c r="G157" s="8">
        <f t="shared" si="18"/>
        <v>-10742.521411694479</v>
      </c>
      <c r="H157" s="8">
        <f>10000</f>
        <v>10000</v>
      </c>
      <c r="I157" s="8">
        <f>(SQRT(2)/2*Tabela11424[[#This Row],[f1_]] +Tabela11424[[#This Row],[f3_]])/(1/2)</f>
        <v>12404.39026274915</v>
      </c>
      <c r="J157" s="8">
        <f>-SQRT(3)/2*Tabela11424[[#This Row],[f4]]</f>
        <v>-10742.517085997091</v>
      </c>
      <c r="K157" s="8">
        <f>ABS(Tabela11424[[#This Row],[F1]]-C156)</f>
        <v>1.5613499643222895E-2</v>
      </c>
      <c r="L157" s="8">
        <f>ABS(Tabela11424[[#This Row],[F2]]-D156)</f>
        <v>4.0783066083349695E-3</v>
      </c>
      <c r="M157" s="8">
        <f>ABS(Tabela11424[[#This Row],[F3]]-E156)</f>
        <v>4.0783066087897168E-3</v>
      </c>
      <c r="N157" s="8">
        <f>ABS(Tabela11424[[#This Row],[f1_]]-F156)</f>
        <v>3.5319171274750261E-3</v>
      </c>
      <c r="O157" s="8">
        <f>ABS(Tabela11424[[#This Row],[f2_]]-G156)</f>
        <v>7.0638342549500521E-3</v>
      </c>
      <c r="P157" s="8">
        <f>ABS(Tabela11424[[#This Row],[f3_]]-H156)</f>
        <v>0</v>
      </c>
      <c r="Q157" s="8">
        <f>ABS(Tabela11424[[#This Row],[f4]]-I156)</f>
        <v>4.9948851028602803E-3</v>
      </c>
      <c r="R157" s="8">
        <f>ABS(Tabela11424[[#This Row],[f5]]-J156)</f>
        <v>4.325697387685068E-3</v>
      </c>
      <c r="S15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1.5613499643222895E-2</v>
      </c>
    </row>
    <row r="158" spans="2:19" x14ac:dyDescent="0.25">
      <c r="B158" s="8">
        <v>33</v>
      </c>
      <c r="C158" s="8">
        <f t="shared" si="14"/>
        <v>-14540.326280319903</v>
      </c>
      <c r="D158" s="8">
        <f t="shared" si="15"/>
        <v>-3797.8048686254251</v>
      </c>
      <c r="E158" s="8">
        <f t="shared" si="16"/>
        <v>6202.1951313745749</v>
      </c>
      <c r="F158" s="8">
        <f t="shared" si="17"/>
        <v>-5370.9049896079523</v>
      </c>
      <c r="G158" s="8">
        <f t="shared" si="18"/>
        <v>-10742.517085997091</v>
      </c>
      <c r="H158" s="8">
        <f>10000</f>
        <v>10000</v>
      </c>
      <c r="I158" s="8">
        <f>(SQRT(2)/2*Tabela11424[[#This Row],[f1_]] +Tabela11424[[#This Row],[f3_]])/(1/2)</f>
        <v>12404.393321479107</v>
      </c>
      <c r="J158" s="8">
        <f>-SQRT(3)/2*Tabela11424[[#This Row],[f4]]</f>
        <v>-10742.519734934936</v>
      </c>
      <c r="K158" s="8">
        <f>ABS(Tabela11424[[#This Row],[F1]]-C157)</f>
        <v>9.5612768054706976E-3</v>
      </c>
      <c r="L158" s="8">
        <f>ABS(Tabela11424[[#This Row],[F2]]-D157)</f>
        <v>2.4974425514301402E-3</v>
      </c>
      <c r="M158" s="8">
        <f>ABS(Tabela11424[[#This Row],[F3]]-E157)</f>
        <v>2.4974425514301402E-3</v>
      </c>
      <c r="N158" s="8">
        <f>ABS(Tabela11424[[#This Row],[f1_]]-F157)</f>
        <v>2.162848693842534E-3</v>
      </c>
      <c r="O158" s="8">
        <f>ABS(Tabela11424[[#This Row],[f2_]]-G157)</f>
        <v>4.325697387685068E-3</v>
      </c>
      <c r="P158" s="8">
        <f>ABS(Tabela11424[[#This Row],[f3_]]-H157)</f>
        <v>0</v>
      </c>
      <c r="Q158" s="8">
        <f>ABS(Tabela11424[[#This Row],[f4]]-I157)</f>
        <v>3.058729957047035E-3</v>
      </c>
      <c r="R158" s="8">
        <f>ABS(Tabela11424[[#This Row],[f5]]-J157)</f>
        <v>2.6489378451515222E-3</v>
      </c>
      <c r="S15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9.5612768054706976E-3</v>
      </c>
    </row>
    <row r="159" spans="2:19" x14ac:dyDescent="0.25">
      <c r="B159" s="8">
        <v>34</v>
      </c>
      <c r="C159" s="8">
        <f t="shared" si="14"/>
        <v>-14540.320425257538</v>
      </c>
      <c r="D159" s="8">
        <f t="shared" si="15"/>
        <v>-3797.803339260447</v>
      </c>
      <c r="E159" s="8">
        <f t="shared" si="16"/>
        <v>6202.1966607395534</v>
      </c>
      <c r="F159" s="8">
        <f t="shared" si="17"/>
        <v>-5370.9063140768749</v>
      </c>
      <c r="G159" s="8">
        <f t="shared" si="18"/>
        <v>-10742.519734934936</v>
      </c>
      <c r="H159" s="8">
        <f>10000</f>
        <v>10000</v>
      </c>
      <c r="I159" s="8">
        <f>(SQRT(2)/2*Tabela11424[[#This Row],[f1_]] +Tabela11424[[#This Row],[f3_]])/(1/2)</f>
        <v>12404.391448397193</v>
      </c>
      <c r="J159" s="8">
        <f>-SQRT(3)/2*Tabela11424[[#This Row],[f4]]</f>
        <v>-10742.518112798416</v>
      </c>
      <c r="K159" s="8">
        <f>ABS(Tabela11424[[#This Row],[F1]]-C158)</f>
        <v>5.8550623652990907E-3</v>
      </c>
      <c r="L159" s="8">
        <f>ABS(Tabela11424[[#This Row],[F2]]-D158)</f>
        <v>1.5293649780687701E-3</v>
      </c>
      <c r="M159" s="8">
        <f>ABS(Tabela11424[[#This Row],[F3]]-E158)</f>
        <v>1.5293649785235175E-3</v>
      </c>
      <c r="N159" s="8">
        <f>ABS(Tabela11424[[#This Row],[f1_]]-F158)</f>
        <v>1.3244689225757611E-3</v>
      </c>
      <c r="O159" s="8">
        <f>ABS(Tabela11424[[#This Row],[f2_]]-G158)</f>
        <v>2.6489378451515222E-3</v>
      </c>
      <c r="P159" s="8">
        <f>ABS(Tabela11424[[#This Row],[f3_]]-H158)</f>
        <v>0</v>
      </c>
      <c r="Q159" s="8">
        <f>ABS(Tabela11424[[#This Row],[f4]]-I158)</f>
        <v>1.8730819137999788E-3</v>
      </c>
      <c r="R159" s="8">
        <f>ABS(Tabela11424[[#This Row],[f5]]-J158)</f>
        <v>1.6221365203819005E-3</v>
      </c>
      <c r="S15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5.8550623652990907E-3</v>
      </c>
    </row>
    <row r="160" spans="2:19" x14ac:dyDescent="0.25">
      <c r="B160" s="8">
        <v>35</v>
      </c>
      <c r="C160" s="8">
        <f t="shared" si="14"/>
        <v>-14540.32401073634</v>
      </c>
      <c r="D160" s="8">
        <f t="shared" si="15"/>
        <v>-3797.8042758014035</v>
      </c>
      <c r="E160" s="8">
        <f t="shared" si="16"/>
        <v>6202.1957241985965</v>
      </c>
      <c r="F160" s="8">
        <f t="shared" si="17"/>
        <v>-5370.9055030086147</v>
      </c>
      <c r="G160" s="8">
        <f t="shared" si="18"/>
        <v>-10742.518112798416</v>
      </c>
      <c r="H160" s="8">
        <f>10000</f>
        <v>10000</v>
      </c>
      <c r="I160" s="8">
        <f>(SQRT(2)/2*Tabela11424[[#This Row],[f1_]] +Tabela11424[[#This Row],[f3_]])/(1/2)</f>
        <v>12404.392595420926</v>
      </c>
      <c r="J160" s="8">
        <f>-SQRT(3)/2*Tabela11424[[#This Row],[f4]]</f>
        <v>-10742.519106150108</v>
      </c>
      <c r="K160" s="8">
        <f>ABS(Tabela11424[[#This Row],[F1]]-C159)</f>
        <v>3.5854788020515116E-3</v>
      </c>
      <c r="L160" s="8">
        <f>ABS(Tabela11424[[#This Row],[F2]]-D159)</f>
        <v>9.3654095644524205E-4</v>
      </c>
      <c r="M160" s="8">
        <f>ABS(Tabela11424[[#This Row],[F3]]-E159)</f>
        <v>9.365409568999894E-4</v>
      </c>
      <c r="N160" s="8">
        <f>ABS(Tabela11424[[#This Row],[f1_]]-F159)</f>
        <v>8.1106826019095024E-4</v>
      </c>
      <c r="O160" s="8">
        <f>ABS(Tabela11424[[#This Row],[f2_]]-G159)</f>
        <v>1.6221365203819005E-3</v>
      </c>
      <c r="P160" s="8">
        <f>ABS(Tabela11424[[#This Row],[f3_]]-H159)</f>
        <v>0</v>
      </c>
      <c r="Q160" s="8">
        <f>ABS(Tabela11424[[#This Row],[f4]]-I159)</f>
        <v>1.1470237332105171E-3</v>
      </c>
      <c r="R160" s="8">
        <f>ABS(Tabela11424[[#This Row],[f5]]-J159)</f>
        <v>9.933516921591945E-4</v>
      </c>
      <c r="S16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3.5854788020515116E-3</v>
      </c>
    </row>
    <row r="161" spans="2:19" x14ac:dyDescent="0.25">
      <c r="B161" s="8">
        <v>36</v>
      </c>
      <c r="C161" s="8">
        <f t="shared" si="14"/>
        <v>-14540.321815087953</v>
      </c>
      <c r="D161" s="8">
        <f t="shared" si="15"/>
        <v>-3797.8037022895369</v>
      </c>
      <c r="E161" s="8">
        <f t="shared" si="16"/>
        <v>6202.1962977104631</v>
      </c>
      <c r="F161" s="8">
        <f t="shared" si="17"/>
        <v>-5370.9059996844608</v>
      </c>
      <c r="G161" s="8">
        <f t="shared" si="18"/>
        <v>-10742.519106150108</v>
      </c>
      <c r="H161" s="8">
        <f>10000</f>
        <v>10000</v>
      </c>
      <c r="I161" s="8">
        <f>(SQRT(2)/2*Tabela11424[[#This Row],[f1_]] +Tabela11424[[#This Row],[f3_]])/(1/2)</f>
        <v>12404.391893015209</v>
      </c>
      <c r="J161" s="8">
        <f>-SQRT(3)/2*Tabela11424[[#This Row],[f4]]</f>
        <v>-10742.518497848912</v>
      </c>
      <c r="K161" s="8">
        <f>ABS(Tabela11424[[#This Row],[F1]]-C160)</f>
        <v>2.195648386987159E-3</v>
      </c>
      <c r="L161" s="8">
        <f>ABS(Tabela11424[[#This Row],[F2]]-D160)</f>
        <v>5.7351186660525855E-4</v>
      </c>
      <c r="M161" s="8">
        <f>ABS(Tabela11424[[#This Row],[F3]]-E160)</f>
        <v>5.7351186660525855E-4</v>
      </c>
      <c r="N161" s="8">
        <f>ABS(Tabela11424[[#This Row],[f1_]]-F160)</f>
        <v>4.9667584607959725E-4</v>
      </c>
      <c r="O161" s="8">
        <f>ABS(Tabela11424[[#This Row],[f2_]]-G160)</f>
        <v>9.933516921591945E-4</v>
      </c>
      <c r="P161" s="8">
        <f>ABS(Tabela11424[[#This Row],[f3_]]-H160)</f>
        <v>0</v>
      </c>
      <c r="Q161" s="8">
        <f>ABS(Tabela11424[[#This Row],[f4]]-I160)</f>
        <v>7.0240571767499205E-4</v>
      </c>
      <c r="R161" s="8">
        <f>ABS(Tabela11424[[#This Row],[f5]]-J160)</f>
        <v>6.0830119582533371E-4</v>
      </c>
      <c r="S16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2.195648386987159E-3</v>
      </c>
    </row>
    <row r="162" spans="2:19" x14ac:dyDescent="0.25">
      <c r="B162" s="8">
        <v>37</v>
      </c>
      <c r="C162" s="8">
        <f t="shared" si="14"/>
        <v>-14540.323159642503</v>
      </c>
      <c r="D162" s="8">
        <f t="shared" si="15"/>
        <v>-3797.8040534923957</v>
      </c>
      <c r="E162" s="8">
        <f t="shared" si="16"/>
        <v>6202.1959465076043</v>
      </c>
      <c r="F162" s="8">
        <f t="shared" si="17"/>
        <v>-5370.9056955338629</v>
      </c>
      <c r="G162" s="8">
        <f t="shared" si="18"/>
        <v>-10742.518497848912</v>
      </c>
      <c r="H162" s="8">
        <f>10000</f>
        <v>10000</v>
      </c>
      <c r="I162" s="8">
        <f>(SQRT(2)/2*Tabela11424[[#This Row],[f1_]] +Tabela11424[[#This Row],[f3_]])/(1/2)</f>
        <v>12404.39232314911</v>
      </c>
      <c r="J162" s="8">
        <f>-SQRT(3)/2*Tabela11424[[#This Row],[f4]]</f>
        <v>-10742.518870355798</v>
      </c>
      <c r="K162" s="8">
        <f>ABS(Tabela11424[[#This Row],[F1]]-C161)</f>
        <v>1.3445545500871958E-3</v>
      </c>
      <c r="L162" s="8">
        <f>ABS(Tabela11424[[#This Row],[F2]]-D161)</f>
        <v>3.5120285883749602E-4</v>
      </c>
      <c r="M162" s="8">
        <f>ABS(Tabela11424[[#This Row],[F3]]-E161)</f>
        <v>3.5120285883749602E-4</v>
      </c>
      <c r="N162" s="8">
        <f>ABS(Tabela11424[[#This Row],[f1_]]-F161)</f>
        <v>3.0415059791266685E-4</v>
      </c>
      <c r="O162" s="8">
        <f>ABS(Tabela11424[[#This Row],[f2_]]-G161)</f>
        <v>6.0830119582533371E-4</v>
      </c>
      <c r="P162" s="8">
        <f>ABS(Tabela11424[[#This Row],[f3_]]-H161)</f>
        <v>0</v>
      </c>
      <c r="Q162" s="8">
        <f>ABS(Tabela11424[[#This Row],[f4]]-I161)</f>
        <v>4.3013390131818596E-4</v>
      </c>
      <c r="R162" s="8">
        <f>ABS(Tabela11424[[#This Row],[f5]]-J161)</f>
        <v>3.7250688546919264E-4</v>
      </c>
      <c r="S16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1.3445545500871958E-3</v>
      </c>
    </row>
    <row r="163" spans="2:19" x14ac:dyDescent="0.25">
      <c r="B163" s="8">
        <v>38</v>
      </c>
      <c r="C163" s="8">
        <f t="shared" si="14"/>
        <v>-14540.322336274357</v>
      </c>
      <c r="D163" s="8">
        <f t="shared" si="15"/>
        <v>-3797.8038384254451</v>
      </c>
      <c r="E163" s="8">
        <f t="shared" si="16"/>
        <v>6202.1961615745549</v>
      </c>
      <c r="F163" s="8">
        <f t="shared" si="17"/>
        <v>-5370.9058817873056</v>
      </c>
      <c r="G163" s="8">
        <f t="shared" si="18"/>
        <v>-10742.518870355798</v>
      </c>
      <c r="H163" s="8">
        <f>10000</f>
        <v>10000</v>
      </c>
      <c r="I163" s="8">
        <f>(SQRT(2)/2*Tabela11424[[#This Row],[f1_]] +Tabela11424[[#This Row],[f3_]])/(1/2)</f>
        <v>12404.392059746966</v>
      </c>
      <c r="J163" s="8">
        <f>-SQRT(3)/2*Tabela11424[[#This Row],[f4]]</f>
        <v>-10742.518642242851</v>
      </c>
      <c r="K163" s="8">
        <f>ABS(Tabela11424[[#This Row],[F1]]-C162)</f>
        <v>8.2336814557493199E-4</v>
      </c>
      <c r="L163" s="8">
        <f>ABS(Tabela11424[[#This Row],[F2]]-D162)</f>
        <v>2.1506695065909298E-4</v>
      </c>
      <c r="M163" s="8">
        <f>ABS(Tabela11424[[#This Row],[F3]]-E162)</f>
        <v>2.1506695065909298E-4</v>
      </c>
      <c r="N163" s="8">
        <f>ABS(Tabela11424[[#This Row],[f1_]]-F162)</f>
        <v>1.8625344273459632E-4</v>
      </c>
      <c r="O163" s="8">
        <f>ABS(Tabela11424[[#This Row],[f2_]]-G162)</f>
        <v>3.7250688546919264E-4</v>
      </c>
      <c r="P163" s="8">
        <f>ABS(Tabela11424[[#This Row],[f3_]]-H162)</f>
        <v>0</v>
      </c>
      <c r="Q163" s="8">
        <f>ABS(Tabela11424[[#This Row],[f4]]-I162)</f>
        <v>2.6340214390074834E-4</v>
      </c>
      <c r="R163" s="8">
        <f>ABS(Tabela11424[[#This Row],[f5]]-J162)</f>
        <v>2.2811294729763176E-4</v>
      </c>
      <c r="S16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8.2336814557493199E-4</v>
      </c>
    </row>
    <row r="164" spans="2:19" x14ac:dyDescent="0.25">
      <c r="B164" s="8">
        <v>39</v>
      </c>
      <c r="C164" s="8">
        <f t="shared" si="14"/>
        <v>-14540.322840482315</v>
      </c>
      <c r="D164" s="8">
        <f t="shared" si="15"/>
        <v>-3797.8039701265175</v>
      </c>
      <c r="E164" s="8">
        <f t="shared" si="16"/>
        <v>6202.196029873483</v>
      </c>
      <c r="F164" s="8">
        <f t="shared" si="17"/>
        <v>-5370.9057677308319</v>
      </c>
      <c r="G164" s="8">
        <f t="shared" si="18"/>
        <v>-10742.518642242851</v>
      </c>
      <c r="H164" s="8">
        <f>10000</f>
        <v>10000</v>
      </c>
      <c r="I164" s="8">
        <f>(SQRT(2)/2*Tabela11424[[#This Row],[f1_]] +Tabela11424[[#This Row],[f3_]])/(1/2)</f>
        <v>12404.392221047176</v>
      </c>
      <c r="J164" s="8">
        <f>-SQRT(3)/2*Tabela11424[[#This Row],[f4]]</f>
        <v>-10742.518781932929</v>
      </c>
      <c r="K164" s="8">
        <f>ABS(Tabela11424[[#This Row],[F1]]-C163)</f>
        <v>5.0420795741956681E-4</v>
      </c>
      <c r="L164" s="8">
        <f>ABS(Tabela11424[[#This Row],[F2]]-D163)</f>
        <v>1.3170107240512152E-4</v>
      </c>
      <c r="M164" s="8">
        <f>ABS(Tabela11424[[#This Row],[F3]]-E163)</f>
        <v>1.3170107195037417E-4</v>
      </c>
      <c r="N164" s="8">
        <f>ABS(Tabela11424[[#This Row],[f1_]]-F163)</f>
        <v>1.1405647364881588E-4</v>
      </c>
      <c r="O164" s="8">
        <f>ABS(Tabela11424[[#This Row],[f2_]]-G163)</f>
        <v>2.2811294729763176E-4</v>
      </c>
      <c r="P164" s="8">
        <f>ABS(Tabela11424[[#This Row],[f3_]]-H163)</f>
        <v>0</v>
      </c>
      <c r="Q164" s="8">
        <f>ABS(Tabela11424[[#This Row],[f4]]-I163)</f>
        <v>1.613002095837146E-4</v>
      </c>
      <c r="R164" s="8">
        <f>ABS(Tabela11424[[#This Row],[f5]]-J163)</f>
        <v>1.3969007886771578E-4</v>
      </c>
      <c r="S16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5.0420795741956681E-4</v>
      </c>
    </row>
    <row r="165" spans="2:19" x14ac:dyDescent="0.25">
      <c r="B165" s="8">
        <v>40</v>
      </c>
      <c r="C165" s="8">
        <f t="shared" si="14"/>
        <v>-14540.322531719263</v>
      </c>
      <c r="D165" s="8">
        <f t="shared" si="15"/>
        <v>-3797.8038894764118</v>
      </c>
      <c r="E165" s="8">
        <f t="shared" si="16"/>
        <v>6202.1961105235878</v>
      </c>
      <c r="F165" s="8">
        <f t="shared" si="17"/>
        <v>-5370.9058375758714</v>
      </c>
      <c r="G165" s="8">
        <f t="shared" si="18"/>
        <v>-10742.518781932929</v>
      </c>
      <c r="H165" s="8">
        <f>10000</f>
        <v>10000</v>
      </c>
      <c r="I165" s="8">
        <f>(SQRT(2)/2*Tabela11424[[#This Row],[f1_]] +Tabela11424[[#This Row],[f3_]])/(1/2)</f>
        <v>12404.392122271374</v>
      </c>
      <c r="J165" s="8">
        <f>-SQRT(3)/2*Tabela11424[[#This Row],[f4]]</f>
        <v>-10742.518696390576</v>
      </c>
      <c r="K165" s="8">
        <f>ABS(Tabela11424[[#This Row],[F1]]-C164)</f>
        <v>3.0876305208948907E-4</v>
      </c>
      <c r="L165" s="8">
        <f>ABS(Tabela11424[[#This Row],[F2]]-D164)</f>
        <v>8.0650105701352004E-5</v>
      </c>
      <c r="M165" s="8">
        <f>ABS(Tabela11424[[#This Row],[F3]]-E164)</f>
        <v>8.0650104791857302E-5</v>
      </c>
      <c r="N165" s="8">
        <f>ABS(Tabela11424[[#This Row],[f1_]]-F164)</f>
        <v>6.9845039433857892E-5</v>
      </c>
      <c r="O165" s="8">
        <f>ABS(Tabela11424[[#This Row],[f2_]]-G164)</f>
        <v>1.3969007886771578E-4</v>
      </c>
      <c r="P165" s="8">
        <f>ABS(Tabela11424[[#This Row],[f3_]]-H164)</f>
        <v>0</v>
      </c>
      <c r="Q165" s="8">
        <f>ABS(Tabela11424[[#This Row],[f4]]-I164)</f>
        <v>9.8775801234296523E-5</v>
      </c>
      <c r="R165" s="8">
        <f>ABS(Tabela11424[[#This Row],[f5]]-J164)</f>
        <v>8.5542353190248832E-5</v>
      </c>
      <c r="S16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3.0876305208948907E-4</v>
      </c>
    </row>
    <row r="166" spans="2:19" x14ac:dyDescent="0.25">
      <c r="B166" s="8">
        <v>41</v>
      </c>
      <c r="C166" s="8">
        <f t="shared" si="14"/>
        <v>-14540.322720797241</v>
      </c>
      <c r="D166" s="8">
        <f t="shared" si="15"/>
        <v>-3797.8039388643128</v>
      </c>
      <c r="E166" s="8">
        <f t="shared" si="16"/>
        <v>6202.1960611356872</v>
      </c>
      <c r="F166" s="8">
        <f t="shared" si="17"/>
        <v>-5370.9057948046948</v>
      </c>
      <c r="G166" s="8">
        <f t="shared" si="18"/>
        <v>-10742.518696390576</v>
      </c>
      <c r="H166" s="8">
        <f>10000</f>
        <v>10000</v>
      </c>
      <c r="I166" s="8">
        <f>(SQRT(2)/2*Tabela11424[[#This Row],[f1_]] +Tabela11424[[#This Row],[f3_]])/(1/2)</f>
        <v>12404.392182758953</v>
      </c>
      <c r="J166" s="8">
        <f>-SQRT(3)/2*Tabela11424[[#This Row],[f4]]</f>
        <v>-10742.518748774355</v>
      </c>
      <c r="K166" s="8">
        <f>ABS(Tabela11424[[#This Row],[F1]]-C165)</f>
        <v>1.8907797857536934E-4</v>
      </c>
      <c r="L166" s="8">
        <f>ABS(Tabela11424[[#This Row],[F2]]-D165)</f>
        <v>4.9387901071895612E-5</v>
      </c>
      <c r="M166" s="8">
        <f>ABS(Tabela11424[[#This Row],[F3]]-E165)</f>
        <v>4.9387900617148262E-5</v>
      </c>
      <c r="N166" s="8">
        <f>ABS(Tabela11424[[#This Row],[f1_]]-F165)</f>
        <v>4.2771176595124416E-5</v>
      </c>
      <c r="O166" s="8">
        <f>ABS(Tabela11424[[#This Row],[f2_]]-G165)</f>
        <v>8.5542353190248832E-5</v>
      </c>
      <c r="P166" s="8">
        <f>ABS(Tabela11424[[#This Row],[f3_]]-H165)</f>
        <v>0</v>
      </c>
      <c r="Q166" s="8">
        <f>ABS(Tabela11424[[#This Row],[f4]]-I165)</f>
        <v>6.0487578593892977E-5</v>
      </c>
      <c r="R166" s="8">
        <f>ABS(Tabela11424[[#This Row],[f5]]-J165)</f>
        <v>5.2383778893272392E-5</v>
      </c>
      <c r="S16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1.8907797857536934E-4</v>
      </c>
    </row>
    <row r="167" spans="2:19" x14ac:dyDescent="0.25">
      <c r="B167" s="8">
        <v>42</v>
      </c>
      <c r="C167" s="8">
        <f t="shared" si="14"/>
        <v>-14540.322605011101</v>
      </c>
      <c r="D167" s="8">
        <f t="shared" si="15"/>
        <v>-3797.8039086205235</v>
      </c>
      <c r="E167" s="8">
        <f t="shared" si="16"/>
        <v>6202.1960913794765</v>
      </c>
      <c r="F167" s="8">
        <f t="shared" si="17"/>
        <v>-5370.9058209965842</v>
      </c>
      <c r="G167" s="8">
        <f t="shared" si="18"/>
        <v>-10742.518748774355</v>
      </c>
      <c r="H167" s="8">
        <f>10000</f>
        <v>10000</v>
      </c>
      <c r="I167" s="8">
        <f>(SQRT(2)/2*Tabela11424[[#This Row],[f1_]] +Tabela11424[[#This Row],[f3_]])/(1/2)</f>
        <v>12404.392145718028</v>
      </c>
      <c r="J167" s="8">
        <f>-SQRT(3)/2*Tabela11424[[#This Row],[f4]]</f>
        <v>-10742.518716695973</v>
      </c>
      <c r="K167" s="8">
        <f>ABS(Tabela11424[[#This Row],[F1]]-C166)</f>
        <v>1.1578614066820592E-4</v>
      </c>
      <c r="L167" s="8">
        <f>ABS(Tabela11424[[#This Row],[F2]]-D166)</f>
        <v>3.0243789296946488E-5</v>
      </c>
      <c r="M167" s="8">
        <f>ABS(Tabela11424[[#This Row],[F3]]-E166)</f>
        <v>3.0243789296946488E-5</v>
      </c>
      <c r="N167" s="8">
        <f>ABS(Tabela11424[[#This Row],[f1_]]-F166)</f>
        <v>2.6191889446636196E-5</v>
      </c>
      <c r="O167" s="8">
        <f>ABS(Tabela11424[[#This Row],[f2_]]-G166)</f>
        <v>5.2383778893272392E-5</v>
      </c>
      <c r="P167" s="8">
        <f>ABS(Tabela11424[[#This Row],[f3_]]-H166)</f>
        <v>0</v>
      </c>
      <c r="Q167" s="8">
        <f>ABS(Tabela11424[[#This Row],[f4]]-I166)</f>
        <v>3.7040925235487521E-5</v>
      </c>
      <c r="R167" s="8">
        <f>ABS(Tabela11424[[#This Row],[f5]]-J166)</f>
        <v>3.2078381991595961E-5</v>
      </c>
      <c r="S16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1.1578614066820592E-4</v>
      </c>
    </row>
    <row r="168" spans="2:19" x14ac:dyDescent="0.25">
      <c r="B168" s="9">
        <v>43</v>
      </c>
      <c r="C168" s="9">
        <f t="shared" si="14"/>
        <v>-14540.32267591534</v>
      </c>
      <c r="D168" s="9">
        <f t="shared" si="15"/>
        <v>-3797.8039271409862</v>
      </c>
      <c r="E168" s="9">
        <f t="shared" si="16"/>
        <v>6202.1960728590138</v>
      </c>
      <c r="F168" s="9">
        <f t="shared" si="17"/>
        <v>-5370.9058049573932</v>
      </c>
      <c r="G168" s="9">
        <f t="shared" si="18"/>
        <v>-10742.518716695973</v>
      </c>
      <c r="H168" s="9">
        <f>10000</f>
        <v>10000</v>
      </c>
      <c r="I168" s="9">
        <f>(SQRT(2)/2*Tabela11424[[#This Row],[f1_]] +Tabela11424[[#This Row],[f3_]])/(1/2)</f>
        <v>12404.392168400869</v>
      </c>
      <c r="J168" s="9">
        <f>-SQRT(3)/2*Tabela11424[[#This Row],[f4]]</f>
        <v>-10742.518736339891</v>
      </c>
      <c r="K168" s="9">
        <f>ABS(Tabela11424[[#This Row],[F1]]-C167)</f>
        <v>7.0904239692026749E-5</v>
      </c>
      <c r="L168" s="9">
        <f>ABS(Tabela11424[[#This Row],[F2]]-D167)</f>
        <v>1.852046261774376E-5</v>
      </c>
      <c r="M168" s="9">
        <f>ABS(Tabela11424[[#This Row],[F3]]-E167)</f>
        <v>1.852046261774376E-5</v>
      </c>
      <c r="N168" s="9">
        <f>ABS(Tabela11424[[#This Row],[f1_]]-F167)</f>
        <v>1.6039190995797981E-5</v>
      </c>
      <c r="O168" s="9">
        <f>ABS(Tabela11424[[#This Row],[f2_]]-G167)</f>
        <v>3.2078381991595961E-5</v>
      </c>
      <c r="P168" s="9">
        <f>ABS(Tabela11424[[#This Row],[f3_]]-H167)</f>
        <v>0</v>
      </c>
      <c r="Q168" s="9">
        <f>ABS(Tabela11424[[#This Row],[f4]]-I167)</f>
        <v>2.2682841517962515E-5</v>
      </c>
      <c r="R168" s="9">
        <f>ABS(Tabela11424[[#This Row],[f5]]-J167)</f>
        <v>1.9643917767098173E-5</v>
      </c>
      <c r="S168" s="9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7.0904239692026749E-5</v>
      </c>
    </row>
    <row r="169" spans="2:19" x14ac:dyDescent="0.25">
      <c r="B169" s="8">
        <v>44</v>
      </c>
      <c r="C169" s="8">
        <f t="shared" si="14"/>
        <v>-14540.322632495539</v>
      </c>
      <c r="D169" s="8">
        <f t="shared" si="15"/>
        <v>-3797.8039157995654</v>
      </c>
      <c r="E169" s="8">
        <f t="shared" si="16"/>
        <v>6202.1960842004346</v>
      </c>
      <c r="F169" s="8">
        <f t="shared" si="17"/>
        <v>-5370.9058147793521</v>
      </c>
      <c r="G169" s="8">
        <f t="shared" si="18"/>
        <v>-10742.518736339891</v>
      </c>
      <c r="H169" s="8">
        <f>10000</f>
        <v>10000</v>
      </c>
      <c r="I169" s="8">
        <f>(SQRT(2)/2*Tabela11424[[#This Row],[f1_]] +Tabela11424[[#This Row],[f3_]])/(1/2)</f>
        <v>12404.392154510522</v>
      </c>
      <c r="J169" s="8">
        <f>-SQRT(3)/2*Tabela11424[[#This Row],[f4]]</f>
        <v>-10742.518724310497</v>
      </c>
      <c r="K169" s="8">
        <f>ABS(Tabela11424[[#This Row],[F1]]-C168)</f>
        <v>4.3419800931587815E-5</v>
      </c>
      <c r="L169" s="8">
        <f>ABS(Tabela11424[[#This Row],[F2]]-D168)</f>
        <v>1.1341420758981258E-5</v>
      </c>
      <c r="M169" s="8">
        <f>ABS(Tabela11424[[#This Row],[F3]]-E168)</f>
        <v>1.1341420758981258E-5</v>
      </c>
      <c r="N169" s="8">
        <f>ABS(Tabela11424[[#This Row],[f1_]]-F168)</f>
        <v>9.8219588835490867E-6</v>
      </c>
      <c r="O169" s="8">
        <f>ABS(Tabela11424[[#This Row],[f2_]]-G168)</f>
        <v>1.9643917767098173E-5</v>
      </c>
      <c r="P169" s="8">
        <f>ABS(Tabela11424[[#This Row],[f3_]]-H168)</f>
        <v>0</v>
      </c>
      <c r="Q169" s="8">
        <f>ABS(Tabela11424[[#This Row],[f4]]-I168)</f>
        <v>1.389034696330782E-5</v>
      </c>
      <c r="R169" s="8">
        <f>ABS(Tabela11424[[#This Row],[f5]]-J168)</f>
        <v>1.2029393474222161E-5</v>
      </c>
      <c r="S16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4.3419800931587815E-5</v>
      </c>
    </row>
    <row r="170" spans="2:19" x14ac:dyDescent="0.25">
      <c r="B170" s="8">
        <v>45</v>
      </c>
      <c r="C170" s="8">
        <f t="shared" si="14"/>
        <v>-14540.32265908463</v>
      </c>
      <c r="D170" s="8">
        <f t="shared" si="15"/>
        <v>-3797.8039227447393</v>
      </c>
      <c r="E170" s="8">
        <f t="shared" si="16"/>
        <v>6202.1960772552611</v>
      </c>
      <c r="F170" s="8">
        <f t="shared" si="17"/>
        <v>-5370.9058087646554</v>
      </c>
      <c r="G170" s="8">
        <f t="shared" si="18"/>
        <v>-10742.518724310497</v>
      </c>
      <c r="H170" s="8">
        <f>10000</f>
        <v>10000</v>
      </c>
      <c r="I170" s="8">
        <f>(SQRT(2)/2*Tabela11424[[#This Row],[f1_]] +Tabela11424[[#This Row],[f3_]])/(1/2)</f>
        <v>12404.392163016586</v>
      </c>
      <c r="J170" s="8">
        <f>-SQRT(3)/2*Tabela11424[[#This Row],[f4]]</f>
        <v>-10742.518731676964</v>
      </c>
      <c r="K170" s="8">
        <f>ABS(Tabela11424[[#This Row],[F1]]-C169)</f>
        <v>2.6589090339257382E-5</v>
      </c>
      <c r="L170" s="8">
        <f>ABS(Tabela11424[[#This Row],[F2]]-D169)</f>
        <v>6.945173936401261E-6</v>
      </c>
      <c r="M170" s="8">
        <f>ABS(Tabela11424[[#This Row],[F3]]-E169)</f>
        <v>6.9451734816539101E-6</v>
      </c>
      <c r="N170" s="8">
        <f>ABS(Tabela11424[[#This Row],[f1_]]-F169)</f>
        <v>6.0146967371110804E-6</v>
      </c>
      <c r="O170" s="8">
        <f>ABS(Tabela11424[[#This Row],[f2_]]-G169)</f>
        <v>1.2029393474222161E-5</v>
      </c>
      <c r="P170" s="8">
        <f>ABS(Tabela11424[[#This Row],[f3_]]-H169)</f>
        <v>0</v>
      </c>
      <c r="Q170" s="8">
        <f>ABS(Tabela11424[[#This Row],[f4]]-I169)</f>
        <v>8.5060637502465397E-6</v>
      </c>
      <c r="R170" s="8">
        <f>ABS(Tabela11424[[#This Row],[f5]]-J169)</f>
        <v>7.3664668889250606E-6</v>
      </c>
      <c r="S17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2.6589090339257382E-5</v>
      </c>
    </row>
    <row r="171" spans="2:19" x14ac:dyDescent="0.25">
      <c r="B171" s="8">
        <v>46</v>
      </c>
      <c r="C171" s="8">
        <f t="shared" si="14"/>
        <v>-14540.322642802204</v>
      </c>
      <c r="D171" s="8">
        <f t="shared" si="15"/>
        <v>-3797.8039184917066</v>
      </c>
      <c r="E171" s="8">
        <f t="shared" si="16"/>
        <v>6202.196081508293</v>
      </c>
      <c r="F171" s="8">
        <f t="shared" si="17"/>
        <v>-5370.9058124478888</v>
      </c>
      <c r="G171" s="8">
        <f t="shared" si="18"/>
        <v>-10742.518731676964</v>
      </c>
      <c r="H171" s="8">
        <f>10000</f>
        <v>10000</v>
      </c>
      <c r="I171" s="8">
        <f>(SQRT(2)/2*Tabela11424[[#This Row],[f1_]] +Tabela11424[[#This Row],[f3_]])/(1/2)</f>
        <v>12404.392157807708</v>
      </c>
      <c r="J171" s="8">
        <f>-SQRT(3)/2*Tabela11424[[#This Row],[f4]]</f>
        <v>-10742.518727165943</v>
      </c>
      <c r="K171" s="8">
        <f>ABS(Tabela11424[[#This Row],[F1]]-C170)</f>
        <v>1.6282425349345431E-5</v>
      </c>
      <c r="L171" s="8">
        <f>ABS(Tabela11424[[#This Row],[F2]]-D170)</f>
        <v>4.2530327846179716E-6</v>
      </c>
      <c r="M171" s="8">
        <f>ABS(Tabela11424[[#This Row],[F3]]-E170)</f>
        <v>4.2530318751232699E-6</v>
      </c>
      <c r="N171" s="8">
        <f>ABS(Tabela11424[[#This Row],[f1_]]-F170)</f>
        <v>3.6832334444625303E-6</v>
      </c>
      <c r="O171" s="8">
        <f>ABS(Tabela11424[[#This Row],[f2_]]-G170)</f>
        <v>7.3664668889250606E-6</v>
      </c>
      <c r="P171" s="8">
        <f>ABS(Tabela11424[[#This Row],[f3_]]-H170)</f>
        <v>0</v>
      </c>
      <c r="Q171" s="8">
        <f>ABS(Tabela11424[[#This Row],[f4]]-I170)</f>
        <v>5.2088780648773536E-6</v>
      </c>
      <c r="R171" s="8">
        <f>ABS(Tabela11424[[#This Row],[f5]]-J170)</f>
        <v>4.5110209612175822E-6</v>
      </c>
      <c r="S17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1.6282425349345431E-5</v>
      </c>
    </row>
    <row r="172" spans="2:19" x14ac:dyDescent="0.25">
      <c r="B172" s="8">
        <v>47</v>
      </c>
      <c r="C172" s="8">
        <f t="shared" si="14"/>
        <v>-14540.322652773109</v>
      </c>
      <c r="D172" s="8">
        <f t="shared" si="15"/>
        <v>-3797.803921096146</v>
      </c>
      <c r="E172" s="8">
        <f t="shared" si="16"/>
        <v>6202.196078903854</v>
      </c>
      <c r="F172" s="8">
        <f t="shared" si="17"/>
        <v>-5370.9058101923783</v>
      </c>
      <c r="G172" s="8">
        <f t="shared" si="18"/>
        <v>-10742.518727165943</v>
      </c>
      <c r="H172" s="8">
        <f>10000</f>
        <v>10000</v>
      </c>
      <c r="I172" s="8">
        <f>(SQRT(2)/2*Tabela11424[[#This Row],[f1_]] +Tabela11424[[#This Row],[f3_]])/(1/2)</f>
        <v>12404.392160997482</v>
      </c>
      <c r="J172" s="8">
        <f>-SQRT(3)/2*Tabela11424[[#This Row],[f4]]</f>
        <v>-10742.51872992837</v>
      </c>
      <c r="K172" s="8">
        <f>ABS(Tabela11424[[#This Row],[F1]]-C171)</f>
        <v>9.9709050118690357E-6</v>
      </c>
      <c r="L172" s="8">
        <f>ABS(Tabela11424[[#This Row],[F2]]-D171)</f>
        <v>2.6044394871860277E-6</v>
      </c>
      <c r="M172" s="8">
        <f>ABS(Tabela11424[[#This Row],[F3]]-E171)</f>
        <v>2.6044390324386768E-6</v>
      </c>
      <c r="N172" s="8">
        <f>ABS(Tabela11424[[#This Row],[f1_]]-F171)</f>
        <v>2.2555104806087911E-6</v>
      </c>
      <c r="O172" s="8">
        <f>ABS(Tabela11424[[#This Row],[f2_]]-G171)</f>
        <v>4.5110209612175822E-6</v>
      </c>
      <c r="P172" s="8">
        <f>ABS(Tabela11424[[#This Row],[f3_]]-H171)</f>
        <v>0</v>
      </c>
      <c r="Q172" s="8">
        <f>ABS(Tabela11424[[#This Row],[f4]]-I171)</f>
        <v>3.1897743610898033E-6</v>
      </c>
      <c r="R172" s="8">
        <f>ABS(Tabela11424[[#This Row],[f5]]-J171)</f>
        <v>2.7624264475889504E-6</v>
      </c>
      <c r="S17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9.9709050118690357E-6</v>
      </c>
    </row>
    <row r="173" spans="2:19" x14ac:dyDescent="0.25">
      <c r="B173" s="8">
        <v>48</v>
      </c>
      <c r="C173" s="8">
        <f t="shared" si="14"/>
        <v>-14540.322646667202</v>
      </c>
      <c r="D173" s="8">
        <f t="shared" si="15"/>
        <v>-3797.8039195012589</v>
      </c>
      <c r="E173" s="8">
        <f t="shared" si="16"/>
        <v>6202.1960804987411</v>
      </c>
      <c r="F173" s="8">
        <f t="shared" si="17"/>
        <v>-5370.9058115735916</v>
      </c>
      <c r="G173" s="8">
        <f t="shared" si="18"/>
        <v>-10742.51872992837</v>
      </c>
      <c r="H173" s="8">
        <f>10000</f>
        <v>10000</v>
      </c>
      <c r="I173" s="8">
        <f>(SQRT(2)/2*Tabela11424[[#This Row],[f1_]] +Tabela11424[[#This Row],[f3_]])/(1/2)</f>
        <v>12404.392159044151</v>
      </c>
      <c r="J173" s="8">
        <f>-SQRT(3)/2*Tabela11424[[#This Row],[f4]]</f>
        <v>-10742.518728236735</v>
      </c>
      <c r="K173" s="8">
        <f>ABS(Tabela11424[[#This Row],[F1]]-C172)</f>
        <v>6.1059072322677821E-6</v>
      </c>
      <c r="L173" s="8">
        <f>ABS(Tabela11424[[#This Row],[F2]]-D172)</f>
        <v>1.5948871805449016E-6</v>
      </c>
      <c r="M173" s="8">
        <f>ABS(Tabela11424[[#This Row],[F3]]-E172)</f>
        <v>1.5948871805449016E-6</v>
      </c>
      <c r="N173" s="8">
        <f>ABS(Tabela11424[[#This Row],[f1_]]-F172)</f>
        <v>1.3812132237944752E-6</v>
      </c>
      <c r="O173" s="8">
        <f>ABS(Tabela11424[[#This Row],[f2_]]-G172)</f>
        <v>2.7624264475889504E-6</v>
      </c>
      <c r="P173" s="8">
        <f>ABS(Tabela11424[[#This Row],[f3_]]-H172)</f>
        <v>0</v>
      </c>
      <c r="Q173" s="8">
        <f>ABS(Tabela11424[[#This Row],[f4]]-I172)</f>
        <v>1.9533308659447357E-6</v>
      </c>
      <c r="R173" s="8">
        <f>ABS(Tabela11424[[#This Row],[f5]]-J172)</f>
        <v>1.6916346794459969E-6</v>
      </c>
      <c r="S17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6.1059072322677821E-6</v>
      </c>
    </row>
    <row r="174" spans="2:19" x14ac:dyDescent="0.25">
      <c r="B174" s="8">
        <v>49</v>
      </c>
      <c r="C174" s="8">
        <f t="shared" si="14"/>
        <v>-14540.322650406295</v>
      </c>
      <c r="D174" s="8">
        <f t="shared" si="15"/>
        <v>-3797.8039204779243</v>
      </c>
      <c r="E174" s="8">
        <f t="shared" si="16"/>
        <v>6202.1960795220757</v>
      </c>
      <c r="F174" s="8">
        <f t="shared" si="17"/>
        <v>-5370.9058107277742</v>
      </c>
      <c r="G174" s="8">
        <f t="shared" si="18"/>
        <v>-10742.518728236735</v>
      </c>
      <c r="H174" s="8">
        <f>10000</f>
        <v>10000</v>
      </c>
      <c r="I174" s="8">
        <f>(SQRT(2)/2*Tabela11424[[#This Row],[f1_]] +Tabela11424[[#This Row],[f3_]])/(1/2)</f>
        <v>12404.392160240317</v>
      </c>
      <c r="J174" s="8">
        <f>-SQRT(3)/2*Tabela11424[[#This Row],[f4]]</f>
        <v>-10742.518729272646</v>
      </c>
      <c r="K174" s="8">
        <f>ABS(Tabela11424[[#This Row],[F1]]-C173)</f>
        <v>3.73909279005602E-6</v>
      </c>
      <c r="L174" s="8">
        <f>ABS(Tabela11424[[#This Row],[F2]]-D173)</f>
        <v>9.7666543297236785E-7</v>
      </c>
      <c r="M174" s="8">
        <f>ABS(Tabela11424[[#This Row],[F3]]-E173)</f>
        <v>9.7666543297236785E-7</v>
      </c>
      <c r="N174" s="8">
        <f>ABS(Tabela11424[[#This Row],[f1_]]-F173)</f>
        <v>8.4581733972299844E-7</v>
      </c>
      <c r="O174" s="8">
        <f>ABS(Tabela11424[[#This Row],[f2_]]-G173)</f>
        <v>1.6916346794459969E-6</v>
      </c>
      <c r="P174" s="8">
        <f>ABS(Tabela11424[[#This Row],[f3_]]-H173)</f>
        <v>0</v>
      </c>
      <c r="Q174" s="8">
        <f>ABS(Tabela11424[[#This Row],[f4]]-I173)</f>
        <v>1.1961656127823517E-6</v>
      </c>
      <c r="R174" s="8">
        <f>ABS(Tabela11424[[#This Row],[f5]]-J173)</f>
        <v>1.0359108273405582E-6</v>
      </c>
      <c r="S17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3.73909279005602E-6</v>
      </c>
    </row>
    <row r="175" spans="2:19" x14ac:dyDescent="0.25">
      <c r="B175" s="8">
        <v>50</v>
      </c>
      <c r="C175" s="8">
        <f t="shared" si="14"/>
        <v>-14540.322648116577</v>
      </c>
      <c r="D175" s="8">
        <f t="shared" si="15"/>
        <v>-3797.803919879841</v>
      </c>
      <c r="E175" s="8">
        <f t="shared" si="16"/>
        <v>6202.1960801201585</v>
      </c>
      <c r="F175" s="8">
        <f t="shared" si="17"/>
        <v>-5370.9058112457296</v>
      </c>
      <c r="G175" s="8">
        <f t="shared" si="18"/>
        <v>-10742.518729272646</v>
      </c>
      <c r="H175" s="8">
        <f>10000</f>
        <v>10000</v>
      </c>
      <c r="I175" s="8">
        <f>(SQRT(2)/2*Tabela11424[[#This Row],[f1_]] +Tabela11424[[#This Row],[f3_]])/(1/2)</f>
        <v>12404.392159507817</v>
      </c>
      <c r="J175" s="8">
        <f>-SQRT(3)/2*Tabela11424[[#This Row],[f4]]</f>
        <v>-10742.518728638282</v>
      </c>
      <c r="K175" s="8">
        <f>ABS(Tabela11424[[#This Row],[F1]]-C174)</f>
        <v>2.2897183953318745E-6</v>
      </c>
      <c r="L175" s="8">
        <f>ABS(Tabela11424[[#This Row],[F2]]-D174)</f>
        <v>5.9808326113852672E-7</v>
      </c>
      <c r="M175" s="8">
        <f>ABS(Tabela11424[[#This Row],[F3]]-E174)</f>
        <v>5.9808280639117584E-7</v>
      </c>
      <c r="N175" s="8">
        <f>ABS(Tabela11424[[#This Row],[f1_]]-F174)</f>
        <v>5.1795541367027909E-7</v>
      </c>
      <c r="O175" s="8">
        <f>ABS(Tabela11424[[#This Row],[f2_]]-G174)</f>
        <v>1.0359108273405582E-6</v>
      </c>
      <c r="P175" s="8">
        <f>ABS(Tabela11424[[#This Row],[f3_]]-H174)</f>
        <v>0</v>
      </c>
      <c r="Q175" s="8">
        <f>ABS(Tabela11424[[#This Row],[f4]]-I174)</f>
        <v>7.3249975685030222E-7</v>
      </c>
      <c r="R175" s="8">
        <f>ABS(Tabela11424[[#This Row],[f5]]-J174)</f>
        <v>6.3436345953959972E-7</v>
      </c>
      <c r="S17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2.2897183953318745E-6</v>
      </c>
    </row>
    <row r="176" spans="2:19" x14ac:dyDescent="0.25">
      <c r="B176" s="8">
        <v>51</v>
      </c>
      <c r="C176" s="8">
        <f t="shared" si="14"/>
        <v>-14540.322649518737</v>
      </c>
      <c r="D176" s="8">
        <f t="shared" si="15"/>
        <v>-3797.8039202460909</v>
      </c>
      <c r="E176" s="8">
        <f t="shared" si="16"/>
        <v>6202.1960797539086</v>
      </c>
      <c r="F176" s="8">
        <f t="shared" si="17"/>
        <v>-5370.9058109285479</v>
      </c>
      <c r="G176" s="8">
        <f t="shared" si="18"/>
        <v>-10742.518728638282</v>
      </c>
      <c r="H176" s="8">
        <f>10000</f>
        <v>10000</v>
      </c>
      <c r="I176" s="8">
        <f>(SQRT(2)/2*Tabela11424[[#This Row],[f1_]] +Tabela11424[[#This Row],[f3_]])/(1/2)</f>
        <v>12404.39215995638</v>
      </c>
      <c r="J176" s="8">
        <f>-SQRT(3)/2*Tabela11424[[#This Row],[f4]]</f>
        <v>-10742.518729026748</v>
      </c>
      <c r="K176" s="8">
        <f>ABS(Tabela11424[[#This Row],[F1]]-C175)</f>
        <v>1.4021607057657093E-6</v>
      </c>
      <c r="L176" s="8">
        <f>ABS(Tabela11424[[#This Row],[F2]]-D175)</f>
        <v>3.6624987842515111E-7</v>
      </c>
      <c r="M176" s="8">
        <f>ABS(Tabela11424[[#This Row],[F3]]-E175)</f>
        <v>3.6624987842515111E-7</v>
      </c>
      <c r="N176" s="8">
        <f>ABS(Tabela11424[[#This Row],[f1_]]-F175)</f>
        <v>3.1718172976979986E-7</v>
      </c>
      <c r="O176" s="8">
        <f>ABS(Tabela11424[[#This Row],[f2_]]-G175)</f>
        <v>6.3436345953959972E-7</v>
      </c>
      <c r="P176" s="8">
        <f>ABS(Tabela11424[[#This Row],[f3_]]-H175)</f>
        <v>0</v>
      </c>
      <c r="Q176" s="8">
        <f>ABS(Tabela11424[[#This Row],[f4]]-I175)</f>
        <v>4.4856278691440821E-7</v>
      </c>
      <c r="R176" s="8">
        <f>ABS(Tabela11424[[#This Row],[f5]]-J175)</f>
        <v>3.8846519601065665E-7</v>
      </c>
      <c r="S17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1.4021607057657093E-6</v>
      </c>
    </row>
    <row r="177" spans="2:19" x14ac:dyDescent="0.25">
      <c r="B177" s="8">
        <v>52</v>
      </c>
      <c r="C177" s="8">
        <f t="shared" si="14"/>
        <v>-14540.322648660092</v>
      </c>
      <c r="D177" s="8">
        <f t="shared" si="15"/>
        <v>-3797.8039200218095</v>
      </c>
      <c r="E177" s="8">
        <f t="shared" si="16"/>
        <v>6202.19607997819</v>
      </c>
      <c r="F177" s="8">
        <f t="shared" si="17"/>
        <v>-5370.9058111227805</v>
      </c>
      <c r="G177" s="8">
        <f t="shared" si="18"/>
        <v>-10742.518729026748</v>
      </c>
      <c r="H177" s="8">
        <f>10000</f>
        <v>10000</v>
      </c>
      <c r="I177" s="8">
        <f>(SQRT(2)/2*Tabela11424[[#This Row],[f1_]] +Tabela11424[[#This Row],[f3_]])/(1/2)</f>
        <v>12404.392159681694</v>
      </c>
      <c r="J177" s="8">
        <f>-SQRT(3)/2*Tabela11424[[#This Row],[f4]]</f>
        <v>-10742.518728788864</v>
      </c>
      <c r="K177" s="8">
        <f>ABS(Tabela11424[[#This Row],[F1]]-C176)</f>
        <v>8.5864485299680382E-7</v>
      </c>
      <c r="L177" s="8">
        <f>ABS(Tabela11424[[#This Row],[F2]]-D176)</f>
        <v>2.242813934572041E-7</v>
      </c>
      <c r="M177" s="8">
        <f>ABS(Tabela11424[[#This Row],[F3]]-E176)</f>
        <v>2.242813934572041E-7</v>
      </c>
      <c r="N177" s="8">
        <f>ABS(Tabela11424[[#This Row],[f1_]]-F176)</f>
        <v>1.9423259800532833E-7</v>
      </c>
      <c r="O177" s="8">
        <f>ABS(Tabela11424[[#This Row],[f2_]]-G176)</f>
        <v>3.8846519601065665E-7</v>
      </c>
      <c r="P177" s="8">
        <f>ABS(Tabela11424[[#This Row],[f3_]]-H176)</f>
        <v>0</v>
      </c>
      <c r="Q177" s="8">
        <f>ABS(Tabela11424[[#This Row],[f4]]-I176)</f>
        <v>2.7468558982945979E-7</v>
      </c>
      <c r="R177" s="8">
        <f>ABS(Tabela11424[[#This Row],[f5]]-J176)</f>
        <v>2.3788379621692002E-7</v>
      </c>
      <c r="S17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8.5864485299680382E-7</v>
      </c>
    </row>
    <row r="178" spans="2:19" x14ac:dyDescent="0.25">
      <c r="B178" s="8">
        <v>53</v>
      </c>
      <c r="C178" s="8">
        <f t="shared" si="14"/>
        <v>-14540.3226491859</v>
      </c>
      <c r="D178" s="8">
        <f t="shared" si="15"/>
        <v>-3797.8039201591528</v>
      </c>
      <c r="E178" s="8">
        <f t="shared" si="16"/>
        <v>6202.1960798408472</v>
      </c>
      <c r="F178" s="8">
        <f t="shared" si="17"/>
        <v>-5370.9058110038386</v>
      </c>
      <c r="G178" s="8">
        <f t="shared" si="18"/>
        <v>-10742.518728788864</v>
      </c>
      <c r="H178" s="8">
        <f>10000</f>
        <v>10000</v>
      </c>
      <c r="I178" s="8">
        <f>(SQRT(2)/2*Tabela11424[[#This Row],[f1_]] +Tabela11424[[#This Row],[f3_]])/(1/2)</f>
        <v>12404.392159849904</v>
      </c>
      <c r="J178" s="8">
        <f>-SQRT(3)/2*Tabela11424[[#This Row],[f4]]</f>
        <v>-10742.518728934538</v>
      </c>
      <c r="K178" s="8">
        <f>ABS(Tabela11424[[#This Row],[F1]]-C177)</f>
        <v>5.2580799092538655E-7</v>
      </c>
      <c r="L178" s="8">
        <f>ABS(Tabela11424[[#This Row],[F2]]-D177)</f>
        <v>1.3734324966208078E-7</v>
      </c>
      <c r="M178" s="8">
        <f>ABS(Tabela11424[[#This Row],[F3]]-E177)</f>
        <v>1.3734279491472989E-7</v>
      </c>
      <c r="N178" s="8">
        <f>ABS(Tabela11424[[#This Row],[f1_]]-F177)</f>
        <v>1.1894189810846001E-7</v>
      </c>
      <c r="O178" s="8">
        <f>ABS(Tabela11424[[#This Row],[f2_]]-G177)</f>
        <v>2.3788379621692002E-7</v>
      </c>
      <c r="P178" s="8">
        <f>ABS(Tabela11424[[#This Row],[f3_]]-H177)</f>
        <v>0</v>
      </c>
      <c r="Q178" s="8">
        <f>ABS(Tabela11424[[#This Row],[f4]]-I177)</f>
        <v>1.6820922610349953E-7</v>
      </c>
      <c r="R178" s="8">
        <f>ABS(Tabela11424[[#This Row],[f5]]-J177)</f>
        <v>1.4567376638296992E-7</v>
      </c>
      <c r="S17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5.2580799092538655E-7</v>
      </c>
    </row>
    <row r="179" spans="2:19" x14ac:dyDescent="0.25">
      <c r="B179" s="8">
        <v>54</v>
      </c>
      <c r="C179" s="8">
        <f t="shared" si="14"/>
        <v>-14540.322648863912</v>
      </c>
      <c r="D179" s="8">
        <f t="shared" si="15"/>
        <v>-3797.8039200750482</v>
      </c>
      <c r="E179" s="8">
        <f t="shared" si="16"/>
        <v>6202.1960799249518</v>
      </c>
      <c r="F179" s="8">
        <f t="shared" si="17"/>
        <v>-5370.9058110766755</v>
      </c>
      <c r="G179" s="8">
        <f t="shared" si="18"/>
        <v>-10742.518728934538</v>
      </c>
      <c r="H179" s="8">
        <f>10000</f>
        <v>10000</v>
      </c>
      <c r="I179" s="8">
        <f>(SQRT(2)/2*Tabela11424[[#This Row],[f1_]] +Tabela11424[[#This Row],[f3_]])/(1/2)</f>
        <v>12404.392159746898</v>
      </c>
      <c r="J179" s="8">
        <f>-SQRT(3)/2*Tabela11424[[#This Row],[f4]]</f>
        <v>-10742.518728845331</v>
      </c>
      <c r="K179" s="8">
        <f>ABS(Tabela11424[[#This Row],[F1]]-C178)</f>
        <v>3.2198840926866978E-7</v>
      </c>
      <c r="L179" s="8">
        <f>ABS(Tabela11424[[#This Row],[F2]]-D178)</f>
        <v>8.4104613051749766E-8</v>
      </c>
      <c r="M179" s="8">
        <f>ABS(Tabela11424[[#This Row],[F3]]-E178)</f>
        <v>8.4104613051749766E-8</v>
      </c>
      <c r="N179" s="8">
        <f>ABS(Tabela11424[[#This Row],[f1_]]-F178)</f>
        <v>7.2836883191484958E-8</v>
      </c>
      <c r="O179" s="8">
        <f>ABS(Tabela11424[[#This Row],[f2_]]-G178)</f>
        <v>1.4567376638296992E-7</v>
      </c>
      <c r="P179" s="8">
        <f>ABS(Tabela11424[[#This Row],[f3_]]-H178)</f>
        <v>0</v>
      </c>
      <c r="Q179" s="8">
        <f>ABS(Tabela11424[[#This Row],[f4]]-I178)</f>
        <v>1.0300573194399476E-7</v>
      </c>
      <c r="R179" s="8">
        <f>ABS(Tabela11424[[#This Row],[f5]]-J178)</f>
        <v>8.9206878328695893E-8</v>
      </c>
      <c r="S17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3.2198840926866978E-7</v>
      </c>
    </row>
    <row r="180" spans="2:19" x14ac:dyDescent="0.25">
      <c r="B180" s="8">
        <v>55</v>
      </c>
      <c r="C180" s="8">
        <f t="shared" si="14"/>
        <v>-14540.322649061089</v>
      </c>
      <c r="D180" s="8">
        <f t="shared" si="15"/>
        <v>-3797.8039201265515</v>
      </c>
      <c r="E180" s="8">
        <f t="shared" si="16"/>
        <v>6202.196079873449</v>
      </c>
      <c r="F180" s="8">
        <f t="shared" si="17"/>
        <v>-5370.9058110320721</v>
      </c>
      <c r="G180" s="8">
        <f t="shared" si="18"/>
        <v>-10742.518728845331</v>
      </c>
      <c r="H180" s="8">
        <f>10000</f>
        <v>10000</v>
      </c>
      <c r="I180" s="8">
        <f>(SQRT(2)/2*Tabela11424[[#This Row],[f1_]] +Tabela11424[[#This Row],[f3_]])/(1/2)</f>
        <v>12404.392159809977</v>
      </c>
      <c r="J180" s="8">
        <f>-SQRT(3)/2*Tabela11424[[#This Row],[f4]]</f>
        <v>-10742.51872889996</v>
      </c>
      <c r="K180" s="8">
        <f>ABS(Tabela11424[[#This Row],[F1]]-C179)</f>
        <v>1.971766323549673E-7</v>
      </c>
      <c r="L180" s="8">
        <f>ABS(Tabela11424[[#This Row],[F2]]-D179)</f>
        <v>5.1503320719348267E-8</v>
      </c>
      <c r="M180" s="8">
        <f>ABS(Tabela11424[[#This Row],[F3]]-E179)</f>
        <v>5.150286597199738E-8</v>
      </c>
      <c r="N180" s="8">
        <f>ABS(Tabela11424[[#This Row],[f1_]]-F179)</f>
        <v>4.4603439164347947E-8</v>
      </c>
      <c r="O180" s="8">
        <f>ABS(Tabela11424[[#This Row],[f2_]]-G179)</f>
        <v>8.9206878328695893E-8</v>
      </c>
      <c r="P180" s="8">
        <f>ABS(Tabela11424[[#This Row],[f3_]]-H179)</f>
        <v>0</v>
      </c>
      <c r="Q180" s="8">
        <f>ABS(Tabela11424[[#This Row],[f4]]-I179)</f>
        <v>6.3078914536163211E-8</v>
      </c>
      <c r="R180" s="8">
        <f>ABS(Tabela11424[[#This Row],[f5]]-J179)</f>
        <v>5.4629708756692708E-8</v>
      </c>
      <c r="S18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1.971766323549673E-7</v>
      </c>
    </row>
    <row r="181" spans="2:19" x14ac:dyDescent="0.25">
      <c r="B181" s="8">
        <v>56</v>
      </c>
      <c r="C181" s="8">
        <f t="shared" si="14"/>
        <v>-14540.322648940342</v>
      </c>
      <c r="D181" s="8">
        <f t="shared" si="15"/>
        <v>-3797.803920095012</v>
      </c>
      <c r="E181" s="8">
        <f t="shared" si="16"/>
        <v>6202.1960799049884</v>
      </c>
      <c r="F181" s="8">
        <f t="shared" si="17"/>
        <v>-5370.9058110593869</v>
      </c>
      <c r="G181" s="8">
        <f t="shared" si="18"/>
        <v>-10742.51872889996</v>
      </c>
      <c r="H181" s="8">
        <f>10000</f>
        <v>10000</v>
      </c>
      <c r="I181" s="8">
        <f>(SQRT(2)/2*Tabela11424[[#This Row],[f1_]] +Tabela11424[[#This Row],[f3_]])/(1/2)</f>
        <v>12404.392159771347</v>
      </c>
      <c r="J181" s="8">
        <f>-SQRT(3)/2*Tabela11424[[#This Row],[f4]]</f>
        <v>-10742.518728866506</v>
      </c>
      <c r="K181" s="8">
        <f>ABS(Tabela11424[[#This Row],[F1]]-C180)</f>
        <v>1.207463355967775E-7</v>
      </c>
      <c r="L181" s="8">
        <f>ABS(Tabela11424[[#This Row],[F2]]-D180)</f>
        <v>3.1539457268081605E-8</v>
      </c>
      <c r="M181" s="8">
        <f>ABS(Tabela11424[[#This Row],[F3]]-E180)</f>
        <v>3.1539457268081605E-8</v>
      </c>
      <c r="N181" s="8">
        <f>ABS(Tabela11424[[#This Row],[f1_]]-F180)</f>
        <v>2.7314854378346354E-8</v>
      </c>
      <c r="O181" s="8">
        <f>ABS(Tabela11424[[#This Row],[f2_]]-G180)</f>
        <v>5.4629708756692708E-8</v>
      </c>
      <c r="P181" s="8">
        <f>ABS(Tabela11424[[#This Row],[f3_]]-H180)</f>
        <v>0</v>
      </c>
      <c r="Q181" s="8">
        <f>ABS(Tabela11424[[#This Row],[f4]]-I180)</f>
        <v>3.8629877963103354E-8</v>
      </c>
      <c r="R181" s="8">
        <f>ABS(Tabela11424[[#This Row],[f5]]-J180)</f>
        <v>3.3454853110015392E-8</v>
      </c>
      <c r="S18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1.207463355967775E-7</v>
      </c>
    </row>
    <row r="182" spans="2:19" x14ac:dyDescent="0.25">
      <c r="B182" s="8">
        <v>57</v>
      </c>
      <c r="C182" s="8">
        <f t="shared" si="14"/>
        <v>-14540.322649014288</v>
      </c>
      <c r="D182" s="8">
        <f t="shared" si="15"/>
        <v>-3797.8039201143265</v>
      </c>
      <c r="E182" s="8">
        <f t="shared" si="16"/>
        <v>6202.1960798856735</v>
      </c>
      <c r="F182" s="8">
        <f t="shared" si="17"/>
        <v>-5370.9058110426595</v>
      </c>
      <c r="G182" s="8">
        <f t="shared" si="18"/>
        <v>-10742.518728866506</v>
      </c>
      <c r="H182" s="8">
        <f>10000</f>
        <v>10000</v>
      </c>
      <c r="I182" s="8">
        <f>(SQRT(2)/2*Tabela11424[[#This Row],[f1_]] +Tabela11424[[#This Row],[f3_]])/(1/2)</f>
        <v>12404.392159795003</v>
      </c>
      <c r="J182" s="8">
        <f>-SQRT(3)/2*Tabela11424[[#This Row],[f4]]</f>
        <v>-10742.518728886991</v>
      </c>
      <c r="K182" s="8">
        <f>ABS(Tabela11424[[#This Row],[F1]]-C181)</f>
        <v>7.3945557232946157E-8</v>
      </c>
      <c r="L182" s="8">
        <f>ABS(Tabela11424[[#This Row],[F2]]-D181)</f>
        <v>1.9314484234200791E-8</v>
      </c>
      <c r="M182" s="8">
        <f>ABS(Tabela11424[[#This Row],[F3]]-E181)</f>
        <v>1.9314938981551677E-8</v>
      </c>
      <c r="N182" s="8">
        <f>ABS(Tabela11424[[#This Row],[f1_]]-F181)</f>
        <v>1.6727426555007696E-8</v>
      </c>
      <c r="O182" s="8">
        <f>ABS(Tabela11424[[#This Row],[f2_]]-G181)</f>
        <v>3.3454853110015392E-8</v>
      </c>
      <c r="P182" s="8">
        <f>ABS(Tabela11424[[#This Row],[f3_]]-H181)</f>
        <v>0</v>
      </c>
      <c r="Q182" s="8">
        <f>ABS(Tabela11424[[#This Row],[f4]]-I181)</f>
        <v>2.3655957193113863E-8</v>
      </c>
      <c r="R182" s="8">
        <f>ABS(Tabela11424[[#This Row],[f5]]-J181)</f>
        <v>2.0485458662733436E-8</v>
      </c>
      <c r="S18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7.3945557232946157E-8</v>
      </c>
    </row>
    <row r="183" spans="2:19" x14ac:dyDescent="0.25">
      <c r="B183" s="8">
        <v>58</v>
      </c>
      <c r="C183" s="8">
        <f t="shared" si="14"/>
        <v>-14540.322648969004</v>
      </c>
      <c r="D183" s="8">
        <f t="shared" si="15"/>
        <v>-3797.8039201024985</v>
      </c>
      <c r="E183" s="8">
        <f t="shared" si="16"/>
        <v>6202.1960798975015</v>
      </c>
      <c r="F183" s="8">
        <f t="shared" si="17"/>
        <v>-5370.9058110529022</v>
      </c>
      <c r="G183" s="8">
        <f t="shared" si="18"/>
        <v>-10742.518728886991</v>
      </c>
      <c r="H183" s="8">
        <f>10000</f>
        <v>10000</v>
      </c>
      <c r="I183" s="8">
        <f>(SQRT(2)/2*Tabela11424[[#This Row],[f1_]] +Tabela11424[[#This Row],[f3_]])/(1/2)</f>
        <v>12404.392159780517</v>
      </c>
      <c r="J183" s="8">
        <f>-SQRT(3)/2*Tabela11424[[#This Row],[f4]]</f>
        <v>-10742.518728874446</v>
      </c>
      <c r="K183" s="8">
        <f>ABS(Tabela11424[[#This Row],[F1]]-C182)</f>
        <v>4.5283741201274097E-8</v>
      </c>
      <c r="L183" s="8">
        <f>ABS(Tabela11424[[#This Row],[F2]]-D182)</f>
        <v>1.1827978596556932E-8</v>
      </c>
      <c r="M183" s="8">
        <f>ABS(Tabela11424[[#This Row],[F3]]-E182)</f>
        <v>1.1827978596556932E-8</v>
      </c>
      <c r="N183" s="8">
        <f>ABS(Tabela11424[[#This Row],[f1_]]-F182)</f>
        <v>1.0242729331366718E-8</v>
      </c>
      <c r="O183" s="8">
        <f>ABS(Tabela11424[[#This Row],[f2_]]-G182)</f>
        <v>2.0485458662733436E-8</v>
      </c>
      <c r="P183" s="8">
        <f>ABS(Tabela11424[[#This Row],[f3_]]-H182)</f>
        <v>0</v>
      </c>
      <c r="Q183" s="8">
        <f>ABS(Tabela11424[[#This Row],[f4]]-I182)</f>
        <v>1.4486431609839201E-8</v>
      </c>
      <c r="R183" s="8">
        <f>ABS(Tabela11424[[#This Row],[f5]]-J182)</f>
        <v>1.2545569916255772E-8</v>
      </c>
      <c r="S18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4.5283741201274097E-8</v>
      </c>
    </row>
    <row r="184" spans="2:19" x14ac:dyDescent="0.25">
      <c r="B184" s="8">
        <v>59</v>
      </c>
      <c r="C184" s="8">
        <f t="shared" si="14"/>
        <v>-14540.322648996733</v>
      </c>
      <c r="D184" s="8">
        <f t="shared" si="15"/>
        <v>-3797.8039201097413</v>
      </c>
      <c r="E184" s="8">
        <f t="shared" si="16"/>
        <v>6202.1960798902583</v>
      </c>
      <c r="F184" s="8">
        <f t="shared" si="17"/>
        <v>-5370.9058110466294</v>
      </c>
      <c r="G184" s="8">
        <f t="shared" si="18"/>
        <v>-10742.518728874446</v>
      </c>
      <c r="H184" s="8">
        <f>10000</f>
        <v>10000</v>
      </c>
      <c r="I184" s="8">
        <f>(SQRT(2)/2*Tabela11424[[#This Row],[f1_]] +Tabela11424[[#This Row],[f3_]])/(1/2)</f>
        <v>12404.39215978939</v>
      </c>
      <c r="J184" s="8">
        <f>-SQRT(3)/2*Tabela11424[[#This Row],[f4]]</f>
        <v>-10742.518728882131</v>
      </c>
      <c r="K184" s="8">
        <f>ABS(Tabela11424[[#This Row],[F1]]-C183)</f>
        <v>2.7728674467653036E-8</v>
      </c>
      <c r="L184" s="8">
        <f>ABS(Tabela11424[[#This Row],[F2]]-D183)</f>
        <v>7.242761057568714E-9</v>
      </c>
      <c r="M184" s="8">
        <f>ABS(Tabela11424[[#This Row],[F3]]-E183)</f>
        <v>7.2432158049196005E-9</v>
      </c>
      <c r="N184" s="8">
        <f>ABS(Tabela11424[[#This Row],[f1_]]-F183)</f>
        <v>6.2727849581278861E-9</v>
      </c>
      <c r="O184" s="8">
        <f>ABS(Tabela11424[[#This Row],[f2_]]-G183)</f>
        <v>1.2545569916255772E-8</v>
      </c>
      <c r="P184" s="8">
        <f>ABS(Tabela11424[[#This Row],[f3_]]-H183)</f>
        <v>0</v>
      </c>
      <c r="Q184" s="8">
        <f>ABS(Tabela11424[[#This Row],[f4]]-I183)</f>
        <v>8.8730303104966879E-9</v>
      </c>
      <c r="R184" s="8">
        <f>ABS(Tabela11424[[#This Row],[f5]]-J183)</f>
        <v>7.6852302299812436E-9</v>
      </c>
      <c r="S18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2.7728674467653036E-8</v>
      </c>
    </row>
    <row r="185" spans="2:19" x14ac:dyDescent="0.25">
      <c r="B185" s="8">
        <v>60</v>
      </c>
      <c r="C185" s="8">
        <f t="shared" si="14"/>
        <v>-14540.322648979751</v>
      </c>
      <c r="D185" s="8">
        <f t="shared" si="15"/>
        <v>-3797.8039201053057</v>
      </c>
      <c r="E185" s="8">
        <f t="shared" si="16"/>
        <v>6202.1960798946948</v>
      </c>
      <c r="F185" s="8">
        <f t="shared" si="17"/>
        <v>-5370.905811050472</v>
      </c>
      <c r="G185" s="8">
        <f t="shared" si="18"/>
        <v>-10742.518728882131</v>
      </c>
      <c r="H185" s="8">
        <f>10000</f>
        <v>10000</v>
      </c>
      <c r="I185" s="8">
        <f>(SQRT(2)/2*Tabela11424[[#This Row],[f1_]] +Tabela11424[[#This Row],[f3_]])/(1/2)</f>
        <v>12404.392159783954</v>
      </c>
      <c r="J185" s="8">
        <f>-SQRT(3)/2*Tabela11424[[#This Row],[f4]]</f>
        <v>-10742.518728877423</v>
      </c>
      <c r="K185" s="8">
        <f>ABS(Tabela11424[[#This Row],[F1]]-C184)</f>
        <v>1.6982085071504116E-8</v>
      </c>
      <c r="L185" s="8">
        <f>ABS(Tabela11424[[#This Row],[F2]]-D184)</f>
        <v>4.435605660546571E-9</v>
      </c>
      <c r="M185" s="8">
        <f>ABS(Tabela11424[[#This Row],[F3]]-E184)</f>
        <v>4.4365151552483439E-9</v>
      </c>
      <c r="N185" s="8">
        <f>ABS(Tabela11424[[#This Row],[f1_]]-F184)</f>
        <v>3.8426151149906218E-9</v>
      </c>
      <c r="O185" s="8">
        <f>ABS(Tabela11424[[#This Row],[f2_]]-G184)</f>
        <v>7.6852302299812436E-9</v>
      </c>
      <c r="P185" s="8">
        <f>ABS(Tabela11424[[#This Row],[f3_]]-H184)</f>
        <v>0</v>
      </c>
      <c r="Q185" s="8">
        <f>ABS(Tabela11424[[#This Row],[f4]]-I184)</f>
        <v>5.4351403377950191E-9</v>
      </c>
      <c r="R185" s="8">
        <f>ABS(Tabela11424[[#This Row],[f5]]-J184)</f>
        <v>4.7075445763766766E-9</v>
      </c>
      <c r="S18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1.6982085071504116E-8</v>
      </c>
    </row>
    <row r="186" spans="2:19" x14ac:dyDescent="0.25">
      <c r="B186" s="8">
        <v>61</v>
      </c>
      <c r="C186" s="8">
        <f t="shared" si="14"/>
        <v>-14540.322648990154</v>
      </c>
      <c r="D186" s="8">
        <f t="shared" si="15"/>
        <v>-3797.8039201080228</v>
      </c>
      <c r="E186" s="8">
        <f t="shared" si="16"/>
        <v>6202.1960798919772</v>
      </c>
      <c r="F186" s="8">
        <f t="shared" si="17"/>
        <v>-5370.9058110481183</v>
      </c>
      <c r="G186" s="8">
        <f t="shared" si="18"/>
        <v>-10742.518728877423</v>
      </c>
      <c r="H186" s="8">
        <f>10000</f>
        <v>10000</v>
      </c>
      <c r="I186" s="8">
        <f>(SQRT(2)/2*Tabela11424[[#This Row],[f1_]] +Tabela11424[[#This Row],[f3_]])/(1/2)</f>
        <v>12404.392159787283</v>
      </c>
      <c r="J186" s="8">
        <f>-SQRT(3)/2*Tabela11424[[#This Row],[f4]]</f>
        <v>-10742.518728880306</v>
      </c>
      <c r="K186" s="8">
        <f>ABS(Tabela11424[[#This Row],[F1]]-C185)</f>
        <v>1.0402800398878753E-8</v>
      </c>
      <c r="L186" s="8">
        <f>ABS(Tabela11424[[#This Row],[F2]]-D185)</f>
        <v>2.7171154215466231E-9</v>
      </c>
      <c r="M186" s="8">
        <f>ABS(Tabela11424[[#This Row],[F3]]-E185)</f>
        <v>2.7175701688975096E-9</v>
      </c>
      <c r="N186" s="8">
        <f>ABS(Tabela11424[[#This Row],[f1_]]-F185)</f>
        <v>2.3537722881883383E-9</v>
      </c>
      <c r="O186" s="8">
        <f>ABS(Tabela11424[[#This Row],[f2_]]-G185)</f>
        <v>4.7075445763766766E-9</v>
      </c>
      <c r="P186" s="8">
        <f>ABS(Tabela11424[[#This Row],[f3_]]-H185)</f>
        <v>0</v>
      </c>
      <c r="Q186" s="8">
        <f>ABS(Tabela11424[[#This Row],[f4]]-I185)</f>
        <v>3.3287506084889174E-9</v>
      </c>
      <c r="R186" s="8">
        <f>ABS(Tabela11424[[#This Row],[f5]]-J185)</f>
        <v>2.8830982046201825E-9</v>
      </c>
      <c r="S18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1.0402800398878753E-8</v>
      </c>
    </row>
    <row r="187" spans="2:19" x14ac:dyDescent="0.25">
      <c r="B187" s="8">
        <v>62</v>
      </c>
      <c r="C187" s="8">
        <f t="shared" si="14"/>
        <v>-14540.322648983782</v>
      </c>
      <c r="D187" s="8">
        <f t="shared" si="15"/>
        <v>-3797.8039201063584</v>
      </c>
      <c r="E187" s="8">
        <f t="shared" si="16"/>
        <v>6202.1960798936416</v>
      </c>
      <c r="F187" s="8">
        <f t="shared" si="17"/>
        <v>-5370.9058110495598</v>
      </c>
      <c r="G187" s="8">
        <f t="shared" si="18"/>
        <v>-10742.518728880306</v>
      </c>
      <c r="H187" s="8">
        <f>10000</f>
        <v>10000</v>
      </c>
      <c r="I187" s="8">
        <f>(SQRT(2)/2*Tabela11424[[#This Row],[f1_]] +Tabela11424[[#This Row],[f3_]])/(1/2)</f>
        <v>12404.392159785244</v>
      </c>
      <c r="J187" s="8">
        <f>-SQRT(3)/2*Tabela11424[[#This Row],[f4]]</f>
        <v>-10742.51872887854</v>
      </c>
      <c r="K187" s="8">
        <f>ABS(Tabela11424[[#This Row],[F1]]-C186)</f>
        <v>6.3719198806211352E-9</v>
      </c>
      <c r="L187" s="8">
        <f>ABS(Tabela11424[[#This Row],[F2]]-D186)</f>
        <v>1.6643753042444587E-9</v>
      </c>
      <c r="M187" s="8">
        <f>ABS(Tabela11424[[#This Row],[F3]]-E186)</f>
        <v>1.6643753042444587E-9</v>
      </c>
      <c r="N187" s="8">
        <f>ABS(Tabela11424[[#This Row],[f1_]]-F186)</f>
        <v>1.4415491023100913E-9</v>
      </c>
      <c r="O187" s="8">
        <f>ABS(Tabela11424[[#This Row],[f2_]]-G186)</f>
        <v>2.8830982046201825E-9</v>
      </c>
      <c r="P187" s="8">
        <f>ABS(Tabela11424[[#This Row],[f3_]]-H186)</f>
        <v>0</v>
      </c>
      <c r="Q187" s="8">
        <f>ABS(Tabela11424[[#This Row],[f4]]-I186)</f>
        <v>2.0390871213749051E-9</v>
      </c>
      <c r="R187" s="8">
        <f>ABS(Tabela11424[[#This Row],[f5]]-J186)</f>
        <v>1.7662387108430266E-9</v>
      </c>
      <c r="S18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6.3719198806211352E-9</v>
      </c>
    </row>
    <row r="188" spans="2:19" x14ac:dyDescent="0.25">
      <c r="B188" s="8">
        <v>63</v>
      </c>
      <c r="C188" s="8">
        <f t="shared" si="14"/>
        <v>-14540.322648987683</v>
      </c>
      <c r="D188" s="8">
        <f t="shared" si="15"/>
        <v>-3797.803920107378</v>
      </c>
      <c r="E188" s="8">
        <f t="shared" si="16"/>
        <v>6202.196079892622</v>
      </c>
      <c r="F188" s="8">
        <f t="shared" si="17"/>
        <v>-5370.9058110486767</v>
      </c>
      <c r="G188" s="8">
        <f t="shared" si="18"/>
        <v>-10742.51872887854</v>
      </c>
      <c r="H188" s="8">
        <f>10000</f>
        <v>10000</v>
      </c>
      <c r="I188" s="8">
        <f>(SQRT(2)/2*Tabela11424[[#This Row],[f1_]] +Tabela11424[[#This Row],[f3_]])/(1/2)</f>
        <v>12404.392159786494</v>
      </c>
      <c r="J188" s="8">
        <f>-SQRT(3)/2*Tabela11424[[#This Row],[f4]]</f>
        <v>-10742.518728879622</v>
      </c>
      <c r="K188" s="8">
        <f>ABS(Tabela11424[[#This Row],[F1]]-C187)</f>
        <v>3.9017322706058621E-9</v>
      </c>
      <c r="L188" s="8">
        <f>ABS(Tabela11424[[#This Row],[F2]]-D187)</f>
        <v>1.0195435606874526E-9</v>
      </c>
      <c r="M188" s="8">
        <f>ABS(Tabela11424[[#This Row],[F3]]-E187)</f>
        <v>1.0195435606874526E-9</v>
      </c>
      <c r="N188" s="8">
        <f>ABS(Tabela11424[[#This Row],[f1_]]-F187)</f>
        <v>8.8311935542151332E-10</v>
      </c>
      <c r="O188" s="8">
        <f>ABS(Tabela11424[[#This Row],[f2_]]-G187)</f>
        <v>1.7662387108430266E-9</v>
      </c>
      <c r="P188" s="8">
        <f>ABS(Tabela11424[[#This Row],[f3_]]-H187)</f>
        <v>0</v>
      </c>
      <c r="Q188" s="8">
        <f>ABS(Tabela11424[[#This Row],[f4]]-I187)</f>
        <v>1.2496457202360034E-9</v>
      </c>
      <c r="R188" s="8">
        <f>ABS(Tabela11424[[#This Row],[f5]]-J187)</f>
        <v>1.0822986951097846E-9</v>
      </c>
      <c r="S18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3.9017322706058621E-9</v>
      </c>
    </row>
    <row r="189" spans="2:19" x14ac:dyDescent="0.25">
      <c r="B189" s="8">
        <v>64</v>
      </c>
      <c r="C189" s="8">
        <f t="shared" si="14"/>
        <v>-14540.322648985293</v>
      </c>
      <c r="D189" s="8">
        <f t="shared" si="15"/>
        <v>-3797.8039201067536</v>
      </c>
      <c r="E189" s="8">
        <f t="shared" si="16"/>
        <v>6202.1960798932469</v>
      </c>
      <c r="F189" s="8">
        <f t="shared" si="17"/>
        <v>-5370.9058110492178</v>
      </c>
      <c r="G189" s="8">
        <f t="shared" si="18"/>
        <v>-10742.518728879622</v>
      </c>
      <c r="H189" s="8">
        <f>10000</f>
        <v>10000</v>
      </c>
      <c r="I189" s="8">
        <f>(SQRT(2)/2*Tabela11424[[#This Row],[f1_]] +Tabela11424[[#This Row],[f3_]])/(1/2)</f>
        <v>12404.392159785728</v>
      </c>
      <c r="J189" s="8">
        <f>-SQRT(3)/2*Tabela11424[[#This Row],[f4]]</f>
        <v>-10742.51872887896</v>
      </c>
      <c r="K189" s="8">
        <f>ABS(Tabela11424[[#This Row],[F1]]-C188)</f>
        <v>2.3901520762592554E-9</v>
      </c>
      <c r="L189" s="8">
        <f>ABS(Tabela11424[[#This Row],[F2]]-D188)</f>
        <v>6.2436811276711524E-10</v>
      </c>
      <c r="M189" s="8">
        <f>ABS(Tabela11424[[#This Row],[F3]]-E188)</f>
        <v>6.248228601180017E-10</v>
      </c>
      <c r="N189" s="8">
        <f>ABS(Tabela11424[[#This Row],[f1_]]-F188)</f>
        <v>5.411493475548923E-10</v>
      </c>
      <c r="O189" s="8">
        <f>ABS(Tabela11424[[#This Row],[f2_]]-G188)</f>
        <v>1.0822986951097846E-9</v>
      </c>
      <c r="P189" s="8">
        <f>ABS(Tabela11424[[#This Row],[f3_]]-H188)</f>
        <v>0</v>
      </c>
      <c r="Q189" s="8">
        <f>ABS(Tabela11424[[#This Row],[f4]]-I188)</f>
        <v>7.6579453889280558E-10</v>
      </c>
      <c r="R189" s="8">
        <f>ABS(Tabela11424[[#This Row],[f5]]-J188)</f>
        <v>6.6211214289069176E-10</v>
      </c>
      <c r="S18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2.3901520762592554E-9</v>
      </c>
    </row>
    <row r="190" spans="2:19" x14ac:dyDescent="0.25">
      <c r="B190" s="8">
        <v>65</v>
      </c>
      <c r="C190" s="8">
        <f t="shared" si="14"/>
        <v>-14540.322648986759</v>
      </c>
      <c r="D190" s="8">
        <f t="shared" si="15"/>
        <v>-3797.803920107136</v>
      </c>
      <c r="E190" s="8">
        <f t="shared" si="16"/>
        <v>6202.196079892864</v>
      </c>
      <c r="F190" s="8">
        <f t="shared" si="17"/>
        <v>-5370.9058110488868</v>
      </c>
      <c r="G190" s="8">
        <f t="shared" si="18"/>
        <v>-10742.51872887896</v>
      </c>
      <c r="H190" s="8">
        <f>10000</f>
        <v>10000</v>
      </c>
      <c r="I190" s="8">
        <f>(SQRT(2)/2*Tabela11424[[#This Row],[f1_]] +Tabela11424[[#This Row],[f3_]])/(1/2)</f>
        <v>12404.392159786195</v>
      </c>
      <c r="J190" s="8">
        <f>-SQRT(3)/2*Tabela11424[[#This Row],[f4]]</f>
        <v>-10742.518728879364</v>
      </c>
      <c r="K190" s="8">
        <f>ABS(Tabela11424[[#This Row],[F1]]-C189)</f>
        <v>1.4661054592579603E-9</v>
      </c>
      <c r="L190" s="8">
        <f>ABS(Tabela11424[[#This Row],[F2]]-D189)</f>
        <v>3.8244252209551632E-10</v>
      </c>
      <c r="M190" s="8">
        <f>ABS(Tabela11424[[#This Row],[F3]]-E189)</f>
        <v>3.8289726944640279E-10</v>
      </c>
      <c r="N190" s="8">
        <f>ABS(Tabela11424[[#This Row],[f1_]]-F189)</f>
        <v>3.3105607144534588E-10</v>
      </c>
      <c r="O190" s="8">
        <f>ABS(Tabela11424[[#This Row],[f2_]]-G189)</f>
        <v>6.6211214289069176E-10</v>
      </c>
      <c r="P190" s="8">
        <f>ABS(Tabela11424[[#This Row],[f3_]]-H189)</f>
        <v>0</v>
      </c>
      <c r="Q190" s="8">
        <f>ABS(Tabela11424[[#This Row],[f4]]-I189)</f>
        <v>4.6748027671128511E-10</v>
      </c>
      <c r="R190" s="8">
        <f>ABS(Tabela11424[[#This Row],[f5]]-J189)</f>
        <v>4.0381564758718014E-10</v>
      </c>
      <c r="S19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1.4661054592579603E-9</v>
      </c>
    </row>
    <row r="191" spans="2:19" x14ac:dyDescent="0.25">
      <c r="B191" s="8">
        <v>66</v>
      </c>
      <c r="C191" s="8">
        <f t="shared" ref="C191:C230" si="19">(SQRT(2))/2*F190 + G190</f>
        <v>-14540.322648985863</v>
      </c>
      <c r="D191" s="8">
        <f t="shared" ref="D191:D230" si="20">SQRT(2)/2*F190</f>
        <v>-3797.8039201069018</v>
      </c>
      <c r="E191" s="8">
        <f t="shared" ref="E191:E230" si="21">1/2*I190</f>
        <v>6202.1960798930977</v>
      </c>
      <c r="F191" s="8">
        <f t="shared" ref="F191:F230" si="22">(SQRT(2)/2 - SQRT(3)/2*I190)/2</f>
        <v>-5370.9058110490887</v>
      </c>
      <c r="G191" s="8">
        <f t="shared" ref="G191:G230" si="23" xml:space="preserve"> J190</f>
        <v>-10742.518728879364</v>
      </c>
      <c r="H191" s="8">
        <f>10000</f>
        <v>10000</v>
      </c>
      <c r="I191" s="8">
        <f>(SQRT(2)/2*Tabela11424[[#This Row],[f1_]] +Tabela11424[[#This Row],[f3_]])/(1/2)</f>
        <v>12404.392159785912</v>
      </c>
      <c r="J191" s="8">
        <f>-SQRT(3)/2*Tabela11424[[#This Row],[f4]]</f>
        <v>-10742.518728879118</v>
      </c>
      <c r="K191" s="8">
        <f>ABS(Tabela11424[[#This Row],[F1]]-C190)</f>
        <v>8.9676177594810724E-10</v>
      </c>
      <c r="L191" s="8">
        <f>ABS(Tabela11424[[#This Row],[F2]]-D190)</f>
        <v>2.3419488570652902E-10</v>
      </c>
      <c r="M191" s="8">
        <f>ABS(Tabela11424[[#This Row],[F3]]-E190)</f>
        <v>2.3374013835564256E-10</v>
      </c>
      <c r="N191" s="8">
        <f>ABS(Tabela11424[[#This Row],[f1_]]-F190)</f>
        <v>2.0190782379359007E-10</v>
      </c>
      <c r="O191" s="8">
        <f>ABS(Tabela11424[[#This Row],[f2_]]-G190)</f>
        <v>4.0381564758718014E-10</v>
      </c>
      <c r="P191" s="8">
        <f>ABS(Tabela11424[[#This Row],[f3_]]-H190)</f>
        <v>0</v>
      </c>
      <c r="Q191" s="8">
        <f>ABS(Tabela11424[[#This Row],[f4]]-I190)</f>
        <v>2.8376234695315361E-10</v>
      </c>
      <c r="R191" s="8">
        <f>ABS(Tabela11424[[#This Row],[f5]]-J190)</f>
        <v>2.4556356947869062E-10</v>
      </c>
      <c r="S19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8.9676177594810724E-10</v>
      </c>
    </row>
    <row r="192" spans="2:19" x14ac:dyDescent="0.25">
      <c r="B192" s="8">
        <v>67</v>
      </c>
      <c r="C192" s="8">
        <f t="shared" si="19"/>
        <v>-14540.322648986408</v>
      </c>
      <c r="D192" s="8">
        <f t="shared" si="20"/>
        <v>-3797.8039201070446</v>
      </c>
      <c r="E192" s="8">
        <f t="shared" si="21"/>
        <v>6202.1960798929558</v>
      </c>
      <c r="F192" s="8">
        <f t="shared" si="22"/>
        <v>-5370.9058110489659</v>
      </c>
      <c r="G192" s="8">
        <f t="shared" si="23"/>
        <v>-10742.518728879118</v>
      </c>
      <c r="H192" s="8">
        <f>10000</f>
        <v>10000</v>
      </c>
      <c r="I192" s="8">
        <f>(SQRT(2)/2*Tabela11424[[#This Row],[f1_]] +Tabela11424[[#This Row],[f3_]])/(1/2)</f>
        <v>12404.392159786084</v>
      </c>
      <c r="J192" s="8">
        <f>-SQRT(3)/2*Tabela11424[[#This Row],[f4]]</f>
        <v>-10742.518728879268</v>
      </c>
      <c r="K192" s="8">
        <f>ABS(Tabela11424[[#This Row],[F1]]-C191)</f>
        <v>5.4569682106375694E-10</v>
      </c>
      <c r="L192" s="8">
        <f>ABS(Tabela11424[[#This Row],[F2]]-D191)</f>
        <v>1.4279066817834973E-10</v>
      </c>
      <c r="M192" s="8">
        <f>ABS(Tabela11424[[#This Row],[F3]]-E191)</f>
        <v>1.4188117347657681E-10</v>
      </c>
      <c r="N192" s="8">
        <f>ABS(Tabela11424[[#This Row],[f1_]]-F191)</f>
        <v>1.2278178473934531E-10</v>
      </c>
      <c r="O192" s="8">
        <f>ABS(Tabela11424[[#This Row],[f2_]]-G191)</f>
        <v>2.4556356947869062E-10</v>
      </c>
      <c r="P192" s="8">
        <f>ABS(Tabela11424[[#This Row],[f3_]]-H191)</f>
        <v>0</v>
      </c>
      <c r="Q192" s="8">
        <f>ABS(Tabela11424[[#This Row],[f4]]-I191)</f>
        <v>1.7280399333685637E-10</v>
      </c>
      <c r="R192" s="8">
        <f>ABS(Tabela11424[[#This Row],[f5]]-J191)</f>
        <v>1.4915713109076023E-10</v>
      </c>
      <c r="S19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5.4569682106375694E-10</v>
      </c>
    </row>
    <row r="193" spans="2:19" x14ac:dyDescent="0.25">
      <c r="B193" s="8">
        <v>68</v>
      </c>
      <c r="C193" s="8">
        <f t="shared" si="19"/>
        <v>-14540.322648986075</v>
      </c>
      <c r="D193" s="8">
        <f t="shared" si="20"/>
        <v>-3797.8039201069578</v>
      </c>
      <c r="E193" s="8">
        <f t="shared" si="21"/>
        <v>6202.1960798930422</v>
      </c>
      <c r="F193" s="8">
        <f t="shared" si="22"/>
        <v>-5370.9058110490405</v>
      </c>
      <c r="G193" s="8">
        <f t="shared" si="23"/>
        <v>-10742.518728879268</v>
      </c>
      <c r="H193" s="8">
        <f>10000</f>
        <v>10000</v>
      </c>
      <c r="I193" s="8">
        <f>(SQRT(2)/2*Tabela11424[[#This Row],[f1_]] +Tabela11424[[#This Row],[f3_]])/(1/2)</f>
        <v>12404.392159785979</v>
      </c>
      <c r="J193" s="8">
        <f>-SQRT(3)/2*Tabela11424[[#This Row],[f4]]</f>
        <v>-10742.518728879177</v>
      </c>
      <c r="K193" s="8">
        <f>ABS(Tabela11424[[#This Row],[F1]]-C192)</f>
        <v>3.3287506084889174E-10</v>
      </c>
      <c r="L193" s="8">
        <f>ABS(Tabela11424[[#This Row],[F2]]-D192)</f>
        <v>8.6856744019314647E-11</v>
      </c>
      <c r="M193" s="8">
        <f>ABS(Tabela11424[[#This Row],[F3]]-E192)</f>
        <v>8.6401996668428183E-11</v>
      </c>
      <c r="N193" s="8">
        <f>ABS(Tabela11424[[#This Row],[f1_]]-F192)</f>
        <v>7.4578565545380116E-11</v>
      </c>
      <c r="O193" s="8">
        <f>ABS(Tabela11424[[#This Row],[f2_]]-G192)</f>
        <v>1.4915713109076023E-10</v>
      </c>
      <c r="P193" s="8">
        <f>ABS(Tabela11424[[#This Row],[f3_]]-H192)</f>
        <v>0</v>
      </c>
      <c r="Q193" s="8">
        <f>ABS(Tabela11424[[#This Row],[f4]]-I192)</f>
        <v>1.0550138540565968E-10</v>
      </c>
      <c r="R193" s="8">
        <f>ABS(Tabela11424[[#This Row],[f5]]-J192)</f>
        <v>9.0949470177292824E-11</v>
      </c>
      <c r="S19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3.3287506084889174E-10</v>
      </c>
    </row>
    <row r="194" spans="2:19" x14ac:dyDescent="0.25">
      <c r="B194" s="8">
        <v>69</v>
      </c>
      <c r="C194" s="8">
        <f t="shared" si="19"/>
        <v>-14540.322648986279</v>
      </c>
      <c r="D194" s="8">
        <f t="shared" si="20"/>
        <v>-3797.8039201070105</v>
      </c>
      <c r="E194" s="8">
        <f t="shared" si="21"/>
        <v>6202.1960798929895</v>
      </c>
      <c r="F194" s="8">
        <f t="shared" si="22"/>
        <v>-5370.905811048995</v>
      </c>
      <c r="G194" s="8">
        <f t="shared" si="23"/>
        <v>-10742.518728879177</v>
      </c>
      <c r="H194" s="8">
        <f>10000</f>
        <v>10000</v>
      </c>
      <c r="I194" s="8">
        <f>(SQRT(2)/2*Tabela11424[[#This Row],[f1_]] +Tabela11424[[#This Row],[f3_]])/(1/2)</f>
        <v>12404.392159786043</v>
      </c>
      <c r="J194" s="8">
        <f>-SQRT(3)/2*Tabela11424[[#This Row],[f4]]</f>
        <v>-10742.518728879231</v>
      </c>
      <c r="K194" s="8">
        <f>ABS(Tabela11424[[#This Row],[F1]]-C193)</f>
        <v>2.0372681319713593E-10</v>
      </c>
      <c r="L194" s="8">
        <f>ABS(Tabela11424[[#This Row],[F2]]-D193)</f>
        <v>5.2750692702829838E-11</v>
      </c>
      <c r="M194" s="8">
        <f>ABS(Tabela11424[[#This Row],[F3]]-E193)</f>
        <v>5.2750692702829838E-11</v>
      </c>
      <c r="N194" s="8">
        <f>ABS(Tabela11424[[#This Row],[f1_]]-F193)</f>
        <v>4.5474735088646412E-11</v>
      </c>
      <c r="O194" s="8">
        <f>ABS(Tabela11424[[#This Row],[f2_]]-G193)</f>
        <v>9.0949470177292824E-11</v>
      </c>
      <c r="P194" s="8">
        <f>ABS(Tabela11424[[#This Row],[f3_]]-H193)</f>
        <v>0</v>
      </c>
      <c r="Q194" s="8">
        <f>ABS(Tabela11424[[#This Row],[f4]]-I193)</f>
        <v>6.3664629124104977E-11</v>
      </c>
      <c r="R194" s="8">
        <f>ABS(Tabela11424[[#This Row],[f5]]-J193)</f>
        <v>5.4569682106375694E-11</v>
      </c>
      <c r="S19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2.0372681319713593E-10</v>
      </c>
    </row>
    <row r="195" spans="2:19" x14ac:dyDescent="0.25">
      <c r="B195" s="8">
        <v>70</v>
      </c>
      <c r="C195" s="8">
        <f t="shared" si="19"/>
        <v>-14540.322648986155</v>
      </c>
      <c r="D195" s="8">
        <f t="shared" si="20"/>
        <v>-3797.8039201069787</v>
      </c>
      <c r="E195" s="8">
        <f t="shared" si="21"/>
        <v>6202.1960798930213</v>
      </c>
      <c r="F195" s="8">
        <f t="shared" si="22"/>
        <v>-5370.9058110490223</v>
      </c>
      <c r="G195" s="8">
        <f t="shared" si="23"/>
        <v>-10742.518728879231</v>
      </c>
      <c r="H195" s="8">
        <f>10000</f>
        <v>10000</v>
      </c>
      <c r="I195" s="8">
        <f>(SQRT(2)/2*Tabela11424[[#This Row],[f1_]] +Tabela11424[[#This Row],[f3_]])/(1/2)</f>
        <v>12404.392159786004</v>
      </c>
      <c r="J195" s="8">
        <f>-SQRT(3)/2*Tabela11424[[#This Row],[f4]]</f>
        <v>-10742.518728879199</v>
      </c>
      <c r="K195" s="8">
        <f>ABS(Tabela11424[[#This Row],[F1]]-C194)</f>
        <v>1.2369127944111824E-10</v>
      </c>
      <c r="L195" s="8">
        <f>ABS(Tabela11424[[#This Row],[F2]]-D194)</f>
        <v>3.1832314562052488E-11</v>
      </c>
      <c r="M195" s="8">
        <f>ABS(Tabela11424[[#This Row],[F3]]-E194)</f>
        <v>3.1832314562052488E-11</v>
      </c>
      <c r="N195" s="8">
        <f>ABS(Tabela11424[[#This Row],[f1_]]-F194)</f>
        <v>2.7284841053187847E-11</v>
      </c>
      <c r="O195" s="8">
        <f>ABS(Tabela11424[[#This Row],[f2_]]-G194)</f>
        <v>5.4569682106375694E-11</v>
      </c>
      <c r="P195" s="8">
        <f>ABS(Tabela11424[[#This Row],[f3_]]-H194)</f>
        <v>0</v>
      </c>
      <c r="Q195" s="8">
        <f>ABS(Tabela11424[[#This Row],[f4]]-I194)</f>
        <v>3.8198777474462986E-11</v>
      </c>
      <c r="R195" s="8">
        <f>ABS(Tabela11424[[#This Row],[f5]]-J194)</f>
        <v>3.2741809263825417E-11</v>
      </c>
      <c r="S19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1.2369127944111824E-10</v>
      </c>
    </row>
    <row r="196" spans="2:19" x14ac:dyDescent="0.25">
      <c r="B196" s="8">
        <v>71</v>
      </c>
      <c r="C196" s="8">
        <f t="shared" si="19"/>
        <v>-14540.322648986228</v>
      </c>
      <c r="D196" s="8">
        <f t="shared" si="20"/>
        <v>-3797.8039201069978</v>
      </c>
      <c r="E196" s="8">
        <f t="shared" si="21"/>
        <v>6202.1960798930022</v>
      </c>
      <c r="F196" s="8">
        <f t="shared" si="22"/>
        <v>-5370.9058110490059</v>
      </c>
      <c r="G196" s="8">
        <f t="shared" si="23"/>
        <v>-10742.518728879199</v>
      </c>
      <c r="H196" s="8">
        <f>10000</f>
        <v>10000</v>
      </c>
      <c r="I196" s="8">
        <f>(SQRT(2)/2*Tabela11424[[#This Row],[f1_]] +Tabela11424[[#This Row],[f3_]])/(1/2)</f>
        <v>12404.392159786028</v>
      </c>
      <c r="J196" s="8">
        <f>-SQRT(3)/2*Tabela11424[[#This Row],[f4]]</f>
        <v>-10742.518728879219</v>
      </c>
      <c r="K196" s="8">
        <f>ABS(Tabela11424[[#This Row],[F1]]-C195)</f>
        <v>7.2759576141834259E-11</v>
      </c>
      <c r="L196" s="8">
        <f>ABS(Tabela11424[[#This Row],[F2]]-D195)</f>
        <v>1.9099388737231493E-11</v>
      </c>
      <c r="M196" s="8">
        <f>ABS(Tabela11424[[#This Row],[F3]]-E195)</f>
        <v>1.9099388737231493E-11</v>
      </c>
      <c r="N196" s="8">
        <f>ABS(Tabela11424[[#This Row],[f1_]]-F195)</f>
        <v>1.6370904631912708E-11</v>
      </c>
      <c r="O196" s="8">
        <f>ABS(Tabela11424[[#This Row],[f2_]]-G195)</f>
        <v>3.2741809263825417E-11</v>
      </c>
      <c r="P196" s="8">
        <f>ABS(Tabela11424[[#This Row],[f3_]]-H195)</f>
        <v>0</v>
      </c>
      <c r="Q196" s="8">
        <f>ABS(Tabela11424[[#This Row],[f4]]-I195)</f>
        <v>2.3646862246096134E-11</v>
      </c>
      <c r="R196" s="8">
        <f>ABS(Tabela11424[[#This Row],[f5]]-J195)</f>
        <v>2.0008883439004421E-11</v>
      </c>
      <c r="S19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7.2759576141834259E-11</v>
      </c>
    </row>
    <row r="197" spans="2:19" x14ac:dyDescent="0.25">
      <c r="B197" s="8">
        <v>72</v>
      </c>
      <c r="C197" s="8">
        <f t="shared" si="19"/>
        <v>-14540.322648986185</v>
      </c>
      <c r="D197" s="8">
        <f t="shared" si="20"/>
        <v>-3797.8039201069864</v>
      </c>
      <c r="E197" s="8">
        <f t="shared" si="21"/>
        <v>6202.196079893014</v>
      </c>
      <c r="F197" s="8">
        <f t="shared" si="22"/>
        <v>-5370.9058110490159</v>
      </c>
      <c r="G197" s="8">
        <f t="shared" si="23"/>
        <v>-10742.518728879219</v>
      </c>
      <c r="H197" s="8">
        <f>10000</f>
        <v>10000</v>
      </c>
      <c r="I197" s="8">
        <f>(SQRT(2)/2*Tabela11424[[#This Row],[f1_]] +Tabela11424[[#This Row],[f3_]])/(1/2)</f>
        <v>12404.392159786014</v>
      </c>
      <c r="J197" s="8">
        <f>-SQRT(3)/2*Tabela11424[[#This Row],[f4]]</f>
        <v>-10742.518728879208</v>
      </c>
      <c r="K197" s="8">
        <f>ABS(Tabela11424[[#This Row],[F1]]-C196)</f>
        <v>4.3655745685100555E-11</v>
      </c>
      <c r="L197" s="8">
        <f>ABS(Tabela11424[[#This Row],[F2]]-D196)</f>
        <v>1.1368683772161603E-11</v>
      </c>
      <c r="M197" s="8">
        <f>ABS(Tabela11424[[#This Row],[F3]]-E196)</f>
        <v>1.1823431123048067E-11</v>
      </c>
      <c r="N197" s="8">
        <f>ABS(Tabela11424[[#This Row],[f1_]]-F196)</f>
        <v>1.0004441719502211E-11</v>
      </c>
      <c r="O197" s="8">
        <f>ABS(Tabela11424[[#This Row],[f2_]]-G196)</f>
        <v>2.0008883439004421E-11</v>
      </c>
      <c r="P197" s="8">
        <f>ABS(Tabela11424[[#This Row],[f3_]]-H196)</f>
        <v>0</v>
      </c>
      <c r="Q197" s="8">
        <f>ABS(Tabela11424[[#This Row],[f4]]-I196)</f>
        <v>1.4551915228366852E-11</v>
      </c>
      <c r="R197" s="8">
        <f>ABS(Tabela11424[[#This Row],[f5]]-J196)</f>
        <v>1.0913936421275139E-11</v>
      </c>
      <c r="S19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4.3655745685100555E-11</v>
      </c>
    </row>
    <row r="198" spans="2:19" x14ac:dyDescent="0.25">
      <c r="B198" s="8">
        <v>73</v>
      </c>
      <c r="C198" s="8">
        <f t="shared" si="19"/>
        <v>-14540.322648986212</v>
      </c>
      <c r="D198" s="8">
        <f t="shared" si="20"/>
        <v>-3797.8039201069932</v>
      </c>
      <c r="E198" s="8">
        <f t="shared" si="21"/>
        <v>6202.1960798930068</v>
      </c>
      <c r="F198" s="8">
        <f t="shared" si="22"/>
        <v>-5370.9058110490105</v>
      </c>
      <c r="G198" s="8">
        <f t="shared" si="23"/>
        <v>-10742.518728879208</v>
      </c>
      <c r="H198" s="8">
        <f>10000</f>
        <v>10000</v>
      </c>
      <c r="I198" s="8">
        <f>(SQRT(2)/2*Tabela11424[[#This Row],[f1_]] +Tabela11424[[#This Row],[f3_]])/(1/2)</f>
        <v>12404.392159786021</v>
      </c>
      <c r="J198" s="8">
        <f>-SQRT(3)/2*Tabela11424[[#This Row],[f4]]</f>
        <v>-10742.518728879213</v>
      </c>
      <c r="K198" s="8">
        <f>ABS(Tabela11424[[#This Row],[F1]]-C197)</f>
        <v>2.7284841053187847E-11</v>
      </c>
      <c r="L198" s="8">
        <f>ABS(Tabela11424[[#This Row],[F2]]-D197)</f>
        <v>6.8212102632969618E-12</v>
      </c>
      <c r="M198" s="8">
        <f>ABS(Tabela11424[[#This Row],[F3]]-E197)</f>
        <v>7.2759576141834259E-12</v>
      </c>
      <c r="N198" s="8">
        <f>ABS(Tabela11424[[#This Row],[f1_]]-F197)</f>
        <v>5.4569682106375694E-12</v>
      </c>
      <c r="O198" s="8">
        <f>ABS(Tabela11424[[#This Row],[f2_]]-G197)</f>
        <v>1.0913936421275139E-11</v>
      </c>
      <c r="P198" s="8">
        <f>ABS(Tabela11424[[#This Row],[f3_]]-H197)</f>
        <v>0</v>
      </c>
      <c r="Q198" s="8">
        <f>ABS(Tabela11424[[#This Row],[f4]]-I197)</f>
        <v>7.2759576141834259E-12</v>
      </c>
      <c r="R198" s="8">
        <f>ABS(Tabela11424[[#This Row],[f5]]-J197)</f>
        <v>5.4569682106375694E-12</v>
      </c>
      <c r="S19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2.7284841053187847E-11</v>
      </c>
    </row>
    <row r="199" spans="2:19" x14ac:dyDescent="0.25">
      <c r="B199" s="8">
        <v>74</v>
      </c>
      <c r="C199" s="8">
        <f t="shared" si="19"/>
        <v>-14540.322648986197</v>
      </c>
      <c r="D199" s="8">
        <f t="shared" si="20"/>
        <v>-3797.8039201069896</v>
      </c>
      <c r="E199" s="8">
        <f t="shared" si="21"/>
        <v>6202.1960798930104</v>
      </c>
      <c r="F199" s="8">
        <f t="shared" si="22"/>
        <v>-5370.9058110490132</v>
      </c>
      <c r="G199" s="8">
        <f t="shared" si="23"/>
        <v>-10742.518728879213</v>
      </c>
      <c r="H199" s="8">
        <f>10000</f>
        <v>10000</v>
      </c>
      <c r="I199" s="8">
        <f>(SQRT(2)/2*Tabela11424[[#This Row],[f1_]] +Tabela11424[[#This Row],[f3_]])/(1/2)</f>
        <v>12404.392159786017</v>
      </c>
      <c r="J199" s="8">
        <f>-SQRT(3)/2*Tabela11424[[#This Row],[f4]]</f>
        <v>-10742.518728879209</v>
      </c>
      <c r="K199" s="8">
        <f>ABS(Tabela11424[[#This Row],[F1]]-C198)</f>
        <v>1.4551915228366852E-11</v>
      </c>
      <c r="L199" s="8">
        <f>ABS(Tabela11424[[#This Row],[F2]]-D198)</f>
        <v>3.637978807091713E-12</v>
      </c>
      <c r="M199" s="8">
        <f>ABS(Tabela11424[[#This Row],[F3]]-E198)</f>
        <v>3.637978807091713E-12</v>
      </c>
      <c r="N199" s="8">
        <f>ABS(Tabela11424[[#This Row],[f1_]]-F198)</f>
        <v>2.7284841053187847E-12</v>
      </c>
      <c r="O199" s="8">
        <f>ABS(Tabela11424[[#This Row],[f2_]]-G198)</f>
        <v>5.4569682106375694E-12</v>
      </c>
      <c r="P199" s="8">
        <f>ABS(Tabela11424[[#This Row],[f3_]]-H198)</f>
        <v>0</v>
      </c>
      <c r="Q199" s="8">
        <f>ABS(Tabela11424[[#This Row],[f4]]-I198)</f>
        <v>3.637978807091713E-12</v>
      </c>
      <c r="R199" s="8">
        <f>ABS(Tabela11424[[#This Row],[f5]]-J198)</f>
        <v>3.637978807091713E-12</v>
      </c>
      <c r="S19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1.4551915228366852E-11</v>
      </c>
    </row>
    <row r="200" spans="2:19" x14ac:dyDescent="0.25">
      <c r="B200" s="8">
        <v>75</v>
      </c>
      <c r="C200" s="8">
        <f t="shared" si="19"/>
        <v>-14540.322648986205</v>
      </c>
      <c r="D200" s="8">
        <f t="shared" si="20"/>
        <v>-3797.8039201069914</v>
      </c>
      <c r="E200" s="8">
        <f t="shared" si="21"/>
        <v>6202.1960798930086</v>
      </c>
      <c r="F200" s="8">
        <f t="shared" si="22"/>
        <v>-5370.9058110490114</v>
      </c>
      <c r="G200" s="8">
        <f t="shared" si="23"/>
        <v>-10742.518728879209</v>
      </c>
      <c r="H200" s="8">
        <f>10000</f>
        <v>10000</v>
      </c>
      <c r="I200" s="8">
        <f>(SQRT(2)/2*Tabela11424[[#This Row],[f1_]] +Tabela11424[[#This Row],[f3_]])/(1/2)</f>
        <v>12404.392159786021</v>
      </c>
      <c r="J200" s="8">
        <f>-SQRT(3)/2*Tabela11424[[#This Row],[f4]]</f>
        <v>-10742.518728879213</v>
      </c>
      <c r="K200" s="8">
        <f>ABS(Tabela11424[[#This Row],[F1]]-C199)</f>
        <v>7.2759576141834259E-12</v>
      </c>
      <c r="L200" s="8">
        <f>ABS(Tabela11424[[#This Row],[F2]]-D199)</f>
        <v>1.8189894035458565E-12</v>
      </c>
      <c r="M200" s="8">
        <f>ABS(Tabela11424[[#This Row],[F3]]-E199)</f>
        <v>1.8189894035458565E-12</v>
      </c>
      <c r="N200" s="8">
        <f>ABS(Tabela11424[[#This Row],[f1_]]-F199)</f>
        <v>1.8189894035458565E-12</v>
      </c>
      <c r="O200" s="8">
        <f>ABS(Tabela11424[[#This Row],[f2_]]-G199)</f>
        <v>3.637978807091713E-12</v>
      </c>
      <c r="P200" s="8">
        <f>ABS(Tabela11424[[#This Row],[f3_]]-H199)</f>
        <v>0</v>
      </c>
      <c r="Q200" s="8">
        <f>ABS(Tabela11424[[#This Row],[f4]]-I199)</f>
        <v>3.637978807091713E-12</v>
      </c>
      <c r="R200" s="8">
        <f>ABS(Tabela11424[[#This Row],[f5]]-J199)</f>
        <v>3.637978807091713E-12</v>
      </c>
      <c r="S20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7.2759576141834259E-12</v>
      </c>
    </row>
    <row r="201" spans="2:19" x14ac:dyDescent="0.25">
      <c r="B201" s="8">
        <v>76</v>
      </c>
      <c r="C201" s="8">
        <f t="shared" si="19"/>
        <v>-14540.322648986199</v>
      </c>
      <c r="D201" s="8">
        <f t="shared" si="20"/>
        <v>-3797.8039201069901</v>
      </c>
      <c r="E201" s="8">
        <f t="shared" si="21"/>
        <v>6202.1960798930104</v>
      </c>
      <c r="F201" s="8">
        <f t="shared" si="22"/>
        <v>-5370.9058110490132</v>
      </c>
      <c r="G201" s="8">
        <f t="shared" si="23"/>
        <v>-10742.518728879213</v>
      </c>
      <c r="H201" s="8">
        <f>10000</f>
        <v>10000</v>
      </c>
      <c r="I201" s="8">
        <f>(SQRT(2)/2*Tabela11424[[#This Row],[f1_]] +Tabela11424[[#This Row],[f3_]])/(1/2)</f>
        <v>12404.392159786017</v>
      </c>
      <c r="J201" s="8">
        <f>-SQRT(3)/2*Tabela11424[[#This Row],[f4]]</f>
        <v>-10742.518728879209</v>
      </c>
      <c r="K201" s="8">
        <f>ABS(Tabela11424[[#This Row],[F1]]-C200)</f>
        <v>5.4569682106375694E-12</v>
      </c>
      <c r="L201" s="8">
        <f>ABS(Tabela11424[[#This Row],[F2]]-D200)</f>
        <v>1.3642420526593924E-12</v>
      </c>
      <c r="M201" s="8">
        <f>ABS(Tabela11424[[#This Row],[F3]]-E200)</f>
        <v>1.8189894035458565E-12</v>
      </c>
      <c r="N201" s="8">
        <f>ABS(Tabela11424[[#This Row],[f1_]]-F200)</f>
        <v>1.8189894035458565E-12</v>
      </c>
      <c r="O201" s="8">
        <f>ABS(Tabela11424[[#This Row],[f2_]]-G200)</f>
        <v>3.637978807091713E-12</v>
      </c>
      <c r="P201" s="8">
        <f>ABS(Tabela11424[[#This Row],[f3_]]-H200)</f>
        <v>0</v>
      </c>
      <c r="Q201" s="8">
        <f>ABS(Tabela11424[[#This Row],[f4]]-I200)</f>
        <v>3.637978807091713E-12</v>
      </c>
      <c r="R201" s="8">
        <f>ABS(Tabela11424[[#This Row],[f5]]-J200)</f>
        <v>3.637978807091713E-12</v>
      </c>
      <c r="S20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02" spans="2:19" x14ac:dyDescent="0.25">
      <c r="B202" s="8">
        <v>77</v>
      </c>
      <c r="C202" s="8">
        <f t="shared" si="19"/>
        <v>-14540.322648986205</v>
      </c>
      <c r="D202" s="8">
        <f t="shared" si="20"/>
        <v>-3797.8039201069914</v>
      </c>
      <c r="E202" s="8">
        <f t="shared" si="21"/>
        <v>6202.1960798930086</v>
      </c>
      <c r="F202" s="8">
        <f t="shared" si="22"/>
        <v>-5370.9058110490114</v>
      </c>
      <c r="G202" s="8">
        <f t="shared" si="23"/>
        <v>-10742.518728879209</v>
      </c>
      <c r="H202" s="8">
        <f>10000</f>
        <v>10000</v>
      </c>
      <c r="I202" s="8">
        <f>(SQRT(2)/2*Tabela11424[[#This Row],[f1_]] +Tabela11424[[#This Row],[f3_]])/(1/2)</f>
        <v>12404.392159786021</v>
      </c>
      <c r="J202" s="8">
        <f>-SQRT(3)/2*Tabela11424[[#This Row],[f4]]</f>
        <v>-10742.518728879213</v>
      </c>
      <c r="K202" s="8">
        <f>ABS(Tabela11424[[#This Row],[F1]]-C201)</f>
        <v>5.4569682106375694E-12</v>
      </c>
      <c r="L202" s="8">
        <f>ABS(Tabela11424[[#This Row],[F2]]-D201)</f>
        <v>1.3642420526593924E-12</v>
      </c>
      <c r="M202" s="8">
        <f>ABS(Tabela11424[[#This Row],[F3]]-E201)</f>
        <v>1.8189894035458565E-12</v>
      </c>
      <c r="N202" s="8">
        <f>ABS(Tabela11424[[#This Row],[f1_]]-F201)</f>
        <v>1.8189894035458565E-12</v>
      </c>
      <c r="O202" s="8">
        <f>ABS(Tabela11424[[#This Row],[f2_]]-G201)</f>
        <v>3.637978807091713E-12</v>
      </c>
      <c r="P202" s="8">
        <f>ABS(Tabela11424[[#This Row],[f3_]]-H201)</f>
        <v>0</v>
      </c>
      <c r="Q202" s="8">
        <f>ABS(Tabela11424[[#This Row],[f4]]-I201)</f>
        <v>3.637978807091713E-12</v>
      </c>
      <c r="R202" s="8">
        <f>ABS(Tabela11424[[#This Row],[f5]]-J201)</f>
        <v>3.637978807091713E-12</v>
      </c>
      <c r="S20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03" spans="2:19" x14ac:dyDescent="0.25">
      <c r="B203" s="8">
        <v>78</v>
      </c>
      <c r="C203" s="8">
        <f t="shared" si="19"/>
        <v>-14540.322648986199</v>
      </c>
      <c r="D203" s="8">
        <f t="shared" si="20"/>
        <v>-3797.8039201069901</v>
      </c>
      <c r="E203" s="8">
        <f t="shared" si="21"/>
        <v>6202.1960798930104</v>
      </c>
      <c r="F203" s="8">
        <f t="shared" si="22"/>
        <v>-5370.9058110490132</v>
      </c>
      <c r="G203" s="8">
        <f t="shared" si="23"/>
        <v>-10742.518728879213</v>
      </c>
      <c r="H203" s="8">
        <f>10000</f>
        <v>10000</v>
      </c>
      <c r="I203" s="8">
        <f>(SQRT(2)/2*Tabela11424[[#This Row],[f1_]] +Tabela11424[[#This Row],[f3_]])/(1/2)</f>
        <v>12404.392159786017</v>
      </c>
      <c r="J203" s="8">
        <f>-SQRT(3)/2*Tabela11424[[#This Row],[f4]]</f>
        <v>-10742.518728879209</v>
      </c>
      <c r="K203" s="8">
        <f>ABS(Tabela11424[[#This Row],[F1]]-C202)</f>
        <v>5.4569682106375694E-12</v>
      </c>
      <c r="L203" s="8">
        <f>ABS(Tabela11424[[#This Row],[F2]]-D202)</f>
        <v>1.3642420526593924E-12</v>
      </c>
      <c r="M203" s="8">
        <f>ABS(Tabela11424[[#This Row],[F3]]-E202)</f>
        <v>1.8189894035458565E-12</v>
      </c>
      <c r="N203" s="8">
        <f>ABS(Tabela11424[[#This Row],[f1_]]-F202)</f>
        <v>1.8189894035458565E-12</v>
      </c>
      <c r="O203" s="8">
        <f>ABS(Tabela11424[[#This Row],[f2_]]-G202)</f>
        <v>3.637978807091713E-12</v>
      </c>
      <c r="P203" s="8">
        <f>ABS(Tabela11424[[#This Row],[f3_]]-H202)</f>
        <v>0</v>
      </c>
      <c r="Q203" s="8">
        <f>ABS(Tabela11424[[#This Row],[f4]]-I202)</f>
        <v>3.637978807091713E-12</v>
      </c>
      <c r="R203" s="8">
        <f>ABS(Tabela11424[[#This Row],[f5]]-J202)</f>
        <v>3.637978807091713E-12</v>
      </c>
      <c r="S20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04" spans="2:19" x14ac:dyDescent="0.25">
      <c r="B204" s="8">
        <v>79</v>
      </c>
      <c r="C204" s="8">
        <f t="shared" si="19"/>
        <v>-14540.322648986205</v>
      </c>
      <c r="D204" s="8">
        <f t="shared" si="20"/>
        <v>-3797.8039201069914</v>
      </c>
      <c r="E204" s="8">
        <f t="shared" si="21"/>
        <v>6202.1960798930086</v>
      </c>
      <c r="F204" s="8">
        <f t="shared" si="22"/>
        <v>-5370.9058110490114</v>
      </c>
      <c r="G204" s="8">
        <f t="shared" si="23"/>
        <v>-10742.518728879209</v>
      </c>
      <c r="H204" s="8">
        <f>10000</f>
        <v>10000</v>
      </c>
      <c r="I204" s="8">
        <f>(SQRT(2)/2*Tabela11424[[#This Row],[f1_]] +Tabela11424[[#This Row],[f3_]])/(1/2)</f>
        <v>12404.392159786021</v>
      </c>
      <c r="J204" s="8">
        <f>-SQRT(3)/2*Tabela11424[[#This Row],[f4]]</f>
        <v>-10742.518728879213</v>
      </c>
      <c r="K204" s="8">
        <f>ABS(Tabela11424[[#This Row],[F1]]-C203)</f>
        <v>5.4569682106375694E-12</v>
      </c>
      <c r="L204" s="8">
        <f>ABS(Tabela11424[[#This Row],[F2]]-D203)</f>
        <v>1.3642420526593924E-12</v>
      </c>
      <c r="M204" s="8">
        <f>ABS(Tabela11424[[#This Row],[F3]]-E203)</f>
        <v>1.8189894035458565E-12</v>
      </c>
      <c r="N204" s="8">
        <f>ABS(Tabela11424[[#This Row],[f1_]]-F203)</f>
        <v>1.8189894035458565E-12</v>
      </c>
      <c r="O204" s="8">
        <f>ABS(Tabela11424[[#This Row],[f2_]]-G203)</f>
        <v>3.637978807091713E-12</v>
      </c>
      <c r="P204" s="8">
        <f>ABS(Tabela11424[[#This Row],[f3_]]-H203)</f>
        <v>0</v>
      </c>
      <c r="Q204" s="8">
        <f>ABS(Tabela11424[[#This Row],[f4]]-I203)</f>
        <v>3.637978807091713E-12</v>
      </c>
      <c r="R204" s="8">
        <f>ABS(Tabela11424[[#This Row],[f5]]-J203)</f>
        <v>3.637978807091713E-12</v>
      </c>
      <c r="S20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05" spans="2:19" x14ac:dyDescent="0.25">
      <c r="B205" s="8">
        <v>80</v>
      </c>
      <c r="C205" s="8">
        <f t="shared" si="19"/>
        <v>-14540.322648986199</v>
      </c>
      <c r="D205" s="8">
        <f t="shared" si="20"/>
        <v>-3797.8039201069901</v>
      </c>
      <c r="E205" s="8">
        <f t="shared" si="21"/>
        <v>6202.1960798930104</v>
      </c>
      <c r="F205" s="8">
        <f t="shared" si="22"/>
        <v>-5370.9058110490132</v>
      </c>
      <c r="G205" s="8">
        <f t="shared" si="23"/>
        <v>-10742.518728879213</v>
      </c>
      <c r="H205" s="8">
        <f>10000</f>
        <v>10000</v>
      </c>
      <c r="I205" s="8">
        <f>(SQRT(2)/2*Tabela11424[[#This Row],[f1_]] +Tabela11424[[#This Row],[f3_]])/(1/2)</f>
        <v>12404.392159786017</v>
      </c>
      <c r="J205" s="8">
        <f>-SQRT(3)/2*Tabela11424[[#This Row],[f4]]</f>
        <v>-10742.518728879209</v>
      </c>
      <c r="K205" s="8">
        <f>ABS(Tabela11424[[#This Row],[F1]]-C204)</f>
        <v>5.4569682106375694E-12</v>
      </c>
      <c r="L205" s="8">
        <f>ABS(Tabela11424[[#This Row],[F2]]-D204)</f>
        <v>1.3642420526593924E-12</v>
      </c>
      <c r="M205" s="8">
        <f>ABS(Tabela11424[[#This Row],[F3]]-E204)</f>
        <v>1.8189894035458565E-12</v>
      </c>
      <c r="N205" s="8">
        <f>ABS(Tabela11424[[#This Row],[f1_]]-F204)</f>
        <v>1.8189894035458565E-12</v>
      </c>
      <c r="O205" s="8">
        <f>ABS(Tabela11424[[#This Row],[f2_]]-G204)</f>
        <v>3.637978807091713E-12</v>
      </c>
      <c r="P205" s="8">
        <f>ABS(Tabela11424[[#This Row],[f3_]]-H204)</f>
        <v>0</v>
      </c>
      <c r="Q205" s="8">
        <f>ABS(Tabela11424[[#This Row],[f4]]-I204)</f>
        <v>3.637978807091713E-12</v>
      </c>
      <c r="R205" s="8">
        <f>ABS(Tabela11424[[#This Row],[f5]]-J204)</f>
        <v>3.637978807091713E-12</v>
      </c>
      <c r="S20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06" spans="2:19" x14ac:dyDescent="0.25">
      <c r="B206" s="8">
        <v>81</v>
      </c>
      <c r="C206" s="8">
        <f t="shared" si="19"/>
        <v>-14540.322648986205</v>
      </c>
      <c r="D206" s="8">
        <f t="shared" si="20"/>
        <v>-3797.8039201069914</v>
      </c>
      <c r="E206" s="8">
        <f t="shared" si="21"/>
        <v>6202.1960798930086</v>
      </c>
      <c r="F206" s="8">
        <f t="shared" si="22"/>
        <v>-5370.9058110490114</v>
      </c>
      <c r="G206" s="8">
        <f t="shared" si="23"/>
        <v>-10742.518728879209</v>
      </c>
      <c r="H206" s="8">
        <f>10000</f>
        <v>10000</v>
      </c>
      <c r="I206" s="8">
        <f>(SQRT(2)/2*Tabela11424[[#This Row],[f1_]] +Tabela11424[[#This Row],[f3_]])/(1/2)</f>
        <v>12404.392159786021</v>
      </c>
      <c r="J206" s="8">
        <f>-SQRT(3)/2*Tabela11424[[#This Row],[f4]]</f>
        <v>-10742.518728879213</v>
      </c>
      <c r="K206" s="8">
        <f>ABS(Tabela11424[[#This Row],[F1]]-C205)</f>
        <v>5.4569682106375694E-12</v>
      </c>
      <c r="L206" s="8">
        <f>ABS(Tabela11424[[#This Row],[F2]]-D205)</f>
        <v>1.3642420526593924E-12</v>
      </c>
      <c r="M206" s="8">
        <f>ABS(Tabela11424[[#This Row],[F3]]-E205)</f>
        <v>1.8189894035458565E-12</v>
      </c>
      <c r="N206" s="8">
        <f>ABS(Tabela11424[[#This Row],[f1_]]-F205)</f>
        <v>1.8189894035458565E-12</v>
      </c>
      <c r="O206" s="8">
        <f>ABS(Tabela11424[[#This Row],[f2_]]-G205)</f>
        <v>3.637978807091713E-12</v>
      </c>
      <c r="P206" s="8">
        <f>ABS(Tabela11424[[#This Row],[f3_]]-H205)</f>
        <v>0</v>
      </c>
      <c r="Q206" s="8">
        <f>ABS(Tabela11424[[#This Row],[f4]]-I205)</f>
        <v>3.637978807091713E-12</v>
      </c>
      <c r="R206" s="8">
        <f>ABS(Tabela11424[[#This Row],[f5]]-J205)</f>
        <v>3.637978807091713E-12</v>
      </c>
      <c r="S20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07" spans="2:19" x14ac:dyDescent="0.25">
      <c r="B207" s="10">
        <v>82</v>
      </c>
      <c r="C207" s="8">
        <f t="shared" si="19"/>
        <v>-14540.322648986199</v>
      </c>
      <c r="D207" s="8">
        <f t="shared" si="20"/>
        <v>-3797.8039201069901</v>
      </c>
      <c r="E207" s="8">
        <f t="shared" si="21"/>
        <v>6202.1960798930104</v>
      </c>
      <c r="F207" s="8">
        <f t="shared" si="22"/>
        <v>-5370.9058110490132</v>
      </c>
      <c r="G207" s="8">
        <f t="shared" si="23"/>
        <v>-10742.518728879213</v>
      </c>
      <c r="H207" s="8">
        <f>10000</f>
        <v>10000</v>
      </c>
      <c r="I207" s="8">
        <f>(SQRT(2)/2*Tabela11424[[#This Row],[f1_]] +Tabela11424[[#This Row],[f3_]])/(1/2)</f>
        <v>12404.392159786017</v>
      </c>
      <c r="J207" s="8">
        <f>-SQRT(3)/2*Tabela11424[[#This Row],[f4]]</f>
        <v>-10742.518728879209</v>
      </c>
      <c r="K207" s="8">
        <f>ABS(Tabela11424[[#This Row],[F1]]-C206)</f>
        <v>5.4569682106375694E-12</v>
      </c>
      <c r="L207" s="8">
        <f>ABS(Tabela11424[[#This Row],[F2]]-D206)</f>
        <v>1.3642420526593924E-12</v>
      </c>
      <c r="M207" s="8">
        <f>ABS(Tabela11424[[#This Row],[F3]]-E206)</f>
        <v>1.8189894035458565E-12</v>
      </c>
      <c r="N207" s="8">
        <f>ABS(Tabela11424[[#This Row],[f1_]]-F206)</f>
        <v>1.8189894035458565E-12</v>
      </c>
      <c r="O207" s="8">
        <f>ABS(Tabela11424[[#This Row],[f2_]]-G206)</f>
        <v>3.637978807091713E-12</v>
      </c>
      <c r="P207" s="8">
        <f>ABS(Tabela11424[[#This Row],[f3_]]-H206)</f>
        <v>0</v>
      </c>
      <c r="Q207" s="8">
        <f>ABS(Tabela11424[[#This Row],[f4]]-I206)</f>
        <v>3.637978807091713E-12</v>
      </c>
      <c r="R207" s="8">
        <f>ABS(Tabela11424[[#This Row],[f5]]-J206)</f>
        <v>3.637978807091713E-12</v>
      </c>
      <c r="S20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08" spans="2:19" x14ac:dyDescent="0.25">
      <c r="B208" s="8">
        <v>83</v>
      </c>
      <c r="C208" s="8">
        <f t="shared" si="19"/>
        <v>-14540.322648986205</v>
      </c>
      <c r="D208" s="8">
        <f t="shared" si="20"/>
        <v>-3797.8039201069914</v>
      </c>
      <c r="E208" s="8">
        <f t="shared" si="21"/>
        <v>6202.1960798930086</v>
      </c>
      <c r="F208" s="8">
        <f t="shared" si="22"/>
        <v>-5370.9058110490114</v>
      </c>
      <c r="G208" s="8">
        <f t="shared" si="23"/>
        <v>-10742.518728879209</v>
      </c>
      <c r="H208" s="8">
        <f>10000</f>
        <v>10000</v>
      </c>
      <c r="I208" s="8">
        <f>(SQRT(2)/2*Tabela11424[[#This Row],[f1_]] +Tabela11424[[#This Row],[f3_]])/(1/2)</f>
        <v>12404.392159786021</v>
      </c>
      <c r="J208" s="8">
        <f>-SQRT(3)/2*Tabela11424[[#This Row],[f4]]</f>
        <v>-10742.518728879213</v>
      </c>
      <c r="K208" s="8">
        <f>ABS(Tabela11424[[#This Row],[F1]]-C207)</f>
        <v>5.4569682106375694E-12</v>
      </c>
      <c r="L208" s="8">
        <f>ABS(Tabela11424[[#This Row],[F2]]-D207)</f>
        <v>1.3642420526593924E-12</v>
      </c>
      <c r="M208" s="8">
        <f>ABS(Tabela11424[[#This Row],[F3]]-E207)</f>
        <v>1.8189894035458565E-12</v>
      </c>
      <c r="N208" s="8">
        <f>ABS(Tabela11424[[#This Row],[f1_]]-F207)</f>
        <v>1.8189894035458565E-12</v>
      </c>
      <c r="O208" s="8">
        <f>ABS(Tabela11424[[#This Row],[f2_]]-G207)</f>
        <v>3.637978807091713E-12</v>
      </c>
      <c r="P208" s="8">
        <f>ABS(Tabela11424[[#This Row],[f3_]]-H207)</f>
        <v>0</v>
      </c>
      <c r="Q208" s="8">
        <f>ABS(Tabela11424[[#This Row],[f4]]-I207)</f>
        <v>3.637978807091713E-12</v>
      </c>
      <c r="R208" s="8">
        <f>ABS(Tabela11424[[#This Row],[f5]]-J207)</f>
        <v>3.637978807091713E-12</v>
      </c>
      <c r="S20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09" spans="2:19" x14ac:dyDescent="0.25">
      <c r="B209" s="8">
        <v>84</v>
      </c>
      <c r="C209" s="8">
        <f t="shared" si="19"/>
        <v>-14540.322648986199</v>
      </c>
      <c r="D209" s="8">
        <f t="shared" si="20"/>
        <v>-3797.8039201069901</v>
      </c>
      <c r="E209" s="8">
        <f t="shared" si="21"/>
        <v>6202.1960798930104</v>
      </c>
      <c r="F209" s="8">
        <f t="shared" si="22"/>
        <v>-5370.9058110490132</v>
      </c>
      <c r="G209" s="8">
        <f t="shared" si="23"/>
        <v>-10742.518728879213</v>
      </c>
      <c r="H209" s="8">
        <f>10000</f>
        <v>10000</v>
      </c>
      <c r="I209" s="8">
        <f>(SQRT(2)/2*Tabela11424[[#This Row],[f1_]] +Tabela11424[[#This Row],[f3_]])/(1/2)</f>
        <v>12404.392159786017</v>
      </c>
      <c r="J209" s="8">
        <f>-SQRT(3)/2*Tabela11424[[#This Row],[f4]]</f>
        <v>-10742.518728879209</v>
      </c>
      <c r="K209" s="8">
        <f>ABS(Tabela11424[[#This Row],[F1]]-C208)</f>
        <v>5.4569682106375694E-12</v>
      </c>
      <c r="L209" s="8">
        <f>ABS(Tabela11424[[#This Row],[F2]]-D208)</f>
        <v>1.3642420526593924E-12</v>
      </c>
      <c r="M209" s="8">
        <f>ABS(Tabela11424[[#This Row],[F3]]-E208)</f>
        <v>1.8189894035458565E-12</v>
      </c>
      <c r="N209" s="8">
        <f>ABS(Tabela11424[[#This Row],[f1_]]-F208)</f>
        <v>1.8189894035458565E-12</v>
      </c>
      <c r="O209" s="8">
        <f>ABS(Tabela11424[[#This Row],[f2_]]-G208)</f>
        <v>3.637978807091713E-12</v>
      </c>
      <c r="P209" s="8">
        <f>ABS(Tabela11424[[#This Row],[f3_]]-H208)</f>
        <v>0</v>
      </c>
      <c r="Q209" s="8">
        <f>ABS(Tabela11424[[#This Row],[f4]]-I208)</f>
        <v>3.637978807091713E-12</v>
      </c>
      <c r="R209" s="8">
        <f>ABS(Tabela11424[[#This Row],[f5]]-J208)</f>
        <v>3.637978807091713E-12</v>
      </c>
      <c r="S20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0" spans="2:19" x14ac:dyDescent="0.25">
      <c r="B210" s="8">
        <v>85</v>
      </c>
      <c r="C210" s="8">
        <f t="shared" si="19"/>
        <v>-14540.322648986205</v>
      </c>
      <c r="D210" s="8">
        <f t="shared" si="20"/>
        <v>-3797.8039201069914</v>
      </c>
      <c r="E210" s="8">
        <f t="shared" si="21"/>
        <v>6202.1960798930086</v>
      </c>
      <c r="F210" s="8">
        <f t="shared" si="22"/>
        <v>-5370.9058110490114</v>
      </c>
      <c r="G210" s="8">
        <f t="shared" si="23"/>
        <v>-10742.518728879209</v>
      </c>
      <c r="H210" s="8">
        <f>10000</f>
        <v>10000</v>
      </c>
      <c r="I210" s="8">
        <f>(SQRT(2)/2*Tabela11424[[#This Row],[f1_]] +Tabela11424[[#This Row],[f3_]])/(1/2)</f>
        <v>12404.392159786021</v>
      </c>
      <c r="J210" s="8">
        <f>-SQRT(3)/2*Tabela11424[[#This Row],[f4]]</f>
        <v>-10742.518728879213</v>
      </c>
      <c r="K210" s="8">
        <f>ABS(Tabela11424[[#This Row],[F1]]-C209)</f>
        <v>5.4569682106375694E-12</v>
      </c>
      <c r="L210" s="8">
        <f>ABS(Tabela11424[[#This Row],[F2]]-D209)</f>
        <v>1.3642420526593924E-12</v>
      </c>
      <c r="M210" s="8">
        <f>ABS(Tabela11424[[#This Row],[F3]]-E209)</f>
        <v>1.8189894035458565E-12</v>
      </c>
      <c r="N210" s="8">
        <f>ABS(Tabela11424[[#This Row],[f1_]]-F209)</f>
        <v>1.8189894035458565E-12</v>
      </c>
      <c r="O210" s="8">
        <f>ABS(Tabela11424[[#This Row],[f2_]]-G209)</f>
        <v>3.637978807091713E-12</v>
      </c>
      <c r="P210" s="8">
        <f>ABS(Tabela11424[[#This Row],[f3_]]-H209)</f>
        <v>0</v>
      </c>
      <c r="Q210" s="8">
        <f>ABS(Tabela11424[[#This Row],[f4]]-I209)</f>
        <v>3.637978807091713E-12</v>
      </c>
      <c r="R210" s="8">
        <f>ABS(Tabela11424[[#This Row],[f5]]-J209)</f>
        <v>3.637978807091713E-12</v>
      </c>
      <c r="S21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1" spans="2:19" x14ac:dyDescent="0.25">
      <c r="B211" s="8">
        <v>86</v>
      </c>
      <c r="C211" s="8">
        <f t="shared" si="19"/>
        <v>-14540.322648986199</v>
      </c>
      <c r="D211" s="8">
        <f t="shared" si="20"/>
        <v>-3797.8039201069901</v>
      </c>
      <c r="E211" s="8">
        <f t="shared" si="21"/>
        <v>6202.1960798930104</v>
      </c>
      <c r="F211" s="8">
        <f t="shared" si="22"/>
        <v>-5370.9058110490132</v>
      </c>
      <c r="G211" s="8">
        <f t="shared" si="23"/>
        <v>-10742.518728879213</v>
      </c>
      <c r="H211" s="8">
        <f>10000</f>
        <v>10000</v>
      </c>
      <c r="I211" s="8">
        <f>(SQRT(2)/2*Tabela11424[[#This Row],[f1_]] +Tabela11424[[#This Row],[f3_]])/(1/2)</f>
        <v>12404.392159786017</v>
      </c>
      <c r="J211" s="8">
        <f>-SQRT(3)/2*Tabela11424[[#This Row],[f4]]</f>
        <v>-10742.518728879209</v>
      </c>
      <c r="K211" s="8">
        <f>ABS(Tabela11424[[#This Row],[F1]]-C210)</f>
        <v>5.4569682106375694E-12</v>
      </c>
      <c r="L211" s="8">
        <f>ABS(Tabela11424[[#This Row],[F2]]-D210)</f>
        <v>1.3642420526593924E-12</v>
      </c>
      <c r="M211" s="8">
        <f>ABS(Tabela11424[[#This Row],[F3]]-E210)</f>
        <v>1.8189894035458565E-12</v>
      </c>
      <c r="N211" s="8">
        <f>ABS(Tabela11424[[#This Row],[f1_]]-F210)</f>
        <v>1.8189894035458565E-12</v>
      </c>
      <c r="O211" s="8">
        <f>ABS(Tabela11424[[#This Row],[f2_]]-G210)</f>
        <v>3.637978807091713E-12</v>
      </c>
      <c r="P211" s="8">
        <f>ABS(Tabela11424[[#This Row],[f3_]]-H210)</f>
        <v>0</v>
      </c>
      <c r="Q211" s="8">
        <f>ABS(Tabela11424[[#This Row],[f4]]-I210)</f>
        <v>3.637978807091713E-12</v>
      </c>
      <c r="R211" s="8">
        <f>ABS(Tabela11424[[#This Row],[f5]]-J210)</f>
        <v>3.637978807091713E-12</v>
      </c>
      <c r="S21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2" spans="2:19" x14ac:dyDescent="0.25">
      <c r="B212" s="8">
        <v>87</v>
      </c>
      <c r="C212" s="8">
        <f t="shared" si="19"/>
        <v>-14540.322648986205</v>
      </c>
      <c r="D212" s="8">
        <f t="shared" si="20"/>
        <v>-3797.8039201069914</v>
      </c>
      <c r="E212" s="8">
        <f t="shared" si="21"/>
        <v>6202.1960798930086</v>
      </c>
      <c r="F212" s="8">
        <f t="shared" si="22"/>
        <v>-5370.9058110490114</v>
      </c>
      <c r="G212" s="8">
        <f t="shared" si="23"/>
        <v>-10742.518728879209</v>
      </c>
      <c r="H212" s="8">
        <f>10000</f>
        <v>10000</v>
      </c>
      <c r="I212" s="8">
        <f>(SQRT(2)/2*Tabela11424[[#This Row],[f1_]] +Tabela11424[[#This Row],[f3_]])/(1/2)</f>
        <v>12404.392159786021</v>
      </c>
      <c r="J212" s="8">
        <f>-SQRT(3)/2*Tabela11424[[#This Row],[f4]]</f>
        <v>-10742.518728879213</v>
      </c>
      <c r="K212" s="8">
        <f>ABS(Tabela11424[[#This Row],[F1]]-C211)</f>
        <v>5.4569682106375694E-12</v>
      </c>
      <c r="L212" s="8">
        <f>ABS(Tabela11424[[#This Row],[F2]]-D211)</f>
        <v>1.3642420526593924E-12</v>
      </c>
      <c r="M212" s="8">
        <f>ABS(Tabela11424[[#This Row],[F3]]-E211)</f>
        <v>1.8189894035458565E-12</v>
      </c>
      <c r="N212" s="8">
        <f>ABS(Tabela11424[[#This Row],[f1_]]-F211)</f>
        <v>1.8189894035458565E-12</v>
      </c>
      <c r="O212" s="8">
        <f>ABS(Tabela11424[[#This Row],[f2_]]-G211)</f>
        <v>3.637978807091713E-12</v>
      </c>
      <c r="P212" s="8">
        <f>ABS(Tabela11424[[#This Row],[f3_]]-H211)</f>
        <v>0</v>
      </c>
      <c r="Q212" s="8">
        <f>ABS(Tabela11424[[#This Row],[f4]]-I211)</f>
        <v>3.637978807091713E-12</v>
      </c>
      <c r="R212" s="8">
        <f>ABS(Tabela11424[[#This Row],[f5]]-J211)</f>
        <v>3.637978807091713E-12</v>
      </c>
      <c r="S21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3" spans="2:19" x14ac:dyDescent="0.25">
      <c r="B213" s="8">
        <v>88</v>
      </c>
      <c r="C213" s="8">
        <f t="shared" si="19"/>
        <v>-14540.322648986199</v>
      </c>
      <c r="D213" s="8">
        <f t="shared" si="20"/>
        <v>-3797.8039201069901</v>
      </c>
      <c r="E213" s="8">
        <f t="shared" si="21"/>
        <v>6202.1960798930104</v>
      </c>
      <c r="F213" s="8">
        <f t="shared" si="22"/>
        <v>-5370.9058110490132</v>
      </c>
      <c r="G213" s="8">
        <f t="shared" si="23"/>
        <v>-10742.518728879213</v>
      </c>
      <c r="H213" s="8">
        <f>10000</f>
        <v>10000</v>
      </c>
      <c r="I213" s="8">
        <f>(SQRT(2)/2*Tabela11424[[#This Row],[f1_]] +Tabela11424[[#This Row],[f3_]])/(1/2)</f>
        <v>12404.392159786017</v>
      </c>
      <c r="J213" s="8">
        <f>-SQRT(3)/2*Tabela11424[[#This Row],[f4]]</f>
        <v>-10742.518728879209</v>
      </c>
      <c r="K213" s="8">
        <f>ABS(Tabela11424[[#This Row],[F1]]-C212)</f>
        <v>5.4569682106375694E-12</v>
      </c>
      <c r="L213" s="8">
        <f>ABS(Tabela11424[[#This Row],[F2]]-D212)</f>
        <v>1.3642420526593924E-12</v>
      </c>
      <c r="M213" s="8">
        <f>ABS(Tabela11424[[#This Row],[F3]]-E212)</f>
        <v>1.8189894035458565E-12</v>
      </c>
      <c r="N213" s="8">
        <f>ABS(Tabela11424[[#This Row],[f1_]]-F212)</f>
        <v>1.8189894035458565E-12</v>
      </c>
      <c r="O213" s="8">
        <f>ABS(Tabela11424[[#This Row],[f2_]]-G212)</f>
        <v>3.637978807091713E-12</v>
      </c>
      <c r="P213" s="8">
        <f>ABS(Tabela11424[[#This Row],[f3_]]-H212)</f>
        <v>0</v>
      </c>
      <c r="Q213" s="8">
        <f>ABS(Tabela11424[[#This Row],[f4]]-I212)</f>
        <v>3.637978807091713E-12</v>
      </c>
      <c r="R213" s="8">
        <f>ABS(Tabela11424[[#This Row],[f5]]-J212)</f>
        <v>3.637978807091713E-12</v>
      </c>
      <c r="S21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4" spans="2:19" x14ac:dyDescent="0.25">
      <c r="B214" s="8">
        <v>89</v>
      </c>
      <c r="C214" s="8">
        <f t="shared" si="19"/>
        <v>-14540.322648986205</v>
      </c>
      <c r="D214" s="8">
        <f t="shared" si="20"/>
        <v>-3797.8039201069914</v>
      </c>
      <c r="E214" s="8">
        <f t="shared" si="21"/>
        <v>6202.1960798930086</v>
      </c>
      <c r="F214" s="8">
        <f t="shared" si="22"/>
        <v>-5370.9058110490114</v>
      </c>
      <c r="G214" s="8">
        <f t="shared" si="23"/>
        <v>-10742.518728879209</v>
      </c>
      <c r="H214" s="8">
        <f>10000</f>
        <v>10000</v>
      </c>
      <c r="I214" s="8">
        <f>(SQRT(2)/2*Tabela11424[[#This Row],[f1_]] +Tabela11424[[#This Row],[f3_]])/(1/2)</f>
        <v>12404.392159786021</v>
      </c>
      <c r="J214" s="8">
        <f>-SQRT(3)/2*Tabela11424[[#This Row],[f4]]</f>
        <v>-10742.518728879213</v>
      </c>
      <c r="K214" s="8">
        <f>ABS(Tabela11424[[#This Row],[F1]]-C213)</f>
        <v>5.4569682106375694E-12</v>
      </c>
      <c r="L214" s="8">
        <f>ABS(Tabela11424[[#This Row],[F2]]-D213)</f>
        <v>1.3642420526593924E-12</v>
      </c>
      <c r="M214" s="8">
        <f>ABS(Tabela11424[[#This Row],[F3]]-E213)</f>
        <v>1.8189894035458565E-12</v>
      </c>
      <c r="N214" s="8">
        <f>ABS(Tabela11424[[#This Row],[f1_]]-F213)</f>
        <v>1.8189894035458565E-12</v>
      </c>
      <c r="O214" s="8">
        <f>ABS(Tabela11424[[#This Row],[f2_]]-G213)</f>
        <v>3.637978807091713E-12</v>
      </c>
      <c r="P214" s="8">
        <f>ABS(Tabela11424[[#This Row],[f3_]]-H213)</f>
        <v>0</v>
      </c>
      <c r="Q214" s="8">
        <f>ABS(Tabela11424[[#This Row],[f4]]-I213)</f>
        <v>3.637978807091713E-12</v>
      </c>
      <c r="R214" s="8">
        <f>ABS(Tabela11424[[#This Row],[f5]]-J213)</f>
        <v>3.637978807091713E-12</v>
      </c>
      <c r="S21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5" spans="2:19" x14ac:dyDescent="0.25">
      <c r="B215" s="8">
        <v>90</v>
      </c>
      <c r="C215" s="8">
        <f t="shared" si="19"/>
        <v>-14540.322648986199</v>
      </c>
      <c r="D215" s="8">
        <f t="shared" si="20"/>
        <v>-3797.8039201069901</v>
      </c>
      <c r="E215" s="8">
        <f t="shared" si="21"/>
        <v>6202.1960798930104</v>
      </c>
      <c r="F215" s="8">
        <f t="shared" si="22"/>
        <v>-5370.9058110490132</v>
      </c>
      <c r="G215" s="8">
        <f t="shared" si="23"/>
        <v>-10742.518728879213</v>
      </c>
      <c r="H215" s="8">
        <f>10000</f>
        <v>10000</v>
      </c>
      <c r="I215" s="8">
        <f>(SQRT(2)/2*Tabela11424[[#This Row],[f1_]] +Tabela11424[[#This Row],[f3_]])/(1/2)</f>
        <v>12404.392159786017</v>
      </c>
      <c r="J215" s="8">
        <f>-SQRT(3)/2*Tabela11424[[#This Row],[f4]]</f>
        <v>-10742.518728879209</v>
      </c>
      <c r="K215" s="8">
        <f>ABS(Tabela11424[[#This Row],[F1]]-C214)</f>
        <v>5.4569682106375694E-12</v>
      </c>
      <c r="L215" s="8">
        <f>ABS(Tabela11424[[#This Row],[F2]]-D214)</f>
        <v>1.3642420526593924E-12</v>
      </c>
      <c r="M215" s="8">
        <f>ABS(Tabela11424[[#This Row],[F3]]-E214)</f>
        <v>1.8189894035458565E-12</v>
      </c>
      <c r="N215" s="8">
        <f>ABS(Tabela11424[[#This Row],[f1_]]-F214)</f>
        <v>1.8189894035458565E-12</v>
      </c>
      <c r="O215" s="8">
        <f>ABS(Tabela11424[[#This Row],[f2_]]-G214)</f>
        <v>3.637978807091713E-12</v>
      </c>
      <c r="P215" s="8">
        <f>ABS(Tabela11424[[#This Row],[f3_]]-H214)</f>
        <v>0</v>
      </c>
      <c r="Q215" s="8">
        <f>ABS(Tabela11424[[#This Row],[f4]]-I214)</f>
        <v>3.637978807091713E-12</v>
      </c>
      <c r="R215" s="8">
        <f>ABS(Tabela11424[[#This Row],[f5]]-J214)</f>
        <v>3.637978807091713E-12</v>
      </c>
      <c r="S21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6" spans="2:19" x14ac:dyDescent="0.25">
      <c r="B216" s="8">
        <v>91</v>
      </c>
      <c r="C216" s="8">
        <f t="shared" si="19"/>
        <v>-14540.322648986205</v>
      </c>
      <c r="D216" s="8">
        <f t="shared" si="20"/>
        <v>-3797.8039201069914</v>
      </c>
      <c r="E216" s="8">
        <f t="shared" si="21"/>
        <v>6202.1960798930086</v>
      </c>
      <c r="F216" s="8">
        <f t="shared" si="22"/>
        <v>-5370.9058110490114</v>
      </c>
      <c r="G216" s="8">
        <f t="shared" si="23"/>
        <v>-10742.518728879209</v>
      </c>
      <c r="H216" s="8">
        <f>10000</f>
        <v>10000</v>
      </c>
      <c r="I216" s="8">
        <f>(SQRT(2)/2*Tabela11424[[#This Row],[f1_]] +Tabela11424[[#This Row],[f3_]])/(1/2)</f>
        <v>12404.392159786021</v>
      </c>
      <c r="J216" s="8">
        <f>-SQRT(3)/2*Tabela11424[[#This Row],[f4]]</f>
        <v>-10742.518728879213</v>
      </c>
      <c r="K216" s="8">
        <f>ABS(Tabela11424[[#This Row],[F1]]-C215)</f>
        <v>5.4569682106375694E-12</v>
      </c>
      <c r="L216" s="8">
        <f>ABS(Tabela11424[[#This Row],[F2]]-D215)</f>
        <v>1.3642420526593924E-12</v>
      </c>
      <c r="M216" s="8">
        <f>ABS(Tabela11424[[#This Row],[F3]]-E215)</f>
        <v>1.8189894035458565E-12</v>
      </c>
      <c r="N216" s="8">
        <f>ABS(Tabela11424[[#This Row],[f1_]]-F215)</f>
        <v>1.8189894035458565E-12</v>
      </c>
      <c r="O216" s="8">
        <f>ABS(Tabela11424[[#This Row],[f2_]]-G215)</f>
        <v>3.637978807091713E-12</v>
      </c>
      <c r="P216" s="8">
        <f>ABS(Tabela11424[[#This Row],[f3_]]-H215)</f>
        <v>0</v>
      </c>
      <c r="Q216" s="8">
        <f>ABS(Tabela11424[[#This Row],[f4]]-I215)</f>
        <v>3.637978807091713E-12</v>
      </c>
      <c r="R216" s="8">
        <f>ABS(Tabela11424[[#This Row],[f5]]-J215)</f>
        <v>3.637978807091713E-12</v>
      </c>
      <c r="S21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7" spans="2:19" x14ac:dyDescent="0.25">
      <c r="B217" s="8">
        <v>92</v>
      </c>
      <c r="C217" s="8">
        <f t="shared" si="19"/>
        <v>-14540.322648986199</v>
      </c>
      <c r="D217" s="8">
        <f t="shared" si="20"/>
        <v>-3797.8039201069901</v>
      </c>
      <c r="E217" s="8">
        <f t="shared" si="21"/>
        <v>6202.1960798930104</v>
      </c>
      <c r="F217" s="8">
        <f t="shared" si="22"/>
        <v>-5370.9058110490132</v>
      </c>
      <c r="G217" s="8">
        <f t="shared" si="23"/>
        <v>-10742.518728879213</v>
      </c>
      <c r="H217" s="8">
        <f>10000</f>
        <v>10000</v>
      </c>
      <c r="I217" s="8">
        <f>(SQRT(2)/2*Tabela11424[[#This Row],[f1_]] +Tabela11424[[#This Row],[f3_]])/(1/2)</f>
        <v>12404.392159786017</v>
      </c>
      <c r="J217" s="8">
        <f>-SQRT(3)/2*Tabela11424[[#This Row],[f4]]</f>
        <v>-10742.518728879209</v>
      </c>
      <c r="K217" s="8">
        <f>ABS(Tabela11424[[#This Row],[F1]]-C216)</f>
        <v>5.4569682106375694E-12</v>
      </c>
      <c r="L217" s="8">
        <f>ABS(Tabela11424[[#This Row],[F2]]-D216)</f>
        <v>1.3642420526593924E-12</v>
      </c>
      <c r="M217" s="8">
        <f>ABS(Tabela11424[[#This Row],[F3]]-E216)</f>
        <v>1.8189894035458565E-12</v>
      </c>
      <c r="N217" s="8">
        <f>ABS(Tabela11424[[#This Row],[f1_]]-F216)</f>
        <v>1.8189894035458565E-12</v>
      </c>
      <c r="O217" s="8">
        <f>ABS(Tabela11424[[#This Row],[f2_]]-G216)</f>
        <v>3.637978807091713E-12</v>
      </c>
      <c r="P217" s="8">
        <f>ABS(Tabela11424[[#This Row],[f3_]]-H216)</f>
        <v>0</v>
      </c>
      <c r="Q217" s="8">
        <f>ABS(Tabela11424[[#This Row],[f4]]-I216)</f>
        <v>3.637978807091713E-12</v>
      </c>
      <c r="R217" s="8">
        <f>ABS(Tabela11424[[#This Row],[f5]]-J216)</f>
        <v>3.637978807091713E-12</v>
      </c>
      <c r="S21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8" spans="2:19" x14ac:dyDescent="0.25">
      <c r="B218" s="8">
        <v>93</v>
      </c>
      <c r="C218" s="8">
        <f t="shared" si="19"/>
        <v>-14540.322648986205</v>
      </c>
      <c r="D218" s="8">
        <f t="shared" si="20"/>
        <v>-3797.8039201069914</v>
      </c>
      <c r="E218" s="8">
        <f t="shared" si="21"/>
        <v>6202.1960798930086</v>
      </c>
      <c r="F218" s="8">
        <f t="shared" si="22"/>
        <v>-5370.9058110490114</v>
      </c>
      <c r="G218" s="8">
        <f t="shared" si="23"/>
        <v>-10742.518728879209</v>
      </c>
      <c r="H218" s="8">
        <f>10000</f>
        <v>10000</v>
      </c>
      <c r="I218" s="8">
        <f>(SQRT(2)/2*Tabela11424[[#This Row],[f1_]] +Tabela11424[[#This Row],[f3_]])/(1/2)</f>
        <v>12404.392159786021</v>
      </c>
      <c r="J218" s="8">
        <f>-SQRT(3)/2*Tabela11424[[#This Row],[f4]]</f>
        <v>-10742.518728879213</v>
      </c>
      <c r="K218" s="8">
        <f>ABS(Tabela11424[[#This Row],[F1]]-C217)</f>
        <v>5.4569682106375694E-12</v>
      </c>
      <c r="L218" s="8">
        <f>ABS(Tabela11424[[#This Row],[F2]]-D217)</f>
        <v>1.3642420526593924E-12</v>
      </c>
      <c r="M218" s="8">
        <f>ABS(Tabela11424[[#This Row],[F3]]-E217)</f>
        <v>1.8189894035458565E-12</v>
      </c>
      <c r="N218" s="8">
        <f>ABS(Tabela11424[[#This Row],[f1_]]-F217)</f>
        <v>1.8189894035458565E-12</v>
      </c>
      <c r="O218" s="8">
        <f>ABS(Tabela11424[[#This Row],[f2_]]-G217)</f>
        <v>3.637978807091713E-12</v>
      </c>
      <c r="P218" s="8">
        <f>ABS(Tabela11424[[#This Row],[f3_]]-H217)</f>
        <v>0</v>
      </c>
      <c r="Q218" s="8">
        <f>ABS(Tabela11424[[#This Row],[f4]]-I217)</f>
        <v>3.637978807091713E-12</v>
      </c>
      <c r="R218" s="8">
        <f>ABS(Tabela11424[[#This Row],[f5]]-J217)</f>
        <v>3.637978807091713E-12</v>
      </c>
      <c r="S21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19" spans="2:19" x14ac:dyDescent="0.25">
      <c r="B219" s="8">
        <v>94</v>
      </c>
      <c r="C219" s="8">
        <f t="shared" si="19"/>
        <v>-14540.322648986199</v>
      </c>
      <c r="D219" s="8">
        <f t="shared" si="20"/>
        <v>-3797.8039201069901</v>
      </c>
      <c r="E219" s="8">
        <f t="shared" si="21"/>
        <v>6202.1960798930104</v>
      </c>
      <c r="F219" s="8">
        <f t="shared" si="22"/>
        <v>-5370.9058110490132</v>
      </c>
      <c r="G219" s="8">
        <f t="shared" si="23"/>
        <v>-10742.518728879213</v>
      </c>
      <c r="H219" s="8">
        <f>10000</f>
        <v>10000</v>
      </c>
      <c r="I219" s="8">
        <f>(SQRT(2)/2*Tabela11424[[#This Row],[f1_]] +Tabela11424[[#This Row],[f3_]])/(1/2)</f>
        <v>12404.392159786017</v>
      </c>
      <c r="J219" s="8">
        <f>-SQRT(3)/2*Tabela11424[[#This Row],[f4]]</f>
        <v>-10742.518728879209</v>
      </c>
      <c r="K219" s="8">
        <f>ABS(Tabela11424[[#This Row],[F1]]-C218)</f>
        <v>5.4569682106375694E-12</v>
      </c>
      <c r="L219" s="8">
        <f>ABS(Tabela11424[[#This Row],[F2]]-D218)</f>
        <v>1.3642420526593924E-12</v>
      </c>
      <c r="M219" s="8">
        <f>ABS(Tabela11424[[#This Row],[F3]]-E218)</f>
        <v>1.8189894035458565E-12</v>
      </c>
      <c r="N219" s="8">
        <f>ABS(Tabela11424[[#This Row],[f1_]]-F218)</f>
        <v>1.8189894035458565E-12</v>
      </c>
      <c r="O219" s="8">
        <f>ABS(Tabela11424[[#This Row],[f2_]]-G218)</f>
        <v>3.637978807091713E-12</v>
      </c>
      <c r="P219" s="8">
        <f>ABS(Tabela11424[[#This Row],[f3_]]-H218)</f>
        <v>0</v>
      </c>
      <c r="Q219" s="8">
        <f>ABS(Tabela11424[[#This Row],[f4]]-I218)</f>
        <v>3.637978807091713E-12</v>
      </c>
      <c r="R219" s="8">
        <f>ABS(Tabela11424[[#This Row],[f5]]-J218)</f>
        <v>3.637978807091713E-12</v>
      </c>
      <c r="S21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0" spans="2:19" x14ac:dyDescent="0.25">
      <c r="B220" s="8">
        <v>95</v>
      </c>
      <c r="C220" s="8">
        <f t="shared" si="19"/>
        <v>-14540.322648986205</v>
      </c>
      <c r="D220" s="8">
        <f t="shared" si="20"/>
        <v>-3797.8039201069914</v>
      </c>
      <c r="E220" s="8">
        <f t="shared" si="21"/>
        <v>6202.1960798930086</v>
      </c>
      <c r="F220" s="8">
        <f t="shared" si="22"/>
        <v>-5370.9058110490114</v>
      </c>
      <c r="G220" s="8">
        <f t="shared" si="23"/>
        <v>-10742.518728879209</v>
      </c>
      <c r="H220" s="8">
        <f>10000</f>
        <v>10000</v>
      </c>
      <c r="I220" s="8">
        <f>(SQRT(2)/2*Tabela11424[[#This Row],[f1_]] +Tabela11424[[#This Row],[f3_]])/(1/2)</f>
        <v>12404.392159786021</v>
      </c>
      <c r="J220" s="8">
        <f>-SQRT(3)/2*Tabela11424[[#This Row],[f4]]</f>
        <v>-10742.518728879213</v>
      </c>
      <c r="K220" s="8">
        <f>ABS(Tabela11424[[#This Row],[F1]]-C219)</f>
        <v>5.4569682106375694E-12</v>
      </c>
      <c r="L220" s="8">
        <f>ABS(Tabela11424[[#This Row],[F2]]-D219)</f>
        <v>1.3642420526593924E-12</v>
      </c>
      <c r="M220" s="8">
        <f>ABS(Tabela11424[[#This Row],[F3]]-E219)</f>
        <v>1.8189894035458565E-12</v>
      </c>
      <c r="N220" s="8">
        <f>ABS(Tabela11424[[#This Row],[f1_]]-F219)</f>
        <v>1.8189894035458565E-12</v>
      </c>
      <c r="O220" s="8">
        <f>ABS(Tabela11424[[#This Row],[f2_]]-G219)</f>
        <v>3.637978807091713E-12</v>
      </c>
      <c r="P220" s="8">
        <f>ABS(Tabela11424[[#This Row],[f3_]]-H219)</f>
        <v>0</v>
      </c>
      <c r="Q220" s="8">
        <f>ABS(Tabela11424[[#This Row],[f4]]-I219)</f>
        <v>3.637978807091713E-12</v>
      </c>
      <c r="R220" s="8">
        <f>ABS(Tabela11424[[#This Row],[f5]]-J219)</f>
        <v>3.637978807091713E-12</v>
      </c>
      <c r="S22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1" spans="2:19" x14ac:dyDescent="0.25">
      <c r="B221" s="8">
        <v>96</v>
      </c>
      <c r="C221" s="8">
        <f t="shared" si="19"/>
        <v>-14540.322648986199</v>
      </c>
      <c r="D221" s="8">
        <f t="shared" si="20"/>
        <v>-3797.8039201069901</v>
      </c>
      <c r="E221" s="8">
        <f t="shared" si="21"/>
        <v>6202.1960798930104</v>
      </c>
      <c r="F221" s="8">
        <f t="shared" si="22"/>
        <v>-5370.9058110490132</v>
      </c>
      <c r="G221" s="8">
        <f t="shared" si="23"/>
        <v>-10742.518728879213</v>
      </c>
      <c r="H221" s="8">
        <f>10000</f>
        <v>10000</v>
      </c>
      <c r="I221" s="8">
        <f>(SQRT(2)/2*Tabela11424[[#This Row],[f1_]] +Tabela11424[[#This Row],[f3_]])/(1/2)</f>
        <v>12404.392159786017</v>
      </c>
      <c r="J221" s="8">
        <f>-SQRT(3)/2*Tabela11424[[#This Row],[f4]]</f>
        <v>-10742.518728879209</v>
      </c>
      <c r="K221" s="8">
        <f>ABS(Tabela11424[[#This Row],[F1]]-C220)</f>
        <v>5.4569682106375694E-12</v>
      </c>
      <c r="L221" s="8">
        <f>ABS(Tabela11424[[#This Row],[F2]]-D220)</f>
        <v>1.3642420526593924E-12</v>
      </c>
      <c r="M221" s="8">
        <f>ABS(Tabela11424[[#This Row],[F3]]-E220)</f>
        <v>1.8189894035458565E-12</v>
      </c>
      <c r="N221" s="8">
        <f>ABS(Tabela11424[[#This Row],[f1_]]-F220)</f>
        <v>1.8189894035458565E-12</v>
      </c>
      <c r="O221" s="8">
        <f>ABS(Tabela11424[[#This Row],[f2_]]-G220)</f>
        <v>3.637978807091713E-12</v>
      </c>
      <c r="P221" s="8">
        <f>ABS(Tabela11424[[#This Row],[f3_]]-H220)</f>
        <v>0</v>
      </c>
      <c r="Q221" s="8">
        <f>ABS(Tabela11424[[#This Row],[f4]]-I220)</f>
        <v>3.637978807091713E-12</v>
      </c>
      <c r="R221" s="8">
        <f>ABS(Tabela11424[[#This Row],[f5]]-J220)</f>
        <v>3.637978807091713E-12</v>
      </c>
      <c r="S221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2" spans="2:19" x14ac:dyDescent="0.25">
      <c r="B222" s="8">
        <v>97</v>
      </c>
      <c r="C222" s="8">
        <f t="shared" si="19"/>
        <v>-14540.322648986205</v>
      </c>
      <c r="D222" s="8">
        <f t="shared" si="20"/>
        <v>-3797.8039201069914</v>
      </c>
      <c r="E222" s="8">
        <f t="shared" si="21"/>
        <v>6202.1960798930086</v>
      </c>
      <c r="F222" s="8">
        <f t="shared" si="22"/>
        <v>-5370.9058110490114</v>
      </c>
      <c r="G222" s="8">
        <f t="shared" si="23"/>
        <v>-10742.518728879209</v>
      </c>
      <c r="H222" s="8">
        <f>10000</f>
        <v>10000</v>
      </c>
      <c r="I222" s="8">
        <f>(SQRT(2)/2*Tabela11424[[#This Row],[f1_]] +Tabela11424[[#This Row],[f3_]])/(1/2)</f>
        <v>12404.392159786021</v>
      </c>
      <c r="J222" s="8">
        <f>-SQRT(3)/2*Tabela11424[[#This Row],[f4]]</f>
        <v>-10742.518728879213</v>
      </c>
      <c r="K222" s="8">
        <f>ABS(Tabela11424[[#This Row],[F1]]-C221)</f>
        <v>5.4569682106375694E-12</v>
      </c>
      <c r="L222" s="8">
        <f>ABS(Tabela11424[[#This Row],[F2]]-D221)</f>
        <v>1.3642420526593924E-12</v>
      </c>
      <c r="M222" s="8">
        <f>ABS(Tabela11424[[#This Row],[F3]]-E221)</f>
        <v>1.8189894035458565E-12</v>
      </c>
      <c r="N222" s="8">
        <f>ABS(Tabela11424[[#This Row],[f1_]]-F221)</f>
        <v>1.8189894035458565E-12</v>
      </c>
      <c r="O222" s="8">
        <f>ABS(Tabela11424[[#This Row],[f2_]]-G221)</f>
        <v>3.637978807091713E-12</v>
      </c>
      <c r="P222" s="8">
        <f>ABS(Tabela11424[[#This Row],[f3_]]-H221)</f>
        <v>0</v>
      </c>
      <c r="Q222" s="8">
        <f>ABS(Tabela11424[[#This Row],[f4]]-I221)</f>
        <v>3.637978807091713E-12</v>
      </c>
      <c r="R222" s="8">
        <f>ABS(Tabela11424[[#This Row],[f5]]-J221)</f>
        <v>3.637978807091713E-12</v>
      </c>
      <c r="S222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3" spans="2:19" x14ac:dyDescent="0.25">
      <c r="B223" s="8">
        <v>98</v>
      </c>
      <c r="C223" s="8">
        <f t="shared" si="19"/>
        <v>-14540.322648986199</v>
      </c>
      <c r="D223" s="8">
        <f t="shared" si="20"/>
        <v>-3797.8039201069901</v>
      </c>
      <c r="E223" s="8">
        <f t="shared" si="21"/>
        <v>6202.1960798930104</v>
      </c>
      <c r="F223" s="8">
        <f t="shared" si="22"/>
        <v>-5370.9058110490132</v>
      </c>
      <c r="G223" s="8">
        <f t="shared" si="23"/>
        <v>-10742.518728879213</v>
      </c>
      <c r="H223" s="8">
        <f>10000</f>
        <v>10000</v>
      </c>
      <c r="I223" s="8">
        <f>(SQRT(2)/2*Tabela11424[[#This Row],[f1_]] +Tabela11424[[#This Row],[f3_]])/(1/2)</f>
        <v>12404.392159786017</v>
      </c>
      <c r="J223" s="8">
        <f>-SQRT(3)/2*Tabela11424[[#This Row],[f4]]</f>
        <v>-10742.518728879209</v>
      </c>
      <c r="K223" s="8">
        <f>ABS(Tabela11424[[#This Row],[F1]]-C222)</f>
        <v>5.4569682106375694E-12</v>
      </c>
      <c r="L223" s="8">
        <f>ABS(Tabela11424[[#This Row],[F2]]-D222)</f>
        <v>1.3642420526593924E-12</v>
      </c>
      <c r="M223" s="8">
        <f>ABS(Tabela11424[[#This Row],[F3]]-E222)</f>
        <v>1.8189894035458565E-12</v>
      </c>
      <c r="N223" s="8">
        <f>ABS(Tabela11424[[#This Row],[f1_]]-F222)</f>
        <v>1.8189894035458565E-12</v>
      </c>
      <c r="O223" s="8">
        <f>ABS(Tabela11424[[#This Row],[f2_]]-G222)</f>
        <v>3.637978807091713E-12</v>
      </c>
      <c r="P223" s="8">
        <f>ABS(Tabela11424[[#This Row],[f3_]]-H222)</f>
        <v>0</v>
      </c>
      <c r="Q223" s="8">
        <f>ABS(Tabela11424[[#This Row],[f4]]-I222)</f>
        <v>3.637978807091713E-12</v>
      </c>
      <c r="R223" s="8">
        <f>ABS(Tabela11424[[#This Row],[f5]]-J222)</f>
        <v>3.637978807091713E-12</v>
      </c>
      <c r="S223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4" spans="2:19" x14ac:dyDescent="0.25">
      <c r="B224" s="8">
        <v>99</v>
      </c>
      <c r="C224" s="8">
        <f t="shared" si="19"/>
        <v>-14540.322648986205</v>
      </c>
      <c r="D224" s="8">
        <f t="shared" si="20"/>
        <v>-3797.8039201069914</v>
      </c>
      <c r="E224" s="8">
        <f t="shared" si="21"/>
        <v>6202.1960798930086</v>
      </c>
      <c r="F224" s="8">
        <f t="shared" si="22"/>
        <v>-5370.9058110490114</v>
      </c>
      <c r="G224" s="8">
        <f t="shared" si="23"/>
        <v>-10742.518728879209</v>
      </c>
      <c r="H224" s="8">
        <f>10000</f>
        <v>10000</v>
      </c>
      <c r="I224" s="8">
        <f>(SQRT(2)/2*Tabela11424[[#This Row],[f1_]] +Tabela11424[[#This Row],[f3_]])/(1/2)</f>
        <v>12404.392159786021</v>
      </c>
      <c r="J224" s="8">
        <f>-SQRT(3)/2*Tabela11424[[#This Row],[f4]]</f>
        <v>-10742.518728879213</v>
      </c>
      <c r="K224" s="8">
        <f>ABS(Tabela11424[[#This Row],[F1]]-C223)</f>
        <v>5.4569682106375694E-12</v>
      </c>
      <c r="L224" s="8">
        <f>ABS(Tabela11424[[#This Row],[F2]]-D223)</f>
        <v>1.3642420526593924E-12</v>
      </c>
      <c r="M224" s="8">
        <f>ABS(Tabela11424[[#This Row],[F3]]-E223)</f>
        <v>1.8189894035458565E-12</v>
      </c>
      <c r="N224" s="8">
        <f>ABS(Tabela11424[[#This Row],[f1_]]-F223)</f>
        <v>1.8189894035458565E-12</v>
      </c>
      <c r="O224" s="8">
        <f>ABS(Tabela11424[[#This Row],[f2_]]-G223)</f>
        <v>3.637978807091713E-12</v>
      </c>
      <c r="P224" s="8">
        <f>ABS(Tabela11424[[#This Row],[f3_]]-H223)</f>
        <v>0</v>
      </c>
      <c r="Q224" s="8">
        <f>ABS(Tabela11424[[#This Row],[f4]]-I223)</f>
        <v>3.637978807091713E-12</v>
      </c>
      <c r="R224" s="8">
        <f>ABS(Tabela11424[[#This Row],[f5]]-J223)</f>
        <v>3.637978807091713E-12</v>
      </c>
      <c r="S224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5" spans="2:19" x14ac:dyDescent="0.25">
      <c r="B225" s="8">
        <v>100</v>
      </c>
      <c r="C225" s="8">
        <f t="shared" si="19"/>
        <v>-14540.322648986199</v>
      </c>
      <c r="D225" s="8">
        <f t="shared" si="20"/>
        <v>-3797.8039201069901</v>
      </c>
      <c r="E225" s="8">
        <f t="shared" si="21"/>
        <v>6202.1960798930104</v>
      </c>
      <c r="F225" s="8">
        <f t="shared" si="22"/>
        <v>-5370.9058110490132</v>
      </c>
      <c r="G225" s="8">
        <f t="shared" si="23"/>
        <v>-10742.518728879213</v>
      </c>
      <c r="H225" s="8">
        <f>10000</f>
        <v>10000</v>
      </c>
      <c r="I225" s="8">
        <f>(SQRT(2)/2*Tabela11424[[#This Row],[f1_]] +Tabela11424[[#This Row],[f3_]])/(1/2)</f>
        <v>12404.392159786017</v>
      </c>
      <c r="J225" s="8">
        <f>-SQRT(3)/2*Tabela11424[[#This Row],[f4]]</f>
        <v>-10742.518728879209</v>
      </c>
      <c r="K225" s="8">
        <f>ABS(Tabela11424[[#This Row],[F1]]-C224)</f>
        <v>5.4569682106375694E-12</v>
      </c>
      <c r="L225" s="8">
        <f>ABS(Tabela11424[[#This Row],[F2]]-D224)</f>
        <v>1.3642420526593924E-12</v>
      </c>
      <c r="M225" s="8">
        <f>ABS(Tabela11424[[#This Row],[F3]]-E224)</f>
        <v>1.8189894035458565E-12</v>
      </c>
      <c r="N225" s="8">
        <f>ABS(Tabela11424[[#This Row],[f1_]]-F224)</f>
        <v>1.8189894035458565E-12</v>
      </c>
      <c r="O225" s="8">
        <f>ABS(Tabela11424[[#This Row],[f2_]]-G224)</f>
        <v>3.637978807091713E-12</v>
      </c>
      <c r="P225" s="8">
        <f>ABS(Tabela11424[[#This Row],[f3_]]-H224)</f>
        <v>0</v>
      </c>
      <c r="Q225" s="8">
        <f>ABS(Tabela11424[[#This Row],[f4]]-I224)</f>
        <v>3.637978807091713E-12</v>
      </c>
      <c r="R225" s="8">
        <f>ABS(Tabela11424[[#This Row],[f5]]-J224)</f>
        <v>3.637978807091713E-12</v>
      </c>
      <c r="S225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6" spans="2:19" x14ac:dyDescent="0.25">
      <c r="B226" s="8">
        <v>101</v>
      </c>
      <c r="C226" s="8">
        <f t="shared" si="19"/>
        <v>-14540.322648986205</v>
      </c>
      <c r="D226" s="8">
        <f t="shared" si="20"/>
        <v>-3797.8039201069914</v>
      </c>
      <c r="E226" s="8">
        <f t="shared" si="21"/>
        <v>6202.1960798930086</v>
      </c>
      <c r="F226" s="8">
        <f t="shared" si="22"/>
        <v>-5370.9058110490114</v>
      </c>
      <c r="G226" s="8">
        <f t="shared" si="23"/>
        <v>-10742.518728879209</v>
      </c>
      <c r="H226" s="8">
        <f>10000</f>
        <v>10000</v>
      </c>
      <c r="I226" s="8">
        <f>(SQRT(2)/2*Tabela11424[[#This Row],[f1_]] +Tabela11424[[#This Row],[f3_]])/(1/2)</f>
        <v>12404.392159786021</v>
      </c>
      <c r="J226" s="8">
        <f>-SQRT(3)/2*Tabela11424[[#This Row],[f4]]</f>
        <v>-10742.518728879213</v>
      </c>
      <c r="K226" s="8">
        <f>ABS(Tabela11424[[#This Row],[F1]]-C225)</f>
        <v>5.4569682106375694E-12</v>
      </c>
      <c r="L226" s="8">
        <f>ABS(Tabela11424[[#This Row],[F2]]-D225)</f>
        <v>1.3642420526593924E-12</v>
      </c>
      <c r="M226" s="8">
        <f>ABS(Tabela11424[[#This Row],[F3]]-E225)</f>
        <v>1.8189894035458565E-12</v>
      </c>
      <c r="N226" s="8">
        <f>ABS(Tabela11424[[#This Row],[f1_]]-F225)</f>
        <v>1.8189894035458565E-12</v>
      </c>
      <c r="O226" s="8">
        <f>ABS(Tabela11424[[#This Row],[f2_]]-G225)</f>
        <v>3.637978807091713E-12</v>
      </c>
      <c r="P226" s="8">
        <f>ABS(Tabela11424[[#This Row],[f3_]]-H225)</f>
        <v>0</v>
      </c>
      <c r="Q226" s="8">
        <f>ABS(Tabela11424[[#This Row],[f4]]-I225)</f>
        <v>3.637978807091713E-12</v>
      </c>
      <c r="R226" s="8">
        <f>ABS(Tabela11424[[#This Row],[f5]]-J225)</f>
        <v>3.637978807091713E-12</v>
      </c>
      <c r="S226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7" spans="2:19" x14ac:dyDescent="0.25">
      <c r="B227" s="8">
        <v>102</v>
      </c>
      <c r="C227" s="8">
        <f t="shared" si="19"/>
        <v>-14540.322648986199</v>
      </c>
      <c r="D227" s="8">
        <f t="shared" si="20"/>
        <v>-3797.8039201069901</v>
      </c>
      <c r="E227" s="8">
        <f t="shared" si="21"/>
        <v>6202.1960798930104</v>
      </c>
      <c r="F227" s="8">
        <f t="shared" si="22"/>
        <v>-5370.9058110490132</v>
      </c>
      <c r="G227" s="8">
        <f t="shared" si="23"/>
        <v>-10742.518728879213</v>
      </c>
      <c r="H227" s="8">
        <f>10000</f>
        <v>10000</v>
      </c>
      <c r="I227" s="8">
        <f>(SQRT(2)/2*Tabela11424[[#This Row],[f1_]] +Tabela11424[[#This Row],[f3_]])/(1/2)</f>
        <v>12404.392159786017</v>
      </c>
      <c r="J227" s="8">
        <f>-SQRT(3)/2*Tabela11424[[#This Row],[f4]]</f>
        <v>-10742.518728879209</v>
      </c>
      <c r="K227" s="8">
        <f>ABS(Tabela11424[[#This Row],[F1]]-C226)</f>
        <v>5.4569682106375694E-12</v>
      </c>
      <c r="L227" s="8">
        <f>ABS(Tabela11424[[#This Row],[F2]]-D226)</f>
        <v>1.3642420526593924E-12</v>
      </c>
      <c r="M227" s="8">
        <f>ABS(Tabela11424[[#This Row],[F3]]-E226)</f>
        <v>1.8189894035458565E-12</v>
      </c>
      <c r="N227" s="8">
        <f>ABS(Tabela11424[[#This Row],[f1_]]-F226)</f>
        <v>1.8189894035458565E-12</v>
      </c>
      <c r="O227" s="8">
        <f>ABS(Tabela11424[[#This Row],[f2_]]-G226)</f>
        <v>3.637978807091713E-12</v>
      </c>
      <c r="P227" s="8">
        <f>ABS(Tabela11424[[#This Row],[f3_]]-H226)</f>
        <v>0</v>
      </c>
      <c r="Q227" s="8">
        <f>ABS(Tabela11424[[#This Row],[f4]]-I226)</f>
        <v>3.637978807091713E-12</v>
      </c>
      <c r="R227" s="8">
        <f>ABS(Tabela11424[[#This Row],[f5]]-J226)</f>
        <v>3.637978807091713E-12</v>
      </c>
      <c r="S227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8" spans="2:19" x14ac:dyDescent="0.25">
      <c r="B228" s="8">
        <v>103</v>
      </c>
      <c r="C228" s="8">
        <f t="shared" si="19"/>
        <v>-14540.322648986205</v>
      </c>
      <c r="D228" s="8">
        <f t="shared" si="20"/>
        <v>-3797.8039201069914</v>
      </c>
      <c r="E228" s="8">
        <f t="shared" si="21"/>
        <v>6202.1960798930086</v>
      </c>
      <c r="F228" s="8">
        <f t="shared" si="22"/>
        <v>-5370.9058110490114</v>
      </c>
      <c r="G228" s="8">
        <f t="shared" si="23"/>
        <v>-10742.518728879209</v>
      </c>
      <c r="H228" s="8">
        <f>10000</f>
        <v>10000</v>
      </c>
      <c r="I228" s="8">
        <f>(SQRT(2)/2*Tabela11424[[#This Row],[f1_]] +Tabela11424[[#This Row],[f3_]])/(1/2)</f>
        <v>12404.392159786021</v>
      </c>
      <c r="J228" s="8">
        <f>-SQRT(3)/2*Tabela11424[[#This Row],[f4]]</f>
        <v>-10742.518728879213</v>
      </c>
      <c r="K228" s="8">
        <f>ABS(Tabela11424[[#This Row],[F1]]-C227)</f>
        <v>5.4569682106375694E-12</v>
      </c>
      <c r="L228" s="8">
        <f>ABS(Tabela11424[[#This Row],[F2]]-D227)</f>
        <v>1.3642420526593924E-12</v>
      </c>
      <c r="M228" s="8">
        <f>ABS(Tabela11424[[#This Row],[F3]]-E227)</f>
        <v>1.8189894035458565E-12</v>
      </c>
      <c r="N228" s="8">
        <f>ABS(Tabela11424[[#This Row],[f1_]]-F227)</f>
        <v>1.8189894035458565E-12</v>
      </c>
      <c r="O228" s="8">
        <f>ABS(Tabela11424[[#This Row],[f2_]]-G227)</f>
        <v>3.637978807091713E-12</v>
      </c>
      <c r="P228" s="8">
        <f>ABS(Tabela11424[[#This Row],[f3_]]-H227)</f>
        <v>0</v>
      </c>
      <c r="Q228" s="8">
        <f>ABS(Tabela11424[[#This Row],[f4]]-I227)</f>
        <v>3.637978807091713E-12</v>
      </c>
      <c r="R228" s="8">
        <f>ABS(Tabela11424[[#This Row],[f5]]-J227)</f>
        <v>3.637978807091713E-12</v>
      </c>
      <c r="S228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29" spans="2:19" x14ac:dyDescent="0.25">
      <c r="B229" s="8">
        <v>104</v>
      </c>
      <c r="C229" s="8">
        <f t="shared" si="19"/>
        <v>-14540.322648986199</v>
      </c>
      <c r="D229" s="8">
        <f t="shared" si="20"/>
        <v>-3797.8039201069901</v>
      </c>
      <c r="E229" s="8">
        <f t="shared" si="21"/>
        <v>6202.1960798930104</v>
      </c>
      <c r="F229" s="8">
        <f t="shared" si="22"/>
        <v>-5370.9058110490132</v>
      </c>
      <c r="G229" s="8">
        <f t="shared" si="23"/>
        <v>-10742.518728879213</v>
      </c>
      <c r="H229" s="8">
        <f>10000</f>
        <v>10000</v>
      </c>
      <c r="I229" s="8">
        <f>(SQRT(2)/2*Tabela11424[[#This Row],[f1_]] +Tabela11424[[#This Row],[f3_]])/(1/2)</f>
        <v>12404.392159786017</v>
      </c>
      <c r="J229" s="8">
        <f>-SQRT(3)/2*Tabela11424[[#This Row],[f4]]</f>
        <v>-10742.518728879209</v>
      </c>
      <c r="K229" s="8">
        <f>ABS(Tabela11424[[#This Row],[F1]]-C228)</f>
        <v>5.4569682106375694E-12</v>
      </c>
      <c r="L229" s="8">
        <f>ABS(Tabela11424[[#This Row],[F2]]-D228)</f>
        <v>1.3642420526593924E-12</v>
      </c>
      <c r="M229" s="8">
        <f>ABS(Tabela11424[[#This Row],[F3]]-E228)</f>
        <v>1.8189894035458565E-12</v>
      </c>
      <c r="N229" s="8">
        <f>ABS(Tabela11424[[#This Row],[f1_]]-F228)</f>
        <v>1.8189894035458565E-12</v>
      </c>
      <c r="O229" s="8">
        <f>ABS(Tabela11424[[#This Row],[f2_]]-G228)</f>
        <v>3.637978807091713E-12</v>
      </c>
      <c r="P229" s="8">
        <f>ABS(Tabela11424[[#This Row],[f3_]]-H228)</f>
        <v>0</v>
      </c>
      <c r="Q229" s="8">
        <f>ABS(Tabela11424[[#This Row],[f4]]-I228)</f>
        <v>3.637978807091713E-12</v>
      </c>
      <c r="R229" s="8">
        <f>ABS(Tabela11424[[#This Row],[f5]]-J228)</f>
        <v>3.637978807091713E-12</v>
      </c>
      <c r="S229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  <row r="230" spans="2:19" x14ac:dyDescent="0.25">
      <c r="B230" s="8">
        <v>105</v>
      </c>
      <c r="C230" s="8">
        <f t="shared" si="19"/>
        <v>-14540.322648986205</v>
      </c>
      <c r="D230" s="8">
        <f t="shared" si="20"/>
        <v>-3797.8039201069914</v>
      </c>
      <c r="E230" s="8">
        <f t="shared" si="21"/>
        <v>6202.1960798930086</v>
      </c>
      <c r="F230" s="8">
        <f t="shared" si="22"/>
        <v>-5370.9058110490114</v>
      </c>
      <c r="G230" s="8">
        <f t="shared" si="23"/>
        <v>-10742.518728879209</v>
      </c>
      <c r="H230" s="8">
        <f>10000</f>
        <v>10000</v>
      </c>
      <c r="I230" s="8">
        <f>(SQRT(2)/2*Tabela11424[[#This Row],[f1_]] +Tabela11424[[#This Row],[f3_]])/(1/2)</f>
        <v>12404.392159786021</v>
      </c>
      <c r="J230" s="8">
        <f>-SQRT(3)/2*Tabela11424[[#This Row],[f4]]</f>
        <v>-10742.518728879213</v>
      </c>
      <c r="K230" s="8">
        <f>ABS(Tabela11424[[#This Row],[F1]]-C229)</f>
        <v>5.4569682106375694E-12</v>
      </c>
      <c r="L230" s="8">
        <f>ABS(Tabela11424[[#This Row],[F2]]-D229)</f>
        <v>1.3642420526593924E-12</v>
      </c>
      <c r="M230" s="8">
        <f>ABS(Tabela11424[[#This Row],[F3]]-E229)</f>
        <v>1.8189894035458565E-12</v>
      </c>
      <c r="N230" s="8">
        <f>ABS(Tabela11424[[#This Row],[f1_]]-F229)</f>
        <v>1.8189894035458565E-12</v>
      </c>
      <c r="O230" s="8">
        <f>ABS(Tabela11424[[#This Row],[f2_]]-G229)</f>
        <v>3.637978807091713E-12</v>
      </c>
      <c r="P230" s="8">
        <f>ABS(Tabela11424[[#This Row],[f3_]]-H229)</f>
        <v>0</v>
      </c>
      <c r="Q230" s="8">
        <f>ABS(Tabela11424[[#This Row],[f4]]-I229)</f>
        <v>3.637978807091713E-12</v>
      </c>
      <c r="R230" s="8">
        <f>ABS(Tabela11424[[#This Row],[f5]]-J229)</f>
        <v>3.637978807091713E-12</v>
      </c>
      <c r="S230" s="8">
        <f>MAX(Tabela11424[[#This Row],[EF1]],Tabela11424[[#This Row],[EF2]],Tabela11424[[#This Row],[EF3]],Tabela11424[[#This Row],[Ef1_]],Tabela11424[[#This Row],[Ef2_]],Tabela11424[[#This Row],[Ef3_]],Tabela11424[[#This Row],[Ef4]],Tabela11424[[#This Row],[Ef5]])</f>
        <v>5.4569682106375694E-12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c)</vt:lpstr>
      <vt:lpstr>1 - e)</vt:lpstr>
      <vt:lpstr>2</vt:lpstr>
    </vt:vector>
  </TitlesOfParts>
  <Company>UNIVALI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Ferreira</dc:creator>
  <cp:lastModifiedBy>Ana Kniss</cp:lastModifiedBy>
  <dcterms:created xsi:type="dcterms:W3CDTF">2024-03-26T00:02:54Z</dcterms:created>
  <dcterms:modified xsi:type="dcterms:W3CDTF">2024-03-27T02:36:05Z</dcterms:modified>
</cp:coreProperties>
</file>